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26.xml" ContentType="application/vnd.openxmlformats-officedocument.drawingml.chart+xml"/>
  <Override PartName="/xl/drawings/drawing28.xml" ContentType="application/vnd.openxmlformats-officedocument.drawing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olors24.xml" ContentType="application/vnd.ms-office.chartcolorstyle+xml"/>
  <Override PartName="/xl/charts/style24.xml" ContentType="application/vnd.ms-office.chartstyle+xml"/>
  <Override PartName="/xl/charts/chart24.xml" ContentType="application/vnd.openxmlformats-officedocument.drawingml.chart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charts/colors22.xml" ContentType="application/vnd.ms-office.chartcolorstyle+xml"/>
  <Override PartName="/xl/charts/style22.xml" ContentType="application/vnd.ms-office.chartstyle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+xml"/>
  <Override PartName="/xl/drawings/drawing9.xml" ContentType="application/vnd.openxmlformats-officedocument.drawing+xml"/>
  <Override PartName="/xl/worksheets/sheet25.xml" ContentType="application/vnd.openxmlformats-officedocument.spreadsheetml.worksheet+xml"/>
  <Override PartName="/xl/charts/colors6.xml" ContentType="application/vnd.ms-office.chartcolorstyle+xml"/>
  <Override PartName="/xl/worksheets/sheet26.xml" ContentType="application/vnd.openxmlformats-officedocument.spreadsheetml.workshee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worksheets/sheet23.xml" ContentType="application/vnd.openxmlformats-officedocument.spreadsheetml.workshee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worksheets/sheet24.xml" ContentType="application/vnd.openxmlformats-officedocument.spreadsheetml.worksheet+xml"/>
  <Override PartName="/xl/charts/colors8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1.xml" ContentType="application/vnd.ms-office.chartcolorstyle+xml"/>
  <Override PartName="/xl/charts/style1.xml" ContentType="application/vnd.ms-office.chartsty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olors2.xml" ContentType="application/vnd.ms-office.chartcolorstyle+xml"/>
  <Override PartName="/xl/theme/theme1.xml" ContentType="application/vnd.openxmlformats-officedocument.theme+xml"/>
  <Override PartName="/xl/drawings/drawing5.xml" ContentType="application/vnd.openxmlformats-officedocument.drawing+xml"/>
  <Override PartName="/xl/charts/style4.xml" ContentType="application/vnd.ms-office.chartstyle+xml"/>
  <Override PartName="/xl/charts/colors4.xml" ContentType="application/vnd.ms-office.chartcolorstyle+xml"/>
  <Override PartName="/xl/worksheets/sheet2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worksheets/sheet28.xml" ContentType="application/vnd.openxmlformats-officedocument.spreadsheetml.worksheet+xml"/>
  <Override PartName="/xl/charts/colors3.xml" ContentType="application/vnd.ms-office.chartcolorstyle+xml"/>
  <Override PartName="/xl/charts/style3.xml" ContentType="application/vnd.ms-office.chartstyle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charts/colors10.xml" ContentType="application/vnd.ms-office.chartcolorstyle+xml"/>
  <Override PartName="/xl/worksheets/sheet21.xml" ContentType="application/vnd.openxmlformats-officedocument.spreadsheetml.worksheet+xml"/>
  <Override PartName="/xl/charts/style15.xml" ContentType="application/vnd.ms-office.chartstyle+xml"/>
  <Override PartName="/xl/charts/colors15.xml" ContentType="application/vnd.ms-office.chartcolorstyle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style14.xml" ContentType="application/vnd.ms-office.chartstyle+xml"/>
  <Override PartName="/xl/charts/colors14.xml" ContentType="application/vnd.ms-office.chartcolorstyl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worksheets/sheet5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charts/colors16.xml" ContentType="application/vnd.ms-office.chartcolorstyle+xml"/>
  <Override PartName="/xl/worksheets/sheet7.xml" ContentType="application/vnd.openxmlformats-officedocument.spreadsheetml.worksheet+xml"/>
  <Override PartName="/xl/charts/style16.xml" ContentType="application/vnd.ms-office.chartstyle+xml"/>
  <Override PartName="/xl/worksheets/sheet22.xml" ContentType="application/vnd.openxmlformats-officedocument.spreadsheetml.worksheet+xml"/>
  <Override PartName="/xl/charts/chart14.xml" ContentType="application/vnd.openxmlformats-officedocument.drawingml.chart+xml"/>
  <Override PartName="/xl/worksheets/sheet12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drawings/drawing14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worksheets/sheet16.xml" ContentType="application/vnd.openxmlformats-officedocument.spreadsheetml.worksheet+xml"/>
  <Override PartName="/xl/charts/style13.xml" ContentType="application/vnd.ms-office.chartstyle+xml"/>
  <Override PartName="/xl/charts/colors13.xml" ContentType="application/vnd.ms-office.chartcolorstyle+xml"/>
  <Override PartName="/xl/worksheets/sheet13.xml" ContentType="application/vnd.openxmlformats-officedocument.spreadsheetml.worksheet+xml"/>
  <Override PartName="/xl/drawings/drawing16.xml" ContentType="application/vnd.openxmlformats-officedocument.drawing+xml"/>
  <Override PartName="/xl/charts/style12.xml" ContentType="application/vnd.ms-office.chartstyle+xml"/>
  <Override PartName="/xl/worksheets/sheet14.xml" ContentType="application/vnd.openxmlformats-officedocument.spreadsheetml.worksheet+xml"/>
  <Override PartName="/xl/charts/chart13.xml" ContentType="application/vnd.openxmlformats-officedocument.drawingml.chart+xml"/>
  <Override PartName="/xl/charts/colors12.xml" ContentType="application/vnd.ms-office.chartcolorstyle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2017 con plantilla\"/>
    </mc:Choice>
  </mc:AlternateContent>
  <bookViews>
    <workbookView xWindow="480" yWindow="45" windowWidth="22110" windowHeight="13485" firstSheet="7" activeTab="24" xr2:uid="{00000000-000D-0000-FFFF-FFFF00000000}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F8" i="28" l="1"/>
  <c r="F23" i="28"/>
  <c r="F21" i="28"/>
  <c r="F17" i="28"/>
  <c r="F33" i="28" l="1"/>
  <c r="F32" i="28"/>
  <c r="F31" i="28"/>
  <c r="F30" i="28"/>
  <c r="F29" i="28"/>
  <c r="F28" i="28"/>
  <c r="F27" i="28"/>
  <c r="F26" i="28"/>
  <c r="F25" i="28"/>
  <c r="F22" i="28"/>
  <c r="F20" i="28"/>
  <c r="F18" i="28"/>
  <c r="F15" i="28"/>
  <c r="F14" i="28"/>
  <c r="F13" i="28"/>
  <c r="F12" i="28"/>
  <c r="F11" i="28"/>
  <c r="F9" i="28"/>
  <c r="F32" i="23"/>
  <c r="F31" i="23"/>
  <c r="F29" i="23"/>
  <c r="F28" i="23"/>
  <c r="F26" i="23"/>
  <c r="F25" i="23"/>
  <c r="F23" i="23"/>
  <c r="F22" i="23"/>
  <c r="F21" i="23"/>
  <c r="F18" i="23"/>
  <c r="F15" i="23"/>
  <c r="F14" i="23"/>
  <c r="F13" i="23"/>
  <c r="F12" i="23"/>
  <c r="F11" i="23"/>
  <c r="F9" i="23"/>
  <c r="F8" i="23"/>
  <c r="F33" i="17"/>
  <c r="F32" i="17"/>
  <c r="F31" i="17"/>
  <c r="F28" i="17"/>
  <c r="F26" i="17"/>
  <c r="F24" i="17"/>
  <c r="F23" i="17"/>
  <c r="F22" i="17"/>
  <c r="F20" i="17"/>
  <c r="F17" i="17"/>
  <c r="F16" i="17"/>
  <c r="F15" i="17"/>
  <c r="F14" i="17"/>
  <c r="F12" i="17"/>
  <c r="F11" i="17"/>
  <c r="F9" i="17"/>
  <c r="F8" i="17"/>
  <c r="F33" i="27"/>
  <c r="F32" i="27"/>
  <c r="F30" i="27"/>
  <c r="F29" i="27"/>
  <c r="F28" i="27"/>
  <c r="F27" i="27"/>
  <c r="F26" i="27"/>
  <c r="F25" i="27"/>
  <c r="F23" i="27"/>
  <c r="F22" i="27"/>
  <c r="F21" i="27"/>
  <c r="F20" i="27"/>
  <c r="F19" i="27"/>
  <c r="F18" i="27"/>
  <c r="F15" i="27"/>
  <c r="F14" i="27"/>
  <c r="F13" i="27"/>
  <c r="F12" i="27"/>
  <c r="F11" i="27"/>
  <c r="F9" i="27"/>
  <c r="F8" i="27"/>
  <c r="F33" i="15"/>
  <c r="F32" i="15"/>
  <c r="F31" i="15"/>
  <c r="F30" i="15"/>
  <c r="F29" i="15"/>
  <c r="F28" i="15"/>
  <c r="F27" i="15"/>
  <c r="F26" i="15"/>
  <c r="F25" i="15"/>
  <c r="F23" i="15"/>
  <c r="F22" i="15"/>
  <c r="F21" i="15"/>
  <c r="F20" i="15"/>
  <c r="F19" i="15"/>
  <c r="F18" i="15"/>
  <c r="F17" i="15"/>
  <c r="F15" i="15"/>
  <c r="F14" i="15"/>
  <c r="F13" i="15"/>
  <c r="F12" i="15"/>
  <c r="F11" i="15"/>
  <c r="F9" i="15"/>
  <c r="F8" i="15"/>
  <c r="F33" i="13"/>
  <c r="F32" i="13"/>
  <c r="F31" i="13"/>
  <c r="F28" i="13"/>
  <c r="F26" i="13"/>
  <c r="F24" i="13"/>
  <c r="F23" i="13"/>
  <c r="F22" i="13"/>
  <c r="F20" i="13"/>
  <c r="F17" i="13"/>
  <c r="F16" i="13"/>
  <c r="F15" i="13"/>
  <c r="F14" i="13"/>
  <c r="F12" i="13"/>
  <c r="F11" i="13"/>
  <c r="F8" i="13"/>
  <c r="F28" i="33"/>
  <c r="F21" i="33"/>
  <c r="F19" i="33"/>
  <c r="F13" i="33"/>
  <c r="F11" i="33"/>
  <c r="F33" i="12"/>
  <c r="F32" i="12"/>
  <c r="F31" i="12"/>
  <c r="F29" i="12"/>
  <c r="F28" i="12"/>
  <c r="F27" i="12"/>
  <c r="F26" i="12"/>
  <c r="F25" i="12"/>
  <c r="F24" i="12"/>
  <c r="F23" i="12"/>
  <c r="F22" i="12"/>
  <c r="F21" i="12"/>
  <c r="F20" i="12"/>
  <c r="F18" i="12"/>
  <c r="F17" i="12"/>
  <c r="F16" i="12"/>
  <c r="F15" i="12"/>
  <c r="F14" i="12"/>
  <c r="F13" i="12"/>
  <c r="F12" i="12"/>
  <c r="F11" i="12"/>
  <c r="F10" i="12"/>
  <c r="F8" i="12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9" i="16"/>
  <c r="F8" i="16"/>
  <c r="F34" i="18"/>
  <c r="F33" i="18"/>
  <c r="F32" i="18"/>
  <c r="F31" i="18"/>
  <c r="F30" i="18"/>
  <c r="F28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9" i="18"/>
  <c r="F8" i="18"/>
  <c r="F34" i="19"/>
  <c r="F33" i="19"/>
  <c r="F32" i="19"/>
  <c r="F31" i="19"/>
  <c r="F30" i="19"/>
  <c r="F29" i="19"/>
  <c r="F28" i="19"/>
  <c r="F27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3" i="21"/>
  <c r="F22" i="21"/>
  <c r="F21" i="21"/>
  <c r="F20" i="21"/>
  <c r="F19" i="21"/>
  <c r="F18" i="21"/>
  <c r="F16" i="21"/>
  <c r="F15" i="21"/>
  <c r="F14" i="21"/>
  <c r="F13" i="21"/>
  <c r="F12" i="21"/>
  <c r="F11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3" i="22"/>
  <c r="F22" i="22"/>
  <c r="F21" i="22"/>
  <c r="F20" i="22"/>
  <c r="F19" i="22"/>
  <c r="F18" i="22"/>
  <c r="F16" i="22"/>
  <c r="F15" i="22"/>
  <c r="F14" i="22"/>
  <c r="F13" i="22"/>
  <c r="F12" i="22"/>
  <c r="F9" i="22"/>
  <c r="F8" i="22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3" i="26"/>
  <c r="F22" i="26"/>
  <c r="F21" i="26"/>
  <c r="F20" i="26"/>
  <c r="F19" i="26"/>
  <c r="F18" i="26"/>
  <c r="F16" i="26"/>
  <c r="F15" i="26"/>
  <c r="F14" i="26"/>
  <c r="F13" i="26"/>
  <c r="F12" i="26"/>
  <c r="F11" i="26"/>
  <c r="F9" i="26"/>
  <c r="F8" i="26"/>
  <c r="F34" i="32"/>
  <c r="F33" i="32"/>
  <c r="F32" i="32"/>
  <c r="F31" i="32"/>
  <c r="F29" i="32"/>
  <c r="F28" i="32"/>
  <c r="F27" i="32"/>
  <c r="F26" i="32"/>
  <c r="F24" i="32"/>
  <c r="F23" i="32"/>
  <c r="F22" i="32"/>
  <c r="F21" i="32"/>
  <c r="F20" i="32"/>
  <c r="F19" i="32"/>
  <c r="F18" i="32"/>
  <c r="F16" i="32"/>
  <c r="F15" i="32"/>
  <c r="F14" i="32"/>
  <c r="F13" i="32"/>
  <c r="F12" i="32"/>
  <c r="F11" i="32"/>
  <c r="F10" i="32"/>
  <c r="F9" i="32"/>
  <c r="F8" i="32"/>
  <c r="F33" i="10"/>
  <c r="F32" i="10"/>
  <c r="F31" i="10"/>
  <c r="F29" i="10"/>
  <c r="F28" i="10"/>
  <c r="F27" i="10"/>
  <c r="F26" i="10"/>
  <c r="F24" i="10"/>
  <c r="F23" i="10"/>
  <c r="F22" i="10"/>
  <c r="F21" i="10"/>
  <c r="F20" i="10"/>
  <c r="F19" i="10"/>
  <c r="F17" i="10"/>
  <c r="F16" i="10"/>
  <c r="F26" i="7"/>
  <c r="F25" i="7"/>
  <c r="F11" i="11" l="1"/>
  <c r="F11" i="10"/>
  <c r="F11" i="14"/>
  <c r="F11" i="9"/>
  <c r="F12" i="9"/>
  <c r="F11" i="8"/>
  <c r="F11" i="7"/>
  <c r="F11" i="6"/>
  <c r="F11" i="5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D41" i="33" l="1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G53" i="33"/>
  <c r="G64" i="32"/>
  <c r="F64" i="32"/>
  <c r="F42" i="33" l="1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F22" i="14" l="1"/>
  <c r="F22" i="11"/>
  <c r="F22" i="9"/>
  <c r="F22" i="8"/>
  <c r="F21" i="7"/>
  <c r="F22" i="7"/>
  <c r="F23" i="7"/>
  <c r="F22" i="6"/>
  <c r="F22" i="5"/>
  <c r="L5" i="28" l="1"/>
  <c r="L5" i="27"/>
  <c r="H15" i="4" l="1"/>
  <c r="I15" i="4"/>
  <c r="I17" i="4"/>
  <c r="H17" i="4"/>
  <c r="F7" i="26"/>
  <c r="F7" i="25"/>
  <c r="F7" i="24"/>
  <c r="F7" i="22"/>
  <c r="F7" i="21"/>
  <c r="F7" i="20"/>
  <c r="F7" i="19"/>
  <c r="F7" i="18"/>
  <c r="F7" i="16"/>
  <c r="F7" i="14"/>
  <c r="F7" i="12"/>
  <c r="F7" i="11"/>
  <c r="F7" i="10"/>
  <c r="F7" i="9"/>
  <c r="F7" i="8"/>
  <c r="F7" i="7"/>
  <c r="F7" i="6"/>
  <c r="F7" i="5"/>
  <c r="F10" i="11"/>
  <c r="F10" i="10"/>
  <c r="F10" i="9"/>
  <c r="F10" i="8"/>
  <c r="F10" i="7"/>
  <c r="F10" i="6"/>
  <c r="F10" i="5"/>
  <c r="F16" i="14"/>
  <c r="F16" i="11"/>
  <c r="F16" i="9"/>
  <c r="F16" i="8"/>
  <c r="F16" i="7"/>
  <c r="F16" i="6"/>
  <c r="F16" i="5"/>
  <c r="F17" i="14"/>
  <c r="F17" i="11"/>
  <c r="F17" i="9"/>
  <c r="F17" i="8"/>
  <c r="F17" i="7"/>
  <c r="F17" i="6"/>
  <c r="F17" i="5"/>
  <c r="F19" i="14"/>
  <c r="F19" i="11"/>
  <c r="F19" i="9"/>
  <c r="F19" i="8"/>
  <c r="F19" i="7"/>
  <c r="F19" i="6"/>
  <c r="F19" i="5"/>
  <c r="F20" i="14"/>
  <c r="F20" i="11"/>
  <c r="F20" i="9"/>
  <c r="F20" i="8"/>
  <c r="F20" i="7"/>
  <c r="F20" i="6"/>
  <c r="F20" i="5"/>
  <c r="F24" i="14"/>
  <c r="F24" i="11"/>
  <c r="F24" i="9"/>
  <c r="F24" i="8"/>
  <c r="F24" i="6"/>
  <c r="F24" i="5"/>
  <c r="F27" i="14"/>
  <c r="F27" i="11"/>
  <c r="F27" i="9"/>
  <c r="F27" i="8"/>
  <c r="F27" i="6"/>
  <c r="F27" i="5"/>
  <c r="F30" i="14"/>
  <c r="F30" i="11"/>
  <c r="F30" i="9"/>
  <c r="F30" i="8"/>
  <c r="F30" i="7"/>
  <c r="F30" i="6"/>
  <c r="F30" i="5"/>
  <c r="F33" i="14"/>
  <c r="F33" i="11"/>
  <c r="F33" i="9"/>
  <c r="F33" i="8"/>
  <c r="F33" i="7"/>
  <c r="F33" i="6"/>
  <c r="F33" i="5"/>
  <c r="F34" i="14"/>
  <c r="F34" i="11"/>
  <c r="F34" i="9"/>
  <c r="F34" i="8"/>
  <c r="F34" i="7"/>
  <c r="F34" i="6"/>
  <c r="F34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C35" i="28"/>
  <c r="E33" i="4" s="1"/>
  <c r="B35" i="28"/>
  <c r="D33" i="4" s="1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F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G45" i="28"/>
  <c r="G46" i="28"/>
  <c r="F46" i="28"/>
  <c r="G51" i="28" l="1"/>
  <c r="G54" i="28"/>
  <c r="G49" i="28"/>
  <c r="F50" i="28"/>
  <c r="F47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H24" i="4" l="1"/>
  <c r="I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F63" i="27" s="1"/>
  <c r="E59" i="27"/>
  <c r="G59" i="27" s="1"/>
  <c r="E55" i="27"/>
  <c r="F55" i="27" s="1"/>
  <c r="E51" i="27"/>
  <c r="G51" i="27" s="1"/>
  <c r="E47" i="27"/>
  <c r="G47" i="27" s="1"/>
  <c r="E43" i="27"/>
  <c r="F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G63" i="27"/>
  <c r="F60" i="27"/>
  <c r="G57" i="27"/>
  <c r="F64" i="27"/>
  <c r="G43" i="27" l="1"/>
  <c r="F45" i="27"/>
  <c r="G49" i="27"/>
  <c r="F39" i="27"/>
  <c r="G42" i="27"/>
  <c r="F61" i="27"/>
  <c r="F44" i="27"/>
  <c r="F40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F31" i="5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F32" i="6"/>
  <c r="F31" i="6"/>
  <c r="F29" i="6"/>
  <c r="F28" i="6"/>
  <c r="F26" i="6"/>
  <c r="F25" i="6"/>
  <c r="F23" i="6"/>
  <c r="F21" i="6"/>
  <c r="F18" i="6"/>
  <c r="F15" i="6"/>
  <c r="F14" i="6"/>
  <c r="F13" i="6"/>
  <c r="F12" i="6"/>
  <c r="F9" i="6"/>
  <c r="F8" i="6"/>
  <c r="F32" i="7"/>
  <c r="F31" i="7"/>
  <c r="F29" i="7"/>
  <c r="F28" i="7"/>
  <c r="F18" i="7"/>
  <c r="F15" i="7"/>
  <c r="F14" i="7"/>
  <c r="F13" i="7"/>
  <c r="F12" i="7"/>
  <c r="F9" i="7"/>
  <c r="F8" i="7"/>
  <c r="F32" i="8"/>
  <c r="F31" i="8"/>
  <c r="F29" i="8"/>
  <c r="F28" i="8"/>
  <c r="F26" i="8"/>
  <c r="F25" i="8"/>
  <c r="F23" i="8"/>
  <c r="F21" i="8"/>
  <c r="F18" i="8"/>
  <c r="F15" i="8"/>
  <c r="F14" i="8"/>
  <c r="F13" i="8"/>
  <c r="F12" i="8"/>
  <c r="F9" i="8"/>
  <c r="F8" i="8"/>
  <c r="F32" i="9"/>
  <c r="F31" i="9"/>
  <c r="F29" i="9"/>
  <c r="F28" i="9"/>
  <c r="F26" i="9"/>
  <c r="F25" i="9"/>
  <c r="F23" i="9"/>
  <c r="F21" i="9"/>
  <c r="F18" i="9"/>
  <c r="F15" i="9"/>
  <c r="F14" i="9"/>
  <c r="F13" i="9"/>
  <c r="F9" i="9"/>
  <c r="F8" i="9"/>
  <c r="F14" i="10"/>
  <c r="F13" i="10"/>
  <c r="F12" i="10"/>
  <c r="F9" i="10"/>
  <c r="F8" i="10"/>
  <c r="F32" i="11"/>
  <c r="F31" i="11"/>
  <c r="F29" i="11"/>
  <c r="F28" i="11"/>
  <c r="F26" i="11"/>
  <c r="F25" i="11"/>
  <c r="F23" i="11"/>
  <c r="F21" i="11"/>
  <c r="F18" i="11"/>
  <c r="F15" i="11"/>
  <c r="F14" i="11"/>
  <c r="F13" i="11"/>
  <c r="F12" i="11"/>
  <c r="F9" i="11"/>
  <c r="F8" i="11"/>
  <c r="F32" i="14"/>
  <c r="F31" i="14"/>
  <c r="F29" i="14"/>
  <c r="F28" i="14"/>
  <c r="F26" i="14"/>
  <c r="F25" i="14"/>
  <c r="F23" i="14"/>
  <c r="F21" i="14"/>
  <c r="F18" i="14"/>
  <c r="F15" i="14"/>
  <c r="F14" i="14"/>
  <c r="F13" i="14"/>
  <c r="F12" i="14"/>
  <c r="F9" i="14"/>
  <c r="F8" i="14"/>
  <c r="F32" i="5"/>
  <c r="F29" i="5"/>
  <c r="F28" i="5"/>
  <c r="F26" i="5"/>
  <c r="F25" i="5"/>
  <c r="F23" i="5"/>
  <c r="F21" i="5"/>
  <c r="F18" i="5"/>
  <c r="F15" i="5"/>
  <c r="F14" i="5"/>
  <c r="F13" i="5"/>
  <c r="F12" i="5"/>
  <c r="F9" i="5"/>
  <c r="F8" i="5"/>
  <c r="C35" i="6"/>
  <c r="D35" i="6"/>
  <c r="E35" i="6"/>
  <c r="C35" i="8"/>
  <c r="E9" i="4" s="1"/>
  <c r="D35" i="8"/>
  <c r="F9" i="4" s="1"/>
  <c r="E35" i="8"/>
  <c r="G9" i="4" s="1"/>
  <c r="G13" i="4" s="1"/>
  <c r="C35" i="9"/>
  <c r="E12" i="4" s="1"/>
  <c r="E10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H21" i="4" s="1"/>
  <c r="C35" i="13"/>
  <c r="E22" i="4" s="1"/>
  <c r="D35" i="13"/>
  <c r="F22" i="4" s="1"/>
  <c r="E35" i="13"/>
  <c r="G22" i="4" s="1"/>
  <c r="H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H23" i="4" s="1"/>
  <c r="C35" i="16"/>
  <c r="E25" i="4" s="1"/>
  <c r="D35" i="16"/>
  <c r="F25" i="4" s="1"/>
  <c r="E35" i="16"/>
  <c r="G25" i="4" s="1"/>
  <c r="H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H27" i="4" s="1"/>
  <c r="C35" i="19"/>
  <c r="E28" i="4" s="1"/>
  <c r="D35" i="19"/>
  <c r="F28" i="4" s="1"/>
  <c r="E35" i="19"/>
  <c r="G28" i="4" s="1"/>
  <c r="H28" i="4" s="1"/>
  <c r="C35" i="20"/>
  <c r="E29" i="4" s="1"/>
  <c r="D35" i="20"/>
  <c r="F29" i="4" s="1"/>
  <c r="E35" i="20"/>
  <c r="G29" i="4" s="1"/>
  <c r="H29" i="4" s="1"/>
  <c r="C35" i="21"/>
  <c r="E30" i="4" s="1"/>
  <c r="D35" i="21"/>
  <c r="F30" i="4" s="1"/>
  <c r="E35" i="21"/>
  <c r="G30" i="4" s="1"/>
  <c r="H30" i="4" s="1"/>
  <c r="C35" i="22"/>
  <c r="E31" i="4" s="1"/>
  <c r="D35" i="22"/>
  <c r="F31" i="4" s="1"/>
  <c r="E35" i="22"/>
  <c r="G31" i="4" s="1"/>
  <c r="H31" i="4" s="1"/>
  <c r="C35" i="23"/>
  <c r="E32" i="4" s="1"/>
  <c r="D35" i="23"/>
  <c r="F32" i="4" s="1"/>
  <c r="E35" i="23"/>
  <c r="G32" i="4" s="1"/>
  <c r="H32" i="4" s="1"/>
  <c r="C35" i="24"/>
  <c r="E34" i="4" s="1"/>
  <c r="D35" i="24"/>
  <c r="F34" i="4" s="1"/>
  <c r="E35" i="24"/>
  <c r="G34" i="4" s="1"/>
  <c r="H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H36" i="4" s="1"/>
  <c r="C35" i="5"/>
  <c r="D35" i="5"/>
  <c r="E35" i="5"/>
  <c r="B35" i="6"/>
  <c r="B35" i="8"/>
  <c r="D9" i="4" s="1"/>
  <c r="B35" i="9"/>
  <c r="D12" i="4" s="1"/>
  <c r="B35" i="10"/>
  <c r="D14" i="4" s="1"/>
  <c r="B35" i="1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H35" i="4" l="1"/>
  <c r="H26" i="4"/>
  <c r="D16" i="4"/>
  <c r="D18" i="4" s="1"/>
  <c r="D10" i="4"/>
  <c r="G10" i="4"/>
  <c r="F13" i="4"/>
  <c r="E13" i="4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G18" i="4"/>
  <c r="I16" i="4"/>
  <c r="H16" i="4"/>
  <c r="F35" i="15"/>
  <c r="F35" i="23"/>
  <c r="F35" i="7"/>
  <c r="F35" i="6"/>
  <c r="I26" i="4"/>
  <c r="I23" i="4"/>
  <c r="F35" i="12"/>
  <c r="F35" i="25"/>
  <c r="F35" i="17"/>
  <c r="D13" i="4"/>
  <c r="I21" i="4"/>
  <c r="E18" i="4"/>
  <c r="F18" i="4"/>
  <c r="I36" i="4"/>
  <c r="I27" i="4"/>
  <c r="I14" i="4"/>
  <c r="H14" i="4"/>
  <c r="I30" i="4"/>
  <c r="I22" i="4"/>
  <c r="I34" i="4"/>
  <c r="I25" i="4"/>
  <c r="I9" i="4"/>
  <c r="H9" i="4"/>
  <c r="I12" i="4"/>
  <c r="I35" i="4"/>
  <c r="I28" i="4"/>
  <c r="I11" i="4"/>
  <c r="H11" i="4"/>
  <c r="I29" i="4"/>
  <c r="I31" i="4"/>
  <c r="I32" i="4"/>
  <c r="F35" i="21"/>
  <c r="F35" i="19"/>
  <c r="F35" i="13"/>
  <c r="F35" i="11"/>
  <c r="F35" i="9"/>
  <c r="H8" i="4"/>
  <c r="I8" i="4"/>
  <c r="F35" i="26"/>
  <c r="F35" i="24"/>
  <c r="F35" i="22"/>
  <c r="F35" i="20"/>
  <c r="F35" i="18"/>
  <c r="F35" i="16"/>
  <c r="F35" i="14"/>
  <c r="F35" i="10"/>
  <c r="F35" i="8"/>
  <c r="H12" i="4"/>
  <c r="F35" i="5"/>
  <c r="D19" i="4" l="1"/>
  <c r="G19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E19" i="4"/>
  <c r="F19" i="4"/>
  <c r="I10" i="4"/>
  <c r="H10" i="4"/>
  <c r="I13" i="4"/>
  <c r="H13" i="4"/>
  <c r="H18" i="4"/>
  <c r="I18" i="4"/>
  <c r="H19" i="4" l="1"/>
  <c r="I19" i="4"/>
</calcChain>
</file>

<file path=xl/sharedStrings.xml><?xml version="1.0" encoding="utf-8"?>
<sst xmlns="http://schemas.openxmlformats.org/spreadsheetml/2006/main" count="973" uniqueCount="178">
  <si>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</si>
  <si>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</si>
  <si>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</si>
  <si>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</si>
  <si>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</si>
  <si>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</si>
  <si>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</si>
  <si>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</si>
  <si>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</si>
  <si>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</si>
  <si>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</si>
  <si>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</si>
  <si>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</si>
  <si>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</si>
  <si>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</si>
  <si>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</si>
  <si>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</si>
  <si>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</si>
  <si>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</si>
  <si>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</si>
  <si>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</si>
  <si>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</si>
  <si>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</si>
  <si>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</si>
  <si>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</si>
  <si>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</si>
  <si>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</si>
  <si>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</si>
  <si>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</si>
  <si>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</si>
  <si>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</si>
  <si>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</si>
  <si>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</si>
  <si>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</si>
  <si>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</si>
  <si>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</si>
  <si>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</si>
  <si>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</si>
  <si>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</si>
  <si>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</si>
  <si>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</si>
  <si>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</si>
  <si>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</si>
  <si>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</si>
  <si>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</si>
  <si>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</si>
  <si>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</si>
  <si>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</si>
  <si>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</si>
  <si>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</si>
  <si>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</si>
  <si>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</si>
  <si>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</si>
  <si>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</si>
  <si>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</si>
  <si>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</si>
  <si>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</si>
  <si>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</si>
  <si>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</si>
  <si>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</si>
  <si>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Dirección de Servicios y Competitividad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</si>
  <si>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</si>
  <si>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</si>
  <si>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</si>
  <si>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</si>
  <si>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</si>
  <si>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</si>
  <si>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</si>
  <si>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</si>
  <si>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</si>
  <si>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</si>
  <si>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</si>
  <si>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</si>
  <si>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</si>
  <si>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</si>
  <si>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</si>
  <si>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</si>
  <si>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</si>
  <si>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</si>
  <si>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</si>
  <si>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</si>
  <si>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</si>
  <si>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</si>
  <si>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</si>
  <si>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</si>
  <si>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</si>
  <si>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</si>
  <si>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</si>
  <si>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</si>
  <si>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</si>
  <si>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</si>
  <si>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</si>
  <si>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</si>
  <si>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</si>
  <si>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</si>
  <si>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</si>
  <si>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</si>
  <si>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</si>
  <si>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</si>
  <si>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</si>
  <si>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</si>
  <si>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</si>
  <si>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PASAJEROS EN RÉGIMEN DE TRANSPORTE Y DE CRUCERO (unidades)</t>
  </si>
  <si>
    <t>11.1.</t>
  </si>
  <si>
    <t>PASAJEROS DE CRUCERO (unidades)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</si>
  <si>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</si>
  <si>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</si>
  <si>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</si>
  <si>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</si>
  <si>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</si>
  <si>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</si>
  <si>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</si>
  <si>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</si>
  <si>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</si>
  <si>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</si>
  <si>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</si>
  <si>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</si>
  <si>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</si>
  <si>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</si>
  <si>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</si>
  <si>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</si>
  <si>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</si>
  <si>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</si>
  <si>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</si>
  <si>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</si>
  <si>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</si>
  <si>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</si>
  <si>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</si>
  <si>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</si>
  <si>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</si>
  <si>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</si>
  <si>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</si>
  <si>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</si>
  <si>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</si>
  <si>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</si>
  <si>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</si>
  <si>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</si>
  <si>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</si>
  <si>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</si>
  <si>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</si>
  <si>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</si>
  <si>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</si>
  <si>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</si>
  <si>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</si>
  <si>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</si>
  <si>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</si>
  <si>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</si>
  <si>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</si>
  <si>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DE CRUCERO (uds.)</t>
  </si>
  <si>
    <t>REG. TRANSPORTE Y DE CRUCERO (uds.)</t>
  </si>
  <si>
    <t>EN RÉGIMEN DE PASAJE (uds)</t>
  </si>
  <si>
    <t>TOTAL BUQUES MERCANTES (uds)</t>
  </si>
  <si>
    <t>CRUCEROS (uds)</t>
  </si>
  <si>
    <t>11. PASAJEROS EN RÉGIMEN DE TRANSPORTE Y DE CRUCERO</t>
  </si>
  <si>
    <t>11.1. PASAJEROS DE CRUCERO (unidades)</t>
  </si>
  <si>
    <t>13. BUQUES MERCANTES (unidades)</t>
  </si>
  <si>
    <t>13.2. CRUCEROS (unidades)</t>
  </si>
  <si>
    <t>Acumulado desde enero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</si>
  <si>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</si>
  <si>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</si>
  <si>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</si>
  <si>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</si>
  <si>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</si>
  <si>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</si>
  <si>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</si>
  <si>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</si>
  <si>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</si>
  <si>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</si>
  <si>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</si>
  <si>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</si>
  <si>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</si>
  <si>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</si>
  <si>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</si>
  <si>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</si>
  <si>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</si>
  <si>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mayo 2017</t>
  </si>
  <si>
    <t>Mes mayo</t>
  </si>
  <si>
    <t>Fecha: 08/02/2018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</si>
</sst>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3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41639166</c:v>
                </c:pt>
                <c:pt idx="1">
                  <c:v>30449718</c:v>
                </c:pt>
                <c:pt idx="2">
                  <c:v>23824654</c:v>
                </c:pt>
                <c:pt idx="3">
                  <c:v>13667758</c:v>
                </c:pt>
                <c:pt idx="4">
                  <c:v>13363027</c:v>
                </c:pt>
                <c:pt idx="5">
                  <c:v>13182847</c:v>
                </c:pt>
                <c:pt idx="6">
                  <c:v>12707687</c:v>
                </c:pt>
                <c:pt idx="7">
                  <c:v>10553534</c:v>
                </c:pt>
                <c:pt idx="8">
                  <c:v>9122130</c:v>
                </c:pt>
                <c:pt idx="9">
                  <c:v>7435185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43387922</c:v>
                </c:pt>
                <c:pt idx="1">
                  <c:v>30082997</c:v>
                </c:pt>
                <c:pt idx="2">
                  <c:v>19795966</c:v>
                </c:pt>
                <c:pt idx="3">
                  <c:v>12448945</c:v>
                </c:pt>
                <c:pt idx="4">
                  <c:v>12675902</c:v>
                </c:pt>
                <c:pt idx="5">
                  <c:v>12781219</c:v>
                </c:pt>
                <c:pt idx="6">
                  <c:v>12939450</c:v>
                </c:pt>
                <c:pt idx="7">
                  <c:v>9287603</c:v>
                </c:pt>
                <c:pt idx="8">
                  <c:v>8295344</c:v>
                </c:pt>
                <c:pt idx="9">
                  <c:v>6944160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39330031</c:v>
                </c:pt>
                <c:pt idx="1">
                  <c:v>30327662</c:v>
                </c:pt>
                <c:pt idx="2">
                  <c:v>23410915</c:v>
                </c:pt>
                <c:pt idx="3">
                  <c:v>13646299</c:v>
                </c:pt>
                <c:pt idx="4">
                  <c:v>13338680</c:v>
                </c:pt>
                <c:pt idx="5">
                  <c:v>13138223</c:v>
                </c:pt>
                <c:pt idx="6">
                  <c:v>12639244</c:v>
                </c:pt>
                <c:pt idx="7">
                  <c:v>9488326</c:v>
                </c:pt>
                <c:pt idx="8">
                  <c:v>9097417</c:v>
                </c:pt>
                <c:pt idx="9">
                  <c:v>7424562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40593350</c:v>
                </c:pt>
                <c:pt idx="1">
                  <c:v>29891093</c:v>
                </c:pt>
                <c:pt idx="2">
                  <c:v>19408982</c:v>
                </c:pt>
                <c:pt idx="3">
                  <c:v>12401332</c:v>
                </c:pt>
                <c:pt idx="4">
                  <c:v>12668494</c:v>
                </c:pt>
                <c:pt idx="5">
                  <c:v>12736793</c:v>
                </c:pt>
                <c:pt idx="6">
                  <c:v>12858466</c:v>
                </c:pt>
                <c:pt idx="7">
                  <c:v>8137788</c:v>
                </c:pt>
                <c:pt idx="8">
                  <c:v>8269797</c:v>
                </c:pt>
                <c:pt idx="9">
                  <c:v>6933496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11646251</c:v>
                </c:pt>
                <c:pt idx="1">
                  <c:v>10902819</c:v>
                </c:pt>
                <c:pt idx="2">
                  <c:v>9942895</c:v>
                </c:pt>
                <c:pt idx="3">
                  <c:v>9042581</c:v>
                </c:pt>
                <c:pt idx="4">
                  <c:v>7465267</c:v>
                </c:pt>
                <c:pt idx="5">
                  <c:v>5658417</c:v>
                </c:pt>
                <c:pt idx="6">
                  <c:v>3393824</c:v>
                </c:pt>
                <c:pt idx="7">
                  <c:v>3332809</c:v>
                </c:pt>
                <c:pt idx="8">
                  <c:v>2893327</c:v>
                </c:pt>
                <c:pt idx="9">
                  <c:v>2236701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11303314</c:v>
                </c:pt>
                <c:pt idx="1">
                  <c:v>9575103</c:v>
                </c:pt>
                <c:pt idx="2">
                  <c:v>10434800</c:v>
                </c:pt>
                <c:pt idx="3">
                  <c:v>8387756</c:v>
                </c:pt>
                <c:pt idx="4">
                  <c:v>7320234</c:v>
                </c:pt>
                <c:pt idx="5">
                  <c:v>4752721</c:v>
                </c:pt>
                <c:pt idx="6">
                  <c:v>3181499</c:v>
                </c:pt>
                <c:pt idx="7">
                  <c:v>3555878</c:v>
                </c:pt>
                <c:pt idx="8">
                  <c:v>2621739</c:v>
                </c:pt>
                <c:pt idx="9">
                  <c:v>2548390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CARTAGENA</c:v>
                </c:pt>
                <c:pt idx="6">
                  <c:v>ALMERÍA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8050860</c:v>
                </c:pt>
                <c:pt idx="1">
                  <c:v>4395375</c:v>
                </c:pt>
                <c:pt idx="2">
                  <c:v>3486490</c:v>
                </c:pt>
                <c:pt idx="3">
                  <c:v>2461251</c:v>
                </c:pt>
                <c:pt idx="4">
                  <c:v>2408258</c:v>
                </c:pt>
                <c:pt idx="5">
                  <c:v>2178652</c:v>
                </c:pt>
                <c:pt idx="6">
                  <c:v>2018279</c:v>
                </c:pt>
                <c:pt idx="7">
                  <c:v>1759882</c:v>
                </c:pt>
                <c:pt idx="8">
                  <c:v>1715633</c:v>
                </c:pt>
                <c:pt idx="9">
                  <c:v>1630270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CARTAGENA</c:v>
                </c:pt>
                <c:pt idx="6">
                  <c:v>ALMERÍA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7255736</c:v>
                </c:pt>
                <c:pt idx="1">
                  <c:v>3798561</c:v>
                </c:pt>
                <c:pt idx="2">
                  <c:v>3456272</c:v>
                </c:pt>
                <c:pt idx="3">
                  <c:v>1954616</c:v>
                </c:pt>
                <c:pt idx="4">
                  <c:v>2260581</c:v>
                </c:pt>
                <c:pt idx="5">
                  <c:v>2275897</c:v>
                </c:pt>
                <c:pt idx="6">
                  <c:v>1928818</c:v>
                </c:pt>
                <c:pt idx="7">
                  <c:v>1792077</c:v>
                </c:pt>
                <c:pt idx="8">
                  <c:v>1840153</c:v>
                </c:pt>
                <c:pt idx="9">
                  <c:v>1855844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28080583</c:v>
                </c:pt>
                <c:pt idx="1">
                  <c:v>26995127</c:v>
                </c:pt>
                <c:pt idx="2">
                  <c:v>16122228</c:v>
                </c:pt>
                <c:pt idx="3">
                  <c:v>6404096</c:v>
                </c:pt>
                <c:pt idx="4">
                  <c:v>5042627</c:v>
                </c:pt>
                <c:pt idx="5">
                  <c:v>3913074</c:v>
                </c:pt>
                <c:pt idx="6">
                  <c:v>2727944</c:v>
                </c:pt>
                <c:pt idx="7">
                  <c:v>1630502</c:v>
                </c:pt>
                <c:pt idx="8">
                  <c:v>1484264</c:v>
                </c:pt>
                <c:pt idx="9">
                  <c:v>881269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27320609</c:v>
                </c:pt>
                <c:pt idx="1">
                  <c:v>28660810</c:v>
                </c:pt>
                <c:pt idx="2">
                  <c:v>12800417</c:v>
                </c:pt>
                <c:pt idx="3">
                  <c:v>5302499</c:v>
                </c:pt>
                <c:pt idx="4">
                  <c:v>4684482</c:v>
                </c:pt>
                <c:pt idx="5">
                  <c:v>3624482</c:v>
                </c:pt>
                <c:pt idx="6">
                  <c:v>2551429</c:v>
                </c:pt>
                <c:pt idx="7">
                  <c:v>1423002</c:v>
                </c:pt>
                <c:pt idx="8">
                  <c:v>1522211</c:v>
                </c:pt>
                <c:pt idx="9">
                  <c:v>1020277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23449998</c:v>
                </c:pt>
                <c:pt idx="1">
                  <c:v>23075737</c:v>
                </c:pt>
                <c:pt idx="2">
                  <c:v>11457627</c:v>
                </c:pt>
                <c:pt idx="3">
                  <c:v>4777904</c:v>
                </c:pt>
                <c:pt idx="4">
                  <c:v>2459344</c:v>
                </c:pt>
                <c:pt idx="5">
                  <c:v>1503473</c:v>
                </c:pt>
                <c:pt idx="6">
                  <c:v>1263824</c:v>
                </c:pt>
                <c:pt idx="7">
                  <c:v>1075568</c:v>
                </c:pt>
                <c:pt idx="8">
                  <c:v>519330</c:v>
                </c:pt>
                <c:pt idx="9">
                  <c:v>458597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22612581</c:v>
                </c:pt>
                <c:pt idx="1">
                  <c:v>24903403</c:v>
                </c:pt>
                <c:pt idx="2">
                  <c:v>8358086</c:v>
                </c:pt>
                <c:pt idx="3">
                  <c:v>3631344</c:v>
                </c:pt>
                <c:pt idx="4">
                  <c:v>2470308</c:v>
                </c:pt>
                <c:pt idx="5">
                  <c:v>1308770</c:v>
                </c:pt>
                <c:pt idx="6">
                  <c:v>1150761</c:v>
                </c:pt>
                <c:pt idx="7">
                  <c:v>1115990</c:v>
                </c:pt>
                <c:pt idx="8">
                  <c:v>502155</c:v>
                </c:pt>
                <c:pt idx="9">
                  <c:v>500114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BAHÍA DE CÁDIZ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BARCELONA</c:v>
                </c:pt>
                <c:pt idx="9">
                  <c:v>TARRAGONA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26698</c:v>
                </c:pt>
                <c:pt idx="1">
                  <c:v>19037</c:v>
                </c:pt>
                <c:pt idx="2">
                  <c:v>12939</c:v>
                </c:pt>
                <c:pt idx="3">
                  <c:v>7049</c:v>
                </c:pt>
                <c:pt idx="4">
                  <c:v>6742</c:v>
                </c:pt>
                <c:pt idx="5">
                  <c:v>4995</c:v>
                </c:pt>
                <c:pt idx="6">
                  <c:v>2626</c:v>
                </c:pt>
                <c:pt idx="7">
                  <c:v>2017</c:v>
                </c:pt>
                <c:pt idx="8">
                  <c:v>1831</c:v>
                </c:pt>
                <c:pt idx="9">
                  <c:v>1566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BAHÍA DE CÁDIZ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BARCELONA</c:v>
                </c:pt>
                <c:pt idx="9">
                  <c:v>TARRAGONA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27390</c:v>
                </c:pt>
                <c:pt idx="1">
                  <c:v>16283</c:v>
                </c:pt>
                <c:pt idx="2">
                  <c:v>13600</c:v>
                </c:pt>
                <c:pt idx="3">
                  <c:v>6653</c:v>
                </c:pt>
                <c:pt idx="4">
                  <c:v>6222</c:v>
                </c:pt>
                <c:pt idx="5">
                  <c:v>4118</c:v>
                </c:pt>
                <c:pt idx="6">
                  <c:v>3743</c:v>
                </c:pt>
                <c:pt idx="7">
                  <c:v>1928</c:v>
                </c:pt>
                <c:pt idx="8">
                  <c:v>1522</c:v>
                </c:pt>
                <c:pt idx="9">
                  <c:v>1437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BALEARES</c:v>
                </c:pt>
                <c:pt idx="9">
                  <c:v>BAHÍA DE CÁDIZ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1210761</c:v>
                </c:pt>
                <c:pt idx="1">
                  <c:v>1064824</c:v>
                </c:pt>
                <c:pt idx="2">
                  <c:v>411908</c:v>
                </c:pt>
                <c:pt idx="3">
                  <c:v>314760</c:v>
                </c:pt>
                <c:pt idx="4">
                  <c:v>239500</c:v>
                </c:pt>
                <c:pt idx="5">
                  <c:v>121351</c:v>
                </c:pt>
                <c:pt idx="6">
                  <c:v>66097</c:v>
                </c:pt>
                <c:pt idx="7">
                  <c:v>62023</c:v>
                </c:pt>
                <c:pt idx="8">
                  <c:v>53020</c:v>
                </c:pt>
                <c:pt idx="9">
                  <c:v>47041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BALEARES</c:v>
                </c:pt>
                <c:pt idx="9">
                  <c:v>BAHÍA DE CÁDIZ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1439721</c:v>
                </c:pt>
                <c:pt idx="1">
                  <c:v>1149260</c:v>
                </c:pt>
                <c:pt idx="2">
                  <c:v>385462</c:v>
                </c:pt>
                <c:pt idx="3">
                  <c:v>277143</c:v>
                </c:pt>
                <c:pt idx="4">
                  <c:v>231676</c:v>
                </c:pt>
                <c:pt idx="5">
                  <c:v>190786</c:v>
                </c:pt>
                <c:pt idx="6">
                  <c:v>72094</c:v>
                </c:pt>
                <c:pt idx="7">
                  <c:v>59615</c:v>
                </c:pt>
                <c:pt idx="8">
                  <c:v>66717</c:v>
                </c:pt>
                <c:pt idx="9">
                  <c:v>57728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MÁLAGA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1142573</c:v>
                </c:pt>
                <c:pt idx="1">
                  <c:v>926353</c:v>
                </c:pt>
                <c:pt idx="2">
                  <c:v>299589</c:v>
                </c:pt>
                <c:pt idx="3">
                  <c:v>230939</c:v>
                </c:pt>
                <c:pt idx="4">
                  <c:v>229730</c:v>
                </c:pt>
                <c:pt idx="5">
                  <c:v>90344</c:v>
                </c:pt>
                <c:pt idx="6">
                  <c:v>55126</c:v>
                </c:pt>
                <c:pt idx="7">
                  <c:v>29433</c:v>
                </c:pt>
                <c:pt idx="8">
                  <c:v>25863</c:v>
                </c:pt>
                <c:pt idx="9">
                  <c:v>21265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MÁLAGA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1366586</c:v>
                </c:pt>
                <c:pt idx="1">
                  <c:v>1025638</c:v>
                </c:pt>
                <c:pt idx="2">
                  <c:v>299242</c:v>
                </c:pt>
                <c:pt idx="3">
                  <c:v>220121</c:v>
                </c:pt>
                <c:pt idx="4">
                  <c:v>218756</c:v>
                </c:pt>
                <c:pt idx="5">
                  <c:v>160702</c:v>
                </c:pt>
                <c:pt idx="6">
                  <c:v>51506</c:v>
                </c:pt>
                <c:pt idx="7">
                  <c:v>31017</c:v>
                </c:pt>
                <c:pt idx="8">
                  <c:v>23990</c:v>
                </c:pt>
                <c:pt idx="9">
                  <c:v>11492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FERROL-SAN CIBRAO</c:v>
                </c:pt>
                <c:pt idx="4">
                  <c:v>VIGO</c:v>
                </c:pt>
                <c:pt idx="5">
                  <c:v>SANTA CRUZ DE TENERIFE</c:v>
                </c:pt>
                <c:pt idx="6">
                  <c:v>BALEARES</c:v>
                </c:pt>
                <c:pt idx="7">
                  <c:v>#N/A</c:v>
                </c:pt>
                <c:pt idx="8">
                  <c:v>#N/A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1098026</c:v>
                </c:pt>
                <c:pt idx="1">
                  <c:v>117316</c:v>
                </c:pt>
                <c:pt idx="2">
                  <c:v>5616</c:v>
                </c:pt>
                <c:pt idx="3">
                  <c:v>2260</c:v>
                </c:pt>
                <c:pt idx="4">
                  <c:v>2226</c:v>
                </c:pt>
                <c:pt idx="5">
                  <c:v>380</c:v>
                </c:pt>
                <c:pt idx="6">
                  <c:v>31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FERROL-SAN CIBRAO</c:v>
                </c:pt>
                <c:pt idx="4">
                  <c:v>VIGO</c:v>
                </c:pt>
                <c:pt idx="5">
                  <c:v>SANTA CRUZ DE TENERIFE</c:v>
                </c:pt>
                <c:pt idx="6">
                  <c:v>BALEARES</c:v>
                </c:pt>
                <c:pt idx="7">
                  <c:v>#N/A</c:v>
                </c:pt>
                <c:pt idx="8">
                  <c:v>#N/A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1354607</c:v>
                </c:pt>
                <c:pt idx="1">
                  <c:v>112599</c:v>
                </c:pt>
                <c:pt idx="2">
                  <c:v>20568</c:v>
                </c:pt>
                <c:pt idx="3">
                  <c:v>173</c:v>
                </c:pt>
                <c:pt idx="4">
                  <c:v>0</c:v>
                </c:pt>
                <c:pt idx="5">
                  <c:v>1057</c:v>
                </c:pt>
                <c:pt idx="6">
                  <c:v>137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26254513</c:v>
                </c:pt>
                <c:pt idx="1">
                  <c:v>14274336</c:v>
                </c:pt>
                <c:pt idx="2">
                  <c:v>6536295</c:v>
                </c:pt>
                <c:pt idx="3">
                  <c:v>4052818</c:v>
                </c:pt>
                <c:pt idx="4">
                  <c:v>1171842</c:v>
                </c:pt>
                <c:pt idx="5">
                  <c:v>1077211</c:v>
                </c:pt>
                <c:pt idx="6">
                  <c:v>292557</c:v>
                </c:pt>
                <c:pt idx="7">
                  <c:v>176603</c:v>
                </c:pt>
                <c:pt idx="8">
                  <c:v>112555</c:v>
                </c:pt>
                <c:pt idx="9">
                  <c:v>112075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27785344</c:v>
                </c:pt>
                <c:pt idx="1">
                  <c:v>13714487</c:v>
                </c:pt>
                <c:pt idx="2">
                  <c:v>3529442</c:v>
                </c:pt>
                <c:pt idx="3">
                  <c:v>2877485</c:v>
                </c:pt>
                <c:pt idx="4">
                  <c:v>1152904</c:v>
                </c:pt>
                <c:pt idx="5">
                  <c:v>974273</c:v>
                </c:pt>
                <c:pt idx="6">
                  <c:v>68175</c:v>
                </c:pt>
                <c:pt idx="7">
                  <c:v>306224</c:v>
                </c:pt>
                <c:pt idx="8">
                  <c:v>32558</c:v>
                </c:pt>
                <c:pt idx="9">
                  <c:v>64133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21277703</c:v>
                </c:pt>
                <c:pt idx="1">
                  <c:v>14120759</c:v>
                </c:pt>
                <c:pt idx="2">
                  <c:v>4239456</c:v>
                </c:pt>
                <c:pt idx="3">
                  <c:v>3029324</c:v>
                </c:pt>
                <c:pt idx="4">
                  <c:v>286506</c:v>
                </c:pt>
                <c:pt idx="5">
                  <c:v>107632</c:v>
                </c:pt>
                <c:pt idx="6">
                  <c:v>81246</c:v>
                </c:pt>
                <c:pt idx="7">
                  <c:v>60127</c:v>
                </c:pt>
                <c:pt idx="8">
                  <c:v>27087</c:v>
                </c:pt>
                <c:pt idx="9">
                  <c:v>21901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23118830</c:v>
                </c:pt>
                <c:pt idx="1">
                  <c:v>13632802</c:v>
                </c:pt>
                <c:pt idx="2">
                  <c:v>1671462</c:v>
                </c:pt>
                <c:pt idx="3">
                  <c:v>2059712</c:v>
                </c:pt>
                <c:pt idx="4">
                  <c:v>68172</c:v>
                </c:pt>
                <c:pt idx="5">
                  <c:v>21483</c:v>
                </c:pt>
                <c:pt idx="6">
                  <c:v>46726</c:v>
                </c:pt>
                <c:pt idx="7">
                  <c:v>1476</c:v>
                </c:pt>
                <c:pt idx="8">
                  <c:v>92667</c:v>
                </c:pt>
                <c:pt idx="9">
                  <c:v>17346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4999912</c:v>
                </c:pt>
                <c:pt idx="1">
                  <c:v>4339997</c:v>
                </c:pt>
                <c:pt idx="2">
                  <c:v>3800205</c:v>
                </c:pt>
                <c:pt idx="3">
                  <c:v>3719587</c:v>
                </c:pt>
                <c:pt idx="4">
                  <c:v>1533849</c:v>
                </c:pt>
                <c:pt idx="5">
                  <c:v>1324578</c:v>
                </c:pt>
                <c:pt idx="6">
                  <c:v>658345</c:v>
                </c:pt>
                <c:pt idx="7">
                  <c:v>446381</c:v>
                </c:pt>
                <c:pt idx="8">
                  <c:v>420165</c:v>
                </c:pt>
                <c:pt idx="9">
                  <c:v>416639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4637524</c:v>
                </c:pt>
                <c:pt idx="1">
                  <c:v>4120066</c:v>
                </c:pt>
                <c:pt idx="2">
                  <c:v>3648648</c:v>
                </c:pt>
                <c:pt idx="3">
                  <c:v>3992362</c:v>
                </c:pt>
                <c:pt idx="4">
                  <c:v>1471722</c:v>
                </c:pt>
                <c:pt idx="5">
                  <c:v>1336063</c:v>
                </c:pt>
                <c:pt idx="6">
                  <c:v>604688</c:v>
                </c:pt>
                <c:pt idx="7">
                  <c:v>441204</c:v>
                </c:pt>
                <c:pt idx="8">
                  <c:v>313529</c:v>
                </c:pt>
                <c:pt idx="9">
                  <c:v>434336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106737</c:v>
                </c:pt>
                <c:pt idx="1">
                  <c:v>105781</c:v>
                </c:pt>
                <c:pt idx="2">
                  <c:v>85581</c:v>
                </c:pt>
                <c:pt idx="3">
                  <c:v>80986</c:v>
                </c:pt>
                <c:pt idx="4">
                  <c:v>55915</c:v>
                </c:pt>
                <c:pt idx="5">
                  <c:v>48768</c:v>
                </c:pt>
                <c:pt idx="6">
                  <c:v>14375</c:v>
                </c:pt>
                <c:pt idx="7">
                  <c:v>11263</c:v>
                </c:pt>
                <c:pt idx="8">
                  <c:v>10354</c:v>
                </c:pt>
                <c:pt idx="9">
                  <c:v>8931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105433</c:v>
                </c:pt>
                <c:pt idx="1">
                  <c:v>121027</c:v>
                </c:pt>
                <c:pt idx="2">
                  <c:v>99281</c:v>
                </c:pt>
                <c:pt idx="3">
                  <c:v>82707</c:v>
                </c:pt>
                <c:pt idx="4">
                  <c:v>57566</c:v>
                </c:pt>
                <c:pt idx="5">
                  <c:v>57401</c:v>
                </c:pt>
                <c:pt idx="6">
                  <c:v>13629</c:v>
                </c:pt>
                <c:pt idx="7">
                  <c:v>8808</c:v>
                </c:pt>
                <c:pt idx="8">
                  <c:v>4200</c:v>
                </c:pt>
                <c:pt idx="9">
                  <c:v>9873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1966379</c:v>
                </c:pt>
                <c:pt idx="1">
                  <c:v>1815817</c:v>
                </c:pt>
                <c:pt idx="2">
                  <c:v>1148160</c:v>
                </c:pt>
                <c:pt idx="3">
                  <c:v>433104</c:v>
                </c:pt>
                <c:pt idx="4">
                  <c:v>231038</c:v>
                </c:pt>
                <c:pt idx="5">
                  <c:v>160798</c:v>
                </c:pt>
                <c:pt idx="6">
                  <c:v>107540</c:v>
                </c:pt>
                <c:pt idx="7">
                  <c:v>76449</c:v>
                </c:pt>
                <c:pt idx="8">
                  <c:v>65923</c:v>
                </c:pt>
                <c:pt idx="9">
                  <c:v>51205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1972568</c:v>
                </c:pt>
                <c:pt idx="1">
                  <c:v>1963290</c:v>
                </c:pt>
                <c:pt idx="2">
                  <c:v>886112</c:v>
                </c:pt>
                <c:pt idx="3">
                  <c:v>369029</c:v>
                </c:pt>
                <c:pt idx="4">
                  <c:v>236896</c:v>
                </c:pt>
                <c:pt idx="5">
                  <c:v>148338</c:v>
                </c:pt>
                <c:pt idx="6">
                  <c:v>90856</c:v>
                </c:pt>
                <c:pt idx="7">
                  <c:v>78267</c:v>
                </c:pt>
                <c:pt idx="8">
                  <c:v>64225</c:v>
                </c:pt>
                <c:pt idx="9">
                  <c:v>52866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TARRAGONA</c:v>
                </c:pt>
                <c:pt idx="9">
                  <c:v>SANTA CRUZ DE TENERIFE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1667695</c:v>
                </c:pt>
                <c:pt idx="1">
                  <c:v>1069284</c:v>
                </c:pt>
                <c:pt idx="2">
                  <c:v>372833</c:v>
                </c:pt>
                <c:pt idx="3">
                  <c:v>210695</c:v>
                </c:pt>
                <c:pt idx="4">
                  <c:v>26567</c:v>
                </c:pt>
                <c:pt idx="5">
                  <c:v>17394</c:v>
                </c:pt>
                <c:pt idx="6">
                  <c:v>7037</c:v>
                </c:pt>
                <c:pt idx="7">
                  <c:v>4971</c:v>
                </c:pt>
                <c:pt idx="8">
                  <c:v>2535</c:v>
                </c:pt>
                <c:pt idx="9">
                  <c:v>1650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TARRAGONA</c:v>
                </c:pt>
                <c:pt idx="9">
                  <c:v>SANTA CRUZ DE TENERIFE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1816575</c:v>
                </c:pt>
                <c:pt idx="1">
                  <c:v>1054789</c:v>
                </c:pt>
                <c:pt idx="2">
                  <c:v>169722</c:v>
                </c:pt>
                <c:pt idx="3">
                  <c:v>163417</c:v>
                </c:pt>
                <c:pt idx="4">
                  <c:v>6306</c:v>
                </c:pt>
                <c:pt idx="5">
                  <c:v>4082</c:v>
                </c:pt>
                <c:pt idx="6">
                  <c:v>101</c:v>
                </c:pt>
                <c:pt idx="7">
                  <c:v>2991</c:v>
                </c:pt>
                <c:pt idx="8">
                  <c:v>7714</c:v>
                </c:pt>
                <c:pt idx="9">
                  <c:v>1381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188524</c:v>
                </c:pt>
                <c:pt idx="1">
                  <c:v>141987</c:v>
                </c:pt>
                <c:pt idx="2">
                  <c:v>100756</c:v>
                </c:pt>
                <c:pt idx="3">
                  <c:v>79558</c:v>
                </c:pt>
                <c:pt idx="4">
                  <c:v>57110</c:v>
                </c:pt>
                <c:pt idx="5">
                  <c:v>50986</c:v>
                </c:pt>
                <c:pt idx="6">
                  <c:v>40779</c:v>
                </c:pt>
                <c:pt idx="7">
                  <c:v>26794</c:v>
                </c:pt>
                <c:pt idx="8">
                  <c:v>22922</c:v>
                </c:pt>
                <c:pt idx="9">
                  <c:v>17516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171838</c:v>
                </c:pt>
                <c:pt idx="1">
                  <c:v>130334</c:v>
                </c:pt>
                <c:pt idx="2">
                  <c:v>95395</c:v>
                </c:pt>
                <c:pt idx="3">
                  <c:v>80384</c:v>
                </c:pt>
                <c:pt idx="4">
                  <c:v>54357</c:v>
                </c:pt>
                <c:pt idx="5">
                  <c:v>52840</c:v>
                </c:pt>
                <c:pt idx="6">
                  <c:v>61235</c:v>
                </c:pt>
                <c:pt idx="7">
                  <c:v>26898</c:v>
                </c:pt>
                <c:pt idx="8">
                  <c:v>14371</c:v>
                </c:pt>
                <c:pt idx="9">
                  <c:v>1761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817537</c:v>
                </c:pt>
                <c:pt idx="1">
                  <c:v>674569</c:v>
                </c:pt>
                <c:pt idx="2">
                  <c:v>202766</c:v>
                </c:pt>
                <c:pt idx="3">
                  <c:v>146115</c:v>
                </c:pt>
                <c:pt idx="4">
                  <c:v>89130</c:v>
                </c:pt>
                <c:pt idx="5">
                  <c:v>61972</c:v>
                </c:pt>
                <c:pt idx="6">
                  <c:v>33880</c:v>
                </c:pt>
                <c:pt idx="7">
                  <c:v>29079</c:v>
                </c:pt>
                <c:pt idx="8">
                  <c:v>26788</c:v>
                </c:pt>
                <c:pt idx="9">
                  <c:v>24305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837395</c:v>
                </c:pt>
                <c:pt idx="1">
                  <c:v>620994</c:v>
                </c:pt>
                <c:pt idx="2">
                  <c:v>208783</c:v>
                </c:pt>
                <c:pt idx="3">
                  <c:v>145735</c:v>
                </c:pt>
                <c:pt idx="4">
                  <c:v>84009</c:v>
                </c:pt>
                <c:pt idx="5">
                  <c:v>62430</c:v>
                </c:pt>
                <c:pt idx="6">
                  <c:v>33771</c:v>
                </c:pt>
                <c:pt idx="7">
                  <c:v>14921</c:v>
                </c:pt>
                <c:pt idx="8">
                  <c:v>27153</c:v>
                </c:pt>
                <c:pt idx="9">
                  <c:v>21118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897095</c:v>
                </c:pt>
                <c:pt idx="1">
                  <c:v>775327</c:v>
                </c:pt>
                <c:pt idx="2">
                  <c:v>229560</c:v>
                </c:pt>
                <c:pt idx="3">
                  <c:v>222409</c:v>
                </c:pt>
                <c:pt idx="4">
                  <c:v>159148</c:v>
                </c:pt>
                <c:pt idx="5">
                  <c:v>148122</c:v>
                </c:pt>
                <c:pt idx="6">
                  <c:v>90146</c:v>
                </c:pt>
                <c:pt idx="7">
                  <c:v>71478</c:v>
                </c:pt>
                <c:pt idx="8">
                  <c:v>64912</c:v>
                </c:pt>
                <c:pt idx="9">
                  <c:v>51011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917779</c:v>
                </c:pt>
                <c:pt idx="1">
                  <c:v>716391</c:v>
                </c:pt>
                <c:pt idx="2">
                  <c:v>235681</c:v>
                </c:pt>
                <c:pt idx="3">
                  <c:v>205612</c:v>
                </c:pt>
                <c:pt idx="4">
                  <c:v>146957</c:v>
                </c:pt>
                <c:pt idx="5">
                  <c:v>146715</c:v>
                </c:pt>
                <c:pt idx="6">
                  <c:v>86774</c:v>
                </c:pt>
                <c:pt idx="7">
                  <c:v>75276</c:v>
                </c:pt>
                <c:pt idx="8">
                  <c:v>60775</c:v>
                </c:pt>
                <c:pt idx="9">
                  <c:v>52866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MÁLAGA</c:v>
                </c:pt>
                <c:pt idx="8">
                  <c:v>MELILLA</c:v>
                </c:pt>
                <c:pt idx="9">
                  <c:v>ALMERÍA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2201499</c:v>
                </c:pt>
                <c:pt idx="1">
                  <c:v>1977140</c:v>
                </c:pt>
                <c:pt idx="2">
                  <c:v>1692751</c:v>
                </c:pt>
                <c:pt idx="3">
                  <c:v>1155454</c:v>
                </c:pt>
                <c:pt idx="4">
                  <c:v>989879</c:v>
                </c:pt>
                <c:pt idx="5">
                  <c:v>645572</c:v>
                </c:pt>
                <c:pt idx="6">
                  <c:v>314651</c:v>
                </c:pt>
                <c:pt idx="7">
                  <c:v>274772</c:v>
                </c:pt>
                <c:pt idx="8">
                  <c:v>254857</c:v>
                </c:pt>
                <c:pt idx="9">
                  <c:v>193594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MÁLAGA</c:v>
                </c:pt>
                <c:pt idx="8">
                  <c:v>MELILLA</c:v>
                </c:pt>
                <c:pt idx="9">
                  <c:v>ALMERÍA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2196386</c:v>
                </c:pt>
                <c:pt idx="1">
                  <c:v>1880951</c:v>
                </c:pt>
                <c:pt idx="2">
                  <c:v>1737881</c:v>
                </c:pt>
                <c:pt idx="3">
                  <c:v>1084370</c:v>
                </c:pt>
                <c:pt idx="4">
                  <c:v>1027886</c:v>
                </c:pt>
                <c:pt idx="5">
                  <c:v>718840</c:v>
                </c:pt>
                <c:pt idx="6">
                  <c:v>245263</c:v>
                </c:pt>
                <c:pt idx="7">
                  <c:v>232224</c:v>
                </c:pt>
                <c:pt idx="8">
                  <c:v>239267</c:v>
                </c:pt>
                <c:pt idx="9">
                  <c:v>173841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BALEARES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768678</c:v>
                </c:pt>
                <c:pt idx="1">
                  <c:v>544432</c:v>
                </c:pt>
                <c:pt idx="2">
                  <c:v>441853</c:v>
                </c:pt>
                <c:pt idx="3">
                  <c:v>387139</c:v>
                </c:pt>
                <c:pt idx="4">
                  <c:v>170199</c:v>
                </c:pt>
                <c:pt idx="5">
                  <c:v>122378</c:v>
                </c:pt>
                <c:pt idx="6">
                  <c:v>114169</c:v>
                </c:pt>
                <c:pt idx="7">
                  <c:v>70098</c:v>
                </c:pt>
                <c:pt idx="8">
                  <c:v>64953</c:v>
                </c:pt>
                <c:pt idx="9">
                  <c:v>49219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BALEARES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751118</c:v>
                </c:pt>
                <c:pt idx="1">
                  <c:v>583365</c:v>
                </c:pt>
                <c:pt idx="2">
                  <c:v>497641</c:v>
                </c:pt>
                <c:pt idx="3">
                  <c:v>425044</c:v>
                </c:pt>
                <c:pt idx="4">
                  <c:v>139124</c:v>
                </c:pt>
                <c:pt idx="5">
                  <c:v>108931</c:v>
                </c:pt>
                <c:pt idx="6">
                  <c:v>103709</c:v>
                </c:pt>
                <c:pt idx="7">
                  <c:v>56175</c:v>
                </c:pt>
                <c:pt idx="8">
                  <c:v>43167</c:v>
                </c:pt>
                <c:pt idx="9">
                  <c:v>48294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MELILLA</c:v>
                </c:pt>
                <c:pt idx="8">
                  <c:v>ALMERÍA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432592</c:v>
                </c:pt>
                <c:pt idx="1">
                  <c:v>345197</c:v>
                </c:pt>
                <c:pt idx="2">
                  <c:v>186666</c:v>
                </c:pt>
                <c:pt idx="3">
                  <c:v>153921</c:v>
                </c:pt>
                <c:pt idx="4">
                  <c:v>114689</c:v>
                </c:pt>
                <c:pt idx="5">
                  <c:v>86747</c:v>
                </c:pt>
                <c:pt idx="6">
                  <c:v>47953</c:v>
                </c:pt>
                <c:pt idx="7">
                  <c:v>44791</c:v>
                </c:pt>
                <c:pt idx="8">
                  <c:v>42550</c:v>
                </c:pt>
                <c:pt idx="9">
                  <c:v>30823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MELILLA</c:v>
                </c:pt>
                <c:pt idx="8">
                  <c:v>ALMERÍA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409604</c:v>
                </c:pt>
                <c:pt idx="1">
                  <c:v>341614</c:v>
                </c:pt>
                <c:pt idx="2">
                  <c:v>162837</c:v>
                </c:pt>
                <c:pt idx="3">
                  <c:v>146588</c:v>
                </c:pt>
                <c:pt idx="4">
                  <c:v>124751</c:v>
                </c:pt>
                <c:pt idx="5">
                  <c:v>75850</c:v>
                </c:pt>
                <c:pt idx="6">
                  <c:v>28276</c:v>
                </c:pt>
                <c:pt idx="7">
                  <c:v>39894</c:v>
                </c:pt>
                <c:pt idx="8">
                  <c:v>34439</c:v>
                </c:pt>
                <c:pt idx="9">
                  <c:v>24200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362921</c:v>
                </c:pt>
                <c:pt idx="1">
                  <c:v>335907</c:v>
                </c:pt>
                <c:pt idx="2">
                  <c:v>228152</c:v>
                </c:pt>
                <c:pt idx="3">
                  <c:v>198922</c:v>
                </c:pt>
                <c:pt idx="4">
                  <c:v>99866</c:v>
                </c:pt>
                <c:pt idx="5">
                  <c:v>89403</c:v>
                </c:pt>
                <c:pt idx="6">
                  <c:v>69452</c:v>
                </c:pt>
                <c:pt idx="7">
                  <c:v>40044</c:v>
                </c:pt>
                <c:pt idx="8">
                  <c:v>29461</c:v>
                </c:pt>
                <c:pt idx="9">
                  <c:v>6233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383432</c:v>
                </c:pt>
                <c:pt idx="1">
                  <c:v>341669</c:v>
                </c:pt>
                <c:pt idx="2">
                  <c:v>206784</c:v>
                </c:pt>
                <c:pt idx="3">
                  <c:v>195439</c:v>
                </c:pt>
                <c:pt idx="4">
                  <c:v>112021</c:v>
                </c:pt>
                <c:pt idx="5">
                  <c:v>71353</c:v>
                </c:pt>
                <c:pt idx="6">
                  <c:v>76442</c:v>
                </c:pt>
                <c:pt idx="7">
                  <c:v>34423</c:v>
                </c:pt>
                <c:pt idx="8">
                  <c:v>23439</c:v>
                </c:pt>
                <c:pt idx="9">
                  <c:v>5997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13548</c:v>
                </c:pt>
                <c:pt idx="1">
                  <c:v>10854</c:v>
                </c:pt>
                <c:pt idx="2">
                  <c:v>5181</c:v>
                </c:pt>
                <c:pt idx="3">
                  <c:v>4847</c:v>
                </c:pt>
                <c:pt idx="4">
                  <c:v>4293</c:v>
                </c:pt>
                <c:pt idx="5">
                  <c:v>3471</c:v>
                </c:pt>
                <c:pt idx="6">
                  <c:v>3092</c:v>
                </c:pt>
                <c:pt idx="7">
                  <c:v>1143</c:v>
                </c:pt>
                <c:pt idx="8">
                  <c:v>1084</c:v>
                </c:pt>
                <c:pt idx="9">
                  <c:v>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12605</c:v>
                </c:pt>
                <c:pt idx="1">
                  <c:v>11427</c:v>
                </c:pt>
                <c:pt idx="2">
                  <c:v>5089</c:v>
                </c:pt>
                <c:pt idx="3">
                  <c:v>4942</c:v>
                </c:pt>
                <c:pt idx="4">
                  <c:v>4305</c:v>
                </c:pt>
                <c:pt idx="5">
                  <c:v>3380</c:v>
                </c:pt>
                <c:pt idx="6">
                  <c:v>3182</c:v>
                </c:pt>
                <c:pt idx="7">
                  <c:v>1139</c:v>
                </c:pt>
                <c:pt idx="8">
                  <c:v>1040</c:v>
                </c:pt>
                <c:pt idx="9">
                  <c:v>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163480068</c:v>
                </c:pt>
                <c:pt idx="1">
                  <c:v>120663459</c:v>
                </c:pt>
                <c:pt idx="2">
                  <c:v>102259405</c:v>
                </c:pt>
                <c:pt idx="3">
                  <c:v>97276998</c:v>
                </c:pt>
                <c:pt idx="4">
                  <c:v>76869885</c:v>
                </c:pt>
                <c:pt idx="5">
                  <c:v>73368670</c:v>
                </c:pt>
                <c:pt idx="6">
                  <c:v>25334370</c:v>
                </c:pt>
                <c:pt idx="7">
                  <c:v>19299727</c:v>
                </c:pt>
                <c:pt idx="8">
                  <c:v>18493676</c:v>
                </c:pt>
                <c:pt idx="9">
                  <c:v>15789586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180912829</c:v>
                </c:pt>
                <c:pt idx="1">
                  <c:v>116010571</c:v>
                </c:pt>
                <c:pt idx="2">
                  <c:v>103399275</c:v>
                </c:pt>
                <c:pt idx="3">
                  <c:v>101741745</c:v>
                </c:pt>
                <c:pt idx="4">
                  <c:v>73486669</c:v>
                </c:pt>
                <c:pt idx="5">
                  <c:v>71888843</c:v>
                </c:pt>
                <c:pt idx="6">
                  <c:v>25078580</c:v>
                </c:pt>
                <c:pt idx="7">
                  <c:v>18958386</c:v>
                </c:pt>
                <c:pt idx="8">
                  <c:v>17577718</c:v>
                </c:pt>
                <c:pt idx="9">
                  <c:v>12959521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248</c:v>
                </c:pt>
                <c:pt idx="1">
                  <c:v>245</c:v>
                </c:pt>
                <c:pt idx="2">
                  <c:v>233</c:v>
                </c:pt>
                <c:pt idx="3">
                  <c:v>200</c:v>
                </c:pt>
                <c:pt idx="4">
                  <c:v>106</c:v>
                </c:pt>
                <c:pt idx="5">
                  <c:v>94</c:v>
                </c:pt>
                <c:pt idx="6">
                  <c:v>61</c:v>
                </c:pt>
                <c:pt idx="7">
                  <c:v>47</c:v>
                </c:pt>
                <c:pt idx="8">
                  <c:v>46</c:v>
                </c:pt>
                <c:pt idx="9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256</c:v>
                </c:pt>
                <c:pt idx="1">
                  <c:v>230</c:v>
                </c:pt>
                <c:pt idx="2">
                  <c:v>239</c:v>
                </c:pt>
                <c:pt idx="3">
                  <c:v>211</c:v>
                </c:pt>
                <c:pt idx="4">
                  <c:v>86</c:v>
                </c:pt>
                <c:pt idx="5">
                  <c:v>91</c:v>
                </c:pt>
                <c:pt idx="6">
                  <c:v>58</c:v>
                </c:pt>
                <c:pt idx="7">
                  <c:v>41</c:v>
                </c:pt>
                <c:pt idx="8">
                  <c:v>35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5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6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4</xdr:col>
      <xdr:colOff>657225</xdr:colOff>
      <xdr:row>2</xdr:row>
      <xdr:rowOff>121791</xdr:rowOff>
    </xdr:to>
    <xdr:pic>
      <xdr:nvPicPr>
        <xdr:cNvPr id="2" name="Imagen 1" descr="LOGOS PdE 2013 documentos comunes y Presentaciones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"/>
          <a:ext cx="3552824" cy="607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179250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07132899-A0B5-48AF-AEE9-AC4C22F02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51069B8-118D-46B4-84DD-4982B95D0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BC0B3870-0F71-4C21-9AF8-62D6F2ABE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122B706-5531-43B5-B6EC-904FEE9C5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CA2F5E7-F48C-464A-80B3-2B229F4A97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13CD5EE-0967-49B2-955B-ABAFACDF6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405D1E3-DC98-4CCA-B348-8DE40025D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12FA1781-E255-44D1-8AEC-8B77D474F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CFF6F62D-0E0E-4178-9F5B-C92166962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E1A18BC5-8EBA-4E51-B4E0-C354BEADF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D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E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00000000-0008-0000-0F00-0000013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00000000-0008-0000-1000-0000014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00000000-0008-0000-1100-0000014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2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3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4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6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7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8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2"/>
  <sheetViews>
    <sheetView workbookViewId="0">
      <selection activeCell="C35" sqref="C35"/>
    </sheetView>
  </sheetViews>
  <sheetFormatPr baseColWidth="10" defaultColWidth="11.5703125" defaultRowHeight="15" x14ac:dyDescent="0.25"/>
  <cols>
    <col min="1" max="1" width="8.7109375" style="74" customWidth="1"/>
    <col min="2" max="4" width="11.5703125" style="74"/>
    <col min="5" max="5" width="11.5703125" style="74" customWidth="1"/>
    <col min="6" max="10" width="11.5703125" style="74"/>
    <col min="11" max="11" width="9.7109375" style="74" customWidth="1"/>
    <col min="12" max="12" width="0" style="74" hidden="1" customWidth="1"/>
    <col min="13" max="16384" width="11.5703125" style="74"/>
  </cols>
  <sheetData>
    <row r="1" spans="7:9" ht="19.5" x14ac:dyDescent="0.25">
      <c r="I1" s="75" t="s">
        <v>60</v>
      </c>
    </row>
    <row r="2" spans="7:9" ht="18.75" x14ac:dyDescent="0.25">
      <c r="I2" s="76" t="s">
        <v>61</v>
      </c>
    </row>
    <row r="15" spans="7:9" ht="31.5" x14ac:dyDescent="0.25">
      <c r="G15" s="77" t="s">
        <v>62</v>
      </c>
    </row>
    <row r="16" spans="7:9" ht="23.25" x14ac:dyDescent="0.25">
      <c r="G16" s="78" t="s">
        <v>175</v>
      </c>
    </row>
    <row r="28" spans="6:11" x14ac:dyDescent="0.25">
      <c r="G28" s="79"/>
      <c r="H28" s="79"/>
      <c r="I28" s="79"/>
      <c r="J28" s="79"/>
    </row>
    <row r="29" spans="6:11" ht="14.45" customHeight="1" x14ac:dyDescent="0.25">
      <c r="F29" s="79"/>
      <c r="G29" s="79"/>
      <c r="H29" s="79"/>
      <c r="I29" s="79"/>
      <c r="J29" s="79"/>
      <c r="K29" s="80" t="s">
        <v>63</v>
      </c>
    </row>
    <row r="31" spans="6:11" x14ac:dyDescent="0.25">
      <c r="K31" s="81"/>
    </row>
    <row r="33" spans="2:6" ht="15.75" x14ac:dyDescent="0.25">
      <c r="F33" s="82" t="s">
        <v>64</v>
      </c>
    </row>
    <row r="34" spans="2:6" ht="15.75" x14ac:dyDescent="0.25">
      <c r="F34" s="82"/>
    </row>
    <row r="35" spans="2:6" ht="15.75" x14ac:dyDescent="0.25">
      <c r="C35" s="96"/>
    </row>
    <row r="36" spans="2:6" s="85" customFormat="1" ht="15.75" x14ac:dyDescent="0.25">
      <c r="B36" s="83" t="s">
        <v>65</v>
      </c>
      <c r="C36" s="84" t="s">
        <v>66</v>
      </c>
    </row>
    <row r="37" spans="2:6" s="85" customFormat="1" ht="15.75" x14ac:dyDescent="0.25">
      <c r="B37" s="83" t="s">
        <v>67</v>
      </c>
      <c r="C37" s="83" t="s">
        <v>68</v>
      </c>
    </row>
    <row r="38" spans="2:6" s="85" customFormat="1" ht="15.75" x14ac:dyDescent="0.25">
      <c r="B38" s="86" t="s">
        <v>69</v>
      </c>
      <c r="C38" s="86" t="s">
        <v>70</v>
      </c>
    </row>
    <row r="39" spans="2:6" s="85" customFormat="1" ht="15.75" x14ac:dyDescent="0.25">
      <c r="B39" s="83" t="s">
        <v>71</v>
      </c>
      <c r="C39" s="83" t="s">
        <v>72</v>
      </c>
    </row>
    <row r="40" spans="2:6" s="85" customFormat="1" ht="15.75" x14ac:dyDescent="0.25">
      <c r="B40" s="83" t="s">
        <v>73</v>
      </c>
      <c r="C40" s="83" t="s">
        <v>74</v>
      </c>
    </row>
    <row r="41" spans="2:6" s="85" customFormat="1" ht="15.75" x14ac:dyDescent="0.25">
      <c r="B41" s="83" t="s">
        <v>75</v>
      </c>
      <c r="C41" s="83" t="s">
        <v>76</v>
      </c>
    </row>
    <row r="42" spans="2:6" s="85" customFormat="1" ht="15.75" x14ac:dyDescent="0.25">
      <c r="B42" s="86" t="s">
        <v>77</v>
      </c>
      <c r="C42" s="86" t="s">
        <v>78</v>
      </c>
    </row>
    <row r="43" spans="2:6" s="85" customFormat="1" ht="15.75" x14ac:dyDescent="0.25">
      <c r="B43" s="83" t="s">
        <v>79</v>
      </c>
      <c r="C43" s="83" t="s">
        <v>4</v>
      </c>
    </row>
    <row r="44" spans="2:6" s="85" customFormat="1" ht="15.75" x14ac:dyDescent="0.25">
      <c r="B44" s="83" t="s">
        <v>80</v>
      </c>
      <c r="C44" s="83" t="s">
        <v>6</v>
      </c>
    </row>
    <row r="45" spans="2:6" s="85" customFormat="1" ht="15.75" x14ac:dyDescent="0.25">
      <c r="B45" s="86" t="s">
        <v>81</v>
      </c>
      <c r="C45" s="86" t="s">
        <v>162</v>
      </c>
    </row>
    <row r="46" spans="2:6" s="85" customFormat="1" ht="15.75" x14ac:dyDescent="0.25">
      <c r="B46" s="83" t="s">
        <v>82</v>
      </c>
      <c r="C46" s="83" t="s">
        <v>83</v>
      </c>
    </row>
    <row r="47" spans="2:6" s="85" customFormat="1" ht="15.75" x14ac:dyDescent="0.25">
      <c r="B47" s="83" t="s">
        <v>84</v>
      </c>
      <c r="C47" s="83" t="s">
        <v>85</v>
      </c>
    </row>
    <row r="48" spans="2:6" s="85" customFormat="1" ht="15.75" x14ac:dyDescent="0.25">
      <c r="B48" s="86" t="s">
        <v>86</v>
      </c>
      <c r="C48" s="86" t="s">
        <v>87</v>
      </c>
    </row>
    <row r="49" spans="2:3" s="85" customFormat="1" ht="15.75" x14ac:dyDescent="0.25">
      <c r="B49" s="83" t="s">
        <v>88</v>
      </c>
      <c r="C49" s="83" t="s">
        <v>21</v>
      </c>
    </row>
    <row r="50" spans="2:3" s="85" customFormat="1" ht="15.75" x14ac:dyDescent="0.25">
      <c r="B50" s="86" t="s">
        <v>89</v>
      </c>
      <c r="C50" s="86" t="s">
        <v>90</v>
      </c>
    </row>
    <row r="51" spans="2:3" s="85" customFormat="1" ht="15.75" x14ac:dyDescent="0.25">
      <c r="B51" s="83" t="s">
        <v>91</v>
      </c>
      <c r="C51" s="83" t="s">
        <v>92</v>
      </c>
    </row>
    <row r="52" spans="2:3" s="85" customFormat="1" ht="15.75" x14ac:dyDescent="0.25">
      <c r="B52" s="86" t="s">
        <v>93</v>
      </c>
      <c r="C52" s="86" t="s">
        <v>94</v>
      </c>
    </row>
    <row r="53" spans="2:3" s="85" customFormat="1" ht="15.75" x14ac:dyDescent="0.25">
      <c r="B53" s="86" t="s">
        <v>95</v>
      </c>
      <c r="C53" s="86" t="s">
        <v>96</v>
      </c>
    </row>
    <row r="54" spans="2:3" s="85" customFormat="1" ht="15.75" x14ac:dyDescent="0.25">
      <c r="B54" s="86" t="s">
        <v>97</v>
      </c>
      <c r="C54" s="86" t="s">
        <v>98</v>
      </c>
    </row>
    <row r="55" spans="2:3" s="85" customFormat="1" ht="15.75" x14ac:dyDescent="0.25">
      <c r="B55" s="86" t="s">
        <v>99</v>
      </c>
      <c r="C55" s="86" t="s">
        <v>100</v>
      </c>
    </row>
    <row r="56" spans="2:3" s="85" customFormat="1" ht="15.75" x14ac:dyDescent="0.25">
      <c r="B56" s="83" t="s">
        <v>101</v>
      </c>
      <c r="C56" s="83" t="s">
        <v>102</v>
      </c>
    </row>
    <row r="57" spans="2:3" s="85" customFormat="1" ht="15.75" x14ac:dyDescent="0.25">
      <c r="B57" s="86" t="s">
        <v>103</v>
      </c>
      <c r="C57" s="86" t="s">
        <v>104</v>
      </c>
    </row>
    <row r="58" spans="2:3" s="85" customFormat="1" ht="15.75" x14ac:dyDescent="0.25">
      <c r="B58" s="83" t="s">
        <v>115</v>
      </c>
      <c r="C58" s="83" t="s">
        <v>158</v>
      </c>
    </row>
    <row r="59" spans="2:3" s="85" customFormat="1" ht="15.75" x14ac:dyDescent="0.25">
      <c r="B59" s="83" t="s">
        <v>116</v>
      </c>
      <c r="C59" s="83" t="s">
        <v>105</v>
      </c>
    </row>
    <row r="60" spans="2:3" s="85" customFormat="1" ht="15.75" x14ac:dyDescent="0.25">
      <c r="B60" s="83" t="s">
        <v>106</v>
      </c>
      <c r="C60" s="83" t="s">
        <v>107</v>
      </c>
    </row>
    <row r="61" spans="2:3" s="85" customFormat="1" ht="15.75" x14ac:dyDescent="0.25">
      <c r="B61" s="86" t="s">
        <v>108</v>
      </c>
      <c r="C61" s="86" t="s">
        <v>109</v>
      </c>
    </row>
    <row r="62" spans="2:3" s="85" customFormat="1" ht="15.75" x14ac:dyDescent="0.25">
      <c r="B62" s="86" t="s">
        <v>110</v>
      </c>
      <c r="C62" s="86" t="s">
        <v>111</v>
      </c>
    </row>
    <row r="63" spans="2:3" x14ac:dyDescent="0.25">
      <c r="B63" s="85"/>
    </row>
    <row r="64" spans="2:3" x14ac:dyDescent="0.25">
      <c r="B64" s="85"/>
    </row>
    <row r="65" spans="2:2" x14ac:dyDescent="0.25">
      <c r="B65" s="85"/>
    </row>
    <row r="66" spans="2:2" x14ac:dyDescent="0.25">
      <c r="B66" s="85"/>
    </row>
    <row r="67" spans="2:2" x14ac:dyDescent="0.25">
      <c r="B67" s="85"/>
    </row>
    <row r="68" spans="2:2" x14ac:dyDescent="0.25">
      <c r="B68" s="85"/>
    </row>
    <row r="69" spans="2:2" x14ac:dyDescent="0.25">
      <c r="B69" s="85"/>
    </row>
    <row r="70" spans="2:2" x14ac:dyDescent="0.25">
      <c r="B70" s="85"/>
    </row>
    <row r="71" spans="2:2" x14ac:dyDescent="0.25">
      <c r="B71" s="85"/>
    </row>
    <row r="72" spans="2:2" x14ac:dyDescent="0.25">
      <c r="B72" s="85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workbookViewId="0">
      <selection activeCell="H29" sqref="H29"/>
    </sheetView>
  </sheetViews>
  <sheetFormatPr baseColWidth="10" defaultColWidth="11.42578125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13" ht="22.5" customHeight="1" x14ac:dyDescent="0.35">
      <c r="D1" s="54" t="s">
        <v>26</v>
      </c>
    </row>
    <row r="4" spans="1:13" x14ac:dyDescent="0.25">
      <c r="F4" s="55"/>
      <c r="G4" s="55"/>
      <c r="I4" s="4" t="s">
        <v>177</v>
      </c>
    </row>
    <row r="6" spans="1:13" x14ac:dyDescent="0.25">
      <c r="A6" s="100" t="s">
        <v>28</v>
      </c>
      <c r="B6" s="101"/>
      <c r="C6" s="101"/>
      <c r="D6" s="97" t="s">
        <v>176</v>
      </c>
      <c r="E6" s="98"/>
      <c r="F6" s="97" t="s">
        <v>157</v>
      </c>
      <c r="G6" s="98"/>
      <c r="H6" s="99" t="s">
        <v>27</v>
      </c>
      <c r="I6" s="98"/>
    </row>
    <row r="7" spans="1:13" x14ac:dyDescent="0.25">
      <c r="A7" s="102"/>
      <c r="B7" s="102"/>
      <c r="C7" s="102"/>
      <c r="D7" s="56">
        <v>2016</v>
      </c>
      <c r="E7" s="56">
        <v>2017</v>
      </c>
      <c r="F7" s="56">
        <v>2016</v>
      </c>
      <c r="G7" s="56">
        <v>2017</v>
      </c>
      <c r="H7" s="56" t="s">
        <v>0</v>
      </c>
      <c r="I7" s="56" t="s">
        <v>2</v>
      </c>
    </row>
    <row r="8" spans="1:13" x14ac:dyDescent="0.25">
      <c r="A8" s="103" t="s">
        <v>10</v>
      </c>
      <c r="B8" s="103" t="s">
        <v>11</v>
      </c>
      <c r="C8" s="57" t="s">
        <v>12</v>
      </c>
      <c r="D8" s="58">
        <f>Líquidos!B35</f>
        <v>13245417</v>
      </c>
      <c r="E8" s="58">
        <f>Líquidos!C35</f>
        <v>14178156</v>
      </c>
      <c r="F8" s="58">
        <f>Líquidos!D35</f>
        <v>68773928</v>
      </c>
      <c r="G8" s="58">
        <f>Líquidos!E35</f>
        <v>71391210</v>
      </c>
      <c r="H8" s="58">
        <f>G8-F8</f>
        <v>2617282</v>
      </c>
      <c r="I8" s="59">
        <f>((G8*100/F8)-100)</f>
        <v>3.8056311106732181</v>
      </c>
    </row>
    <row r="9" spans="1:13" x14ac:dyDescent="0.25">
      <c r="A9" s="104"/>
      <c r="B9" s="105"/>
      <c r="C9" s="57" t="s">
        <v>13</v>
      </c>
      <c r="D9" s="58">
        <f>Sólidos!B35</f>
        <v>7607377</v>
      </c>
      <c r="E9" s="58">
        <f>Sólidos!C35</f>
        <v>7745245</v>
      </c>
      <c r="F9" s="58">
        <f>Sólidos!D35</f>
        <v>37856036</v>
      </c>
      <c r="G9" s="58">
        <f>Sólidos!E35</f>
        <v>38694389</v>
      </c>
      <c r="H9" s="58">
        <f t="shared" ref="H9:H19" si="0">G9-F9</f>
        <v>838353</v>
      </c>
      <c r="I9" s="59">
        <f t="shared" ref="I9:I19" si="1">((G9*100/F9)-100)</f>
        <v>2.2145821078572538</v>
      </c>
    </row>
    <row r="10" spans="1:13" x14ac:dyDescent="0.25">
      <c r="A10" s="104"/>
      <c r="B10" s="103" t="s">
        <v>14</v>
      </c>
      <c r="C10" s="57" t="s">
        <v>15</v>
      </c>
      <c r="D10" s="58">
        <f>D12-D11</f>
        <v>6245253</v>
      </c>
      <c r="E10" s="58">
        <f t="shared" ref="E10:G10" si="2">E12-E11</f>
        <v>6872972</v>
      </c>
      <c r="F10" s="58">
        <f t="shared" si="2"/>
        <v>28408167</v>
      </c>
      <c r="G10" s="58">
        <f t="shared" si="2"/>
        <v>29701465</v>
      </c>
      <c r="H10" s="58">
        <f t="shared" si="0"/>
        <v>1293298</v>
      </c>
      <c r="I10" s="59">
        <f t="shared" si="1"/>
        <v>4.5525570164382714</v>
      </c>
    </row>
    <row r="11" spans="1:13" x14ac:dyDescent="0.25">
      <c r="A11" s="104"/>
      <c r="B11" s="104"/>
      <c r="C11" s="57" t="s">
        <v>16</v>
      </c>
      <c r="D11" s="58">
        <f>'Mercancías contenedores'!B35</f>
        <v>14451616</v>
      </c>
      <c r="E11" s="58">
        <f>'Mercancías contenedores'!C35</f>
        <v>16355593</v>
      </c>
      <c r="F11" s="58">
        <f>'Mercancías contenedores'!D35</f>
        <v>68961107</v>
      </c>
      <c r="G11" s="58">
        <f>'Mercancías contenedores'!E35</f>
        <v>72840598</v>
      </c>
      <c r="H11" s="58">
        <f t="shared" si="0"/>
        <v>3879491</v>
      </c>
      <c r="I11" s="59">
        <f t="shared" si="1"/>
        <v>5.6256217000692885</v>
      </c>
    </row>
    <row r="12" spans="1:13" x14ac:dyDescent="0.25">
      <c r="A12" s="105"/>
      <c r="B12" s="105"/>
      <c r="C12" s="57" t="s">
        <v>1</v>
      </c>
      <c r="D12" s="58">
        <f>'Mercancía general'!B35</f>
        <v>20696869</v>
      </c>
      <c r="E12" s="58">
        <f>'Mercancía general'!C35</f>
        <v>23228565</v>
      </c>
      <c r="F12" s="58">
        <f>'Mercancía general'!D35</f>
        <v>97369274</v>
      </c>
      <c r="G12" s="58">
        <f>'Mercancía general'!E35</f>
        <v>102542063</v>
      </c>
      <c r="H12" s="58">
        <f t="shared" si="0"/>
        <v>5172789</v>
      </c>
      <c r="I12" s="59">
        <f t="shared" si="1"/>
        <v>5.3125475701913984</v>
      </c>
    </row>
    <row r="13" spans="1:13" x14ac:dyDescent="0.25">
      <c r="A13" s="60"/>
      <c r="B13" s="60"/>
      <c r="C13" s="95" t="s">
        <v>1</v>
      </c>
      <c r="D13" s="61">
        <f>+D8+D9+D12</f>
        <v>41549663</v>
      </c>
      <c r="E13" s="61">
        <f t="shared" ref="E13:G13" si="3">+E8+E9+E12</f>
        <v>45151966</v>
      </c>
      <c r="F13" s="61">
        <f t="shared" si="3"/>
        <v>203999238</v>
      </c>
      <c r="G13" s="61">
        <f t="shared" si="3"/>
        <v>212627662</v>
      </c>
      <c r="H13" s="61">
        <f t="shared" si="0"/>
        <v>8628424</v>
      </c>
      <c r="I13" s="62">
        <f t="shared" si="1"/>
        <v>4.2296354067753867</v>
      </c>
    </row>
    <row r="14" spans="1:13" x14ac:dyDescent="0.25">
      <c r="A14" s="103" t="s">
        <v>3</v>
      </c>
      <c r="B14" s="63" t="s">
        <v>4</v>
      </c>
      <c r="C14" s="57" t="s">
        <v>5</v>
      </c>
      <c r="D14" s="58">
        <f>Pesca!B35</f>
        <v>20680</v>
      </c>
      <c r="E14" s="58">
        <f>Pesca!C35</f>
        <v>20497</v>
      </c>
      <c r="F14" s="58">
        <f>Pesca!D35</f>
        <v>90872</v>
      </c>
      <c r="G14" s="58">
        <f>Pesca!E35</f>
        <v>93224</v>
      </c>
      <c r="H14" s="58">
        <f>G14-F14</f>
        <v>2352</v>
      </c>
      <c r="I14" s="59">
        <f t="shared" si="1"/>
        <v>2.5882560084514523</v>
      </c>
    </row>
    <row r="15" spans="1:13" x14ac:dyDescent="0.25">
      <c r="A15" s="104"/>
      <c r="B15" s="103" t="s">
        <v>6</v>
      </c>
      <c r="C15" s="72" t="s">
        <v>174</v>
      </c>
      <c r="D15" s="58">
        <f>'Avit. combustibles'!B35</f>
        <v>696568</v>
      </c>
      <c r="E15" s="58">
        <f>'Avit. combustibles'!C35</f>
        <v>675246</v>
      </c>
      <c r="F15" s="58">
        <f>'Avit. combustibles'!D35</f>
        <v>3493168</v>
      </c>
      <c r="G15" s="58">
        <f>'Avit. combustibles'!E35</f>
        <v>3138988</v>
      </c>
      <c r="H15" s="58">
        <f>G15-F15</f>
        <v>-354180</v>
      </c>
      <c r="I15" s="59">
        <f t="shared" si="1"/>
        <v>-10.139220329511772</v>
      </c>
      <c r="J15" s="64"/>
      <c r="K15" s="64"/>
      <c r="L15" s="64"/>
      <c r="M15" s="64"/>
    </row>
    <row r="16" spans="1:13" x14ac:dyDescent="0.25">
      <c r="A16" s="104"/>
      <c r="B16" s="105"/>
      <c r="C16" s="57" t="s">
        <v>7</v>
      </c>
      <c r="D16" s="58">
        <f>Avituallamiento!B35-'Resumen general'!D15</f>
        <v>170572</v>
      </c>
      <c r="E16" s="58">
        <f>Avituallamiento!C35-'Resumen general'!E15</f>
        <v>181178</v>
      </c>
      <c r="F16" s="58">
        <f>Avituallamiento!D35-'Resumen general'!F15</f>
        <v>725461</v>
      </c>
      <c r="G16" s="58">
        <f>Avituallamiento!E35-'Resumen general'!G15</f>
        <v>751042</v>
      </c>
      <c r="H16" s="58">
        <f>G16-F16</f>
        <v>25581</v>
      </c>
      <c r="I16" s="59">
        <f t="shared" si="1"/>
        <v>3.5261716343125329</v>
      </c>
    </row>
    <row r="17" spans="1:9" x14ac:dyDescent="0.25">
      <c r="A17" s="105"/>
      <c r="B17" s="63" t="s">
        <v>8</v>
      </c>
      <c r="C17" s="57" t="s">
        <v>9</v>
      </c>
      <c r="D17" s="58">
        <f>'Tráfico interior'!B35</f>
        <v>342204</v>
      </c>
      <c r="E17" s="58">
        <f>'Tráfico interior'!C35</f>
        <v>251271</v>
      </c>
      <c r="F17" s="58">
        <f>'Tráfico interior'!D35</f>
        <v>1489141</v>
      </c>
      <c r="G17" s="58">
        <f>'Tráfico interior'!E35</f>
        <v>1225855</v>
      </c>
      <c r="H17" s="58">
        <f t="shared" si="0"/>
        <v>-263286</v>
      </c>
      <c r="I17" s="59">
        <f t="shared" si="1"/>
        <v>-17.680394267567678</v>
      </c>
    </row>
    <row r="18" spans="1:9" x14ac:dyDescent="0.25">
      <c r="A18" s="65"/>
      <c r="B18" s="65"/>
      <c r="C18" s="95" t="s">
        <v>1</v>
      </c>
      <c r="D18" s="61">
        <f>+D14+D15+D16+D17</f>
        <v>1230024</v>
      </c>
      <c r="E18" s="61">
        <f t="shared" ref="E18:F18" si="4">+E14+E15+E16+E17</f>
        <v>1128192</v>
      </c>
      <c r="F18" s="61">
        <f t="shared" si="4"/>
        <v>5798642</v>
      </c>
      <c r="G18" s="61">
        <f>+G14+G15+G16+G17</f>
        <v>5209109</v>
      </c>
      <c r="H18" s="61">
        <f t="shared" si="0"/>
        <v>-589533</v>
      </c>
      <c r="I18" s="62">
        <f t="shared" si="1"/>
        <v>-10.166742489017253</v>
      </c>
    </row>
    <row r="19" spans="1:9" x14ac:dyDescent="0.25">
      <c r="A19" s="66"/>
      <c r="B19" s="66"/>
      <c r="C19" s="71" t="s">
        <v>112</v>
      </c>
      <c r="D19" s="67">
        <f>+D13+D18</f>
        <v>42779687</v>
      </c>
      <c r="E19" s="67">
        <f t="shared" ref="E19:F19" si="5">+E13+E18</f>
        <v>46280158</v>
      </c>
      <c r="F19" s="67">
        <f t="shared" si="5"/>
        <v>209797880</v>
      </c>
      <c r="G19" s="67">
        <f>+G13+G18</f>
        <v>217836771</v>
      </c>
      <c r="H19" s="67">
        <f t="shared" si="0"/>
        <v>8038891</v>
      </c>
      <c r="I19" s="68">
        <f t="shared" si="1"/>
        <v>3.8317312834619628</v>
      </c>
    </row>
    <row r="20" spans="1:9" x14ac:dyDescent="0.25">
      <c r="A20" s="65"/>
      <c r="B20" s="65"/>
      <c r="I20" s="69"/>
    </row>
    <row r="21" spans="1:9" x14ac:dyDescent="0.25">
      <c r="A21" s="103" t="s">
        <v>17</v>
      </c>
      <c r="B21" s="103" t="s">
        <v>18</v>
      </c>
      <c r="C21" s="57" t="s">
        <v>19</v>
      </c>
      <c r="D21" s="58">
        <f>'Mercancías tránsito'!B35</f>
        <v>10355837</v>
      </c>
      <c r="E21" s="58">
        <f>'Mercancías tránsito'!C35</f>
        <v>11716503</v>
      </c>
      <c r="F21" s="58">
        <f>'Mercancías tránsito'!D35</f>
        <v>50714062</v>
      </c>
      <c r="G21" s="58">
        <f>'Mercancías tránsito'!E35</f>
        <v>54276597</v>
      </c>
      <c r="H21" s="58">
        <f>G21-F21</f>
        <v>3562535</v>
      </c>
      <c r="I21" s="59">
        <f t="shared" ref="I21:I36" si="6">((G21*100/F21)-100)</f>
        <v>7.0247478894512483</v>
      </c>
    </row>
    <row r="22" spans="1:9" x14ac:dyDescent="0.25">
      <c r="A22" s="104"/>
      <c r="B22" s="105"/>
      <c r="C22" s="57" t="s">
        <v>20</v>
      </c>
      <c r="D22" s="58">
        <f>'Mercan. contene. tránsito'!B35</f>
        <v>8408913</v>
      </c>
      <c r="E22" s="58">
        <f>'Mercan. contene. tránsito'!C35</f>
        <v>9843199</v>
      </c>
      <c r="F22" s="58">
        <f>'Mercan. contene. tránsito'!D35</f>
        <v>40787393</v>
      </c>
      <c r="G22" s="58">
        <f>'Mercan. contene. tránsito'!E35</f>
        <v>43291930</v>
      </c>
      <c r="H22" s="58">
        <f>G22-F22</f>
        <v>2504537</v>
      </c>
      <c r="I22" s="59">
        <f t="shared" si="6"/>
        <v>6.1404684530830451</v>
      </c>
    </row>
    <row r="23" spans="1:9" x14ac:dyDescent="0.25">
      <c r="A23" s="104"/>
      <c r="B23" s="103" t="s">
        <v>21</v>
      </c>
      <c r="C23" s="57" t="s">
        <v>22</v>
      </c>
      <c r="D23" s="58">
        <f>'Ro-Ro'!B35</f>
        <v>5065683</v>
      </c>
      <c r="E23" s="58">
        <f>'Ro-Ro'!C35</f>
        <v>5480263</v>
      </c>
      <c r="F23" s="58">
        <f>'Ro-Ro'!D35</f>
        <v>22987653</v>
      </c>
      <c r="G23" s="58">
        <f>'Ro-Ro'!E35</f>
        <v>23857682</v>
      </c>
      <c r="H23" s="58">
        <f t="shared" ref="H23:H36" si="7">G23-F23</f>
        <v>870029</v>
      </c>
      <c r="I23" s="59">
        <f t="shared" si="6"/>
        <v>3.784766544022574</v>
      </c>
    </row>
    <row r="24" spans="1:9" x14ac:dyDescent="0.25">
      <c r="A24" s="104"/>
      <c r="B24" s="105"/>
      <c r="C24" s="72" t="s">
        <v>159</v>
      </c>
      <c r="D24" s="58">
        <f>'Ro-Ro remolques'!B35</f>
        <v>133987</v>
      </c>
      <c r="E24" s="58">
        <f>'Ro-Ro remolques'!C35</f>
        <v>129953</v>
      </c>
      <c r="F24" s="58">
        <f>'Ro-Ro remolques'!D35</f>
        <v>623255</v>
      </c>
      <c r="G24" s="58">
        <f>'Ro-Ro remolques'!E35</f>
        <v>572055</v>
      </c>
      <c r="H24" s="58">
        <f t="shared" si="7"/>
        <v>-51200</v>
      </c>
      <c r="I24" s="59">
        <f t="shared" ref="I24" si="8">((G24*100/F24)-100)</f>
        <v>-8.2149361015956543</v>
      </c>
    </row>
    <row r="25" spans="1:9" x14ac:dyDescent="0.25">
      <c r="A25" s="104"/>
      <c r="B25" s="107" t="s">
        <v>143</v>
      </c>
      <c r="C25" s="72" t="s">
        <v>142</v>
      </c>
      <c r="D25" s="58">
        <f>TEUS!B35</f>
        <v>1292707</v>
      </c>
      <c r="E25" s="58">
        <f>TEUS!C35</f>
        <v>1437573</v>
      </c>
      <c r="F25" s="58">
        <f>TEUS!D35</f>
        <v>6138507</v>
      </c>
      <c r="G25" s="58">
        <f>TEUS!E35</f>
        <v>6370697</v>
      </c>
      <c r="H25" s="58">
        <f t="shared" si="7"/>
        <v>232190</v>
      </c>
      <c r="I25" s="59">
        <f t="shared" si="6"/>
        <v>3.7825158462798782</v>
      </c>
    </row>
    <row r="26" spans="1:9" x14ac:dyDescent="0.25">
      <c r="A26" s="104"/>
      <c r="B26" s="104"/>
      <c r="C26" s="57" t="s">
        <v>144</v>
      </c>
      <c r="D26" s="58">
        <f>'TEUS tránsito'!B35</f>
        <v>672540</v>
      </c>
      <c r="E26" s="58">
        <f>'TEUS tránsito'!C35</f>
        <v>771974</v>
      </c>
      <c r="F26" s="58">
        <f>'TEUS tránsito'!D35</f>
        <v>3232049</v>
      </c>
      <c r="G26" s="58">
        <f>'TEUS tránsito'!E35</f>
        <v>3383492</v>
      </c>
      <c r="H26" s="58">
        <f t="shared" si="7"/>
        <v>151443</v>
      </c>
      <c r="I26" s="59">
        <f t="shared" si="6"/>
        <v>4.685665347276597</v>
      </c>
    </row>
    <row r="27" spans="1:9" x14ac:dyDescent="0.25">
      <c r="A27" s="104"/>
      <c r="B27" s="104"/>
      <c r="C27" s="57" t="s">
        <v>145</v>
      </c>
      <c r="D27" s="58">
        <f>'TEUS nacional'!B35</f>
        <v>163683</v>
      </c>
      <c r="E27" s="58">
        <f>'TEUS nacional'!C35</f>
        <v>173812</v>
      </c>
      <c r="F27" s="58">
        <f>'TEUS nacional'!D35</f>
        <v>771305</v>
      </c>
      <c r="G27" s="58">
        <f>'TEUS nacional'!E35</f>
        <v>799009</v>
      </c>
      <c r="H27" s="58">
        <f t="shared" si="7"/>
        <v>27704</v>
      </c>
      <c r="I27" s="59">
        <f t="shared" si="6"/>
        <v>3.591834617952685</v>
      </c>
    </row>
    <row r="28" spans="1:9" x14ac:dyDescent="0.25">
      <c r="A28" s="104"/>
      <c r="B28" s="104"/>
      <c r="C28" s="57" t="s">
        <v>146</v>
      </c>
      <c r="D28" s="58">
        <f>'TEUS exterior'!B35</f>
        <v>456482</v>
      </c>
      <c r="E28" s="58">
        <f>'TEUS exterior'!C35</f>
        <v>491788</v>
      </c>
      <c r="F28" s="58">
        <f>'TEUS exterior'!D35</f>
        <v>2135148</v>
      </c>
      <c r="G28" s="58">
        <f>'TEUS exterior'!E35</f>
        <v>2188189</v>
      </c>
      <c r="H28" s="58">
        <f t="shared" si="7"/>
        <v>53041</v>
      </c>
      <c r="I28" s="59">
        <f t="shared" si="6"/>
        <v>2.4841837661838895</v>
      </c>
    </row>
    <row r="29" spans="1:9" x14ac:dyDescent="0.25">
      <c r="A29" s="104"/>
      <c r="B29" s="105"/>
      <c r="C29" s="57" t="s">
        <v>147</v>
      </c>
      <c r="D29" s="58">
        <f>'TEUS nacional y exterior'!B35</f>
        <v>620167</v>
      </c>
      <c r="E29" s="58">
        <f>'TEUS nacional y exterior'!C35</f>
        <v>665600</v>
      </c>
      <c r="F29" s="58">
        <f>'TEUS nacional y exterior'!D35</f>
        <v>2906458</v>
      </c>
      <c r="G29" s="58">
        <f>'TEUS nacional y exterior'!E35</f>
        <v>2987205</v>
      </c>
      <c r="H29" s="58">
        <f t="shared" si="7"/>
        <v>80747</v>
      </c>
      <c r="I29" s="59">
        <f t="shared" si="6"/>
        <v>2.7781925629064688</v>
      </c>
    </row>
    <row r="30" spans="1:9" x14ac:dyDescent="0.25">
      <c r="A30" s="104"/>
      <c r="B30" s="103" t="s">
        <v>23</v>
      </c>
      <c r="C30" s="72" t="s">
        <v>149</v>
      </c>
      <c r="D30" s="58">
        <f>'Pasajeros total'!B35</f>
        <v>2552258</v>
      </c>
      <c r="E30" s="58">
        <f>'Pasajeros total'!C35</f>
        <v>2677884</v>
      </c>
      <c r="F30" s="58">
        <f>'Pasajeros total'!D35</f>
        <v>10094793</v>
      </c>
      <c r="G30" s="58">
        <f>'Pasajeros total'!E35</f>
        <v>10314362</v>
      </c>
      <c r="H30" s="58">
        <f t="shared" si="7"/>
        <v>219569</v>
      </c>
      <c r="I30" s="59">
        <f t="shared" si="6"/>
        <v>2.1750718414929366</v>
      </c>
    </row>
    <row r="31" spans="1:9" x14ac:dyDescent="0.25">
      <c r="A31" s="104"/>
      <c r="B31" s="105"/>
      <c r="C31" s="72" t="s">
        <v>148</v>
      </c>
      <c r="D31" s="58">
        <f>'Pasajeros crucero'!B35</f>
        <v>828320</v>
      </c>
      <c r="E31" s="58">
        <f>'Pasajeros crucero'!C35</f>
        <v>934626</v>
      </c>
      <c r="F31" s="58">
        <f>'Pasajeros crucero'!D35</f>
        <v>2854634</v>
      </c>
      <c r="G31" s="58">
        <f>'Pasajeros crucero'!E35</f>
        <v>2825561</v>
      </c>
      <c r="H31" s="58">
        <f t="shared" si="7"/>
        <v>-29073</v>
      </c>
      <c r="I31" s="59">
        <f t="shared" si="6"/>
        <v>-1.0184493003306159</v>
      </c>
    </row>
    <row r="32" spans="1:9" x14ac:dyDescent="0.25">
      <c r="A32" s="104"/>
      <c r="B32" s="107" t="s">
        <v>160</v>
      </c>
      <c r="C32" s="57" t="s">
        <v>150</v>
      </c>
      <c r="D32" s="58">
        <f>'Automóviles régimen pasaje'!B35</f>
        <v>319704</v>
      </c>
      <c r="E32" s="58">
        <f>'Automóviles régimen pasaje'!C35</f>
        <v>338825</v>
      </c>
      <c r="F32" s="58">
        <f>'Automóviles régimen pasaje'!D35</f>
        <v>1451793</v>
      </c>
      <c r="G32" s="58">
        <f>'Automóviles régimen pasaje'!E35</f>
        <v>1550754</v>
      </c>
      <c r="H32" s="58">
        <f t="shared" si="7"/>
        <v>98961</v>
      </c>
      <c r="I32" s="59">
        <f t="shared" si="6"/>
        <v>6.8164676369151778</v>
      </c>
    </row>
    <row r="33" spans="1:9" x14ac:dyDescent="0.25">
      <c r="A33" s="104"/>
      <c r="B33" s="105"/>
      <c r="C33" s="72" t="s">
        <v>120</v>
      </c>
      <c r="D33" s="58">
        <f>'Automóviles régimen mercancía'!B35</f>
        <v>333338</v>
      </c>
      <c r="E33" s="58">
        <f>'Automóviles régimen mercancía'!C35</f>
        <v>335466</v>
      </c>
      <c r="F33" s="58">
        <f>'Automóviles régimen mercancía'!D35</f>
        <v>1493929</v>
      </c>
      <c r="G33" s="58">
        <f>'Automóviles régimen mercancía'!E35</f>
        <v>1471790</v>
      </c>
      <c r="H33" s="58">
        <f t="shared" si="7"/>
        <v>-22139</v>
      </c>
      <c r="I33" s="59">
        <f t="shared" ref="I33" si="9">((G33*100/F33)-100)</f>
        <v>-1.4819312028884895</v>
      </c>
    </row>
    <row r="34" spans="1:9" x14ac:dyDescent="0.25">
      <c r="A34" s="104"/>
      <c r="B34" s="103" t="s">
        <v>24</v>
      </c>
      <c r="C34" s="57" t="s">
        <v>151</v>
      </c>
      <c r="D34" s="58">
        <f>'Buques número'!B35</f>
        <v>13324</v>
      </c>
      <c r="E34" s="58">
        <f>'Buques número'!C35</f>
        <v>13624</v>
      </c>
      <c r="F34" s="58">
        <f>'Buques número'!D35</f>
        <v>56349</v>
      </c>
      <c r="G34" s="58">
        <f>'Buques número'!E35</f>
        <v>57433</v>
      </c>
      <c r="H34" s="58">
        <f t="shared" si="7"/>
        <v>1084</v>
      </c>
      <c r="I34" s="59">
        <f t="shared" si="6"/>
        <v>1.9237253544872175</v>
      </c>
    </row>
    <row r="35" spans="1:9" x14ac:dyDescent="0.25">
      <c r="A35" s="104"/>
      <c r="B35" s="104"/>
      <c r="C35" s="57" t="s">
        <v>25</v>
      </c>
      <c r="D35" s="58">
        <f>'Buques GT'!B35</f>
        <v>187173624</v>
      </c>
      <c r="E35" s="58">
        <f>'Buques GT'!C35</f>
        <v>198003836</v>
      </c>
      <c r="F35" s="58">
        <f>'Buques GT'!D35</f>
        <v>857979575</v>
      </c>
      <c r="G35" s="58">
        <f>'Buques GT'!E35</f>
        <v>857660924</v>
      </c>
      <c r="H35" s="58">
        <f t="shared" si="7"/>
        <v>-318651</v>
      </c>
      <c r="I35" s="59">
        <f t="shared" si="6"/>
        <v>-3.7139695312674803E-2</v>
      </c>
    </row>
    <row r="36" spans="1:9" x14ac:dyDescent="0.25">
      <c r="A36" s="106"/>
      <c r="B36" s="108"/>
      <c r="C36" s="57" t="s">
        <v>152</v>
      </c>
      <c r="D36" s="58">
        <f>Cruceros!B35</f>
        <v>414</v>
      </c>
      <c r="E36" s="58">
        <f>Cruceros!C35</f>
        <v>461</v>
      </c>
      <c r="F36" s="58">
        <f>Cruceros!D35</f>
        <v>1380</v>
      </c>
      <c r="G36" s="58">
        <f>Cruceros!E35</f>
        <v>1407</v>
      </c>
      <c r="H36" s="58">
        <f t="shared" si="7"/>
        <v>27</v>
      </c>
      <c r="I36" s="59">
        <f t="shared" si="6"/>
        <v>1.9565217391304373</v>
      </c>
    </row>
    <row r="37" spans="1:9" x14ac:dyDescent="0.25">
      <c r="A37" s="73" t="s">
        <v>113</v>
      </c>
    </row>
    <row r="38" spans="1:9" x14ac:dyDescent="0.25">
      <c r="A38" s="73" t="s">
        <v>114</v>
      </c>
    </row>
    <row r="39" spans="1:9" x14ac:dyDescent="0.25">
      <c r="A39" s="70"/>
    </row>
  </sheetData>
  <mergeCells count="16">
    <mergeCell ref="A21:A36"/>
    <mergeCell ref="B21:B22"/>
    <mergeCell ref="B25:B29"/>
    <mergeCell ref="B30:B31"/>
    <mergeCell ref="B34:B36"/>
    <mergeCell ref="B23:B24"/>
    <mergeCell ref="B32:B33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>
      <selection activeCell="B25" sqref="B25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0">
        <v>1085901</v>
      </c>
      <c r="C7" s="20">
        <v>1572503</v>
      </c>
      <c r="D7" s="20">
        <v>5541143</v>
      </c>
      <c r="E7" s="20">
        <v>5624560</v>
      </c>
      <c r="F7" s="11">
        <f>((E7*100)/D7)-100</f>
        <v>1.5054114286528915</v>
      </c>
      <c r="G7" s="1"/>
      <c r="H7" s="1"/>
      <c r="I7" s="1"/>
    </row>
    <row r="8" spans="1:12" x14ac:dyDescent="0.25">
      <c r="A8" s="12" t="s">
        <v>31</v>
      </c>
      <c r="B8" s="21">
        <v>269658</v>
      </c>
      <c r="C8" s="21">
        <v>369278</v>
      </c>
      <c r="D8" s="21">
        <v>1474801</v>
      </c>
      <c r="E8" s="21">
        <v>1487282</v>
      </c>
      <c r="F8" s="14">
        <f t="shared" ref="F8:F35" si="0">((E8*100)/D8)-100</f>
        <v>0.84628366810166256</v>
      </c>
      <c r="G8" s="1"/>
      <c r="H8" s="1"/>
      <c r="I8" s="1"/>
    </row>
    <row r="9" spans="1:12" x14ac:dyDescent="0.25">
      <c r="A9" s="9" t="s">
        <v>164</v>
      </c>
      <c r="B9" s="20">
        <v>641741</v>
      </c>
      <c r="C9" s="20">
        <v>286190</v>
      </c>
      <c r="D9" s="20">
        <v>2244780</v>
      </c>
      <c r="E9" s="20">
        <v>2320897</v>
      </c>
      <c r="F9" s="11">
        <f t="shared" si="0"/>
        <v>3.3908445371038596</v>
      </c>
      <c r="G9" s="1"/>
      <c r="H9" s="1"/>
      <c r="I9" s="1"/>
    </row>
    <row r="10" spans="1:12" x14ac:dyDescent="0.25">
      <c r="A10" s="12" t="s">
        <v>166</v>
      </c>
      <c r="B10" s="21">
        <v>370081</v>
      </c>
      <c r="C10" s="21">
        <v>380395</v>
      </c>
      <c r="D10" s="21">
        <v>1867643</v>
      </c>
      <c r="E10" s="21">
        <v>1893744</v>
      </c>
      <c r="F10" s="14">
        <f t="shared" si="0"/>
        <v>1.3975368954345129</v>
      </c>
      <c r="G10" s="1"/>
      <c r="H10" s="1"/>
      <c r="I10" s="1"/>
    </row>
    <row r="11" spans="1:12" x14ac:dyDescent="0.25">
      <c r="A11" s="9" t="s">
        <v>167</v>
      </c>
      <c r="B11" s="20">
        <v>8804026</v>
      </c>
      <c r="C11" s="20">
        <v>9013007</v>
      </c>
      <c r="D11" s="20">
        <v>43387922</v>
      </c>
      <c r="E11" s="20">
        <v>41639166</v>
      </c>
      <c r="F11" s="11">
        <f t="shared" si="0"/>
        <v>-4.0305133765106405</v>
      </c>
      <c r="G11" s="1"/>
      <c r="H11" s="1"/>
      <c r="I11" s="1"/>
    </row>
    <row r="12" spans="1:12" x14ac:dyDescent="0.25">
      <c r="A12" s="12" t="s">
        <v>168</v>
      </c>
      <c r="B12" s="21">
        <v>247954</v>
      </c>
      <c r="C12" s="21">
        <v>297416</v>
      </c>
      <c r="D12" s="21">
        <v>1613329</v>
      </c>
      <c r="E12" s="21">
        <v>1553106</v>
      </c>
      <c r="F12" s="14">
        <f t="shared" si="0"/>
        <v>-3.7328406047371629</v>
      </c>
      <c r="G12" s="1"/>
      <c r="H12" s="1"/>
      <c r="I12" s="1"/>
    </row>
    <row r="13" spans="1:12" x14ac:dyDescent="0.25">
      <c r="A13" s="9" t="s">
        <v>32</v>
      </c>
      <c r="B13" s="20">
        <v>1464095</v>
      </c>
      <c r="C13" s="20">
        <v>1575678</v>
      </c>
      <c r="D13" s="20">
        <v>5842542</v>
      </c>
      <c r="E13" s="20">
        <v>6316227</v>
      </c>
      <c r="F13" s="11">
        <f t="shared" si="0"/>
        <v>8.1075155300552382</v>
      </c>
      <c r="G13" s="1"/>
      <c r="H13" s="1"/>
      <c r="I13" s="1"/>
    </row>
    <row r="14" spans="1:12" x14ac:dyDescent="0.25">
      <c r="A14" s="12" t="s">
        <v>33</v>
      </c>
      <c r="B14" s="21">
        <v>4552627</v>
      </c>
      <c r="C14" s="21">
        <v>5477049</v>
      </c>
      <c r="D14" s="21">
        <v>19795966</v>
      </c>
      <c r="E14" s="21">
        <v>23824654</v>
      </c>
      <c r="F14" s="14">
        <f t="shared" si="0"/>
        <v>20.35105536148123</v>
      </c>
      <c r="G14" s="1"/>
      <c r="H14" s="1"/>
      <c r="I14" s="1"/>
    </row>
    <row r="15" spans="1:12" x14ac:dyDescent="0.25">
      <c r="A15" s="9" t="s">
        <v>34</v>
      </c>
      <c r="B15" s="20">
        <v>2637654</v>
      </c>
      <c r="C15" s="20">
        <v>2899762</v>
      </c>
      <c r="D15" s="20">
        <v>12781219</v>
      </c>
      <c r="E15" s="20">
        <v>13182847</v>
      </c>
      <c r="F15" s="11">
        <f t="shared" si="0"/>
        <v>3.1423293818844655</v>
      </c>
      <c r="G15" s="1"/>
      <c r="H15" s="1"/>
      <c r="I15" s="1"/>
    </row>
    <row r="16" spans="1:12" x14ac:dyDescent="0.25">
      <c r="A16" s="12" t="s">
        <v>35</v>
      </c>
      <c r="B16" s="21">
        <v>2111496</v>
      </c>
      <c r="C16" s="21">
        <v>2440666</v>
      </c>
      <c r="D16" s="21">
        <v>12448945</v>
      </c>
      <c r="E16" s="21">
        <v>13667758</v>
      </c>
      <c r="F16" s="14">
        <f t="shared" si="0"/>
        <v>9.7904922866957804</v>
      </c>
      <c r="G16" s="1"/>
      <c r="H16" s="1"/>
      <c r="I16" s="1"/>
    </row>
    <row r="17" spans="1:9" x14ac:dyDescent="0.25">
      <c r="A17" s="9" t="s">
        <v>169</v>
      </c>
      <c r="B17" s="20">
        <v>1616533</v>
      </c>
      <c r="C17" s="20">
        <v>1547613</v>
      </c>
      <c r="D17" s="20">
        <v>6944160</v>
      </c>
      <c r="E17" s="20">
        <v>7435185</v>
      </c>
      <c r="F17" s="11">
        <f t="shared" si="0"/>
        <v>7.0710496301928458</v>
      </c>
      <c r="G17" s="1"/>
      <c r="H17" s="1"/>
      <c r="I17" s="1"/>
    </row>
    <row r="18" spans="1:9" x14ac:dyDescent="0.25">
      <c r="A18" s="12" t="s">
        <v>36</v>
      </c>
      <c r="B18" s="21">
        <v>228929</v>
      </c>
      <c r="C18" s="21">
        <v>183281</v>
      </c>
      <c r="D18" s="21">
        <v>1027356</v>
      </c>
      <c r="E18" s="21">
        <v>1040671</v>
      </c>
      <c r="F18" s="14">
        <f t="shared" si="0"/>
        <v>1.2960453825158993</v>
      </c>
      <c r="G18" s="1"/>
      <c r="H18" s="1"/>
      <c r="I18" s="1"/>
    </row>
    <row r="19" spans="1:9" x14ac:dyDescent="0.25">
      <c r="A19" s="9" t="s">
        <v>37</v>
      </c>
      <c r="B19" s="20">
        <v>867503</v>
      </c>
      <c r="C19" s="20">
        <v>1031319</v>
      </c>
      <c r="D19" s="20">
        <v>5031379</v>
      </c>
      <c r="E19" s="20">
        <v>5643598</v>
      </c>
      <c r="F19" s="11">
        <f t="shared" si="0"/>
        <v>12.168015965404322</v>
      </c>
      <c r="G19" s="1"/>
      <c r="H19" s="1"/>
      <c r="I19" s="1"/>
    </row>
    <row r="20" spans="1:9" x14ac:dyDescent="0.25">
      <c r="A20" s="12" t="s">
        <v>170</v>
      </c>
      <c r="B20" s="21">
        <v>1285130</v>
      </c>
      <c r="C20" s="21">
        <v>1694296</v>
      </c>
      <c r="D20" s="21">
        <v>8295344</v>
      </c>
      <c r="E20" s="21">
        <v>9122130</v>
      </c>
      <c r="F20" s="14">
        <f t="shared" si="0"/>
        <v>9.9668681612239283</v>
      </c>
      <c r="G20" s="1"/>
      <c r="H20" s="1"/>
      <c r="I20" s="1"/>
    </row>
    <row r="21" spans="1:9" x14ac:dyDescent="0.25">
      <c r="A21" s="9" t="s">
        <v>38</v>
      </c>
      <c r="B21" s="20">
        <v>2623874</v>
      </c>
      <c r="C21" s="20">
        <v>2809224</v>
      </c>
      <c r="D21" s="20">
        <v>12939450</v>
      </c>
      <c r="E21" s="20">
        <v>12707687</v>
      </c>
      <c r="F21" s="11">
        <f t="shared" si="0"/>
        <v>-1.7911348627646504</v>
      </c>
      <c r="G21" s="1"/>
      <c r="H21" s="1"/>
      <c r="I21" s="1"/>
    </row>
    <row r="22" spans="1:9" x14ac:dyDescent="0.25">
      <c r="A22" s="12" t="s">
        <v>59</v>
      </c>
      <c r="B22" s="21">
        <v>1919867</v>
      </c>
      <c r="C22" s="21">
        <v>2124977</v>
      </c>
      <c r="D22" s="21">
        <v>9287603</v>
      </c>
      <c r="E22" s="21">
        <v>10553534</v>
      </c>
      <c r="F22" s="14">
        <f t="shared" si="0"/>
        <v>13.630330667665277</v>
      </c>
      <c r="G22" s="1"/>
      <c r="H22" s="1"/>
      <c r="I22" s="1"/>
    </row>
    <row r="23" spans="1:9" x14ac:dyDescent="0.25">
      <c r="A23" s="9" t="s">
        <v>171</v>
      </c>
      <c r="B23" s="20">
        <v>270707</v>
      </c>
      <c r="C23" s="20">
        <v>255893</v>
      </c>
      <c r="D23" s="20">
        <v>1106110</v>
      </c>
      <c r="E23" s="20">
        <v>1059931</v>
      </c>
      <c r="F23" s="11">
        <f t="shared" si="0"/>
        <v>-4.1749012304382092</v>
      </c>
      <c r="G23" s="1"/>
      <c r="H23" s="1"/>
      <c r="I23" s="1"/>
    </row>
    <row r="24" spans="1:9" x14ac:dyDescent="0.25">
      <c r="A24" s="12" t="s">
        <v>173</v>
      </c>
      <c r="B24" s="21">
        <v>206996</v>
      </c>
      <c r="C24" s="21">
        <v>189063</v>
      </c>
      <c r="D24" s="21">
        <v>845897</v>
      </c>
      <c r="E24" s="21">
        <v>943260</v>
      </c>
      <c r="F24" s="14">
        <f t="shared" si="0"/>
        <v>11.510030180979484</v>
      </c>
      <c r="G24" s="1"/>
      <c r="H24" s="1"/>
      <c r="I24" s="1"/>
    </row>
    <row r="25" spans="1:9" x14ac:dyDescent="0.25">
      <c r="A25" s="9" t="s">
        <v>39</v>
      </c>
      <c r="B25" s="20">
        <v>101406</v>
      </c>
      <c r="C25" s="20">
        <v>124618</v>
      </c>
      <c r="D25" s="20">
        <v>449462</v>
      </c>
      <c r="E25" s="20">
        <v>496225</v>
      </c>
      <c r="F25" s="11">
        <f t="shared" si="0"/>
        <v>10.404216596731203</v>
      </c>
      <c r="G25" s="1"/>
      <c r="H25" s="1"/>
      <c r="I25" s="1"/>
    </row>
    <row r="26" spans="1:9" x14ac:dyDescent="0.25">
      <c r="A26" s="12" t="s">
        <v>40</v>
      </c>
      <c r="B26" s="21">
        <v>193329</v>
      </c>
      <c r="C26" s="21">
        <v>236717</v>
      </c>
      <c r="D26" s="21">
        <v>919510</v>
      </c>
      <c r="E26" s="21">
        <v>964138</v>
      </c>
      <c r="F26" s="14">
        <f t="shared" si="0"/>
        <v>4.853454557318571</v>
      </c>
      <c r="G26" s="1"/>
      <c r="H26" s="1"/>
      <c r="I26" s="1"/>
    </row>
    <row r="27" spans="1:9" x14ac:dyDescent="0.25">
      <c r="A27" s="9" t="s">
        <v>41</v>
      </c>
      <c r="B27" s="20">
        <v>331429</v>
      </c>
      <c r="C27" s="20">
        <v>233882</v>
      </c>
      <c r="D27" s="20">
        <v>1487135</v>
      </c>
      <c r="E27" s="20">
        <v>1177024</v>
      </c>
      <c r="F27" s="11">
        <f t="shared" si="0"/>
        <v>-20.852915169100314</v>
      </c>
      <c r="G27" s="1"/>
      <c r="H27" s="1"/>
      <c r="I27" s="1"/>
    </row>
    <row r="28" spans="1:9" x14ac:dyDescent="0.25">
      <c r="A28" s="12" t="s">
        <v>42</v>
      </c>
      <c r="B28" s="21">
        <v>1025549</v>
      </c>
      <c r="C28" s="21">
        <v>1043310</v>
      </c>
      <c r="D28" s="21">
        <v>5583950</v>
      </c>
      <c r="E28" s="21">
        <v>5445050</v>
      </c>
      <c r="F28" s="14">
        <f t="shared" si="0"/>
        <v>-2.4874864567197079</v>
      </c>
      <c r="G28" s="1"/>
      <c r="H28" s="1"/>
      <c r="I28" s="1"/>
    </row>
    <row r="29" spans="1:9" x14ac:dyDescent="0.25">
      <c r="A29" s="9" t="s">
        <v>43</v>
      </c>
      <c r="B29" s="20">
        <v>395342</v>
      </c>
      <c r="C29" s="20">
        <v>470777</v>
      </c>
      <c r="D29" s="20">
        <v>1917594</v>
      </c>
      <c r="E29" s="20">
        <v>2085334</v>
      </c>
      <c r="F29" s="11">
        <f t="shared" si="0"/>
        <v>8.7474199439505895</v>
      </c>
      <c r="G29" s="1"/>
      <c r="H29" s="1"/>
      <c r="I29" s="1"/>
    </row>
    <row r="30" spans="1:9" x14ac:dyDescent="0.25">
      <c r="A30" s="12" t="s">
        <v>44</v>
      </c>
      <c r="B30" s="21">
        <v>463735</v>
      </c>
      <c r="C30" s="21">
        <v>378119</v>
      </c>
      <c r="D30" s="21">
        <v>2030678</v>
      </c>
      <c r="E30" s="21">
        <v>1664620</v>
      </c>
      <c r="F30" s="14">
        <f t="shared" si="0"/>
        <v>-18.026393155389485</v>
      </c>
      <c r="G30" s="1"/>
      <c r="H30" s="1"/>
      <c r="I30" s="1"/>
    </row>
    <row r="31" spans="1:9" x14ac:dyDescent="0.25">
      <c r="A31" s="9" t="s">
        <v>45</v>
      </c>
      <c r="B31" s="20">
        <v>2191628</v>
      </c>
      <c r="C31" s="20">
        <v>2612177</v>
      </c>
      <c r="D31" s="20">
        <v>12675902</v>
      </c>
      <c r="E31" s="20">
        <v>13363027</v>
      </c>
      <c r="F31" s="11">
        <f t="shared" si="0"/>
        <v>5.4207187780404098</v>
      </c>
      <c r="G31" s="1"/>
      <c r="H31" s="1"/>
      <c r="I31" s="1"/>
    </row>
    <row r="32" spans="1:9" x14ac:dyDescent="0.25">
      <c r="A32" s="12" t="s">
        <v>46</v>
      </c>
      <c r="B32" s="21">
        <v>6389612</v>
      </c>
      <c r="C32" s="21">
        <v>6533874</v>
      </c>
      <c r="D32" s="21">
        <v>30082997</v>
      </c>
      <c r="E32" s="21">
        <v>30449718</v>
      </c>
      <c r="F32" s="14">
        <f t="shared" si="0"/>
        <v>1.2190308033471524</v>
      </c>
      <c r="G32" s="1"/>
      <c r="H32" s="1"/>
      <c r="I32" s="1"/>
    </row>
    <row r="33" spans="1:9" x14ac:dyDescent="0.25">
      <c r="A33" s="9" t="s">
        <v>47</v>
      </c>
      <c r="B33" s="20">
        <v>367321</v>
      </c>
      <c r="C33" s="20">
        <v>390705</v>
      </c>
      <c r="D33" s="20">
        <v>1735835</v>
      </c>
      <c r="E33" s="20">
        <v>1706760</v>
      </c>
      <c r="F33" s="11">
        <f t="shared" si="0"/>
        <v>-1.6749863898354391</v>
      </c>
      <c r="G33" s="1"/>
      <c r="H33" s="1"/>
      <c r="I33" s="1"/>
    </row>
    <row r="34" spans="1:9" x14ac:dyDescent="0.25">
      <c r="A34" s="12" t="s">
        <v>172</v>
      </c>
      <c r="B34" s="21">
        <v>115564</v>
      </c>
      <c r="C34" s="21">
        <v>108369</v>
      </c>
      <c r="D34" s="21">
        <v>439228</v>
      </c>
      <c r="E34" s="21">
        <v>468638</v>
      </c>
      <c r="F34" s="14">
        <f t="shared" si="0"/>
        <v>6.6958390630834117</v>
      </c>
      <c r="G34" s="1"/>
      <c r="H34" s="1"/>
      <c r="I34" s="1"/>
    </row>
    <row r="35" spans="1:9" x14ac:dyDescent="0.25">
      <c r="A35" s="15" t="s">
        <v>48</v>
      </c>
      <c r="B35" s="16">
        <f>SUM(B7:B34)</f>
        <v>42779687</v>
      </c>
      <c r="C35" s="16">
        <f t="shared" ref="C35:E35" si="1">SUM(C7:C34)</f>
        <v>46280158</v>
      </c>
      <c r="D35" s="16">
        <f t="shared" si="1"/>
        <v>209797880</v>
      </c>
      <c r="E35" s="16">
        <f t="shared" si="1"/>
        <v>217836771</v>
      </c>
      <c r="F35" s="17">
        <f t="shared" si="0"/>
        <v>3.8317312834619628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5624560</v>
      </c>
      <c r="C39" s="51">
        <f t="shared" si="3"/>
        <v>5541143</v>
      </c>
      <c r="D39" s="51">
        <f>_xlfn.RANK.EQ(B39,$B$39:$B$66)+COUNTIF($B$39:$B$66,B39)-1</f>
        <v>13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41639166</v>
      </c>
      <c r="G39" s="50">
        <f>LOOKUP(E39,$A$39:$A$66,$C$39:$C$66)</f>
        <v>43387922</v>
      </c>
    </row>
    <row r="40" spans="1:9" x14ac:dyDescent="0.25">
      <c r="A40" s="50" t="str">
        <f t="shared" si="4"/>
        <v>ALICANTE</v>
      </c>
      <c r="B40" s="51">
        <f t="shared" si="2"/>
        <v>1487282</v>
      </c>
      <c r="C40" s="51">
        <f t="shared" si="3"/>
        <v>1474801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66" si="7">LOOKUP(E40,$A$39:$A$66,$B$39:$B$66)</f>
        <v>30449718</v>
      </c>
      <c r="G40" s="50">
        <f t="shared" ref="G40:G66" si="8">LOOKUP(E40,$A$39:$A$66,$C$39:$C$66)</f>
        <v>30082997</v>
      </c>
    </row>
    <row r="41" spans="1:9" x14ac:dyDescent="0.25">
      <c r="A41" s="50" t="str">
        <f t="shared" si="4"/>
        <v>ALMERÍA</v>
      </c>
      <c r="B41" s="51">
        <f t="shared" si="2"/>
        <v>2320897</v>
      </c>
      <c r="C41" s="51">
        <f t="shared" si="3"/>
        <v>2244780</v>
      </c>
      <c r="D41" s="51">
        <f t="shared" si="6"/>
        <v>15</v>
      </c>
      <c r="E41" s="50" t="str">
        <f t="shared" si="5"/>
        <v>BARCELONA</v>
      </c>
      <c r="F41" s="50">
        <f t="shared" si="7"/>
        <v>23824654</v>
      </c>
      <c r="G41" s="50">
        <f t="shared" si="8"/>
        <v>19795966</v>
      </c>
    </row>
    <row r="42" spans="1:9" x14ac:dyDescent="0.25">
      <c r="A42" s="50" t="str">
        <f t="shared" si="4"/>
        <v>AVILÉS</v>
      </c>
      <c r="B42" s="51">
        <f t="shared" si="2"/>
        <v>1893744</v>
      </c>
      <c r="C42" s="51">
        <f t="shared" si="3"/>
        <v>1867643</v>
      </c>
      <c r="D42" s="51">
        <f t="shared" si="6"/>
        <v>17</v>
      </c>
      <c r="E42" s="50" t="str">
        <f t="shared" si="5"/>
        <v>CARTAGENA</v>
      </c>
      <c r="F42" s="50">
        <f t="shared" si="7"/>
        <v>13667758</v>
      </c>
      <c r="G42" s="50">
        <f t="shared" si="8"/>
        <v>12448945</v>
      </c>
    </row>
    <row r="43" spans="1:9" x14ac:dyDescent="0.25">
      <c r="A43" s="50" t="str">
        <f t="shared" si="4"/>
        <v>BAHÍA DE ALGECIRAS</v>
      </c>
      <c r="B43" s="51">
        <f t="shared" si="2"/>
        <v>41639166</v>
      </c>
      <c r="C43" s="51">
        <f t="shared" si="3"/>
        <v>43387922</v>
      </c>
      <c r="D43" s="51">
        <f t="shared" si="6"/>
        <v>1</v>
      </c>
      <c r="E43" s="50" t="str">
        <f t="shared" si="5"/>
        <v>TARRAGONA</v>
      </c>
      <c r="F43" s="50">
        <f t="shared" si="7"/>
        <v>13363027</v>
      </c>
      <c r="G43" s="50">
        <f t="shared" si="8"/>
        <v>12675902</v>
      </c>
    </row>
    <row r="44" spans="1:9" x14ac:dyDescent="0.25">
      <c r="A44" s="50" t="str">
        <f t="shared" si="4"/>
        <v>BAHÍA DE CÁDIZ</v>
      </c>
      <c r="B44" s="51">
        <f t="shared" si="2"/>
        <v>1553106</v>
      </c>
      <c r="C44" s="51">
        <f t="shared" si="3"/>
        <v>1613329</v>
      </c>
      <c r="D44" s="51">
        <f t="shared" si="6"/>
        <v>20</v>
      </c>
      <c r="E44" s="50" t="str">
        <f t="shared" si="5"/>
        <v>BILBAO</v>
      </c>
      <c r="F44" s="50">
        <f t="shared" si="7"/>
        <v>13182847</v>
      </c>
      <c r="G44" s="50">
        <f t="shared" si="8"/>
        <v>12781219</v>
      </c>
    </row>
    <row r="45" spans="1:9" x14ac:dyDescent="0.25">
      <c r="A45" s="50" t="str">
        <f t="shared" si="4"/>
        <v>BALEARES</v>
      </c>
      <c r="B45" s="51">
        <f t="shared" si="2"/>
        <v>6316227</v>
      </c>
      <c r="C45" s="51">
        <f t="shared" si="3"/>
        <v>5842542</v>
      </c>
      <c r="D45" s="51">
        <f t="shared" si="6"/>
        <v>11</v>
      </c>
      <c r="E45" s="50" t="str">
        <f t="shared" si="5"/>
        <v>HUELVA</v>
      </c>
      <c r="F45" s="50">
        <f t="shared" si="7"/>
        <v>12707687</v>
      </c>
      <c r="G45" s="50">
        <f t="shared" si="8"/>
        <v>12939450</v>
      </c>
    </row>
    <row r="46" spans="1:9" x14ac:dyDescent="0.25">
      <c r="A46" s="50" t="str">
        <f t="shared" si="4"/>
        <v>BARCELONA</v>
      </c>
      <c r="B46" s="51">
        <f t="shared" si="2"/>
        <v>23824654</v>
      </c>
      <c r="C46" s="51">
        <f t="shared" si="3"/>
        <v>19795966</v>
      </c>
      <c r="D46" s="51">
        <f t="shared" si="6"/>
        <v>3</v>
      </c>
      <c r="E46" s="50" t="str">
        <f t="shared" si="5"/>
        <v>LAS PALMAS</v>
      </c>
      <c r="F46" s="50">
        <f t="shared" si="7"/>
        <v>10553534</v>
      </c>
      <c r="G46" s="50">
        <f t="shared" si="8"/>
        <v>9287603</v>
      </c>
    </row>
    <row r="47" spans="1:9" x14ac:dyDescent="0.25">
      <c r="A47" s="50" t="str">
        <f t="shared" si="4"/>
        <v>BILBAO</v>
      </c>
      <c r="B47" s="51">
        <f t="shared" si="2"/>
        <v>13182847</v>
      </c>
      <c r="C47" s="51">
        <f t="shared" si="3"/>
        <v>12781219</v>
      </c>
      <c r="D47" s="51">
        <f t="shared" si="6"/>
        <v>6</v>
      </c>
      <c r="E47" s="50" t="str">
        <f t="shared" si="5"/>
        <v>GIJÓN</v>
      </c>
      <c r="F47" s="50">
        <f t="shared" si="7"/>
        <v>9122130</v>
      </c>
      <c r="G47" s="50">
        <f t="shared" si="8"/>
        <v>8295344</v>
      </c>
    </row>
    <row r="48" spans="1:9" x14ac:dyDescent="0.25">
      <c r="A48" s="50" t="str">
        <f t="shared" si="4"/>
        <v>CARTAGENA</v>
      </c>
      <c r="B48" s="51">
        <f t="shared" si="2"/>
        <v>13667758</v>
      </c>
      <c r="C48" s="51">
        <f t="shared" si="3"/>
        <v>12448945</v>
      </c>
      <c r="D48" s="51">
        <f t="shared" si="6"/>
        <v>4</v>
      </c>
      <c r="E48" s="50" t="str">
        <f t="shared" si="5"/>
        <v>CASTELLÓN</v>
      </c>
      <c r="F48" s="50">
        <f t="shared" si="7"/>
        <v>7435185</v>
      </c>
      <c r="G48" s="50">
        <f t="shared" si="8"/>
        <v>6944160</v>
      </c>
    </row>
    <row r="49" spans="1:7" x14ac:dyDescent="0.25">
      <c r="A49" s="50" t="str">
        <f t="shared" si="4"/>
        <v>CASTELLÓN</v>
      </c>
      <c r="B49" s="51">
        <f t="shared" si="2"/>
        <v>7435185</v>
      </c>
      <c r="C49" s="51">
        <f t="shared" si="3"/>
        <v>6944160</v>
      </c>
      <c r="D49" s="51">
        <f t="shared" si="6"/>
        <v>10</v>
      </c>
      <c r="E49" s="50" t="str">
        <f t="shared" si="5"/>
        <v>BALEARES</v>
      </c>
      <c r="F49" s="50">
        <f t="shared" si="7"/>
        <v>6316227</v>
      </c>
      <c r="G49" s="50">
        <f t="shared" si="8"/>
        <v>5842542</v>
      </c>
    </row>
    <row r="50" spans="1:7" x14ac:dyDescent="0.25">
      <c r="A50" s="50" t="str">
        <f t="shared" si="4"/>
        <v>CEUTA</v>
      </c>
      <c r="B50" s="51">
        <f t="shared" si="2"/>
        <v>1040671</v>
      </c>
      <c r="C50" s="51">
        <f t="shared" si="3"/>
        <v>1027356</v>
      </c>
      <c r="D50" s="51">
        <f t="shared" si="6"/>
        <v>24</v>
      </c>
      <c r="E50" s="50" t="str">
        <f t="shared" si="5"/>
        <v>FERROL-SAN CIBRAO</v>
      </c>
      <c r="F50" s="50">
        <f t="shared" si="7"/>
        <v>5643598</v>
      </c>
      <c r="G50" s="50">
        <f t="shared" si="8"/>
        <v>5031379</v>
      </c>
    </row>
    <row r="51" spans="1:7" x14ac:dyDescent="0.25">
      <c r="A51" s="50" t="str">
        <f t="shared" si="4"/>
        <v>FERROL-SAN CIBRAO</v>
      </c>
      <c r="B51" s="51">
        <f t="shared" si="2"/>
        <v>5643598</v>
      </c>
      <c r="C51" s="51">
        <f t="shared" si="3"/>
        <v>5031379</v>
      </c>
      <c r="D51" s="51">
        <f t="shared" si="6"/>
        <v>12</v>
      </c>
      <c r="E51" s="50" t="str">
        <f t="shared" si="5"/>
        <v>A CORUÑA</v>
      </c>
      <c r="F51" s="50">
        <f t="shared" si="7"/>
        <v>5624560</v>
      </c>
      <c r="G51" s="50">
        <f t="shared" si="8"/>
        <v>5541143</v>
      </c>
    </row>
    <row r="52" spans="1:7" x14ac:dyDescent="0.25">
      <c r="A52" s="50" t="str">
        <f t="shared" si="4"/>
        <v>GIJÓN</v>
      </c>
      <c r="B52" s="51">
        <f t="shared" si="2"/>
        <v>9122130</v>
      </c>
      <c r="C52" s="51">
        <f t="shared" si="3"/>
        <v>8295344</v>
      </c>
      <c r="D52" s="51">
        <f t="shared" si="6"/>
        <v>9</v>
      </c>
      <c r="E52" s="50" t="str">
        <f t="shared" si="5"/>
        <v>SANTA CRUZ DE TENERIFE</v>
      </c>
      <c r="F52" s="50">
        <f t="shared" si="7"/>
        <v>5445050</v>
      </c>
      <c r="G52" s="50">
        <f t="shared" si="8"/>
        <v>5583950</v>
      </c>
    </row>
    <row r="53" spans="1:7" x14ac:dyDescent="0.25">
      <c r="A53" s="50" t="str">
        <f t="shared" si="4"/>
        <v>HUELVA</v>
      </c>
      <c r="B53" s="51">
        <f t="shared" si="2"/>
        <v>12707687</v>
      </c>
      <c r="C53" s="51">
        <f t="shared" si="3"/>
        <v>12939450</v>
      </c>
      <c r="D53" s="51">
        <f t="shared" si="6"/>
        <v>7</v>
      </c>
      <c r="E53" s="50" t="str">
        <f t="shared" si="5"/>
        <v>ALMERÍA</v>
      </c>
      <c r="F53" s="50">
        <f t="shared" si="7"/>
        <v>2320897</v>
      </c>
      <c r="G53" s="50">
        <f t="shared" si="8"/>
        <v>2244780</v>
      </c>
    </row>
    <row r="54" spans="1:7" x14ac:dyDescent="0.25">
      <c r="A54" s="50" t="str">
        <f t="shared" si="4"/>
        <v>LAS PALMAS</v>
      </c>
      <c r="B54" s="51">
        <f t="shared" si="2"/>
        <v>10553534</v>
      </c>
      <c r="C54" s="51">
        <f t="shared" si="3"/>
        <v>9287603</v>
      </c>
      <c r="D54" s="51">
        <f t="shared" si="6"/>
        <v>8</v>
      </c>
      <c r="E54" s="50" t="str">
        <f t="shared" si="5"/>
        <v>SANTANDER</v>
      </c>
      <c r="F54" s="50">
        <f t="shared" si="7"/>
        <v>2085334</v>
      </c>
      <c r="G54" s="50">
        <f t="shared" si="8"/>
        <v>1917594</v>
      </c>
    </row>
    <row r="55" spans="1:7" x14ac:dyDescent="0.25">
      <c r="A55" s="50" t="str">
        <f t="shared" si="4"/>
        <v>MÁLAGA</v>
      </c>
      <c r="B55" s="51">
        <f t="shared" si="2"/>
        <v>1059931</v>
      </c>
      <c r="C55" s="51">
        <f t="shared" si="3"/>
        <v>1106110</v>
      </c>
      <c r="D55" s="51">
        <f t="shared" si="6"/>
        <v>23</v>
      </c>
      <c r="E55" s="50" t="str">
        <f t="shared" si="5"/>
        <v>AVILÉS</v>
      </c>
      <c r="F55" s="50">
        <f t="shared" si="7"/>
        <v>1893744</v>
      </c>
      <c r="G55" s="50">
        <f t="shared" si="8"/>
        <v>1867643</v>
      </c>
    </row>
    <row r="56" spans="1:7" x14ac:dyDescent="0.25">
      <c r="A56" s="50" t="str">
        <f t="shared" si="4"/>
        <v>MARÍN Y RÍA DE PONTEVEDRA</v>
      </c>
      <c r="B56" s="51">
        <f t="shared" si="2"/>
        <v>943260</v>
      </c>
      <c r="C56" s="51">
        <f t="shared" si="3"/>
        <v>845897</v>
      </c>
      <c r="D56" s="51">
        <f t="shared" si="6"/>
        <v>26</v>
      </c>
      <c r="E56" s="50" t="str">
        <f t="shared" si="5"/>
        <v>VIGO</v>
      </c>
      <c r="F56" s="50">
        <f t="shared" si="7"/>
        <v>1706760</v>
      </c>
      <c r="G56" s="50">
        <f t="shared" si="8"/>
        <v>1735835</v>
      </c>
    </row>
    <row r="57" spans="1:7" x14ac:dyDescent="0.25">
      <c r="A57" s="50" t="str">
        <f t="shared" si="4"/>
        <v>MELILLA</v>
      </c>
      <c r="B57" s="51">
        <f t="shared" si="2"/>
        <v>496225</v>
      </c>
      <c r="C57" s="51">
        <f t="shared" si="3"/>
        <v>449462</v>
      </c>
      <c r="D57" s="51">
        <f t="shared" si="6"/>
        <v>27</v>
      </c>
      <c r="E57" s="50" t="str">
        <f t="shared" si="5"/>
        <v>SEVILLA</v>
      </c>
      <c r="F57" s="50">
        <f t="shared" si="7"/>
        <v>1664620</v>
      </c>
      <c r="G57" s="50">
        <f t="shared" si="8"/>
        <v>2030678</v>
      </c>
    </row>
    <row r="58" spans="1:7" x14ac:dyDescent="0.25">
      <c r="A58" s="50" t="str">
        <f t="shared" si="4"/>
        <v>MOTRIL</v>
      </c>
      <c r="B58" s="51">
        <f t="shared" si="2"/>
        <v>964138</v>
      </c>
      <c r="C58" s="51">
        <f t="shared" si="3"/>
        <v>919510</v>
      </c>
      <c r="D58" s="51">
        <f t="shared" si="6"/>
        <v>25</v>
      </c>
      <c r="E58" s="50" t="str">
        <f t="shared" si="5"/>
        <v>BAHÍA DE CÁDIZ</v>
      </c>
      <c r="F58" s="50">
        <f t="shared" si="7"/>
        <v>1553106</v>
      </c>
      <c r="G58" s="50">
        <f t="shared" si="8"/>
        <v>1613329</v>
      </c>
    </row>
    <row r="59" spans="1:7" x14ac:dyDescent="0.25">
      <c r="A59" s="50" t="str">
        <f t="shared" si="4"/>
        <v>PASAIA</v>
      </c>
      <c r="B59" s="51">
        <f t="shared" si="2"/>
        <v>1177024</v>
      </c>
      <c r="C59" s="51">
        <f t="shared" si="3"/>
        <v>1487135</v>
      </c>
      <c r="D59" s="51">
        <f t="shared" si="6"/>
        <v>22</v>
      </c>
      <c r="E59" s="50" t="str">
        <f t="shared" si="5"/>
        <v>ALICANTE</v>
      </c>
      <c r="F59" s="50">
        <f t="shared" si="7"/>
        <v>1487282</v>
      </c>
      <c r="G59" s="50">
        <f t="shared" si="8"/>
        <v>1474801</v>
      </c>
    </row>
    <row r="60" spans="1:7" x14ac:dyDescent="0.25">
      <c r="A60" s="50" t="str">
        <f t="shared" si="4"/>
        <v>SANTA CRUZ DE TENERIFE</v>
      </c>
      <c r="B60" s="51">
        <f t="shared" si="2"/>
        <v>5445050</v>
      </c>
      <c r="C60" s="51">
        <f t="shared" si="3"/>
        <v>5583950</v>
      </c>
      <c r="D60" s="51">
        <f t="shared" si="6"/>
        <v>14</v>
      </c>
      <c r="E60" s="50" t="str">
        <f t="shared" si="5"/>
        <v>PASAIA</v>
      </c>
      <c r="F60" s="50">
        <f t="shared" si="7"/>
        <v>1177024</v>
      </c>
      <c r="G60" s="50">
        <f t="shared" si="8"/>
        <v>1487135</v>
      </c>
    </row>
    <row r="61" spans="1:7" x14ac:dyDescent="0.25">
      <c r="A61" s="50" t="str">
        <f t="shared" si="4"/>
        <v>SANTANDER</v>
      </c>
      <c r="B61" s="51">
        <f t="shared" si="2"/>
        <v>2085334</v>
      </c>
      <c r="C61" s="51">
        <f t="shared" si="3"/>
        <v>1917594</v>
      </c>
      <c r="D61" s="51">
        <f t="shared" si="6"/>
        <v>16</v>
      </c>
      <c r="E61" s="50" t="str">
        <f t="shared" si="5"/>
        <v>MÁLAGA</v>
      </c>
      <c r="F61" s="50">
        <f t="shared" si="7"/>
        <v>1059931</v>
      </c>
      <c r="G61" s="50">
        <f t="shared" si="8"/>
        <v>1106110</v>
      </c>
    </row>
    <row r="62" spans="1:7" x14ac:dyDescent="0.25">
      <c r="A62" s="50" t="str">
        <f t="shared" si="4"/>
        <v>SEVILLA</v>
      </c>
      <c r="B62" s="51">
        <f t="shared" si="2"/>
        <v>1664620</v>
      </c>
      <c r="C62" s="51">
        <f t="shared" si="3"/>
        <v>2030678</v>
      </c>
      <c r="D62" s="51">
        <f t="shared" si="6"/>
        <v>19</v>
      </c>
      <c r="E62" s="50" t="str">
        <f t="shared" si="5"/>
        <v>CEUTA</v>
      </c>
      <c r="F62" s="50">
        <f t="shared" si="7"/>
        <v>1040671</v>
      </c>
      <c r="G62" s="50">
        <f t="shared" si="8"/>
        <v>1027356</v>
      </c>
    </row>
    <row r="63" spans="1:7" x14ac:dyDescent="0.25">
      <c r="A63" s="50" t="str">
        <f t="shared" si="4"/>
        <v>TARRAGONA</v>
      </c>
      <c r="B63" s="51">
        <f t="shared" si="2"/>
        <v>13363027</v>
      </c>
      <c r="C63" s="51">
        <f t="shared" si="3"/>
        <v>12675902</v>
      </c>
      <c r="D63" s="51">
        <f t="shared" si="6"/>
        <v>5</v>
      </c>
      <c r="E63" s="50" t="str">
        <f t="shared" si="5"/>
        <v>MOTRIL</v>
      </c>
      <c r="F63" s="50">
        <f t="shared" si="7"/>
        <v>964138</v>
      </c>
      <c r="G63" s="50">
        <f t="shared" si="8"/>
        <v>919510</v>
      </c>
    </row>
    <row r="64" spans="1:7" x14ac:dyDescent="0.25">
      <c r="A64" s="50" t="str">
        <f t="shared" si="4"/>
        <v>VALENCIA</v>
      </c>
      <c r="B64" s="51">
        <f t="shared" si="2"/>
        <v>30449718</v>
      </c>
      <c r="C64" s="51">
        <f t="shared" si="3"/>
        <v>30082997</v>
      </c>
      <c r="D64" s="51">
        <f t="shared" si="6"/>
        <v>2</v>
      </c>
      <c r="E64" s="50" t="str">
        <f t="shared" si="5"/>
        <v>MARÍN Y RÍA DE PONTEVEDRA</v>
      </c>
      <c r="F64" s="50">
        <f t="shared" si="7"/>
        <v>943260</v>
      </c>
      <c r="G64" s="50">
        <f t="shared" si="8"/>
        <v>845897</v>
      </c>
    </row>
    <row r="65" spans="1:7" x14ac:dyDescent="0.25">
      <c r="A65" s="50" t="str">
        <f t="shared" si="4"/>
        <v>VIGO</v>
      </c>
      <c r="B65" s="51">
        <f t="shared" si="2"/>
        <v>1706760</v>
      </c>
      <c r="C65" s="51">
        <f t="shared" si="3"/>
        <v>1735835</v>
      </c>
      <c r="D65" s="51">
        <f t="shared" si="6"/>
        <v>18</v>
      </c>
      <c r="E65" s="50" t="str">
        <f t="shared" si="5"/>
        <v>MELILLA</v>
      </c>
      <c r="F65" s="50">
        <f t="shared" si="7"/>
        <v>496225</v>
      </c>
      <c r="G65" s="50">
        <f t="shared" si="8"/>
        <v>449462</v>
      </c>
    </row>
    <row r="66" spans="1:7" x14ac:dyDescent="0.25">
      <c r="A66" s="50" t="str">
        <f t="shared" si="4"/>
        <v>VILAGARCÍA</v>
      </c>
      <c r="B66" s="51">
        <f t="shared" si="2"/>
        <v>468638</v>
      </c>
      <c r="C66" s="51">
        <f t="shared" si="3"/>
        <v>439228</v>
      </c>
      <c r="D66" s="51">
        <f t="shared" si="6"/>
        <v>28</v>
      </c>
      <c r="E66" s="50" t="str">
        <f t="shared" si="5"/>
        <v>VILAGARCÍA</v>
      </c>
      <c r="F66" s="50">
        <f t="shared" si="7"/>
        <v>468638</v>
      </c>
      <c r="G66" s="50">
        <f t="shared" si="8"/>
        <v>439228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>
      <selection activeCell="C30" sqref="C30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50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 t="s">
        <v>131</v>
      </c>
    </row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2">
        <v>1055516</v>
      </c>
      <c r="C7" s="22">
        <v>1529042</v>
      </c>
      <c r="D7" s="22">
        <v>5398241</v>
      </c>
      <c r="E7" s="22">
        <v>5467245</v>
      </c>
      <c r="F7" s="11">
        <f>((E7*100)/D7)-100</f>
        <v>1.2782682358938757</v>
      </c>
      <c r="G7" s="1"/>
      <c r="H7" s="1"/>
      <c r="I7" s="1"/>
    </row>
    <row r="8" spans="1:12" x14ac:dyDescent="0.25">
      <c r="A8" s="12" t="s">
        <v>31</v>
      </c>
      <c r="B8" s="23">
        <v>267764</v>
      </c>
      <c r="C8" s="23">
        <v>367342</v>
      </c>
      <c r="D8" s="23">
        <v>1466333</v>
      </c>
      <c r="E8" s="23">
        <v>1478296</v>
      </c>
      <c r="F8" s="14">
        <f t="shared" ref="F8:F35" si="0">((E8*100)/D8)-100</f>
        <v>0.81584469557733996</v>
      </c>
      <c r="G8" s="1"/>
      <c r="H8" s="1"/>
      <c r="I8" s="1"/>
    </row>
    <row r="9" spans="1:12" x14ac:dyDescent="0.25">
      <c r="A9" s="9" t="s">
        <v>164</v>
      </c>
      <c r="B9" s="22">
        <v>636608</v>
      </c>
      <c r="C9" s="22">
        <v>281347</v>
      </c>
      <c r="D9" s="22">
        <v>2219003</v>
      </c>
      <c r="E9" s="22">
        <v>2295158</v>
      </c>
      <c r="F9" s="11">
        <f t="shared" si="0"/>
        <v>3.4319466895718449</v>
      </c>
      <c r="G9" s="1"/>
      <c r="H9" s="1"/>
      <c r="I9" s="1"/>
    </row>
    <row r="10" spans="1:12" x14ac:dyDescent="0.25">
      <c r="A10" s="12" t="s">
        <v>166</v>
      </c>
      <c r="B10" s="23">
        <v>367010</v>
      </c>
      <c r="C10" s="23">
        <v>376592</v>
      </c>
      <c r="D10" s="23">
        <v>1850326</v>
      </c>
      <c r="E10" s="23">
        <v>1872025</v>
      </c>
      <c r="F10" s="14">
        <f t="shared" si="0"/>
        <v>1.172712268000339</v>
      </c>
      <c r="G10" s="1"/>
      <c r="H10" s="1"/>
      <c r="I10" s="1"/>
    </row>
    <row r="11" spans="1:12" x14ac:dyDescent="0.25">
      <c r="A11" s="9" t="s">
        <v>167</v>
      </c>
      <c r="B11" s="22">
        <v>8234760</v>
      </c>
      <c r="C11" s="22">
        <v>8538264</v>
      </c>
      <c r="D11" s="22">
        <v>40593350</v>
      </c>
      <c r="E11" s="22">
        <v>39330031</v>
      </c>
      <c r="F11" s="11">
        <f t="shared" si="0"/>
        <v>-3.1121328986151724</v>
      </c>
      <c r="G11" s="1"/>
      <c r="H11" s="1"/>
      <c r="I11" s="1"/>
    </row>
    <row r="12" spans="1:12" x14ac:dyDescent="0.25">
      <c r="A12" s="12" t="s">
        <v>168</v>
      </c>
      <c r="B12" s="23">
        <v>232596</v>
      </c>
      <c r="C12" s="23">
        <v>284040</v>
      </c>
      <c r="D12" s="23">
        <v>1549379</v>
      </c>
      <c r="E12" s="23">
        <v>1499323</v>
      </c>
      <c r="F12" s="14">
        <f t="shared" si="0"/>
        <v>-3.2307137246600064</v>
      </c>
      <c r="G12" s="1"/>
      <c r="H12" s="1"/>
      <c r="I12" s="1"/>
    </row>
    <row r="13" spans="1:12" x14ac:dyDescent="0.25">
      <c r="A13" s="9" t="s">
        <v>32</v>
      </c>
      <c r="B13" s="22">
        <v>1433443</v>
      </c>
      <c r="C13" s="22">
        <v>1550508</v>
      </c>
      <c r="D13" s="22">
        <v>5774562</v>
      </c>
      <c r="E13" s="22">
        <v>6262040</v>
      </c>
      <c r="F13" s="11">
        <f t="shared" si="0"/>
        <v>8.4418177517186592</v>
      </c>
      <c r="G13" s="1"/>
      <c r="H13" s="1"/>
      <c r="I13" s="1"/>
    </row>
    <row r="14" spans="1:12" x14ac:dyDescent="0.25">
      <c r="A14" s="12" t="s">
        <v>33</v>
      </c>
      <c r="B14" s="23">
        <v>4438527</v>
      </c>
      <c r="C14" s="23">
        <v>5356990</v>
      </c>
      <c r="D14" s="23">
        <v>19408982</v>
      </c>
      <c r="E14" s="23">
        <v>23410915</v>
      </c>
      <c r="F14" s="14">
        <f t="shared" si="0"/>
        <v>20.618974246047529</v>
      </c>
      <c r="G14" s="1"/>
      <c r="H14" s="1"/>
      <c r="I14" s="1"/>
    </row>
    <row r="15" spans="1:12" x14ac:dyDescent="0.25">
      <c r="A15" s="9" t="s">
        <v>34</v>
      </c>
      <c r="B15" s="22">
        <v>2628372</v>
      </c>
      <c r="C15" s="22">
        <v>2889540</v>
      </c>
      <c r="D15" s="22">
        <v>12736793</v>
      </c>
      <c r="E15" s="22">
        <v>13138223</v>
      </c>
      <c r="F15" s="11">
        <f t="shared" si="0"/>
        <v>3.1517352916075509</v>
      </c>
      <c r="G15" s="1"/>
      <c r="H15" s="1"/>
      <c r="I15" s="1"/>
    </row>
    <row r="16" spans="1:12" x14ac:dyDescent="0.25">
      <c r="A16" s="12" t="s">
        <v>35</v>
      </c>
      <c r="B16" s="23">
        <v>2100210</v>
      </c>
      <c r="C16" s="23">
        <v>2434440</v>
      </c>
      <c r="D16" s="23">
        <v>12401332</v>
      </c>
      <c r="E16" s="23">
        <v>13646299</v>
      </c>
      <c r="F16" s="14">
        <f t="shared" si="0"/>
        <v>10.038978071065273</v>
      </c>
      <c r="G16" s="1"/>
      <c r="H16" s="1"/>
      <c r="I16" s="1"/>
    </row>
    <row r="17" spans="1:9" x14ac:dyDescent="0.25">
      <c r="A17" s="9" t="s">
        <v>169</v>
      </c>
      <c r="B17" s="22">
        <v>1613901</v>
      </c>
      <c r="C17" s="22">
        <v>1544919</v>
      </c>
      <c r="D17" s="22">
        <v>6933496</v>
      </c>
      <c r="E17" s="22">
        <v>7424562</v>
      </c>
      <c r="F17" s="11">
        <f t="shared" si="0"/>
        <v>7.0825165255738227</v>
      </c>
      <c r="G17" s="1"/>
      <c r="H17" s="1"/>
      <c r="I17" s="1"/>
    </row>
    <row r="18" spans="1:9" x14ac:dyDescent="0.25">
      <c r="A18" s="12" t="s">
        <v>36</v>
      </c>
      <c r="B18" s="23">
        <v>176286</v>
      </c>
      <c r="C18" s="23">
        <v>136982</v>
      </c>
      <c r="D18" s="23">
        <v>795680</v>
      </c>
      <c r="E18" s="23">
        <v>801171</v>
      </c>
      <c r="F18" s="14">
        <f t="shared" si="0"/>
        <v>0.69010154836115589</v>
      </c>
      <c r="G18" s="1"/>
      <c r="H18" s="1"/>
      <c r="I18" s="1"/>
    </row>
    <row r="19" spans="1:9" x14ac:dyDescent="0.25">
      <c r="A19" s="9" t="s">
        <v>37</v>
      </c>
      <c r="B19" s="22">
        <v>866552</v>
      </c>
      <c r="C19" s="22">
        <v>1027888</v>
      </c>
      <c r="D19" s="22">
        <v>5027000</v>
      </c>
      <c r="E19" s="22">
        <v>5635934</v>
      </c>
      <c r="F19" s="11">
        <f t="shared" si="0"/>
        <v>12.113268350905116</v>
      </c>
      <c r="G19" s="1"/>
      <c r="H19" s="1"/>
      <c r="I19" s="1"/>
    </row>
    <row r="20" spans="1:9" x14ac:dyDescent="0.25">
      <c r="A20" s="12" t="s">
        <v>170</v>
      </c>
      <c r="B20" s="23">
        <v>1281872</v>
      </c>
      <c r="C20" s="23">
        <v>1690435</v>
      </c>
      <c r="D20" s="23">
        <v>8269797</v>
      </c>
      <c r="E20" s="23">
        <v>9097417</v>
      </c>
      <c r="F20" s="14">
        <f t="shared" si="0"/>
        <v>10.007742632618431</v>
      </c>
      <c r="G20" s="1"/>
      <c r="H20" s="1"/>
      <c r="I20" s="1"/>
    </row>
    <row r="21" spans="1:9" x14ac:dyDescent="0.25">
      <c r="A21" s="9" t="s">
        <v>38</v>
      </c>
      <c r="B21" s="22">
        <v>2602145</v>
      </c>
      <c r="C21" s="22">
        <v>2793842</v>
      </c>
      <c r="D21" s="22">
        <v>12858466</v>
      </c>
      <c r="E21" s="22">
        <v>12639244</v>
      </c>
      <c r="F21" s="11">
        <f t="shared" si="0"/>
        <v>-1.7048845484368087</v>
      </c>
      <c r="G21" s="1"/>
      <c r="H21" s="1"/>
      <c r="I21" s="1"/>
    </row>
    <row r="22" spans="1:9" x14ac:dyDescent="0.25">
      <c r="A22" s="12" t="s">
        <v>59</v>
      </c>
      <c r="B22" s="23">
        <v>1696076</v>
      </c>
      <c r="C22" s="23">
        <v>1915348</v>
      </c>
      <c r="D22" s="23">
        <v>8137788</v>
      </c>
      <c r="E22" s="23">
        <v>9488326</v>
      </c>
      <c r="F22" s="14">
        <f t="shared" si="0"/>
        <v>16.595885761585336</v>
      </c>
      <c r="G22" s="1"/>
      <c r="H22" s="1"/>
      <c r="I22" s="1"/>
    </row>
    <row r="23" spans="1:9" x14ac:dyDescent="0.25">
      <c r="A23" s="9" t="s">
        <v>171</v>
      </c>
      <c r="B23" s="22">
        <v>261596</v>
      </c>
      <c r="C23" s="22">
        <v>244110</v>
      </c>
      <c r="D23" s="22">
        <v>1074292</v>
      </c>
      <c r="E23" s="22">
        <v>1016371</v>
      </c>
      <c r="F23" s="11">
        <f t="shared" si="0"/>
        <v>-5.3915509005000501</v>
      </c>
      <c r="G23" s="1"/>
      <c r="H23" s="1"/>
      <c r="I23" s="1"/>
    </row>
    <row r="24" spans="1:9" x14ac:dyDescent="0.25">
      <c r="A24" s="12" t="s">
        <v>173</v>
      </c>
      <c r="B24" s="23">
        <v>205255</v>
      </c>
      <c r="C24" s="23">
        <v>186828</v>
      </c>
      <c r="D24" s="23">
        <v>837230</v>
      </c>
      <c r="E24" s="23">
        <v>933942</v>
      </c>
      <c r="F24" s="14">
        <f t="shared" si="0"/>
        <v>11.551425534202068</v>
      </c>
      <c r="G24" s="1"/>
      <c r="H24" s="1"/>
      <c r="I24" s="1"/>
    </row>
    <row r="25" spans="1:9" x14ac:dyDescent="0.25">
      <c r="A25" s="9" t="s">
        <v>39</v>
      </c>
      <c r="B25" s="22">
        <v>101402</v>
      </c>
      <c r="C25" s="22">
        <v>124613</v>
      </c>
      <c r="D25" s="22">
        <v>443934</v>
      </c>
      <c r="E25" s="22">
        <v>494928</v>
      </c>
      <c r="F25" s="11">
        <f t="shared" si="0"/>
        <v>11.486842638770625</v>
      </c>
      <c r="G25" s="1"/>
      <c r="H25" s="1"/>
      <c r="I25" s="1"/>
    </row>
    <row r="26" spans="1:9" x14ac:dyDescent="0.25">
      <c r="A26" s="12" t="s">
        <v>40</v>
      </c>
      <c r="B26" s="23">
        <v>190725</v>
      </c>
      <c r="C26" s="23">
        <v>233978</v>
      </c>
      <c r="D26" s="23">
        <v>907745</v>
      </c>
      <c r="E26" s="23">
        <v>948579</v>
      </c>
      <c r="F26" s="14">
        <f t="shared" si="0"/>
        <v>4.4983998810238575</v>
      </c>
      <c r="G26" s="1"/>
      <c r="H26" s="1"/>
      <c r="I26" s="1"/>
    </row>
    <row r="27" spans="1:9" x14ac:dyDescent="0.25">
      <c r="A27" s="9" t="s">
        <v>41</v>
      </c>
      <c r="B27" s="22">
        <v>326737</v>
      </c>
      <c r="C27" s="22">
        <v>229228</v>
      </c>
      <c r="D27" s="22">
        <v>1459231</v>
      </c>
      <c r="E27" s="22">
        <v>1152731</v>
      </c>
      <c r="F27" s="11">
        <f t="shared" si="0"/>
        <v>-21.004213863329383</v>
      </c>
      <c r="G27" s="1"/>
      <c r="H27" s="1"/>
      <c r="I27" s="1"/>
    </row>
    <row r="28" spans="1:9" x14ac:dyDescent="0.25">
      <c r="A28" s="12" t="s">
        <v>42</v>
      </c>
      <c r="B28" s="23">
        <v>979900</v>
      </c>
      <c r="C28" s="23">
        <v>983133</v>
      </c>
      <c r="D28" s="23">
        <v>5302007</v>
      </c>
      <c r="E28" s="23">
        <v>5127284</v>
      </c>
      <c r="F28" s="14">
        <f t="shared" si="0"/>
        <v>-3.2954124730503054</v>
      </c>
      <c r="G28" s="1"/>
      <c r="H28" s="1"/>
      <c r="I28" s="1"/>
    </row>
    <row r="29" spans="1:9" x14ac:dyDescent="0.25">
      <c r="A29" s="9" t="s">
        <v>43</v>
      </c>
      <c r="B29" s="22">
        <v>390312</v>
      </c>
      <c r="C29" s="22">
        <v>467934</v>
      </c>
      <c r="D29" s="22">
        <v>1898377</v>
      </c>
      <c r="E29" s="22">
        <v>2066751</v>
      </c>
      <c r="F29" s="11">
        <f t="shared" si="0"/>
        <v>8.8693657792946254</v>
      </c>
      <c r="G29" s="1"/>
      <c r="H29" s="1"/>
      <c r="I29" s="1"/>
    </row>
    <row r="30" spans="1:9" x14ac:dyDescent="0.25">
      <c r="A30" s="12" t="s">
        <v>44</v>
      </c>
      <c r="B30" s="23">
        <v>462630</v>
      </c>
      <c r="C30" s="23">
        <v>374641</v>
      </c>
      <c r="D30" s="23">
        <v>2024265</v>
      </c>
      <c r="E30" s="23">
        <v>1656351</v>
      </c>
      <c r="F30" s="14">
        <f t="shared" si="0"/>
        <v>-18.175189513230734</v>
      </c>
      <c r="G30" s="1"/>
      <c r="H30" s="1"/>
      <c r="I30" s="1"/>
    </row>
    <row r="31" spans="1:9" x14ac:dyDescent="0.25">
      <c r="A31" s="9" t="s">
        <v>45</v>
      </c>
      <c r="B31" s="22">
        <v>2189732</v>
      </c>
      <c r="C31" s="22">
        <v>2607393</v>
      </c>
      <c r="D31" s="22">
        <v>12668494</v>
      </c>
      <c r="E31" s="22">
        <v>13338680</v>
      </c>
      <c r="F31" s="11">
        <f t="shared" si="0"/>
        <v>5.2901789273452664</v>
      </c>
      <c r="G31" s="1"/>
      <c r="H31" s="1"/>
      <c r="I31" s="1"/>
    </row>
    <row r="32" spans="1:9" x14ac:dyDescent="0.25">
      <c r="A32" s="12" t="s">
        <v>46</v>
      </c>
      <c r="B32" s="23">
        <v>6348858</v>
      </c>
      <c r="C32" s="23">
        <v>6504318</v>
      </c>
      <c r="D32" s="23">
        <v>29891093</v>
      </c>
      <c r="E32" s="23">
        <v>30327662</v>
      </c>
      <c r="F32" s="14">
        <f t="shared" si="0"/>
        <v>1.4605320722129562</v>
      </c>
      <c r="G32" s="1"/>
      <c r="H32" s="1"/>
      <c r="I32" s="1"/>
    </row>
    <row r="33" spans="1:9" x14ac:dyDescent="0.25">
      <c r="A33" s="9" t="s">
        <v>47</v>
      </c>
      <c r="B33" s="22">
        <v>346236</v>
      </c>
      <c r="C33" s="22">
        <v>370439</v>
      </c>
      <c r="D33" s="22">
        <v>1636351</v>
      </c>
      <c r="E33" s="22">
        <v>1611739</v>
      </c>
      <c r="F33" s="11">
        <f t="shared" si="0"/>
        <v>-1.504078281493392</v>
      </c>
      <c r="G33" s="1"/>
      <c r="H33" s="1"/>
      <c r="I33" s="1"/>
    </row>
    <row r="34" spans="1:9" x14ac:dyDescent="0.25">
      <c r="A34" s="12" t="s">
        <v>172</v>
      </c>
      <c r="B34" s="23">
        <v>114642</v>
      </c>
      <c r="C34" s="23">
        <v>107832</v>
      </c>
      <c r="D34" s="23">
        <v>435691</v>
      </c>
      <c r="E34" s="23">
        <v>466435</v>
      </c>
      <c r="F34" s="14">
        <f t="shared" si="0"/>
        <v>7.0563771113013587</v>
      </c>
      <c r="G34" s="1"/>
      <c r="H34" s="1"/>
      <c r="I34" s="1"/>
    </row>
    <row r="35" spans="1:9" x14ac:dyDescent="0.25">
      <c r="A35" s="15" t="s">
        <v>48</v>
      </c>
      <c r="B35" s="16">
        <f>SUM(B7:B34)</f>
        <v>41549663</v>
      </c>
      <c r="C35" s="16">
        <f t="shared" ref="C35:E35" si="1">SUM(C7:C34)</f>
        <v>45151966</v>
      </c>
      <c r="D35" s="16">
        <f t="shared" si="1"/>
        <v>203999238</v>
      </c>
      <c r="E35" s="16">
        <f t="shared" si="1"/>
        <v>212627662</v>
      </c>
      <c r="F35" s="17">
        <f t="shared" si="0"/>
        <v>4.2296354067753867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5467245</v>
      </c>
      <c r="C39" s="51">
        <f t="shared" si="3"/>
        <v>5398241</v>
      </c>
      <c r="D39" s="51">
        <f>_xlfn.RANK.EQ(B39,$B$39:$B$66)+COUNTIF($B$39:$B$66,B39)-1</f>
        <v>13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39330031</v>
      </c>
      <c r="G39" s="50">
        <f>LOOKUP(E39,$A$39:$A$66,$C$39:$C$66)</f>
        <v>40593350</v>
      </c>
    </row>
    <row r="40" spans="1:9" x14ac:dyDescent="0.25">
      <c r="A40" s="50" t="str">
        <f t="shared" si="4"/>
        <v>ALICANTE</v>
      </c>
      <c r="B40" s="51">
        <f t="shared" si="2"/>
        <v>1478296</v>
      </c>
      <c r="C40" s="51">
        <f t="shared" si="3"/>
        <v>1466333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55" si="7">LOOKUP(E40,$A$39:$A$66,$B$39:$B$66)</f>
        <v>30327662</v>
      </c>
      <c r="G40" s="50">
        <f t="shared" ref="G40:G66" si="8">LOOKUP(E40,$A$39:$A$66,$C$39:$C$66)</f>
        <v>29891093</v>
      </c>
    </row>
    <row r="41" spans="1:9" x14ac:dyDescent="0.25">
      <c r="A41" s="50" t="str">
        <f t="shared" si="4"/>
        <v>ALMERÍA</v>
      </c>
      <c r="B41" s="51">
        <f t="shared" si="2"/>
        <v>2295158</v>
      </c>
      <c r="C41" s="51">
        <f t="shared" si="3"/>
        <v>2219003</v>
      </c>
      <c r="D41" s="51">
        <f t="shared" si="6"/>
        <v>15</v>
      </c>
      <c r="E41" s="50" t="str">
        <f t="shared" si="5"/>
        <v>BARCELONA</v>
      </c>
      <c r="F41" s="50">
        <f t="shared" si="7"/>
        <v>23410915</v>
      </c>
      <c r="G41" s="50">
        <f t="shared" si="8"/>
        <v>19408982</v>
      </c>
    </row>
    <row r="42" spans="1:9" x14ac:dyDescent="0.25">
      <c r="A42" s="50" t="str">
        <f t="shared" si="4"/>
        <v>AVILÉS</v>
      </c>
      <c r="B42" s="51">
        <f t="shared" si="2"/>
        <v>1872025</v>
      </c>
      <c r="C42" s="51">
        <f t="shared" si="3"/>
        <v>1850326</v>
      </c>
      <c r="D42" s="51">
        <f t="shared" si="6"/>
        <v>17</v>
      </c>
      <c r="E42" s="50" t="str">
        <f t="shared" si="5"/>
        <v>CARTAGENA</v>
      </c>
      <c r="F42" s="50">
        <f t="shared" si="7"/>
        <v>13646299</v>
      </c>
      <c r="G42" s="50">
        <f t="shared" si="8"/>
        <v>12401332</v>
      </c>
    </row>
    <row r="43" spans="1:9" x14ac:dyDescent="0.25">
      <c r="A43" s="50" t="str">
        <f t="shared" si="4"/>
        <v>BAHÍA DE ALGECIRAS</v>
      </c>
      <c r="B43" s="51">
        <f t="shared" si="2"/>
        <v>39330031</v>
      </c>
      <c r="C43" s="51">
        <f t="shared" si="3"/>
        <v>40593350</v>
      </c>
      <c r="D43" s="51">
        <f t="shared" si="6"/>
        <v>1</v>
      </c>
      <c r="E43" s="50" t="str">
        <f t="shared" si="5"/>
        <v>TARRAGONA</v>
      </c>
      <c r="F43" s="50">
        <f t="shared" si="7"/>
        <v>13338680</v>
      </c>
      <c r="G43" s="50">
        <f t="shared" si="8"/>
        <v>12668494</v>
      </c>
    </row>
    <row r="44" spans="1:9" x14ac:dyDescent="0.25">
      <c r="A44" s="50" t="str">
        <f t="shared" si="4"/>
        <v>BAHÍA DE CÁDIZ</v>
      </c>
      <c r="B44" s="51">
        <f t="shared" si="2"/>
        <v>1499323</v>
      </c>
      <c r="C44" s="51">
        <f t="shared" si="3"/>
        <v>1549379</v>
      </c>
      <c r="D44" s="51">
        <f t="shared" si="6"/>
        <v>20</v>
      </c>
      <c r="E44" s="50" t="str">
        <f t="shared" si="5"/>
        <v>BILBAO</v>
      </c>
      <c r="F44" s="50">
        <f t="shared" si="7"/>
        <v>13138223</v>
      </c>
      <c r="G44" s="50">
        <f t="shared" si="8"/>
        <v>12736793</v>
      </c>
    </row>
    <row r="45" spans="1:9" x14ac:dyDescent="0.25">
      <c r="A45" s="50" t="str">
        <f t="shared" si="4"/>
        <v>BALEARES</v>
      </c>
      <c r="B45" s="51">
        <f t="shared" si="2"/>
        <v>6262040</v>
      </c>
      <c r="C45" s="51">
        <f t="shared" si="3"/>
        <v>5774562</v>
      </c>
      <c r="D45" s="51">
        <f t="shared" si="6"/>
        <v>11</v>
      </c>
      <c r="E45" s="50" t="str">
        <f t="shared" si="5"/>
        <v>HUELVA</v>
      </c>
      <c r="F45" s="50">
        <f t="shared" si="7"/>
        <v>12639244</v>
      </c>
      <c r="G45" s="50">
        <f t="shared" si="8"/>
        <v>12858466</v>
      </c>
    </row>
    <row r="46" spans="1:9" x14ac:dyDescent="0.25">
      <c r="A46" s="50" t="str">
        <f t="shared" si="4"/>
        <v>BARCELONA</v>
      </c>
      <c r="B46" s="51">
        <f t="shared" si="2"/>
        <v>23410915</v>
      </c>
      <c r="C46" s="51">
        <f t="shared" si="3"/>
        <v>19408982</v>
      </c>
      <c r="D46" s="51">
        <f t="shared" si="6"/>
        <v>3</v>
      </c>
      <c r="E46" s="50" t="str">
        <f t="shared" si="5"/>
        <v>LAS PALMAS</v>
      </c>
      <c r="F46" s="50">
        <f t="shared" si="7"/>
        <v>9488326</v>
      </c>
      <c r="G46" s="50">
        <f t="shared" si="8"/>
        <v>8137788</v>
      </c>
    </row>
    <row r="47" spans="1:9" x14ac:dyDescent="0.25">
      <c r="A47" s="50" t="str">
        <f t="shared" si="4"/>
        <v>BILBAO</v>
      </c>
      <c r="B47" s="51">
        <f t="shared" si="2"/>
        <v>13138223</v>
      </c>
      <c r="C47" s="51">
        <f t="shared" si="3"/>
        <v>12736793</v>
      </c>
      <c r="D47" s="51">
        <f t="shared" si="6"/>
        <v>6</v>
      </c>
      <c r="E47" s="50" t="str">
        <f t="shared" si="5"/>
        <v>GIJÓN</v>
      </c>
      <c r="F47" s="50">
        <f t="shared" si="7"/>
        <v>9097417</v>
      </c>
      <c r="G47" s="50">
        <f t="shared" si="8"/>
        <v>8269797</v>
      </c>
    </row>
    <row r="48" spans="1:9" x14ac:dyDescent="0.25">
      <c r="A48" s="50" t="str">
        <f t="shared" si="4"/>
        <v>CARTAGENA</v>
      </c>
      <c r="B48" s="51">
        <f t="shared" si="2"/>
        <v>13646299</v>
      </c>
      <c r="C48" s="51">
        <f t="shared" si="3"/>
        <v>12401332</v>
      </c>
      <c r="D48" s="51">
        <f t="shared" si="6"/>
        <v>4</v>
      </c>
      <c r="E48" s="50" t="str">
        <f t="shared" si="5"/>
        <v>CASTELLÓN</v>
      </c>
      <c r="F48" s="50">
        <f t="shared" si="7"/>
        <v>7424562</v>
      </c>
      <c r="G48" s="50">
        <f t="shared" si="8"/>
        <v>6933496</v>
      </c>
    </row>
    <row r="49" spans="1:7" x14ac:dyDescent="0.25">
      <c r="A49" s="50" t="str">
        <f t="shared" si="4"/>
        <v>CASTELLÓN</v>
      </c>
      <c r="B49" s="51">
        <f t="shared" si="2"/>
        <v>7424562</v>
      </c>
      <c r="C49" s="51">
        <f t="shared" si="3"/>
        <v>6933496</v>
      </c>
      <c r="D49" s="51">
        <f t="shared" si="6"/>
        <v>10</v>
      </c>
      <c r="E49" s="50" t="str">
        <f t="shared" si="5"/>
        <v>BALEARES</v>
      </c>
      <c r="F49" s="50">
        <f t="shared" si="7"/>
        <v>6262040</v>
      </c>
      <c r="G49" s="50">
        <f t="shared" si="8"/>
        <v>5774562</v>
      </c>
    </row>
    <row r="50" spans="1:7" x14ac:dyDescent="0.25">
      <c r="A50" s="50" t="str">
        <f t="shared" si="4"/>
        <v>CEUTA</v>
      </c>
      <c r="B50" s="51">
        <f t="shared" si="2"/>
        <v>801171</v>
      </c>
      <c r="C50" s="51">
        <f t="shared" si="3"/>
        <v>795680</v>
      </c>
      <c r="D50" s="51">
        <f t="shared" si="6"/>
        <v>26</v>
      </c>
      <c r="E50" s="50" t="str">
        <f t="shared" si="5"/>
        <v>FERROL-SAN CIBRAO</v>
      </c>
      <c r="F50" s="50">
        <f t="shared" si="7"/>
        <v>5635934</v>
      </c>
      <c r="G50" s="50">
        <f t="shared" si="8"/>
        <v>5027000</v>
      </c>
    </row>
    <row r="51" spans="1:7" x14ac:dyDescent="0.25">
      <c r="A51" s="50" t="str">
        <f t="shared" si="4"/>
        <v>FERROL-SAN CIBRAO</v>
      </c>
      <c r="B51" s="51">
        <f t="shared" si="2"/>
        <v>5635934</v>
      </c>
      <c r="C51" s="51">
        <f t="shared" si="3"/>
        <v>5027000</v>
      </c>
      <c r="D51" s="51">
        <f t="shared" si="6"/>
        <v>12</v>
      </c>
      <c r="E51" s="50" t="str">
        <f t="shared" si="5"/>
        <v>A CORUÑA</v>
      </c>
      <c r="F51" s="50">
        <f t="shared" si="7"/>
        <v>5467245</v>
      </c>
      <c r="G51" s="50">
        <f t="shared" si="8"/>
        <v>5398241</v>
      </c>
    </row>
    <row r="52" spans="1:7" x14ac:dyDescent="0.25">
      <c r="A52" s="50" t="str">
        <f t="shared" si="4"/>
        <v>GIJÓN</v>
      </c>
      <c r="B52" s="51">
        <f t="shared" si="2"/>
        <v>9097417</v>
      </c>
      <c r="C52" s="51">
        <f t="shared" si="3"/>
        <v>8269797</v>
      </c>
      <c r="D52" s="51">
        <f t="shared" si="6"/>
        <v>9</v>
      </c>
      <c r="E52" s="50" t="str">
        <f t="shared" si="5"/>
        <v>SANTA CRUZ DE TENERIFE</v>
      </c>
      <c r="F52" s="50">
        <f t="shared" si="7"/>
        <v>5127284</v>
      </c>
      <c r="G52" s="50">
        <f t="shared" si="8"/>
        <v>5302007</v>
      </c>
    </row>
    <row r="53" spans="1:7" x14ac:dyDescent="0.25">
      <c r="A53" s="50" t="str">
        <f t="shared" si="4"/>
        <v>HUELVA</v>
      </c>
      <c r="B53" s="51">
        <f t="shared" si="2"/>
        <v>12639244</v>
      </c>
      <c r="C53" s="51">
        <f t="shared" si="3"/>
        <v>12858466</v>
      </c>
      <c r="D53" s="51">
        <f t="shared" si="6"/>
        <v>7</v>
      </c>
      <c r="E53" s="50" t="str">
        <f t="shared" si="5"/>
        <v>ALMERÍA</v>
      </c>
      <c r="F53" s="50">
        <f t="shared" si="7"/>
        <v>2295158</v>
      </c>
      <c r="G53" s="50">
        <f t="shared" si="8"/>
        <v>2219003</v>
      </c>
    </row>
    <row r="54" spans="1:7" x14ac:dyDescent="0.25">
      <c r="A54" s="50" t="str">
        <f t="shared" si="4"/>
        <v>LAS PALMAS</v>
      </c>
      <c r="B54" s="51">
        <f t="shared" si="2"/>
        <v>9488326</v>
      </c>
      <c r="C54" s="51">
        <f t="shared" si="3"/>
        <v>8137788</v>
      </c>
      <c r="D54" s="51">
        <f t="shared" si="6"/>
        <v>8</v>
      </c>
      <c r="E54" s="50" t="str">
        <f t="shared" si="5"/>
        <v>SANTANDER</v>
      </c>
      <c r="F54" s="50">
        <f t="shared" si="7"/>
        <v>2066751</v>
      </c>
      <c r="G54" s="50">
        <f t="shared" si="8"/>
        <v>1898377</v>
      </c>
    </row>
    <row r="55" spans="1:7" x14ac:dyDescent="0.25">
      <c r="A55" s="50" t="str">
        <f t="shared" si="4"/>
        <v>MÁLAGA</v>
      </c>
      <c r="B55" s="51">
        <f t="shared" si="2"/>
        <v>1016371</v>
      </c>
      <c r="C55" s="51">
        <f t="shared" si="3"/>
        <v>1074292</v>
      </c>
      <c r="D55" s="51">
        <f t="shared" si="6"/>
        <v>23</v>
      </c>
      <c r="E55" s="50" t="str">
        <f t="shared" si="5"/>
        <v>AVILÉS</v>
      </c>
      <c r="F55" s="50">
        <f t="shared" si="7"/>
        <v>1872025</v>
      </c>
      <c r="G55" s="50">
        <f t="shared" si="8"/>
        <v>1850326</v>
      </c>
    </row>
    <row r="56" spans="1:7" x14ac:dyDescent="0.25">
      <c r="A56" s="50" t="str">
        <f t="shared" si="4"/>
        <v>MARÍN Y RÍA DE PONTEVEDRA</v>
      </c>
      <c r="B56" s="51">
        <f t="shared" si="2"/>
        <v>933942</v>
      </c>
      <c r="C56" s="51">
        <f t="shared" si="3"/>
        <v>837230</v>
      </c>
      <c r="D56" s="51">
        <f t="shared" si="6"/>
        <v>25</v>
      </c>
      <c r="E56" s="50" t="str">
        <f t="shared" si="5"/>
        <v>SEVILLA</v>
      </c>
      <c r="F56" s="50">
        <f t="shared" ref="F56:F66" si="9">LOOKUP(E56,$A$39:$A$66,$B$39:$B$66)</f>
        <v>1656351</v>
      </c>
      <c r="G56" s="50">
        <f t="shared" si="8"/>
        <v>2024265</v>
      </c>
    </row>
    <row r="57" spans="1:7" x14ac:dyDescent="0.25">
      <c r="A57" s="50" t="str">
        <f t="shared" si="4"/>
        <v>MELILLA</v>
      </c>
      <c r="B57" s="51">
        <f t="shared" si="2"/>
        <v>494928</v>
      </c>
      <c r="C57" s="51">
        <f t="shared" si="3"/>
        <v>443934</v>
      </c>
      <c r="D57" s="51">
        <f t="shared" si="6"/>
        <v>27</v>
      </c>
      <c r="E57" s="50" t="str">
        <f t="shared" si="5"/>
        <v>VIGO</v>
      </c>
      <c r="F57" s="50">
        <f t="shared" si="9"/>
        <v>1611739</v>
      </c>
      <c r="G57" s="50">
        <f t="shared" si="8"/>
        <v>1636351</v>
      </c>
    </row>
    <row r="58" spans="1:7" x14ac:dyDescent="0.25">
      <c r="A58" s="50" t="str">
        <f t="shared" si="4"/>
        <v>MOTRIL</v>
      </c>
      <c r="B58" s="51">
        <f t="shared" si="2"/>
        <v>948579</v>
      </c>
      <c r="C58" s="51">
        <f t="shared" si="3"/>
        <v>907745</v>
      </c>
      <c r="D58" s="51">
        <f t="shared" si="6"/>
        <v>24</v>
      </c>
      <c r="E58" s="50" t="str">
        <f t="shared" si="5"/>
        <v>BAHÍA DE CÁDIZ</v>
      </c>
      <c r="F58" s="50">
        <f t="shared" si="9"/>
        <v>1499323</v>
      </c>
      <c r="G58" s="50">
        <f t="shared" si="8"/>
        <v>1549379</v>
      </c>
    </row>
    <row r="59" spans="1:7" x14ac:dyDescent="0.25">
      <c r="A59" s="50" t="str">
        <f t="shared" si="4"/>
        <v>PASAIA</v>
      </c>
      <c r="B59" s="51">
        <f t="shared" si="2"/>
        <v>1152731</v>
      </c>
      <c r="C59" s="51">
        <f t="shared" si="3"/>
        <v>1459231</v>
      </c>
      <c r="D59" s="51">
        <f t="shared" si="6"/>
        <v>22</v>
      </c>
      <c r="E59" s="50" t="str">
        <f t="shared" si="5"/>
        <v>ALICANTE</v>
      </c>
      <c r="F59" s="50">
        <f t="shared" si="9"/>
        <v>1478296</v>
      </c>
      <c r="G59" s="50">
        <f t="shared" si="8"/>
        <v>1466333</v>
      </c>
    </row>
    <row r="60" spans="1:7" x14ac:dyDescent="0.25">
      <c r="A60" s="50" t="str">
        <f t="shared" si="4"/>
        <v>SANTA CRUZ DE TENERIFE</v>
      </c>
      <c r="B60" s="51">
        <f t="shared" si="2"/>
        <v>5127284</v>
      </c>
      <c r="C60" s="51">
        <f t="shared" si="3"/>
        <v>5302007</v>
      </c>
      <c r="D60" s="51">
        <f t="shared" si="6"/>
        <v>14</v>
      </c>
      <c r="E60" s="50" t="str">
        <f t="shared" si="5"/>
        <v>PASAIA</v>
      </c>
      <c r="F60" s="50">
        <f t="shared" si="9"/>
        <v>1152731</v>
      </c>
      <c r="G60" s="50">
        <f t="shared" si="8"/>
        <v>1459231</v>
      </c>
    </row>
    <row r="61" spans="1:7" x14ac:dyDescent="0.25">
      <c r="A61" s="50" t="str">
        <f t="shared" si="4"/>
        <v>SANTANDER</v>
      </c>
      <c r="B61" s="51">
        <f t="shared" si="2"/>
        <v>2066751</v>
      </c>
      <c r="C61" s="51">
        <f t="shared" si="3"/>
        <v>1898377</v>
      </c>
      <c r="D61" s="51">
        <f t="shared" si="6"/>
        <v>16</v>
      </c>
      <c r="E61" s="50" t="str">
        <f t="shared" si="5"/>
        <v>MÁLAGA</v>
      </c>
      <c r="F61" s="50">
        <f t="shared" si="9"/>
        <v>1016371</v>
      </c>
      <c r="G61" s="50">
        <f t="shared" si="8"/>
        <v>1074292</v>
      </c>
    </row>
    <row r="62" spans="1:7" x14ac:dyDescent="0.25">
      <c r="A62" s="50" t="str">
        <f t="shared" si="4"/>
        <v>SEVILLA</v>
      </c>
      <c r="B62" s="51">
        <f t="shared" si="2"/>
        <v>1656351</v>
      </c>
      <c r="C62" s="51">
        <f t="shared" si="3"/>
        <v>2024265</v>
      </c>
      <c r="D62" s="51">
        <f t="shared" si="6"/>
        <v>18</v>
      </c>
      <c r="E62" s="50" t="str">
        <f t="shared" si="5"/>
        <v>MOTRIL</v>
      </c>
      <c r="F62" s="50">
        <f t="shared" si="9"/>
        <v>948579</v>
      </c>
      <c r="G62" s="50">
        <f t="shared" si="8"/>
        <v>907745</v>
      </c>
    </row>
    <row r="63" spans="1:7" x14ac:dyDescent="0.25">
      <c r="A63" s="50" t="str">
        <f t="shared" si="4"/>
        <v>TARRAGONA</v>
      </c>
      <c r="B63" s="51">
        <f t="shared" si="2"/>
        <v>13338680</v>
      </c>
      <c r="C63" s="51">
        <f t="shared" si="3"/>
        <v>12668494</v>
      </c>
      <c r="D63" s="51">
        <f t="shared" si="6"/>
        <v>5</v>
      </c>
      <c r="E63" s="50" t="str">
        <f t="shared" si="5"/>
        <v>MARÍN Y RÍA DE PONTEVEDRA</v>
      </c>
      <c r="F63" s="50">
        <f t="shared" si="9"/>
        <v>933942</v>
      </c>
      <c r="G63" s="50">
        <f t="shared" si="8"/>
        <v>837230</v>
      </c>
    </row>
    <row r="64" spans="1:7" x14ac:dyDescent="0.25">
      <c r="A64" s="50" t="str">
        <f t="shared" si="4"/>
        <v>VALENCIA</v>
      </c>
      <c r="B64" s="51">
        <f t="shared" si="2"/>
        <v>30327662</v>
      </c>
      <c r="C64" s="51">
        <f t="shared" si="3"/>
        <v>29891093</v>
      </c>
      <c r="D64" s="51">
        <f t="shared" si="6"/>
        <v>2</v>
      </c>
      <c r="E64" s="50" t="str">
        <f t="shared" si="5"/>
        <v>CEUTA</v>
      </c>
      <c r="F64" s="50">
        <f t="shared" si="9"/>
        <v>801171</v>
      </c>
      <c r="G64" s="50">
        <f t="shared" si="8"/>
        <v>795680</v>
      </c>
    </row>
    <row r="65" spans="1:7" x14ac:dyDescent="0.25">
      <c r="A65" s="50" t="str">
        <f t="shared" si="4"/>
        <v>VIGO</v>
      </c>
      <c r="B65" s="51">
        <f t="shared" si="2"/>
        <v>1611739</v>
      </c>
      <c r="C65" s="51">
        <f t="shared" si="3"/>
        <v>1636351</v>
      </c>
      <c r="D65" s="51">
        <f t="shared" si="6"/>
        <v>19</v>
      </c>
      <c r="E65" s="50" t="str">
        <f t="shared" si="5"/>
        <v>MELILLA</v>
      </c>
      <c r="F65" s="50">
        <f t="shared" si="9"/>
        <v>494928</v>
      </c>
      <c r="G65" s="50">
        <f t="shared" si="8"/>
        <v>443934</v>
      </c>
    </row>
    <row r="66" spans="1:7" x14ac:dyDescent="0.25">
      <c r="A66" s="50" t="str">
        <f t="shared" si="4"/>
        <v>VILAGARCÍA</v>
      </c>
      <c r="B66" s="51">
        <f t="shared" si="2"/>
        <v>466435</v>
      </c>
      <c r="C66" s="51">
        <f t="shared" si="3"/>
        <v>435691</v>
      </c>
      <c r="D66" s="51">
        <f t="shared" si="6"/>
        <v>28</v>
      </c>
      <c r="E66" s="50" t="str">
        <f t="shared" si="5"/>
        <v>VILAGARCÍA</v>
      </c>
      <c r="F66" s="50">
        <f t="shared" si="9"/>
        <v>466435</v>
      </c>
      <c r="G66" s="50">
        <f t="shared" si="8"/>
        <v>435691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>
      <selection activeCell="F24" sqref="F2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4">
        <v>680473</v>
      </c>
      <c r="C7" s="24">
        <v>992795</v>
      </c>
      <c r="D7" s="24">
        <v>3181499</v>
      </c>
      <c r="E7" s="24">
        <v>3393824</v>
      </c>
      <c r="F7" s="11">
        <f>((E7*100)/D7)-100</f>
        <v>6.6737409001228656</v>
      </c>
      <c r="G7" s="1"/>
      <c r="H7" s="1"/>
      <c r="I7" s="1"/>
    </row>
    <row r="8" spans="1:12" x14ac:dyDescent="0.25">
      <c r="A8" s="12" t="s">
        <v>31</v>
      </c>
      <c r="B8" s="25">
        <v>1563</v>
      </c>
      <c r="C8" s="25">
        <v>5692</v>
      </c>
      <c r="D8" s="25">
        <v>12964</v>
      </c>
      <c r="E8" s="25">
        <v>19537</v>
      </c>
      <c r="F8" s="14">
        <f t="shared" ref="F8:F35" si="0">((E8*100)/D8)-100</f>
        <v>50.701943844492433</v>
      </c>
      <c r="G8" s="1"/>
      <c r="H8" s="1"/>
      <c r="I8" s="1"/>
    </row>
    <row r="9" spans="1:12" x14ac:dyDescent="0.25">
      <c r="A9" s="9" t="s">
        <v>164</v>
      </c>
      <c r="B9" s="24">
        <v>2802</v>
      </c>
      <c r="C9" s="24">
        <v>3055</v>
      </c>
      <c r="D9" s="24">
        <v>10805</v>
      </c>
      <c r="E9" s="24">
        <v>13158</v>
      </c>
      <c r="F9" s="11">
        <f t="shared" si="0"/>
        <v>21.776955113373432</v>
      </c>
      <c r="G9" s="1"/>
      <c r="H9" s="1"/>
      <c r="I9" s="1"/>
    </row>
    <row r="10" spans="1:12" x14ac:dyDescent="0.25">
      <c r="A10" s="12" t="s">
        <v>166</v>
      </c>
      <c r="B10" s="25">
        <v>41950</v>
      </c>
      <c r="C10" s="25">
        <v>41523</v>
      </c>
      <c r="D10" s="25">
        <v>250602</v>
      </c>
      <c r="E10" s="25">
        <v>253933</v>
      </c>
      <c r="F10" s="14">
        <f t="shared" si="0"/>
        <v>1.3291992881142249</v>
      </c>
      <c r="G10" s="1"/>
      <c r="H10" s="1"/>
      <c r="I10" s="1"/>
    </row>
    <row r="11" spans="1:12" x14ac:dyDescent="0.25">
      <c r="A11" s="9" t="s">
        <v>167</v>
      </c>
      <c r="B11" s="24">
        <v>2352757</v>
      </c>
      <c r="C11" s="24">
        <v>2299464</v>
      </c>
      <c r="D11" s="24">
        <v>11303314</v>
      </c>
      <c r="E11" s="24">
        <v>11646251</v>
      </c>
      <c r="F11" s="11">
        <f t="shared" si="0"/>
        <v>3.0339509280198769</v>
      </c>
      <c r="G11" s="1"/>
      <c r="H11" s="1"/>
      <c r="I11" s="1"/>
    </row>
    <row r="12" spans="1:12" x14ac:dyDescent="0.25">
      <c r="A12" s="12" t="s">
        <v>168</v>
      </c>
      <c r="B12" s="25">
        <v>23570</v>
      </c>
      <c r="C12" s="25">
        <v>17973</v>
      </c>
      <c r="D12" s="25">
        <v>235737</v>
      </c>
      <c r="E12" s="25">
        <v>161310</v>
      </c>
      <c r="F12" s="14">
        <f t="shared" si="0"/>
        <v>-31.572048511688877</v>
      </c>
      <c r="G12" s="1"/>
      <c r="H12" s="1"/>
      <c r="I12" s="1"/>
    </row>
    <row r="13" spans="1:12" x14ac:dyDescent="0.25">
      <c r="A13" s="9" t="s">
        <v>32</v>
      </c>
      <c r="B13" s="24">
        <v>129634</v>
      </c>
      <c r="C13" s="24">
        <v>150756</v>
      </c>
      <c r="D13" s="24">
        <v>468380</v>
      </c>
      <c r="E13" s="24">
        <v>546045</v>
      </c>
      <c r="F13" s="11">
        <f t="shared" si="0"/>
        <v>16.581621760109314</v>
      </c>
      <c r="G13" s="1"/>
      <c r="H13" s="1"/>
      <c r="I13" s="1"/>
    </row>
    <row r="14" spans="1:12" x14ac:dyDescent="0.25">
      <c r="A14" s="12" t="s">
        <v>33</v>
      </c>
      <c r="B14" s="25">
        <v>1062405</v>
      </c>
      <c r="C14" s="25">
        <v>1099771</v>
      </c>
      <c r="D14" s="25">
        <v>4752721</v>
      </c>
      <c r="E14" s="25">
        <v>5658417</v>
      </c>
      <c r="F14" s="14">
        <f t="shared" si="0"/>
        <v>19.056367920608011</v>
      </c>
      <c r="G14" s="1"/>
      <c r="H14" s="1"/>
      <c r="I14" s="1"/>
    </row>
    <row r="15" spans="1:12" x14ac:dyDescent="0.25">
      <c r="A15" s="9" t="s">
        <v>34</v>
      </c>
      <c r="B15" s="24">
        <v>1426598</v>
      </c>
      <c r="C15" s="24">
        <v>1483842</v>
      </c>
      <c r="D15" s="24">
        <v>7320234</v>
      </c>
      <c r="E15" s="24">
        <v>7465267</v>
      </c>
      <c r="F15" s="11">
        <f t="shared" si="0"/>
        <v>1.9812618011937815</v>
      </c>
      <c r="G15" s="1"/>
      <c r="H15" s="1"/>
      <c r="I15" s="1"/>
    </row>
    <row r="16" spans="1:12" x14ac:dyDescent="0.25">
      <c r="A16" s="12" t="s">
        <v>35</v>
      </c>
      <c r="B16" s="25">
        <v>1590608</v>
      </c>
      <c r="C16" s="25">
        <v>1903179</v>
      </c>
      <c r="D16" s="25">
        <v>9575103</v>
      </c>
      <c r="E16" s="25">
        <v>10902819</v>
      </c>
      <c r="F16" s="14">
        <f t="shared" si="0"/>
        <v>13.866336477007081</v>
      </c>
      <c r="G16" s="1"/>
      <c r="H16" s="1"/>
      <c r="I16" s="1"/>
    </row>
    <row r="17" spans="1:9" x14ac:dyDescent="0.25">
      <c r="A17" s="9" t="s">
        <v>169</v>
      </c>
      <c r="B17" s="24">
        <v>777238</v>
      </c>
      <c r="C17" s="24">
        <v>659102</v>
      </c>
      <c r="D17" s="24">
        <v>3555878</v>
      </c>
      <c r="E17" s="24">
        <v>3332809</v>
      </c>
      <c r="F17" s="11">
        <f t="shared" si="0"/>
        <v>-6.2732467199380864</v>
      </c>
      <c r="G17" s="1"/>
      <c r="H17" s="1"/>
      <c r="I17" s="1"/>
    </row>
    <row r="18" spans="1:9" x14ac:dyDescent="0.25">
      <c r="A18" s="12" t="s">
        <v>36</v>
      </c>
      <c r="B18" s="25">
        <v>77226</v>
      </c>
      <c r="C18" s="25">
        <v>52311</v>
      </c>
      <c r="D18" s="25">
        <v>346479</v>
      </c>
      <c r="E18" s="25">
        <v>370166</v>
      </c>
      <c r="F18" s="14">
        <f t="shared" si="0"/>
        <v>6.8364893687640489</v>
      </c>
      <c r="G18" s="1"/>
      <c r="H18" s="1"/>
      <c r="I18" s="1"/>
    </row>
    <row r="19" spans="1:9" x14ac:dyDescent="0.25">
      <c r="A19" s="9" t="s">
        <v>37</v>
      </c>
      <c r="B19" s="24">
        <v>165270</v>
      </c>
      <c r="C19" s="24">
        <v>123492</v>
      </c>
      <c r="D19" s="24">
        <v>954483</v>
      </c>
      <c r="E19" s="24">
        <v>959752</v>
      </c>
      <c r="F19" s="11">
        <f t="shared" si="0"/>
        <v>0.55202659450193892</v>
      </c>
      <c r="G19" s="1"/>
      <c r="H19" s="1"/>
      <c r="I19" s="1"/>
    </row>
    <row r="20" spans="1:9" x14ac:dyDescent="0.25">
      <c r="A20" s="12" t="s">
        <v>170</v>
      </c>
      <c r="B20" s="25">
        <v>79613</v>
      </c>
      <c r="C20" s="25">
        <v>30770</v>
      </c>
      <c r="D20" s="25">
        <v>380638</v>
      </c>
      <c r="E20" s="25">
        <v>340831</v>
      </c>
      <c r="F20" s="14">
        <f t="shared" si="0"/>
        <v>-10.457967938040866</v>
      </c>
      <c r="G20" s="1"/>
      <c r="H20" s="1"/>
      <c r="I20" s="1"/>
    </row>
    <row r="21" spans="1:9" x14ac:dyDescent="0.25">
      <c r="A21" s="9" t="s">
        <v>38</v>
      </c>
      <c r="B21" s="24">
        <v>2119783</v>
      </c>
      <c r="C21" s="24">
        <v>2088488</v>
      </c>
      <c r="D21" s="24">
        <v>10434800</v>
      </c>
      <c r="E21" s="24">
        <v>9942895</v>
      </c>
      <c r="F21" s="11">
        <f t="shared" si="0"/>
        <v>-4.714081726530452</v>
      </c>
      <c r="G21" s="1"/>
      <c r="H21" s="1"/>
      <c r="I21" s="1"/>
    </row>
    <row r="22" spans="1:9" x14ac:dyDescent="0.25">
      <c r="A22" s="12" t="s">
        <v>59</v>
      </c>
      <c r="B22" s="25">
        <v>555607</v>
      </c>
      <c r="C22" s="25">
        <v>496339</v>
      </c>
      <c r="D22" s="25">
        <v>2621739</v>
      </c>
      <c r="E22" s="25">
        <v>2893327</v>
      </c>
      <c r="F22" s="14">
        <f t="shared" si="0"/>
        <v>10.3590784589923</v>
      </c>
      <c r="G22" s="1"/>
      <c r="H22" s="1"/>
      <c r="I22" s="1"/>
    </row>
    <row r="23" spans="1:9" x14ac:dyDescent="0.25">
      <c r="A23" s="9" t="s">
        <v>171</v>
      </c>
      <c r="B23" s="24">
        <v>15026</v>
      </c>
      <c r="C23" s="24">
        <v>12143</v>
      </c>
      <c r="D23" s="24">
        <v>75115</v>
      </c>
      <c r="E23" s="24">
        <v>62261</v>
      </c>
      <c r="F23" s="11">
        <f t="shared" si="0"/>
        <v>-17.112427610996477</v>
      </c>
      <c r="G23" s="1"/>
      <c r="H23" s="1"/>
      <c r="I23" s="1"/>
    </row>
    <row r="24" spans="1:9" x14ac:dyDescent="0.25">
      <c r="A24" s="12" t="s">
        <v>173</v>
      </c>
      <c r="B24" s="25">
        <v>0</v>
      </c>
      <c r="C24" s="25">
        <v>0</v>
      </c>
      <c r="D24" s="25">
        <v>0</v>
      </c>
      <c r="E24" s="25">
        <v>0</v>
      </c>
      <c r="F24" s="14"/>
      <c r="G24" s="1"/>
      <c r="H24" s="1"/>
      <c r="I24" s="1"/>
    </row>
    <row r="25" spans="1:9" x14ac:dyDescent="0.25">
      <c r="A25" s="9" t="s">
        <v>39</v>
      </c>
      <c r="B25" s="24">
        <v>7630</v>
      </c>
      <c r="C25" s="24">
        <v>7543</v>
      </c>
      <c r="D25" s="24">
        <v>31380</v>
      </c>
      <c r="E25" s="24">
        <v>31182</v>
      </c>
      <c r="F25" s="11">
        <f t="shared" si="0"/>
        <v>-0.63097514340344674</v>
      </c>
      <c r="G25" s="1"/>
      <c r="H25" s="1"/>
      <c r="I25" s="1"/>
    </row>
    <row r="26" spans="1:9" x14ac:dyDescent="0.25">
      <c r="A26" s="12" t="s">
        <v>40</v>
      </c>
      <c r="B26" s="25">
        <v>110223</v>
      </c>
      <c r="C26" s="25">
        <v>119156</v>
      </c>
      <c r="D26" s="25">
        <v>512551</v>
      </c>
      <c r="E26" s="25">
        <v>403859</v>
      </c>
      <c r="F26" s="14">
        <f t="shared" si="0"/>
        <v>-21.206084857897068</v>
      </c>
      <c r="G26" s="1"/>
      <c r="H26" s="1"/>
      <c r="I26" s="1"/>
    </row>
    <row r="27" spans="1:9" x14ac:dyDescent="0.25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/>
      <c r="G27" s="1"/>
      <c r="H27" s="1"/>
      <c r="I27" s="1"/>
    </row>
    <row r="28" spans="1:9" x14ac:dyDescent="0.25">
      <c r="A28" s="12" t="s">
        <v>42</v>
      </c>
      <c r="B28" s="25">
        <v>431113</v>
      </c>
      <c r="C28" s="25">
        <v>363589</v>
      </c>
      <c r="D28" s="25">
        <v>2548390</v>
      </c>
      <c r="E28" s="25">
        <v>2236701</v>
      </c>
      <c r="F28" s="14">
        <f t="shared" si="0"/>
        <v>-12.230820243369337</v>
      </c>
      <c r="G28" s="1"/>
      <c r="H28" s="1"/>
      <c r="I28" s="1"/>
    </row>
    <row r="29" spans="1:9" x14ac:dyDescent="0.25">
      <c r="A29" s="9" t="s">
        <v>43</v>
      </c>
      <c r="B29" s="24">
        <v>11491</v>
      </c>
      <c r="C29" s="24">
        <v>13914</v>
      </c>
      <c r="D29" s="24">
        <v>70493</v>
      </c>
      <c r="E29" s="24">
        <v>60647</v>
      </c>
      <c r="F29" s="11">
        <f t="shared" si="0"/>
        <v>-13.967344275318112</v>
      </c>
      <c r="G29" s="1"/>
      <c r="H29" s="1"/>
      <c r="I29" s="1"/>
    </row>
    <row r="30" spans="1:9" x14ac:dyDescent="0.25">
      <c r="A30" s="12" t="s">
        <v>44</v>
      </c>
      <c r="B30" s="25">
        <v>26452</v>
      </c>
      <c r="C30" s="25">
        <v>40236</v>
      </c>
      <c r="D30" s="25">
        <v>95274</v>
      </c>
      <c r="E30" s="25">
        <v>166745</v>
      </c>
      <c r="F30" s="14">
        <f t="shared" si="0"/>
        <v>75.01626886663729</v>
      </c>
      <c r="G30" s="1"/>
      <c r="H30" s="1"/>
      <c r="I30" s="1"/>
    </row>
    <row r="31" spans="1:9" x14ac:dyDescent="0.25">
      <c r="A31" s="9" t="s">
        <v>45</v>
      </c>
      <c r="B31" s="24">
        <v>1314437</v>
      </c>
      <c r="C31" s="24">
        <v>1954627</v>
      </c>
      <c r="D31" s="24">
        <v>8387756</v>
      </c>
      <c r="E31" s="24">
        <v>9042581</v>
      </c>
      <c r="F31" s="11">
        <f t="shared" si="0"/>
        <v>7.8069152226173486</v>
      </c>
      <c r="G31" s="1"/>
      <c r="H31" s="1"/>
      <c r="I31" s="1"/>
    </row>
    <row r="32" spans="1:9" x14ac:dyDescent="0.25">
      <c r="A32" s="12" t="s">
        <v>46</v>
      </c>
      <c r="B32" s="25">
        <v>218868</v>
      </c>
      <c r="C32" s="25">
        <v>206857</v>
      </c>
      <c r="D32" s="25">
        <v>1558888</v>
      </c>
      <c r="E32" s="25">
        <v>1398844</v>
      </c>
      <c r="F32" s="14">
        <f t="shared" si="0"/>
        <v>-10.266548975936686</v>
      </c>
      <c r="G32" s="1"/>
      <c r="H32" s="1"/>
      <c r="I32" s="1"/>
    </row>
    <row r="33" spans="1:9" x14ac:dyDescent="0.25">
      <c r="A33" s="9" t="s">
        <v>47</v>
      </c>
      <c r="B33" s="24">
        <v>5286</v>
      </c>
      <c r="C33" s="24">
        <v>6338</v>
      </c>
      <c r="D33" s="24">
        <v>25362</v>
      </c>
      <c r="E33" s="24">
        <v>25955</v>
      </c>
      <c r="F33" s="11">
        <f t="shared" si="0"/>
        <v>2.3381436795205417</v>
      </c>
      <c r="G33" s="1"/>
      <c r="H33" s="1"/>
      <c r="I33" s="1"/>
    </row>
    <row r="34" spans="1:9" x14ac:dyDescent="0.25">
      <c r="A34" s="12" t="s">
        <v>172</v>
      </c>
      <c r="B34" s="25">
        <v>17794</v>
      </c>
      <c r="C34" s="25">
        <v>5201</v>
      </c>
      <c r="D34" s="25">
        <v>63343</v>
      </c>
      <c r="E34" s="25">
        <v>62094</v>
      </c>
      <c r="F34" s="14">
        <f t="shared" si="0"/>
        <v>-1.9718043035536681</v>
      </c>
      <c r="G34" s="1"/>
      <c r="H34" s="1"/>
      <c r="I34" s="1"/>
    </row>
    <row r="35" spans="1:9" x14ac:dyDescent="0.25">
      <c r="A35" s="15" t="s">
        <v>48</v>
      </c>
      <c r="B35" s="16">
        <f>SUM(B7:B34)</f>
        <v>13245417</v>
      </c>
      <c r="C35" s="16">
        <f t="shared" ref="C35:E35" si="1">SUM(C7:C34)</f>
        <v>14178156</v>
      </c>
      <c r="D35" s="16">
        <f t="shared" si="1"/>
        <v>68773928</v>
      </c>
      <c r="E35" s="16">
        <f t="shared" si="1"/>
        <v>71391210</v>
      </c>
      <c r="F35" s="17">
        <f t="shared" si="0"/>
        <v>3.8056311106732181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3393824</v>
      </c>
      <c r="C39" s="51">
        <f t="shared" si="3"/>
        <v>3181499</v>
      </c>
      <c r="D39" s="51">
        <f>_xlfn.RANK.EQ(B39,$B$39:$B$66)+COUNTIF($B$39:$B$66,B39)-1</f>
        <v>7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11646251</v>
      </c>
      <c r="G39" s="50">
        <f>LOOKUP(E39,$A$39:$A$66,$C$39:$C$66)</f>
        <v>11303314</v>
      </c>
    </row>
    <row r="40" spans="1:9" x14ac:dyDescent="0.25">
      <c r="A40" s="50" t="str">
        <f t="shared" si="4"/>
        <v>ALICANTE</v>
      </c>
      <c r="B40" s="51">
        <f t="shared" si="2"/>
        <v>19537</v>
      </c>
      <c r="C40" s="51">
        <f t="shared" si="3"/>
        <v>12964</v>
      </c>
      <c r="D40" s="51">
        <f t="shared" ref="D40:D66" si="6">_xlfn.RANK.EQ(B40,$B$39:$B$66)+COUNTIF($B$39:$B$66,B40)-1</f>
        <v>25</v>
      </c>
      <c r="E40" s="50" t="str">
        <f t="shared" si="5"/>
        <v>CARTAGENA</v>
      </c>
      <c r="F40" s="50">
        <f t="shared" ref="F40:F55" si="7">LOOKUP(E40,$A$39:$A$66,$B$39:$B$66)</f>
        <v>10902819</v>
      </c>
      <c r="G40" s="50">
        <f t="shared" ref="G40:G66" si="8">LOOKUP(E40,$A$39:$A$66,$C$39:$C$66)</f>
        <v>9575103</v>
      </c>
    </row>
    <row r="41" spans="1:9" x14ac:dyDescent="0.25">
      <c r="A41" s="50" t="str">
        <f t="shared" si="4"/>
        <v>ALMERÍA</v>
      </c>
      <c r="B41" s="51">
        <f t="shared" si="2"/>
        <v>13158</v>
      </c>
      <c r="C41" s="51">
        <f t="shared" si="3"/>
        <v>10805</v>
      </c>
      <c r="D41" s="51">
        <f t="shared" si="6"/>
        <v>26</v>
      </c>
      <c r="E41" s="50" t="str">
        <f t="shared" si="5"/>
        <v>HUELVA</v>
      </c>
      <c r="F41" s="50">
        <f t="shared" si="7"/>
        <v>9942895</v>
      </c>
      <c r="G41" s="50">
        <f t="shared" si="8"/>
        <v>10434800</v>
      </c>
    </row>
    <row r="42" spans="1:9" x14ac:dyDescent="0.25">
      <c r="A42" s="50" t="str">
        <f t="shared" si="4"/>
        <v>AVILÉS</v>
      </c>
      <c r="B42" s="51">
        <f t="shared" si="2"/>
        <v>253933</v>
      </c>
      <c r="C42" s="51">
        <f t="shared" si="3"/>
        <v>250602</v>
      </c>
      <c r="D42" s="51">
        <f t="shared" si="6"/>
        <v>17</v>
      </c>
      <c r="E42" s="50" t="str">
        <f t="shared" si="5"/>
        <v>TARRAGONA</v>
      </c>
      <c r="F42" s="50">
        <f t="shared" si="7"/>
        <v>9042581</v>
      </c>
      <c r="G42" s="50">
        <f t="shared" si="8"/>
        <v>8387756</v>
      </c>
    </row>
    <row r="43" spans="1:9" x14ac:dyDescent="0.25">
      <c r="A43" s="50" t="str">
        <f t="shared" si="4"/>
        <v>BAHÍA DE ALGECIRAS</v>
      </c>
      <c r="B43" s="51">
        <f t="shared" si="2"/>
        <v>11646251</v>
      </c>
      <c r="C43" s="51">
        <f t="shared" si="3"/>
        <v>11303314</v>
      </c>
      <c r="D43" s="51">
        <f t="shared" si="6"/>
        <v>1</v>
      </c>
      <c r="E43" s="50" t="str">
        <f t="shared" si="5"/>
        <v>BILBAO</v>
      </c>
      <c r="F43" s="50">
        <f t="shared" si="7"/>
        <v>7465267</v>
      </c>
      <c r="G43" s="50">
        <f t="shared" si="8"/>
        <v>7320234</v>
      </c>
    </row>
    <row r="44" spans="1:9" x14ac:dyDescent="0.25">
      <c r="A44" s="50" t="str">
        <f t="shared" si="4"/>
        <v>BAHÍA DE CÁDIZ</v>
      </c>
      <c r="B44" s="51">
        <f t="shared" si="2"/>
        <v>161310</v>
      </c>
      <c r="C44" s="51">
        <f t="shared" si="3"/>
        <v>235737</v>
      </c>
      <c r="D44" s="51">
        <f t="shared" si="6"/>
        <v>19</v>
      </c>
      <c r="E44" s="50" t="str">
        <f t="shared" si="5"/>
        <v>BARCELONA</v>
      </c>
      <c r="F44" s="50">
        <f t="shared" si="7"/>
        <v>5658417</v>
      </c>
      <c r="G44" s="50">
        <f t="shared" si="8"/>
        <v>4752721</v>
      </c>
    </row>
    <row r="45" spans="1:9" x14ac:dyDescent="0.25">
      <c r="A45" s="50" t="str">
        <f t="shared" si="4"/>
        <v>BALEARES</v>
      </c>
      <c r="B45" s="51">
        <f t="shared" si="2"/>
        <v>546045</v>
      </c>
      <c r="C45" s="51">
        <f t="shared" si="3"/>
        <v>468380</v>
      </c>
      <c r="D45" s="51">
        <f t="shared" si="6"/>
        <v>13</v>
      </c>
      <c r="E45" s="50" t="str">
        <f t="shared" si="5"/>
        <v>A CORUÑA</v>
      </c>
      <c r="F45" s="50">
        <f t="shared" si="7"/>
        <v>3393824</v>
      </c>
      <c r="G45" s="50">
        <f t="shared" si="8"/>
        <v>3181499</v>
      </c>
    </row>
    <row r="46" spans="1:9" x14ac:dyDescent="0.25">
      <c r="A46" s="50" t="str">
        <f t="shared" si="4"/>
        <v>BARCELONA</v>
      </c>
      <c r="B46" s="51">
        <f t="shared" si="2"/>
        <v>5658417</v>
      </c>
      <c r="C46" s="51">
        <f t="shared" si="3"/>
        <v>4752721</v>
      </c>
      <c r="D46" s="51">
        <f t="shared" si="6"/>
        <v>6</v>
      </c>
      <c r="E46" s="50" t="str">
        <f t="shared" si="5"/>
        <v>CASTELLÓN</v>
      </c>
      <c r="F46" s="50">
        <f t="shared" si="7"/>
        <v>3332809</v>
      </c>
      <c r="G46" s="50">
        <f t="shared" si="8"/>
        <v>3555878</v>
      </c>
    </row>
    <row r="47" spans="1:9" x14ac:dyDescent="0.25">
      <c r="A47" s="50" t="str">
        <f t="shared" si="4"/>
        <v>BILBAO</v>
      </c>
      <c r="B47" s="51">
        <f t="shared" si="2"/>
        <v>7465267</v>
      </c>
      <c r="C47" s="51">
        <f t="shared" si="3"/>
        <v>7320234</v>
      </c>
      <c r="D47" s="51">
        <f t="shared" si="6"/>
        <v>5</v>
      </c>
      <c r="E47" s="50" t="str">
        <f t="shared" si="5"/>
        <v>LAS PALMAS</v>
      </c>
      <c r="F47" s="50">
        <f t="shared" si="7"/>
        <v>2893327</v>
      </c>
      <c r="G47" s="50">
        <f t="shared" si="8"/>
        <v>2621739</v>
      </c>
    </row>
    <row r="48" spans="1:9" x14ac:dyDescent="0.25">
      <c r="A48" s="50" t="str">
        <f t="shared" si="4"/>
        <v>CARTAGENA</v>
      </c>
      <c r="B48" s="51">
        <f t="shared" si="2"/>
        <v>10902819</v>
      </c>
      <c r="C48" s="51">
        <f t="shared" si="3"/>
        <v>9575103</v>
      </c>
      <c r="D48" s="51">
        <f t="shared" si="6"/>
        <v>2</v>
      </c>
      <c r="E48" s="50" t="str">
        <f t="shared" si="5"/>
        <v>SANTA CRUZ DE TENERIFE</v>
      </c>
      <c r="F48" s="50">
        <f t="shared" si="7"/>
        <v>2236701</v>
      </c>
      <c r="G48" s="50">
        <f t="shared" si="8"/>
        <v>2548390</v>
      </c>
    </row>
    <row r="49" spans="1:7" x14ac:dyDescent="0.25">
      <c r="A49" s="50" t="str">
        <f t="shared" si="4"/>
        <v>CASTELLÓN</v>
      </c>
      <c r="B49" s="51">
        <f t="shared" si="2"/>
        <v>3332809</v>
      </c>
      <c r="C49" s="51">
        <f t="shared" si="3"/>
        <v>3555878</v>
      </c>
      <c r="D49" s="51">
        <f t="shared" si="6"/>
        <v>8</v>
      </c>
      <c r="E49" s="50" t="str">
        <f t="shared" si="5"/>
        <v>VALENCIA</v>
      </c>
      <c r="F49" s="50">
        <f t="shared" si="7"/>
        <v>1398844</v>
      </c>
      <c r="G49" s="50">
        <f t="shared" si="8"/>
        <v>1558888</v>
      </c>
    </row>
    <row r="50" spans="1:7" x14ac:dyDescent="0.25">
      <c r="A50" s="50" t="str">
        <f t="shared" si="4"/>
        <v>CEUTA</v>
      </c>
      <c r="B50" s="51">
        <f t="shared" si="2"/>
        <v>370166</v>
      </c>
      <c r="C50" s="51">
        <f t="shared" si="3"/>
        <v>346479</v>
      </c>
      <c r="D50" s="51">
        <f t="shared" si="6"/>
        <v>15</v>
      </c>
      <c r="E50" s="50" t="str">
        <f t="shared" si="5"/>
        <v>FERROL-SAN CIBRAO</v>
      </c>
      <c r="F50" s="50">
        <f t="shared" si="7"/>
        <v>959752</v>
      </c>
      <c r="G50" s="50">
        <f t="shared" si="8"/>
        <v>954483</v>
      </c>
    </row>
    <row r="51" spans="1:7" x14ac:dyDescent="0.25">
      <c r="A51" s="50" t="str">
        <f t="shared" si="4"/>
        <v>FERROL-SAN CIBRAO</v>
      </c>
      <c r="B51" s="51">
        <f t="shared" si="2"/>
        <v>959752</v>
      </c>
      <c r="C51" s="51">
        <f t="shared" si="3"/>
        <v>954483</v>
      </c>
      <c r="D51" s="51">
        <f t="shared" si="6"/>
        <v>12</v>
      </c>
      <c r="E51" s="50" t="str">
        <f t="shared" si="5"/>
        <v>BALEARES</v>
      </c>
      <c r="F51" s="50">
        <f t="shared" si="7"/>
        <v>546045</v>
      </c>
      <c r="G51" s="50">
        <f t="shared" si="8"/>
        <v>468380</v>
      </c>
    </row>
    <row r="52" spans="1:7" x14ac:dyDescent="0.25">
      <c r="A52" s="50" t="str">
        <f t="shared" si="4"/>
        <v>GIJÓN</v>
      </c>
      <c r="B52" s="51">
        <f t="shared" si="2"/>
        <v>340831</v>
      </c>
      <c r="C52" s="51">
        <f t="shared" si="3"/>
        <v>380638</v>
      </c>
      <c r="D52" s="51">
        <f t="shared" si="6"/>
        <v>16</v>
      </c>
      <c r="E52" s="50" t="str">
        <f t="shared" si="5"/>
        <v>MOTRIL</v>
      </c>
      <c r="F52" s="50">
        <f t="shared" si="7"/>
        <v>403859</v>
      </c>
      <c r="G52" s="50">
        <f t="shared" si="8"/>
        <v>512551</v>
      </c>
    </row>
    <row r="53" spans="1:7" x14ac:dyDescent="0.25">
      <c r="A53" s="50" t="str">
        <f t="shared" si="4"/>
        <v>HUELVA</v>
      </c>
      <c r="B53" s="51">
        <f t="shared" si="2"/>
        <v>9942895</v>
      </c>
      <c r="C53" s="51">
        <f t="shared" si="3"/>
        <v>10434800</v>
      </c>
      <c r="D53" s="51">
        <f t="shared" si="6"/>
        <v>3</v>
      </c>
      <c r="E53" s="50" t="str">
        <f t="shared" si="5"/>
        <v>CEUTA</v>
      </c>
      <c r="F53" s="50">
        <f t="shared" si="7"/>
        <v>370166</v>
      </c>
      <c r="G53" s="50">
        <f t="shared" si="8"/>
        <v>346479</v>
      </c>
    </row>
    <row r="54" spans="1:7" x14ac:dyDescent="0.25">
      <c r="A54" s="50" t="str">
        <f t="shared" si="4"/>
        <v>LAS PALMAS</v>
      </c>
      <c r="B54" s="51">
        <f t="shared" si="2"/>
        <v>2893327</v>
      </c>
      <c r="C54" s="51">
        <f t="shared" si="3"/>
        <v>2621739</v>
      </c>
      <c r="D54" s="51">
        <f t="shared" si="6"/>
        <v>9</v>
      </c>
      <c r="E54" s="50" t="str">
        <f t="shared" si="5"/>
        <v>GIJÓN</v>
      </c>
      <c r="F54" s="50">
        <f t="shared" si="7"/>
        <v>340831</v>
      </c>
      <c r="G54" s="50">
        <f t="shared" si="8"/>
        <v>380638</v>
      </c>
    </row>
    <row r="55" spans="1:7" x14ac:dyDescent="0.25">
      <c r="A55" s="50" t="str">
        <f t="shared" si="4"/>
        <v>MÁLAGA</v>
      </c>
      <c r="B55" s="51">
        <f t="shared" si="2"/>
        <v>62261</v>
      </c>
      <c r="C55" s="51">
        <f t="shared" si="3"/>
        <v>75115</v>
      </c>
      <c r="D55" s="51">
        <f t="shared" si="6"/>
        <v>20</v>
      </c>
      <c r="E55" s="50" t="str">
        <f t="shared" si="5"/>
        <v>AVILÉS</v>
      </c>
      <c r="F55" s="50">
        <f t="shared" si="7"/>
        <v>253933</v>
      </c>
      <c r="G55" s="50">
        <f t="shared" si="8"/>
        <v>250602</v>
      </c>
    </row>
    <row r="56" spans="1:7" x14ac:dyDescent="0.25">
      <c r="A56" s="50" t="str">
        <f t="shared" si="4"/>
        <v>MARÍN Y RÍA DE PONTEVEDRA</v>
      </c>
      <c r="B56" s="51">
        <f t="shared" si="2"/>
        <v>0</v>
      </c>
      <c r="C56" s="51">
        <f t="shared" si="3"/>
        <v>0</v>
      </c>
      <c r="D56" s="51">
        <f t="shared" si="6"/>
        <v>28</v>
      </c>
      <c r="E56" s="50" t="str">
        <f t="shared" si="5"/>
        <v>SEVILLA</v>
      </c>
      <c r="F56" s="50">
        <f t="shared" ref="F56:F66" si="9">LOOKUP(E56,$A$39:$A$66,$B$39:$B$66)</f>
        <v>166745</v>
      </c>
      <c r="G56" s="50">
        <f t="shared" si="8"/>
        <v>95274</v>
      </c>
    </row>
    <row r="57" spans="1:7" x14ac:dyDescent="0.25">
      <c r="A57" s="50" t="str">
        <f t="shared" si="4"/>
        <v>MELILLA</v>
      </c>
      <c r="B57" s="51">
        <f t="shared" si="2"/>
        <v>31182</v>
      </c>
      <c r="C57" s="51">
        <f t="shared" si="3"/>
        <v>31380</v>
      </c>
      <c r="D57" s="51">
        <f t="shared" si="6"/>
        <v>23</v>
      </c>
      <c r="E57" s="50" t="str">
        <f t="shared" si="5"/>
        <v>BAHÍA DE CÁDIZ</v>
      </c>
      <c r="F57" s="50">
        <f t="shared" si="9"/>
        <v>161310</v>
      </c>
      <c r="G57" s="50">
        <f t="shared" si="8"/>
        <v>235737</v>
      </c>
    </row>
    <row r="58" spans="1:7" x14ac:dyDescent="0.25">
      <c r="A58" s="50" t="str">
        <f t="shared" si="4"/>
        <v>MOTRIL</v>
      </c>
      <c r="B58" s="51">
        <f t="shared" si="2"/>
        <v>403859</v>
      </c>
      <c r="C58" s="51">
        <f t="shared" si="3"/>
        <v>512551</v>
      </c>
      <c r="D58" s="51">
        <f t="shared" si="6"/>
        <v>14</v>
      </c>
      <c r="E58" s="50" t="str">
        <f t="shared" si="5"/>
        <v>MÁLAGA</v>
      </c>
      <c r="F58" s="50">
        <f t="shared" si="9"/>
        <v>62261</v>
      </c>
      <c r="G58" s="50">
        <f t="shared" si="8"/>
        <v>75115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str">
        <f t="shared" si="5"/>
        <v>VILAGARCÍA</v>
      </c>
      <c r="F59" s="50">
        <f t="shared" si="9"/>
        <v>62094</v>
      </c>
      <c r="G59" s="50">
        <f t="shared" si="8"/>
        <v>63343</v>
      </c>
    </row>
    <row r="60" spans="1:7" x14ac:dyDescent="0.25">
      <c r="A60" s="50" t="str">
        <f t="shared" si="4"/>
        <v>SANTA CRUZ DE TENERIFE</v>
      </c>
      <c r="B60" s="51">
        <f t="shared" si="2"/>
        <v>2236701</v>
      </c>
      <c r="C60" s="51">
        <f t="shared" si="3"/>
        <v>2548390</v>
      </c>
      <c r="D60" s="51">
        <f t="shared" si="6"/>
        <v>10</v>
      </c>
      <c r="E60" s="50" t="str">
        <f t="shared" si="5"/>
        <v>SANTANDER</v>
      </c>
      <c r="F60" s="50">
        <f t="shared" si="9"/>
        <v>60647</v>
      </c>
      <c r="G60" s="50">
        <f t="shared" si="8"/>
        <v>70493</v>
      </c>
    </row>
    <row r="61" spans="1:7" x14ac:dyDescent="0.25">
      <c r="A61" s="50" t="str">
        <f t="shared" si="4"/>
        <v>SANTANDER</v>
      </c>
      <c r="B61" s="51">
        <f t="shared" si="2"/>
        <v>60647</v>
      </c>
      <c r="C61" s="51">
        <f t="shared" si="3"/>
        <v>70493</v>
      </c>
      <c r="D61" s="51">
        <f t="shared" si="6"/>
        <v>22</v>
      </c>
      <c r="E61" s="50" t="str">
        <f t="shared" si="5"/>
        <v>MELILLA</v>
      </c>
      <c r="F61" s="50">
        <f t="shared" si="9"/>
        <v>31182</v>
      </c>
      <c r="G61" s="50">
        <f t="shared" si="8"/>
        <v>31380</v>
      </c>
    </row>
    <row r="62" spans="1:7" x14ac:dyDescent="0.25">
      <c r="A62" s="50" t="str">
        <f t="shared" si="4"/>
        <v>SEVILLA</v>
      </c>
      <c r="B62" s="51">
        <f t="shared" si="2"/>
        <v>166745</v>
      </c>
      <c r="C62" s="51">
        <f t="shared" si="3"/>
        <v>95274</v>
      </c>
      <c r="D62" s="51">
        <f t="shared" si="6"/>
        <v>18</v>
      </c>
      <c r="E62" s="50" t="str">
        <f t="shared" si="5"/>
        <v>VIGO</v>
      </c>
      <c r="F62" s="50">
        <f t="shared" si="9"/>
        <v>25955</v>
      </c>
      <c r="G62" s="50">
        <f t="shared" si="8"/>
        <v>25362</v>
      </c>
    </row>
    <row r="63" spans="1:7" x14ac:dyDescent="0.25">
      <c r="A63" s="50" t="str">
        <f t="shared" si="4"/>
        <v>TARRAGONA</v>
      </c>
      <c r="B63" s="51">
        <f t="shared" si="2"/>
        <v>9042581</v>
      </c>
      <c r="C63" s="51">
        <f t="shared" si="3"/>
        <v>8387756</v>
      </c>
      <c r="D63" s="51">
        <f t="shared" si="6"/>
        <v>4</v>
      </c>
      <c r="E63" s="50" t="str">
        <f t="shared" si="5"/>
        <v>ALICANTE</v>
      </c>
      <c r="F63" s="50">
        <f t="shared" si="9"/>
        <v>19537</v>
      </c>
      <c r="G63" s="50">
        <f t="shared" si="8"/>
        <v>12964</v>
      </c>
    </row>
    <row r="64" spans="1:7" x14ac:dyDescent="0.25">
      <c r="A64" s="50" t="str">
        <f t="shared" si="4"/>
        <v>VALENCIA</v>
      </c>
      <c r="B64" s="51">
        <f t="shared" si="2"/>
        <v>1398844</v>
      </c>
      <c r="C64" s="51">
        <f t="shared" si="3"/>
        <v>1558888</v>
      </c>
      <c r="D64" s="51">
        <f t="shared" si="6"/>
        <v>11</v>
      </c>
      <c r="E64" s="50" t="str">
        <f t="shared" si="5"/>
        <v>ALMERÍA</v>
      </c>
      <c r="F64" s="50">
        <f t="shared" si="9"/>
        <v>13158</v>
      </c>
      <c r="G64" s="50">
        <f t="shared" si="8"/>
        <v>10805</v>
      </c>
    </row>
    <row r="65" spans="1:7" x14ac:dyDescent="0.25">
      <c r="A65" s="50" t="str">
        <f t="shared" si="4"/>
        <v>VIGO</v>
      </c>
      <c r="B65" s="51">
        <f t="shared" si="2"/>
        <v>25955</v>
      </c>
      <c r="C65" s="51">
        <f t="shared" si="3"/>
        <v>25362</v>
      </c>
      <c r="D65" s="51">
        <f t="shared" si="6"/>
        <v>24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62094</v>
      </c>
      <c r="C66" s="51">
        <f t="shared" si="3"/>
        <v>63343</v>
      </c>
      <c r="D66" s="51">
        <f t="shared" si="6"/>
        <v>21</v>
      </c>
      <c r="E66" s="50" t="str">
        <f t="shared" si="5"/>
        <v>MARÍN Y RÍA DE PONTEVEDRA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6">
        <v>296469</v>
      </c>
      <c r="C7" s="26">
        <v>469846</v>
      </c>
      <c r="D7" s="26">
        <v>1840153</v>
      </c>
      <c r="E7" s="26">
        <v>1715633</v>
      </c>
      <c r="F7" s="11">
        <f>((E7*100)/D7)-100</f>
        <v>-6.7668286278369294</v>
      </c>
      <c r="G7" s="1"/>
      <c r="H7" s="1"/>
      <c r="I7" s="1"/>
    </row>
    <row r="8" spans="1:12" x14ac:dyDescent="0.25">
      <c r="A8" s="12" t="s">
        <v>31</v>
      </c>
      <c r="B8" s="27">
        <v>146195</v>
      </c>
      <c r="C8" s="27">
        <v>221982</v>
      </c>
      <c r="D8" s="27">
        <v>829348</v>
      </c>
      <c r="E8" s="27">
        <v>823246</v>
      </c>
      <c r="F8" s="14">
        <f t="shared" ref="F8:F35" si="0">((E8*100)/D8)-100</f>
        <v>-0.73575869237039626</v>
      </c>
      <c r="G8" s="1"/>
      <c r="H8" s="1"/>
      <c r="I8" s="1"/>
    </row>
    <row r="9" spans="1:12" x14ac:dyDescent="0.25">
      <c r="A9" s="9" t="s">
        <v>164</v>
      </c>
      <c r="B9" s="26">
        <v>564182</v>
      </c>
      <c r="C9" s="26">
        <v>211616</v>
      </c>
      <c r="D9" s="26">
        <v>1928818</v>
      </c>
      <c r="E9" s="26">
        <v>2018279</v>
      </c>
      <c r="F9" s="11">
        <f t="shared" si="0"/>
        <v>4.6381255255809464</v>
      </c>
      <c r="G9" s="1"/>
      <c r="H9" s="1"/>
      <c r="I9" s="1"/>
    </row>
    <row r="10" spans="1:12" x14ac:dyDescent="0.25">
      <c r="A10" s="12" t="s">
        <v>166</v>
      </c>
      <c r="B10" s="27">
        <v>221321</v>
      </c>
      <c r="C10" s="27">
        <v>229189</v>
      </c>
      <c r="D10" s="27">
        <v>1078511</v>
      </c>
      <c r="E10" s="27">
        <v>1143424</v>
      </c>
      <c r="F10" s="14">
        <f t="shared" si="0"/>
        <v>6.0187610511158454</v>
      </c>
      <c r="G10" s="1"/>
      <c r="H10" s="1"/>
      <c r="I10" s="1"/>
    </row>
    <row r="11" spans="1:12" x14ac:dyDescent="0.25">
      <c r="A11" s="9" t="s">
        <v>167</v>
      </c>
      <c r="B11" s="26">
        <v>91060</v>
      </c>
      <c r="C11" s="26">
        <v>62578</v>
      </c>
      <c r="D11" s="26">
        <v>629226</v>
      </c>
      <c r="E11" s="26">
        <v>688653</v>
      </c>
      <c r="F11" s="11">
        <f t="shared" si="0"/>
        <v>9.4444603369854434</v>
      </c>
      <c r="G11" s="1"/>
      <c r="H11" s="1"/>
      <c r="I11" s="1"/>
    </row>
    <row r="12" spans="1:12" x14ac:dyDescent="0.25">
      <c r="A12" s="12" t="s">
        <v>168</v>
      </c>
      <c r="B12" s="27">
        <v>97773</v>
      </c>
      <c r="C12" s="27">
        <v>119224</v>
      </c>
      <c r="D12" s="27">
        <v>820278</v>
      </c>
      <c r="E12" s="27">
        <v>635348</v>
      </c>
      <c r="F12" s="14">
        <f t="shared" si="0"/>
        <v>-22.544795788744793</v>
      </c>
      <c r="G12" s="1"/>
      <c r="H12" s="1"/>
      <c r="I12" s="1"/>
    </row>
    <row r="13" spans="1:12" x14ac:dyDescent="0.25">
      <c r="A13" s="9" t="s">
        <v>32</v>
      </c>
      <c r="B13" s="26">
        <v>185933</v>
      </c>
      <c r="C13" s="26">
        <v>159337</v>
      </c>
      <c r="D13" s="26">
        <v>621700</v>
      </c>
      <c r="E13" s="26">
        <v>673368</v>
      </c>
      <c r="F13" s="11">
        <f t="shared" si="0"/>
        <v>8.3107608171143568</v>
      </c>
      <c r="G13" s="1"/>
      <c r="H13" s="1"/>
      <c r="I13" s="1"/>
    </row>
    <row r="14" spans="1:12" x14ac:dyDescent="0.25">
      <c r="A14" s="12" t="s">
        <v>33</v>
      </c>
      <c r="B14" s="27">
        <v>483048</v>
      </c>
      <c r="C14" s="27">
        <v>455982</v>
      </c>
      <c r="D14" s="27">
        <v>1855844</v>
      </c>
      <c r="E14" s="27">
        <v>1630270</v>
      </c>
      <c r="F14" s="14">
        <f t="shared" si="0"/>
        <v>-12.154793183047715</v>
      </c>
      <c r="G14" s="1"/>
      <c r="H14" s="1"/>
      <c r="I14" s="1"/>
    </row>
    <row r="15" spans="1:12" x14ac:dyDescent="0.25">
      <c r="A15" s="9" t="s">
        <v>34</v>
      </c>
      <c r="B15" s="26">
        <v>444672</v>
      </c>
      <c r="C15" s="26">
        <v>466956</v>
      </c>
      <c r="D15" s="26">
        <v>1792077</v>
      </c>
      <c r="E15" s="26">
        <v>1759882</v>
      </c>
      <c r="F15" s="11">
        <f t="shared" si="0"/>
        <v>-1.7965187879761828</v>
      </c>
      <c r="G15" s="1"/>
      <c r="H15" s="1"/>
      <c r="I15" s="1"/>
    </row>
    <row r="16" spans="1:12" x14ac:dyDescent="0.25">
      <c r="A16" s="12" t="s">
        <v>35</v>
      </c>
      <c r="B16" s="27">
        <v>376267</v>
      </c>
      <c r="C16" s="27">
        <v>383404</v>
      </c>
      <c r="D16" s="27">
        <v>2275897</v>
      </c>
      <c r="E16" s="27">
        <v>2178652</v>
      </c>
      <c r="F16" s="14">
        <f t="shared" si="0"/>
        <v>-4.272820782311328</v>
      </c>
      <c r="G16" s="1"/>
      <c r="H16" s="1"/>
      <c r="I16" s="1"/>
    </row>
    <row r="17" spans="1:9" x14ac:dyDescent="0.25">
      <c r="A17" s="9" t="s">
        <v>169</v>
      </c>
      <c r="B17" s="26">
        <v>522124</v>
      </c>
      <c r="C17" s="26">
        <v>526820</v>
      </c>
      <c r="D17" s="26">
        <v>1954616</v>
      </c>
      <c r="E17" s="26">
        <v>2461251</v>
      </c>
      <c r="F17" s="11">
        <f t="shared" si="0"/>
        <v>25.919924936662753</v>
      </c>
      <c r="G17" s="1"/>
      <c r="H17" s="1"/>
      <c r="I17" s="1"/>
    </row>
    <row r="18" spans="1:9" x14ac:dyDescent="0.25">
      <c r="A18" s="12" t="s">
        <v>36</v>
      </c>
      <c r="B18" s="27">
        <v>5438</v>
      </c>
      <c r="C18" s="27">
        <v>4392</v>
      </c>
      <c r="D18" s="27">
        <v>15026</v>
      </c>
      <c r="E18" s="27">
        <v>14799</v>
      </c>
      <c r="F18" s="14">
        <f t="shared" si="0"/>
        <v>-1.5107147610807914</v>
      </c>
      <c r="G18" s="1"/>
      <c r="H18" s="1"/>
      <c r="I18" s="1"/>
    </row>
    <row r="19" spans="1:9" x14ac:dyDescent="0.25">
      <c r="A19" s="9" t="s">
        <v>37</v>
      </c>
      <c r="B19" s="26">
        <v>633165</v>
      </c>
      <c r="C19" s="26">
        <v>816264</v>
      </c>
      <c r="D19" s="26">
        <v>3798561</v>
      </c>
      <c r="E19" s="26">
        <v>4395375</v>
      </c>
      <c r="F19" s="11">
        <f t="shared" si="0"/>
        <v>15.711581306710613</v>
      </c>
      <c r="G19" s="1"/>
      <c r="H19" s="1"/>
      <c r="I19" s="1"/>
    </row>
    <row r="20" spans="1:9" x14ac:dyDescent="0.25">
      <c r="A20" s="12" t="s">
        <v>170</v>
      </c>
      <c r="B20" s="27">
        <v>1031656</v>
      </c>
      <c r="C20" s="27">
        <v>1513082</v>
      </c>
      <c r="D20" s="27">
        <v>7255736</v>
      </c>
      <c r="E20" s="27">
        <v>8050860</v>
      </c>
      <c r="F20" s="14">
        <f t="shared" si="0"/>
        <v>10.95855747783547</v>
      </c>
      <c r="G20" s="1"/>
      <c r="H20" s="1"/>
      <c r="I20" s="1"/>
    </row>
    <row r="21" spans="1:9" x14ac:dyDescent="0.25">
      <c r="A21" s="9" t="s">
        <v>38</v>
      </c>
      <c r="B21" s="26">
        <v>446123</v>
      </c>
      <c r="C21" s="26">
        <v>658506</v>
      </c>
      <c r="D21" s="26">
        <v>2260581</v>
      </c>
      <c r="E21" s="26">
        <v>2408258</v>
      </c>
      <c r="F21" s="11">
        <f t="shared" si="0"/>
        <v>6.5327011064854617</v>
      </c>
      <c r="G21" s="1"/>
      <c r="H21" s="1"/>
      <c r="I21" s="1"/>
    </row>
    <row r="22" spans="1:9" x14ac:dyDescent="0.25">
      <c r="A22" s="12" t="s">
        <v>59</v>
      </c>
      <c r="B22" s="27">
        <v>60033</v>
      </c>
      <c r="C22" s="27">
        <v>42363</v>
      </c>
      <c r="D22" s="27">
        <v>213550</v>
      </c>
      <c r="E22" s="27">
        <v>190903</v>
      </c>
      <c r="F22" s="14">
        <f t="shared" si="0"/>
        <v>-10.605010536174191</v>
      </c>
      <c r="G22" s="1"/>
      <c r="H22" s="1"/>
      <c r="I22" s="1"/>
    </row>
    <row r="23" spans="1:9" x14ac:dyDescent="0.25">
      <c r="A23" s="9" t="s">
        <v>171</v>
      </c>
      <c r="B23" s="26">
        <v>171353</v>
      </c>
      <c r="C23" s="26">
        <v>130177</v>
      </c>
      <c r="D23" s="26">
        <v>668404</v>
      </c>
      <c r="E23" s="26">
        <v>520495</v>
      </c>
      <c r="F23" s="11">
        <f t="shared" si="0"/>
        <v>-22.128682653006265</v>
      </c>
      <c r="G23" s="1"/>
      <c r="H23" s="1"/>
      <c r="I23" s="1"/>
    </row>
    <row r="24" spans="1:9" x14ac:dyDescent="0.25">
      <c r="A24" s="12" t="s">
        <v>173</v>
      </c>
      <c r="B24" s="27">
        <v>113858</v>
      </c>
      <c r="C24" s="27">
        <v>21338</v>
      </c>
      <c r="D24" s="27">
        <v>429144</v>
      </c>
      <c r="E24" s="27">
        <v>254700</v>
      </c>
      <c r="F24" s="14">
        <f t="shared" si="0"/>
        <v>-40.649292545159668</v>
      </c>
      <c r="G24" s="1"/>
      <c r="H24" s="1"/>
      <c r="I24" s="1"/>
    </row>
    <row r="25" spans="1:9" x14ac:dyDescent="0.25">
      <c r="A25" s="9" t="s">
        <v>39</v>
      </c>
      <c r="B25" s="26">
        <v>1500</v>
      </c>
      <c r="C25" s="26">
        <v>24</v>
      </c>
      <c r="D25" s="26">
        <v>3975</v>
      </c>
      <c r="E25" s="26">
        <v>3853</v>
      </c>
      <c r="F25" s="11">
        <f t="shared" si="0"/>
        <v>-3.0691823899371116</v>
      </c>
      <c r="G25" s="1"/>
      <c r="H25" s="1"/>
      <c r="I25" s="1"/>
    </row>
    <row r="26" spans="1:9" x14ac:dyDescent="0.25">
      <c r="A26" s="12" t="s">
        <v>40</v>
      </c>
      <c r="B26" s="27">
        <v>40594</v>
      </c>
      <c r="C26" s="27">
        <v>14366</v>
      </c>
      <c r="D26" s="27">
        <v>218212</v>
      </c>
      <c r="E26" s="27">
        <v>161250</v>
      </c>
      <c r="F26" s="14">
        <f t="shared" si="0"/>
        <v>-26.103972283834068</v>
      </c>
      <c r="G26" s="1"/>
      <c r="H26" s="1"/>
      <c r="I26" s="1"/>
    </row>
    <row r="27" spans="1:9" x14ac:dyDescent="0.25">
      <c r="A27" s="9" t="s">
        <v>41</v>
      </c>
      <c r="B27" s="26">
        <v>102148</v>
      </c>
      <c r="C27" s="26">
        <v>43849</v>
      </c>
      <c r="D27" s="26">
        <v>438954</v>
      </c>
      <c r="E27" s="26">
        <v>271462</v>
      </c>
      <c r="F27" s="11">
        <f t="shared" si="0"/>
        <v>-38.15707340632504</v>
      </c>
      <c r="G27" s="1"/>
      <c r="H27" s="1"/>
      <c r="I27" s="1"/>
    </row>
    <row r="28" spans="1:9" x14ac:dyDescent="0.25">
      <c r="A28" s="12" t="s">
        <v>42</v>
      </c>
      <c r="B28" s="27">
        <v>45939</v>
      </c>
      <c r="C28" s="27">
        <v>48303</v>
      </c>
      <c r="D28" s="27">
        <v>202188</v>
      </c>
      <c r="E28" s="27">
        <v>162639</v>
      </c>
      <c r="F28" s="14">
        <f t="shared" si="0"/>
        <v>-19.560508042020302</v>
      </c>
      <c r="G28" s="1"/>
      <c r="H28" s="1"/>
      <c r="I28" s="1"/>
    </row>
    <row r="29" spans="1:9" x14ac:dyDescent="0.25">
      <c r="A29" s="9" t="s">
        <v>43</v>
      </c>
      <c r="B29" s="26">
        <v>207212</v>
      </c>
      <c r="C29" s="26">
        <v>262104</v>
      </c>
      <c r="D29" s="26">
        <v>1050097</v>
      </c>
      <c r="E29" s="26">
        <v>1183456</v>
      </c>
      <c r="F29" s="11">
        <f t="shared" si="0"/>
        <v>12.699683933960387</v>
      </c>
      <c r="G29" s="1"/>
      <c r="H29" s="1"/>
      <c r="I29" s="1"/>
    </row>
    <row r="30" spans="1:9" x14ac:dyDescent="0.25">
      <c r="A30" s="12" t="s">
        <v>44</v>
      </c>
      <c r="B30" s="27">
        <v>242269</v>
      </c>
      <c r="C30" s="27">
        <v>172229</v>
      </c>
      <c r="D30" s="27">
        <v>1008029</v>
      </c>
      <c r="E30" s="27">
        <v>759952</v>
      </c>
      <c r="F30" s="14">
        <f t="shared" si="0"/>
        <v>-24.610105463235683</v>
      </c>
      <c r="G30" s="1"/>
      <c r="H30" s="1"/>
      <c r="I30" s="1"/>
    </row>
    <row r="31" spans="1:9" x14ac:dyDescent="0.25">
      <c r="A31" s="9" t="s">
        <v>45</v>
      </c>
      <c r="B31" s="26">
        <v>716953</v>
      </c>
      <c r="C31" s="26">
        <v>446165</v>
      </c>
      <c r="D31" s="26">
        <v>3456272</v>
      </c>
      <c r="E31" s="26">
        <v>3486490</v>
      </c>
      <c r="F31" s="11">
        <f t="shared" si="0"/>
        <v>0.87429461570154388</v>
      </c>
      <c r="G31" s="1"/>
      <c r="H31" s="1"/>
      <c r="I31" s="1"/>
    </row>
    <row r="32" spans="1:9" x14ac:dyDescent="0.25">
      <c r="A32" s="12" t="s">
        <v>46</v>
      </c>
      <c r="B32" s="27">
        <v>303632</v>
      </c>
      <c r="C32" s="27">
        <v>197705</v>
      </c>
      <c r="D32" s="27">
        <v>1011596</v>
      </c>
      <c r="E32" s="27">
        <v>848235</v>
      </c>
      <c r="F32" s="14">
        <f t="shared" si="0"/>
        <v>-16.148838073697405</v>
      </c>
      <c r="G32" s="1"/>
      <c r="H32" s="1"/>
      <c r="I32" s="1"/>
    </row>
    <row r="33" spans="1:9" x14ac:dyDescent="0.25">
      <c r="A33" s="9" t="s">
        <v>47</v>
      </c>
      <c r="B33" s="26">
        <v>18684</v>
      </c>
      <c r="C33" s="26">
        <v>24404</v>
      </c>
      <c r="D33" s="26">
        <v>88778</v>
      </c>
      <c r="E33" s="26">
        <v>101520</v>
      </c>
      <c r="F33" s="11">
        <f t="shared" si="0"/>
        <v>14.352654937033947</v>
      </c>
      <c r="G33" s="1"/>
      <c r="H33" s="1"/>
      <c r="I33" s="1"/>
    </row>
    <row r="34" spans="1:9" x14ac:dyDescent="0.25">
      <c r="A34" s="12" t="s">
        <v>172</v>
      </c>
      <c r="B34" s="27">
        <v>37776</v>
      </c>
      <c r="C34" s="27">
        <v>43040</v>
      </c>
      <c r="D34" s="27">
        <v>110465</v>
      </c>
      <c r="E34" s="27">
        <v>152136</v>
      </c>
      <c r="F34" s="14">
        <f t="shared" si="0"/>
        <v>37.723260761327111</v>
      </c>
      <c r="G34" s="1"/>
      <c r="H34" s="1"/>
      <c r="I34" s="1"/>
    </row>
    <row r="35" spans="1:9" x14ac:dyDescent="0.25">
      <c r="A35" s="15" t="s">
        <v>48</v>
      </c>
      <c r="B35" s="16">
        <f>SUM(B7:B34)</f>
        <v>7607377</v>
      </c>
      <c r="C35" s="16">
        <f t="shared" ref="C35:E35" si="1">SUM(C7:C34)</f>
        <v>7745245</v>
      </c>
      <c r="D35" s="16">
        <f t="shared" si="1"/>
        <v>37856036</v>
      </c>
      <c r="E35" s="16">
        <f t="shared" si="1"/>
        <v>38694389</v>
      </c>
      <c r="F35" s="17">
        <f t="shared" si="0"/>
        <v>2.2145821078572538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1715633</v>
      </c>
      <c r="C39" s="51">
        <f t="shared" si="3"/>
        <v>1840153</v>
      </c>
      <c r="D39" s="51">
        <f>_xlfn.RANK.EQ(B39,$B$39:$B$66)+COUNTIF($B$39:$B$66,B39)-1</f>
        <v>9</v>
      </c>
      <c r="E39" s="50" t="str">
        <f t="shared" ref="E39:E66" si="5">INDEX($A$39:$B$66,MATCH(ROW()-38,$D$39:$D$66,0),1)</f>
        <v>GIJÓN</v>
      </c>
      <c r="F39" s="50">
        <f>LOOKUP(E39,$A$39:$A$66,$B$39:$B$66)</f>
        <v>8050860</v>
      </c>
      <c r="G39" s="50">
        <f>LOOKUP(E39,$A$39:$A$66,$C$39:$C$66)</f>
        <v>7255736</v>
      </c>
    </row>
    <row r="40" spans="1:9" x14ac:dyDescent="0.25">
      <c r="A40" s="50" t="str">
        <f t="shared" si="4"/>
        <v>ALICANTE</v>
      </c>
      <c r="B40" s="51">
        <f t="shared" si="2"/>
        <v>823246</v>
      </c>
      <c r="C40" s="51">
        <f t="shared" si="3"/>
        <v>829348</v>
      </c>
      <c r="D40" s="51">
        <f t="shared" ref="D40:D66" si="6">_xlfn.RANK.EQ(B40,$B$39:$B$66)+COUNTIF($B$39:$B$66,B40)-1</f>
        <v>14</v>
      </c>
      <c r="E40" s="50" t="str">
        <f t="shared" si="5"/>
        <v>FERROL-SAN CIBRAO</v>
      </c>
      <c r="F40" s="50">
        <f t="shared" ref="F40:F55" si="7">LOOKUP(E40,$A$39:$A$66,$B$39:$B$66)</f>
        <v>4395375</v>
      </c>
      <c r="G40" s="50">
        <f t="shared" ref="G40:G66" si="8">LOOKUP(E40,$A$39:$A$66,$C$39:$C$66)</f>
        <v>3798561</v>
      </c>
    </row>
    <row r="41" spans="1:9" x14ac:dyDescent="0.25">
      <c r="A41" s="50" t="str">
        <f t="shared" si="4"/>
        <v>ALMERÍA</v>
      </c>
      <c r="B41" s="51">
        <f t="shared" si="2"/>
        <v>2018279</v>
      </c>
      <c r="C41" s="51">
        <f t="shared" si="3"/>
        <v>1928818</v>
      </c>
      <c r="D41" s="51">
        <f t="shared" si="6"/>
        <v>7</v>
      </c>
      <c r="E41" s="50" t="str">
        <f t="shared" si="5"/>
        <v>TARRAGONA</v>
      </c>
      <c r="F41" s="50">
        <f t="shared" si="7"/>
        <v>3486490</v>
      </c>
      <c r="G41" s="50">
        <f t="shared" si="8"/>
        <v>3456272</v>
      </c>
    </row>
    <row r="42" spans="1:9" x14ac:dyDescent="0.25">
      <c r="A42" s="50" t="str">
        <f t="shared" si="4"/>
        <v>AVILÉS</v>
      </c>
      <c r="B42" s="51">
        <f t="shared" si="2"/>
        <v>1143424</v>
      </c>
      <c r="C42" s="51">
        <f t="shared" si="3"/>
        <v>1078511</v>
      </c>
      <c r="D42" s="51">
        <f t="shared" si="6"/>
        <v>12</v>
      </c>
      <c r="E42" s="50" t="str">
        <f t="shared" si="5"/>
        <v>CASTELLÓN</v>
      </c>
      <c r="F42" s="50">
        <f t="shared" si="7"/>
        <v>2461251</v>
      </c>
      <c r="G42" s="50">
        <f t="shared" si="8"/>
        <v>1954616</v>
      </c>
    </row>
    <row r="43" spans="1:9" x14ac:dyDescent="0.25">
      <c r="A43" s="50" t="str">
        <f t="shared" si="4"/>
        <v>BAHÍA DE ALGECIRAS</v>
      </c>
      <c r="B43" s="51">
        <f t="shared" si="2"/>
        <v>688653</v>
      </c>
      <c r="C43" s="51">
        <f t="shared" si="3"/>
        <v>629226</v>
      </c>
      <c r="D43" s="51">
        <f t="shared" si="6"/>
        <v>16</v>
      </c>
      <c r="E43" s="50" t="str">
        <f t="shared" si="5"/>
        <v>HUELVA</v>
      </c>
      <c r="F43" s="50">
        <f t="shared" si="7"/>
        <v>2408258</v>
      </c>
      <c r="G43" s="50">
        <f t="shared" si="8"/>
        <v>2260581</v>
      </c>
    </row>
    <row r="44" spans="1:9" x14ac:dyDescent="0.25">
      <c r="A44" s="50" t="str">
        <f t="shared" si="4"/>
        <v>BAHÍA DE CÁDIZ</v>
      </c>
      <c r="B44" s="51">
        <f t="shared" si="2"/>
        <v>635348</v>
      </c>
      <c r="C44" s="51">
        <f t="shared" si="3"/>
        <v>820278</v>
      </c>
      <c r="D44" s="51">
        <f t="shared" si="6"/>
        <v>18</v>
      </c>
      <c r="E44" s="50" t="str">
        <f t="shared" si="5"/>
        <v>CARTAGENA</v>
      </c>
      <c r="F44" s="50">
        <f t="shared" si="7"/>
        <v>2178652</v>
      </c>
      <c r="G44" s="50">
        <f t="shared" si="8"/>
        <v>2275897</v>
      </c>
    </row>
    <row r="45" spans="1:9" x14ac:dyDescent="0.25">
      <c r="A45" s="50" t="str">
        <f t="shared" si="4"/>
        <v>BALEARES</v>
      </c>
      <c r="B45" s="51">
        <f t="shared" si="2"/>
        <v>673368</v>
      </c>
      <c r="C45" s="51">
        <f t="shared" si="3"/>
        <v>621700</v>
      </c>
      <c r="D45" s="51">
        <f t="shared" si="6"/>
        <v>17</v>
      </c>
      <c r="E45" s="50" t="str">
        <f t="shared" si="5"/>
        <v>ALMERÍA</v>
      </c>
      <c r="F45" s="50">
        <f t="shared" si="7"/>
        <v>2018279</v>
      </c>
      <c r="G45" s="50">
        <f t="shared" si="8"/>
        <v>1928818</v>
      </c>
    </row>
    <row r="46" spans="1:9" x14ac:dyDescent="0.25">
      <c r="A46" s="50" t="str">
        <f t="shared" si="4"/>
        <v>BARCELONA</v>
      </c>
      <c r="B46" s="51">
        <f t="shared" si="2"/>
        <v>1630270</v>
      </c>
      <c r="C46" s="51">
        <f t="shared" si="3"/>
        <v>1855844</v>
      </c>
      <c r="D46" s="51">
        <f t="shared" si="6"/>
        <v>10</v>
      </c>
      <c r="E46" s="50" t="str">
        <f t="shared" si="5"/>
        <v>BILBAO</v>
      </c>
      <c r="F46" s="50">
        <f t="shared" si="7"/>
        <v>1759882</v>
      </c>
      <c r="G46" s="50">
        <f t="shared" si="8"/>
        <v>1792077</v>
      </c>
    </row>
    <row r="47" spans="1:9" x14ac:dyDescent="0.25">
      <c r="A47" s="50" t="str">
        <f t="shared" si="4"/>
        <v>BILBAO</v>
      </c>
      <c r="B47" s="51">
        <f t="shared" si="2"/>
        <v>1759882</v>
      </c>
      <c r="C47" s="51">
        <f t="shared" si="3"/>
        <v>1792077</v>
      </c>
      <c r="D47" s="51">
        <f t="shared" si="6"/>
        <v>8</v>
      </c>
      <c r="E47" s="50" t="str">
        <f t="shared" si="5"/>
        <v>A CORUÑA</v>
      </c>
      <c r="F47" s="50">
        <f t="shared" si="7"/>
        <v>1715633</v>
      </c>
      <c r="G47" s="50">
        <f t="shared" si="8"/>
        <v>1840153</v>
      </c>
    </row>
    <row r="48" spans="1:9" x14ac:dyDescent="0.25">
      <c r="A48" s="50" t="str">
        <f t="shared" si="4"/>
        <v>CARTAGENA</v>
      </c>
      <c r="B48" s="51">
        <f t="shared" si="2"/>
        <v>2178652</v>
      </c>
      <c r="C48" s="51">
        <f t="shared" si="3"/>
        <v>2275897</v>
      </c>
      <c r="D48" s="51">
        <f t="shared" si="6"/>
        <v>6</v>
      </c>
      <c r="E48" s="50" t="str">
        <f t="shared" si="5"/>
        <v>BARCELONA</v>
      </c>
      <c r="F48" s="50">
        <f t="shared" si="7"/>
        <v>1630270</v>
      </c>
      <c r="G48" s="50">
        <f t="shared" si="8"/>
        <v>1855844</v>
      </c>
    </row>
    <row r="49" spans="1:7" x14ac:dyDescent="0.25">
      <c r="A49" s="50" t="str">
        <f t="shared" si="4"/>
        <v>CASTELLÓN</v>
      </c>
      <c r="B49" s="51">
        <f t="shared" si="2"/>
        <v>2461251</v>
      </c>
      <c r="C49" s="51">
        <f t="shared" si="3"/>
        <v>1954616</v>
      </c>
      <c r="D49" s="51">
        <f t="shared" si="6"/>
        <v>4</v>
      </c>
      <c r="E49" s="50" t="str">
        <f t="shared" si="5"/>
        <v>SANTANDER</v>
      </c>
      <c r="F49" s="50">
        <f t="shared" si="7"/>
        <v>1183456</v>
      </c>
      <c r="G49" s="50">
        <f t="shared" si="8"/>
        <v>1050097</v>
      </c>
    </row>
    <row r="50" spans="1:7" x14ac:dyDescent="0.25">
      <c r="A50" s="50" t="str">
        <f t="shared" si="4"/>
        <v>CEUTA</v>
      </c>
      <c r="B50" s="51">
        <f t="shared" si="2"/>
        <v>14799</v>
      </c>
      <c r="C50" s="51">
        <f t="shared" si="3"/>
        <v>15026</v>
      </c>
      <c r="D50" s="51">
        <f t="shared" si="6"/>
        <v>27</v>
      </c>
      <c r="E50" s="50" t="str">
        <f t="shared" si="5"/>
        <v>AVILÉS</v>
      </c>
      <c r="F50" s="50">
        <f t="shared" si="7"/>
        <v>1143424</v>
      </c>
      <c r="G50" s="50">
        <f t="shared" si="8"/>
        <v>1078511</v>
      </c>
    </row>
    <row r="51" spans="1:7" x14ac:dyDescent="0.25">
      <c r="A51" s="50" t="str">
        <f t="shared" si="4"/>
        <v>FERROL-SAN CIBRAO</v>
      </c>
      <c r="B51" s="51">
        <f t="shared" si="2"/>
        <v>4395375</v>
      </c>
      <c r="C51" s="51">
        <f t="shared" si="3"/>
        <v>3798561</v>
      </c>
      <c r="D51" s="51">
        <f t="shared" si="6"/>
        <v>2</v>
      </c>
      <c r="E51" s="50" t="str">
        <f t="shared" si="5"/>
        <v>VALENCIA</v>
      </c>
      <c r="F51" s="50">
        <f t="shared" si="7"/>
        <v>848235</v>
      </c>
      <c r="G51" s="50">
        <f t="shared" si="8"/>
        <v>1011596</v>
      </c>
    </row>
    <row r="52" spans="1:7" x14ac:dyDescent="0.25">
      <c r="A52" s="50" t="str">
        <f t="shared" si="4"/>
        <v>GIJÓN</v>
      </c>
      <c r="B52" s="51">
        <f t="shared" si="2"/>
        <v>8050860</v>
      </c>
      <c r="C52" s="51">
        <f t="shared" si="3"/>
        <v>7255736</v>
      </c>
      <c r="D52" s="51">
        <f t="shared" si="6"/>
        <v>1</v>
      </c>
      <c r="E52" s="50" t="str">
        <f t="shared" si="5"/>
        <v>ALICANTE</v>
      </c>
      <c r="F52" s="50">
        <f t="shared" si="7"/>
        <v>823246</v>
      </c>
      <c r="G52" s="50">
        <f t="shared" si="8"/>
        <v>829348</v>
      </c>
    </row>
    <row r="53" spans="1:7" x14ac:dyDescent="0.25">
      <c r="A53" s="50" t="str">
        <f t="shared" si="4"/>
        <v>HUELVA</v>
      </c>
      <c r="B53" s="51">
        <f t="shared" si="2"/>
        <v>2408258</v>
      </c>
      <c r="C53" s="51">
        <f t="shared" si="3"/>
        <v>2260581</v>
      </c>
      <c r="D53" s="51">
        <f t="shared" si="6"/>
        <v>5</v>
      </c>
      <c r="E53" s="50" t="str">
        <f t="shared" si="5"/>
        <v>SEVILLA</v>
      </c>
      <c r="F53" s="50">
        <f t="shared" si="7"/>
        <v>759952</v>
      </c>
      <c r="G53" s="50">
        <f t="shared" si="8"/>
        <v>1008029</v>
      </c>
    </row>
    <row r="54" spans="1:7" x14ac:dyDescent="0.25">
      <c r="A54" s="50" t="str">
        <f t="shared" si="4"/>
        <v>LAS PALMAS</v>
      </c>
      <c r="B54" s="51">
        <f t="shared" si="2"/>
        <v>190903</v>
      </c>
      <c r="C54" s="51">
        <f t="shared" si="3"/>
        <v>213550</v>
      </c>
      <c r="D54" s="51">
        <f t="shared" si="6"/>
        <v>22</v>
      </c>
      <c r="E54" s="50" t="str">
        <f t="shared" si="5"/>
        <v>BAHÍA DE ALGECIRAS</v>
      </c>
      <c r="F54" s="50">
        <f t="shared" si="7"/>
        <v>688653</v>
      </c>
      <c r="G54" s="50">
        <f t="shared" si="8"/>
        <v>629226</v>
      </c>
    </row>
    <row r="55" spans="1:7" x14ac:dyDescent="0.25">
      <c r="A55" s="50" t="str">
        <f t="shared" si="4"/>
        <v>MÁLAGA</v>
      </c>
      <c r="B55" s="51">
        <f t="shared" si="2"/>
        <v>520495</v>
      </c>
      <c r="C55" s="51">
        <f t="shared" si="3"/>
        <v>668404</v>
      </c>
      <c r="D55" s="51">
        <f t="shared" si="6"/>
        <v>19</v>
      </c>
      <c r="E55" s="50" t="str">
        <f t="shared" si="5"/>
        <v>BALEARES</v>
      </c>
      <c r="F55" s="50">
        <f t="shared" si="7"/>
        <v>673368</v>
      </c>
      <c r="G55" s="50">
        <f t="shared" si="8"/>
        <v>621700</v>
      </c>
    </row>
    <row r="56" spans="1:7" x14ac:dyDescent="0.25">
      <c r="A56" s="50" t="str">
        <f t="shared" si="4"/>
        <v>MARÍN Y RÍA DE PONTEVEDRA</v>
      </c>
      <c r="B56" s="51">
        <f t="shared" si="2"/>
        <v>254700</v>
      </c>
      <c r="C56" s="51">
        <f t="shared" si="3"/>
        <v>429144</v>
      </c>
      <c r="D56" s="51">
        <f t="shared" si="6"/>
        <v>21</v>
      </c>
      <c r="E56" s="50" t="str">
        <f t="shared" si="5"/>
        <v>BAHÍA DE CÁDIZ</v>
      </c>
      <c r="F56" s="50">
        <f t="shared" ref="F56:F66" si="9">LOOKUP(E56,$A$39:$A$66,$B$39:$B$66)</f>
        <v>635348</v>
      </c>
      <c r="G56" s="50">
        <f t="shared" si="8"/>
        <v>820278</v>
      </c>
    </row>
    <row r="57" spans="1:7" x14ac:dyDescent="0.25">
      <c r="A57" s="50" t="str">
        <f t="shared" si="4"/>
        <v>MELILLA</v>
      </c>
      <c r="B57" s="51">
        <f t="shared" si="2"/>
        <v>3853</v>
      </c>
      <c r="C57" s="51">
        <f t="shared" si="3"/>
        <v>3975</v>
      </c>
      <c r="D57" s="51">
        <f t="shared" si="6"/>
        <v>28</v>
      </c>
      <c r="E57" s="50" t="str">
        <f t="shared" si="5"/>
        <v>MÁLAGA</v>
      </c>
      <c r="F57" s="50">
        <f t="shared" si="9"/>
        <v>520495</v>
      </c>
      <c r="G57" s="50">
        <f t="shared" si="8"/>
        <v>668404</v>
      </c>
    </row>
    <row r="58" spans="1:7" x14ac:dyDescent="0.25">
      <c r="A58" s="50" t="str">
        <f t="shared" si="4"/>
        <v>MOTRIL</v>
      </c>
      <c r="B58" s="51">
        <f t="shared" si="2"/>
        <v>161250</v>
      </c>
      <c r="C58" s="51">
        <f t="shared" si="3"/>
        <v>218212</v>
      </c>
      <c r="D58" s="51">
        <f t="shared" si="6"/>
        <v>24</v>
      </c>
      <c r="E58" s="50" t="str">
        <f t="shared" si="5"/>
        <v>PASAIA</v>
      </c>
      <c r="F58" s="50">
        <f t="shared" si="9"/>
        <v>271462</v>
      </c>
      <c r="G58" s="50">
        <f t="shared" si="8"/>
        <v>438954</v>
      </c>
    </row>
    <row r="59" spans="1:7" x14ac:dyDescent="0.25">
      <c r="A59" s="50" t="str">
        <f t="shared" si="4"/>
        <v>PASAIA</v>
      </c>
      <c r="B59" s="51">
        <f t="shared" si="2"/>
        <v>271462</v>
      </c>
      <c r="C59" s="51">
        <f t="shared" si="3"/>
        <v>438954</v>
      </c>
      <c r="D59" s="51">
        <f t="shared" si="6"/>
        <v>20</v>
      </c>
      <c r="E59" s="50" t="str">
        <f t="shared" si="5"/>
        <v>MARÍN Y RÍA DE PONTEVEDRA</v>
      </c>
      <c r="F59" s="50">
        <f t="shared" si="9"/>
        <v>254700</v>
      </c>
      <c r="G59" s="50">
        <f t="shared" si="8"/>
        <v>429144</v>
      </c>
    </row>
    <row r="60" spans="1:7" x14ac:dyDescent="0.25">
      <c r="A60" s="50" t="str">
        <f t="shared" si="4"/>
        <v>SANTA CRUZ DE TENERIFE</v>
      </c>
      <c r="B60" s="51">
        <f t="shared" si="2"/>
        <v>162639</v>
      </c>
      <c r="C60" s="51">
        <f t="shared" si="3"/>
        <v>202188</v>
      </c>
      <c r="D60" s="51">
        <f t="shared" si="6"/>
        <v>23</v>
      </c>
      <c r="E60" s="50" t="str">
        <f t="shared" si="5"/>
        <v>LAS PALMAS</v>
      </c>
      <c r="F60" s="50">
        <f t="shared" si="9"/>
        <v>190903</v>
      </c>
      <c r="G60" s="50">
        <f t="shared" si="8"/>
        <v>213550</v>
      </c>
    </row>
    <row r="61" spans="1:7" x14ac:dyDescent="0.25">
      <c r="A61" s="50" t="str">
        <f t="shared" si="4"/>
        <v>SANTANDER</v>
      </c>
      <c r="B61" s="51">
        <f t="shared" si="2"/>
        <v>1183456</v>
      </c>
      <c r="C61" s="51">
        <f t="shared" si="3"/>
        <v>1050097</v>
      </c>
      <c r="D61" s="51">
        <f t="shared" si="6"/>
        <v>11</v>
      </c>
      <c r="E61" s="50" t="str">
        <f t="shared" si="5"/>
        <v>SANTA CRUZ DE TENERIFE</v>
      </c>
      <c r="F61" s="50">
        <f t="shared" si="9"/>
        <v>162639</v>
      </c>
      <c r="G61" s="50">
        <f t="shared" si="8"/>
        <v>202188</v>
      </c>
    </row>
    <row r="62" spans="1:7" x14ac:dyDescent="0.25">
      <c r="A62" s="50" t="str">
        <f t="shared" si="4"/>
        <v>SEVILLA</v>
      </c>
      <c r="B62" s="51">
        <f t="shared" si="2"/>
        <v>759952</v>
      </c>
      <c r="C62" s="51">
        <f t="shared" si="3"/>
        <v>1008029</v>
      </c>
      <c r="D62" s="51">
        <f t="shared" si="6"/>
        <v>15</v>
      </c>
      <c r="E62" s="50" t="str">
        <f t="shared" si="5"/>
        <v>MOTRIL</v>
      </c>
      <c r="F62" s="50">
        <f t="shared" si="9"/>
        <v>161250</v>
      </c>
      <c r="G62" s="50">
        <f t="shared" si="8"/>
        <v>218212</v>
      </c>
    </row>
    <row r="63" spans="1:7" x14ac:dyDescent="0.25">
      <c r="A63" s="50" t="str">
        <f t="shared" si="4"/>
        <v>TARRAGONA</v>
      </c>
      <c r="B63" s="51">
        <f t="shared" si="2"/>
        <v>3486490</v>
      </c>
      <c r="C63" s="51">
        <f t="shared" si="3"/>
        <v>3456272</v>
      </c>
      <c r="D63" s="51">
        <f t="shared" si="6"/>
        <v>3</v>
      </c>
      <c r="E63" s="50" t="str">
        <f t="shared" si="5"/>
        <v>VILAGARCÍA</v>
      </c>
      <c r="F63" s="50">
        <f t="shared" si="9"/>
        <v>152136</v>
      </c>
      <c r="G63" s="50">
        <f t="shared" si="8"/>
        <v>110465</v>
      </c>
    </row>
    <row r="64" spans="1:7" x14ac:dyDescent="0.25">
      <c r="A64" s="50" t="str">
        <f t="shared" si="4"/>
        <v>VALENCIA</v>
      </c>
      <c r="B64" s="51">
        <f t="shared" si="2"/>
        <v>848235</v>
      </c>
      <c r="C64" s="51">
        <f t="shared" si="3"/>
        <v>1011596</v>
      </c>
      <c r="D64" s="51">
        <f t="shared" si="6"/>
        <v>13</v>
      </c>
      <c r="E64" s="50" t="str">
        <f t="shared" si="5"/>
        <v>VIGO</v>
      </c>
      <c r="F64" s="50">
        <f t="shared" si="9"/>
        <v>101520</v>
      </c>
      <c r="G64" s="50">
        <f t="shared" si="8"/>
        <v>88778</v>
      </c>
    </row>
    <row r="65" spans="1:7" x14ac:dyDescent="0.25">
      <c r="A65" s="50" t="str">
        <f t="shared" si="4"/>
        <v>VIGO</v>
      </c>
      <c r="B65" s="51">
        <f t="shared" si="2"/>
        <v>101520</v>
      </c>
      <c r="C65" s="51">
        <f t="shared" si="3"/>
        <v>88778</v>
      </c>
      <c r="D65" s="51">
        <f t="shared" si="6"/>
        <v>26</v>
      </c>
      <c r="E65" s="50" t="str">
        <f t="shared" si="5"/>
        <v>CEUTA</v>
      </c>
      <c r="F65" s="50">
        <f t="shared" si="9"/>
        <v>14799</v>
      </c>
      <c r="G65" s="50">
        <f t="shared" si="8"/>
        <v>15026</v>
      </c>
    </row>
    <row r="66" spans="1:7" x14ac:dyDescent="0.25">
      <c r="A66" s="50" t="str">
        <f t="shared" si="4"/>
        <v>VILAGARCÍA</v>
      </c>
      <c r="B66" s="51">
        <f t="shared" si="2"/>
        <v>152136</v>
      </c>
      <c r="C66" s="51">
        <f t="shared" si="3"/>
        <v>110465</v>
      </c>
      <c r="D66" s="51">
        <f t="shared" si="6"/>
        <v>25</v>
      </c>
      <c r="E66" s="50" t="str">
        <f t="shared" si="5"/>
        <v>MELILLA</v>
      </c>
      <c r="F66" s="50">
        <f t="shared" si="9"/>
        <v>3853</v>
      </c>
      <c r="G66" s="50">
        <f t="shared" si="8"/>
        <v>3975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8">
        <v>78574</v>
      </c>
      <c r="C7" s="28">
        <v>66401</v>
      </c>
      <c r="D7" s="28">
        <v>376589</v>
      </c>
      <c r="E7" s="28">
        <v>357788</v>
      </c>
      <c r="F7" s="11">
        <f>((E7*100)/D7)-100</f>
        <v>-4.9924453449251018</v>
      </c>
      <c r="G7" s="1"/>
      <c r="H7" s="1"/>
      <c r="I7" s="1"/>
    </row>
    <row r="8" spans="1:12" x14ac:dyDescent="0.25">
      <c r="A8" s="12" t="s">
        <v>31</v>
      </c>
      <c r="B8" s="29">
        <v>120006</v>
      </c>
      <c r="C8" s="29">
        <v>139668</v>
      </c>
      <c r="D8" s="29">
        <v>624021</v>
      </c>
      <c r="E8" s="29">
        <v>635513</v>
      </c>
      <c r="F8" s="14">
        <f t="shared" ref="F8:F35" si="0">((E8*100)/D8)-100</f>
        <v>1.8416046895857647</v>
      </c>
      <c r="G8" s="1"/>
      <c r="H8" s="1"/>
      <c r="I8" s="1"/>
    </row>
    <row r="9" spans="1:12" x14ac:dyDescent="0.25">
      <c r="A9" s="9" t="s">
        <v>164</v>
      </c>
      <c r="B9" s="28">
        <v>69624</v>
      </c>
      <c r="C9" s="28">
        <v>66676</v>
      </c>
      <c r="D9" s="28">
        <v>279380</v>
      </c>
      <c r="E9" s="28">
        <v>263721</v>
      </c>
      <c r="F9" s="11">
        <f t="shared" si="0"/>
        <v>-5.604910874078314</v>
      </c>
      <c r="G9" s="1"/>
      <c r="H9" s="1"/>
      <c r="I9" s="1"/>
    </row>
    <row r="10" spans="1:12" x14ac:dyDescent="0.25">
      <c r="A10" s="12" t="s">
        <v>166</v>
      </c>
      <c r="B10" s="29">
        <v>103739</v>
      </c>
      <c r="C10" s="29">
        <v>105880</v>
      </c>
      <c r="D10" s="29">
        <v>521213</v>
      </c>
      <c r="E10" s="29">
        <v>474668</v>
      </c>
      <c r="F10" s="14">
        <f t="shared" si="0"/>
        <v>-8.9301302922221879</v>
      </c>
      <c r="G10" s="1"/>
      <c r="H10" s="1"/>
      <c r="I10" s="1"/>
    </row>
    <row r="11" spans="1:12" x14ac:dyDescent="0.25">
      <c r="A11" s="9" t="s">
        <v>167</v>
      </c>
      <c r="B11" s="28">
        <v>5790943</v>
      </c>
      <c r="C11" s="28">
        <v>6176222</v>
      </c>
      <c r="D11" s="28">
        <v>28660810</v>
      </c>
      <c r="E11" s="28">
        <v>26995127</v>
      </c>
      <c r="F11" s="11">
        <f t="shared" si="0"/>
        <v>-5.8117094387771999</v>
      </c>
      <c r="G11" s="1"/>
      <c r="H11" s="1"/>
      <c r="I11" s="1"/>
    </row>
    <row r="12" spans="1:12" x14ac:dyDescent="0.25">
      <c r="A12" s="12" t="s">
        <v>168</v>
      </c>
      <c r="B12" s="29">
        <v>111253</v>
      </c>
      <c r="C12" s="29">
        <v>146843</v>
      </c>
      <c r="D12" s="29">
        <v>493364</v>
      </c>
      <c r="E12" s="29">
        <v>702665</v>
      </c>
      <c r="F12" s="14">
        <f t="shared" si="0"/>
        <v>42.42324125797586</v>
      </c>
      <c r="G12" s="1"/>
      <c r="H12" s="1"/>
      <c r="I12" s="1"/>
    </row>
    <row r="13" spans="1:12" x14ac:dyDescent="0.25">
      <c r="A13" s="9" t="s">
        <v>32</v>
      </c>
      <c r="B13" s="28">
        <v>1117876</v>
      </c>
      <c r="C13" s="28">
        <v>1240415</v>
      </c>
      <c r="D13" s="28">
        <v>4684482</v>
      </c>
      <c r="E13" s="28">
        <v>5042627</v>
      </c>
      <c r="F13" s="11">
        <f t="shared" si="0"/>
        <v>7.6453490481978577</v>
      </c>
      <c r="G13" s="1"/>
      <c r="H13" s="1"/>
      <c r="I13" s="1"/>
    </row>
    <row r="14" spans="1:12" x14ac:dyDescent="0.25">
      <c r="A14" s="12" t="s">
        <v>33</v>
      </c>
      <c r="B14" s="29">
        <v>2893074</v>
      </c>
      <c r="C14" s="29">
        <v>3801237</v>
      </c>
      <c r="D14" s="29">
        <v>12800417</v>
      </c>
      <c r="E14" s="29">
        <v>16122228</v>
      </c>
      <c r="F14" s="14">
        <f t="shared" si="0"/>
        <v>25.95080300899572</v>
      </c>
      <c r="G14" s="1"/>
      <c r="H14" s="1"/>
      <c r="I14" s="1"/>
    </row>
    <row r="15" spans="1:12" x14ac:dyDescent="0.25">
      <c r="A15" s="9" t="s">
        <v>34</v>
      </c>
      <c r="B15" s="28">
        <v>757102</v>
      </c>
      <c r="C15" s="28">
        <v>938742</v>
      </c>
      <c r="D15" s="28">
        <v>3624482</v>
      </c>
      <c r="E15" s="28">
        <v>3913074</v>
      </c>
      <c r="F15" s="11">
        <f t="shared" si="0"/>
        <v>7.9622964053897931</v>
      </c>
      <c r="G15" s="1"/>
      <c r="H15" s="1"/>
      <c r="I15" s="1"/>
    </row>
    <row r="16" spans="1:12" x14ac:dyDescent="0.25">
      <c r="A16" s="12" t="s">
        <v>35</v>
      </c>
      <c r="B16" s="29">
        <v>133335</v>
      </c>
      <c r="C16" s="29">
        <v>147857</v>
      </c>
      <c r="D16" s="29">
        <v>550332</v>
      </c>
      <c r="E16" s="29">
        <v>564828</v>
      </c>
      <c r="F16" s="14">
        <f t="shared" si="0"/>
        <v>2.6340463574714903</v>
      </c>
      <c r="G16" s="1"/>
      <c r="H16" s="1"/>
      <c r="I16" s="1"/>
    </row>
    <row r="17" spans="1:9" x14ac:dyDescent="0.25">
      <c r="A17" s="9" t="s">
        <v>169</v>
      </c>
      <c r="B17" s="28">
        <v>314539</v>
      </c>
      <c r="C17" s="28">
        <v>358997</v>
      </c>
      <c r="D17" s="28">
        <v>1423002</v>
      </c>
      <c r="E17" s="28">
        <v>1630502</v>
      </c>
      <c r="F17" s="11">
        <f t="shared" si="0"/>
        <v>14.581848795714976</v>
      </c>
      <c r="G17" s="1"/>
      <c r="H17" s="1"/>
      <c r="I17" s="1"/>
    </row>
    <row r="18" spans="1:9" x14ac:dyDescent="0.25">
      <c r="A18" s="12" t="s">
        <v>36</v>
      </c>
      <c r="B18" s="29">
        <v>93622</v>
      </c>
      <c r="C18" s="29">
        <v>80279</v>
      </c>
      <c r="D18" s="29">
        <v>434175</v>
      </c>
      <c r="E18" s="29">
        <v>416206</v>
      </c>
      <c r="F18" s="14">
        <f t="shared" si="0"/>
        <v>-4.1386537686416744</v>
      </c>
      <c r="G18" s="1"/>
      <c r="H18" s="1"/>
      <c r="I18" s="1"/>
    </row>
    <row r="19" spans="1:9" x14ac:dyDescent="0.25">
      <c r="A19" s="9" t="s">
        <v>37</v>
      </c>
      <c r="B19" s="28">
        <v>68117</v>
      </c>
      <c r="C19" s="28">
        <v>88132</v>
      </c>
      <c r="D19" s="28">
        <v>273956</v>
      </c>
      <c r="E19" s="28">
        <v>280807</v>
      </c>
      <c r="F19" s="11">
        <f t="shared" si="0"/>
        <v>2.5007665464527093</v>
      </c>
      <c r="G19" s="1"/>
      <c r="H19" s="1"/>
      <c r="I19" s="1"/>
    </row>
    <row r="20" spans="1:9" x14ac:dyDescent="0.25">
      <c r="A20" s="12" t="s">
        <v>170</v>
      </c>
      <c r="B20" s="29">
        <v>170603</v>
      </c>
      <c r="C20" s="29">
        <v>146583</v>
      </c>
      <c r="D20" s="29">
        <v>633423</v>
      </c>
      <c r="E20" s="29">
        <v>705726</v>
      </c>
      <c r="F20" s="14">
        <f t="shared" si="0"/>
        <v>11.414647084175982</v>
      </c>
      <c r="G20" s="1"/>
      <c r="H20" s="1"/>
      <c r="I20" s="1"/>
    </row>
    <row r="21" spans="1:9" x14ac:dyDescent="0.25">
      <c r="A21" s="9" t="s">
        <v>38</v>
      </c>
      <c r="B21" s="28">
        <v>36239</v>
      </c>
      <c r="C21" s="28">
        <v>46848</v>
      </c>
      <c r="D21" s="28">
        <v>163085</v>
      </c>
      <c r="E21" s="28">
        <v>288091</v>
      </c>
      <c r="F21" s="11">
        <f t="shared" si="0"/>
        <v>76.650826256246745</v>
      </c>
      <c r="G21" s="1"/>
      <c r="H21" s="1"/>
      <c r="I21" s="1"/>
    </row>
    <row r="22" spans="1:9" x14ac:dyDescent="0.25">
      <c r="A22" s="12" t="s">
        <v>59</v>
      </c>
      <c r="B22" s="29">
        <v>1080436</v>
      </c>
      <c r="C22" s="29">
        <v>1376646</v>
      </c>
      <c r="D22" s="29">
        <v>5302499</v>
      </c>
      <c r="E22" s="29">
        <v>6404096</v>
      </c>
      <c r="F22" s="14">
        <f t="shared" si="0"/>
        <v>20.77505342292379</v>
      </c>
      <c r="G22" s="1"/>
      <c r="H22" s="1"/>
      <c r="I22" s="1"/>
    </row>
    <row r="23" spans="1:9" x14ac:dyDescent="0.25">
      <c r="A23" s="9" t="s">
        <v>171</v>
      </c>
      <c r="B23" s="28">
        <v>75217</v>
      </c>
      <c r="C23" s="28">
        <v>101790</v>
      </c>
      <c r="D23" s="28">
        <v>330773</v>
      </c>
      <c r="E23" s="28">
        <v>433615</v>
      </c>
      <c r="F23" s="11">
        <f t="shared" si="0"/>
        <v>31.091413144361837</v>
      </c>
      <c r="G23" s="1"/>
      <c r="H23" s="1"/>
      <c r="I23" s="1"/>
    </row>
    <row r="24" spans="1:9" x14ac:dyDescent="0.25">
      <c r="A24" s="12" t="s">
        <v>173</v>
      </c>
      <c r="B24" s="29">
        <v>91397</v>
      </c>
      <c r="C24" s="29">
        <v>165490</v>
      </c>
      <c r="D24" s="29">
        <v>408086</v>
      </c>
      <c r="E24" s="29">
        <v>679242</v>
      </c>
      <c r="F24" s="14">
        <f t="shared" si="0"/>
        <v>66.445798189597298</v>
      </c>
      <c r="G24" s="1"/>
      <c r="H24" s="1"/>
      <c r="I24" s="1"/>
    </row>
    <row r="25" spans="1:9" x14ac:dyDescent="0.25">
      <c r="A25" s="9" t="s">
        <v>39</v>
      </c>
      <c r="B25" s="28">
        <v>92272</v>
      </c>
      <c r="C25" s="28">
        <v>117046</v>
      </c>
      <c r="D25" s="28">
        <v>408579</v>
      </c>
      <c r="E25" s="28">
        <v>459893</v>
      </c>
      <c r="F25" s="11">
        <f t="shared" si="0"/>
        <v>12.559137890102036</v>
      </c>
      <c r="G25" s="1"/>
      <c r="H25" s="1"/>
      <c r="I25" s="1"/>
    </row>
    <row r="26" spans="1:9" x14ac:dyDescent="0.25">
      <c r="A26" s="12" t="s">
        <v>40</v>
      </c>
      <c r="B26" s="29">
        <v>39908</v>
      </c>
      <c r="C26" s="29">
        <v>100456</v>
      </c>
      <c r="D26" s="29">
        <v>176982</v>
      </c>
      <c r="E26" s="29">
        <v>383470</v>
      </c>
      <c r="F26" s="14">
        <f t="shared" si="0"/>
        <v>116.67175192957475</v>
      </c>
      <c r="G26" s="1"/>
      <c r="H26" s="1"/>
      <c r="I26" s="1"/>
    </row>
    <row r="27" spans="1:9" x14ac:dyDescent="0.25">
      <c r="A27" s="9" t="s">
        <v>41</v>
      </c>
      <c r="B27" s="28">
        <v>224589</v>
      </c>
      <c r="C27" s="28">
        <v>185379</v>
      </c>
      <c r="D27" s="28">
        <v>1020277</v>
      </c>
      <c r="E27" s="28">
        <v>881269</v>
      </c>
      <c r="F27" s="11">
        <f t="shared" si="0"/>
        <v>-13.624535297767181</v>
      </c>
      <c r="G27" s="1"/>
      <c r="H27" s="1"/>
      <c r="I27" s="1"/>
    </row>
    <row r="28" spans="1:9" x14ac:dyDescent="0.25">
      <c r="A28" s="12" t="s">
        <v>42</v>
      </c>
      <c r="B28" s="29">
        <v>502848</v>
      </c>
      <c r="C28" s="29">
        <v>571241</v>
      </c>
      <c r="D28" s="29">
        <v>2551429</v>
      </c>
      <c r="E28" s="29">
        <v>2727944</v>
      </c>
      <c r="F28" s="14">
        <f t="shared" si="0"/>
        <v>6.9182799129429071</v>
      </c>
      <c r="G28" s="1"/>
      <c r="H28" s="1"/>
      <c r="I28" s="1"/>
    </row>
    <row r="29" spans="1:9" x14ac:dyDescent="0.25">
      <c r="A29" s="9" t="s">
        <v>43</v>
      </c>
      <c r="B29" s="28">
        <v>171609</v>
      </c>
      <c r="C29" s="28">
        <v>191916</v>
      </c>
      <c r="D29" s="28">
        <v>777787</v>
      </c>
      <c r="E29" s="28">
        <v>822648</v>
      </c>
      <c r="F29" s="11">
        <f t="shared" si="0"/>
        <v>5.76777446781702</v>
      </c>
      <c r="G29" s="1"/>
      <c r="H29" s="1"/>
      <c r="I29" s="1"/>
    </row>
    <row r="30" spans="1:9" x14ac:dyDescent="0.25">
      <c r="A30" s="12" t="s">
        <v>44</v>
      </c>
      <c r="B30" s="29">
        <v>193909</v>
      </c>
      <c r="C30" s="29">
        <v>162176</v>
      </c>
      <c r="D30" s="29">
        <v>920962</v>
      </c>
      <c r="E30" s="29">
        <v>729654</v>
      </c>
      <c r="F30" s="14">
        <f t="shared" si="0"/>
        <v>-20.772626883628206</v>
      </c>
      <c r="G30" s="1"/>
      <c r="H30" s="1"/>
      <c r="I30" s="1"/>
    </row>
    <row r="31" spans="1:9" x14ac:dyDescent="0.25">
      <c r="A31" s="9" t="s">
        <v>45</v>
      </c>
      <c r="B31" s="28">
        <v>158342</v>
      </c>
      <c r="C31" s="28">
        <v>206601</v>
      </c>
      <c r="D31" s="28">
        <v>824466</v>
      </c>
      <c r="E31" s="28">
        <v>809609</v>
      </c>
      <c r="F31" s="11">
        <f t="shared" si="0"/>
        <v>-1.8020148799344042</v>
      </c>
      <c r="G31" s="1"/>
      <c r="H31" s="1"/>
      <c r="I31" s="1"/>
    </row>
    <row r="32" spans="1:9" x14ac:dyDescent="0.25">
      <c r="A32" s="12" t="s">
        <v>46</v>
      </c>
      <c r="B32" s="29">
        <v>5826358</v>
      </c>
      <c r="C32" s="29">
        <v>6099756</v>
      </c>
      <c r="D32" s="29">
        <v>27320609</v>
      </c>
      <c r="E32" s="29">
        <v>28080583</v>
      </c>
      <c r="F32" s="14">
        <f t="shared" si="0"/>
        <v>2.7816876263629382</v>
      </c>
      <c r="G32" s="1"/>
      <c r="H32" s="1"/>
      <c r="I32" s="1"/>
    </row>
    <row r="33" spans="1:9" x14ac:dyDescent="0.25">
      <c r="A33" s="9" t="s">
        <v>47</v>
      </c>
      <c r="B33" s="28">
        <v>322266</v>
      </c>
      <c r="C33" s="28">
        <v>339697</v>
      </c>
      <c r="D33" s="28">
        <v>1522211</v>
      </c>
      <c r="E33" s="28">
        <v>1484264</v>
      </c>
      <c r="F33" s="11">
        <f t="shared" si="0"/>
        <v>-2.4928869913566558</v>
      </c>
      <c r="G33" s="1"/>
      <c r="H33" s="1"/>
      <c r="I33" s="1"/>
    </row>
    <row r="34" spans="1:9" x14ac:dyDescent="0.25">
      <c r="A34" s="12" t="s">
        <v>172</v>
      </c>
      <c r="B34" s="29">
        <v>59072</v>
      </c>
      <c r="C34" s="29">
        <v>59591</v>
      </c>
      <c r="D34" s="29">
        <v>261883</v>
      </c>
      <c r="E34" s="29">
        <v>252205</v>
      </c>
      <c r="F34" s="14">
        <f t="shared" si="0"/>
        <v>-3.6955434296995264</v>
      </c>
      <c r="G34" s="1"/>
      <c r="H34" s="1"/>
      <c r="I34" s="1"/>
    </row>
    <row r="35" spans="1:9" x14ac:dyDescent="0.25">
      <c r="A35" s="15" t="s">
        <v>48</v>
      </c>
      <c r="B35" s="16">
        <f>SUM(B7:B34)</f>
        <v>20696869</v>
      </c>
      <c r="C35" s="16">
        <f t="shared" ref="C35:E35" si="1">SUM(C7:C34)</f>
        <v>23228565</v>
      </c>
      <c r="D35" s="16">
        <f t="shared" si="1"/>
        <v>97369274</v>
      </c>
      <c r="E35" s="16">
        <f t="shared" si="1"/>
        <v>102542063</v>
      </c>
      <c r="F35" s="17">
        <f t="shared" si="0"/>
        <v>5.3125475701913984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357788</v>
      </c>
      <c r="C39" s="51">
        <f t="shared" si="3"/>
        <v>376589</v>
      </c>
      <c r="D39" s="51">
        <f>_xlfn.RANK.EQ(B39,$B$39:$B$66)+COUNTIF($B$39:$B$66,B39)-1</f>
        <v>24</v>
      </c>
      <c r="E39" s="50" t="str">
        <f t="shared" ref="E39:E66" si="5">INDEX($A$39:$B$66,MATCH(ROW()-38,$D$39:$D$66,0),1)</f>
        <v>VALENCIA</v>
      </c>
      <c r="F39" s="50">
        <f>LOOKUP(E39,$A$39:$A$66,$B$39:$B$66)</f>
        <v>28080583</v>
      </c>
      <c r="G39" s="50">
        <f>LOOKUP(E39,$A$39:$A$66,$C$39:$C$66)</f>
        <v>27320609</v>
      </c>
    </row>
    <row r="40" spans="1:9" x14ac:dyDescent="0.25">
      <c r="A40" s="50" t="str">
        <f t="shared" si="4"/>
        <v>ALICANTE</v>
      </c>
      <c r="B40" s="51">
        <f t="shared" si="2"/>
        <v>635513</v>
      </c>
      <c r="C40" s="51">
        <f t="shared" si="3"/>
        <v>624021</v>
      </c>
      <c r="D40" s="51">
        <f t="shared" ref="D40:D66" si="6">_xlfn.RANK.EQ(B40,$B$39:$B$66)+COUNTIF($B$39:$B$66,B40)-1</f>
        <v>17</v>
      </c>
      <c r="E40" s="50" t="str">
        <f t="shared" si="5"/>
        <v>BAHÍA DE ALGECIRAS</v>
      </c>
      <c r="F40" s="50">
        <f t="shared" ref="F40:F55" si="7">LOOKUP(E40,$A$39:$A$66,$B$39:$B$66)</f>
        <v>26995127</v>
      </c>
      <c r="G40" s="50">
        <f t="shared" ref="G40:G66" si="8">LOOKUP(E40,$A$39:$A$66,$C$39:$C$66)</f>
        <v>28660810</v>
      </c>
    </row>
    <row r="41" spans="1:9" x14ac:dyDescent="0.25">
      <c r="A41" s="50" t="str">
        <f t="shared" si="4"/>
        <v>ALMERÍA</v>
      </c>
      <c r="B41" s="51">
        <f t="shared" si="2"/>
        <v>263721</v>
      </c>
      <c r="C41" s="51">
        <f t="shared" si="3"/>
        <v>279380</v>
      </c>
      <c r="D41" s="51">
        <f t="shared" si="6"/>
        <v>27</v>
      </c>
      <c r="E41" s="50" t="str">
        <f t="shared" si="5"/>
        <v>BARCELONA</v>
      </c>
      <c r="F41" s="50">
        <f t="shared" si="7"/>
        <v>16122228</v>
      </c>
      <c r="G41" s="50">
        <f t="shared" si="8"/>
        <v>12800417</v>
      </c>
    </row>
    <row r="42" spans="1:9" x14ac:dyDescent="0.25">
      <c r="A42" s="50" t="str">
        <f t="shared" si="4"/>
        <v>AVILÉS</v>
      </c>
      <c r="B42" s="51">
        <f t="shared" si="2"/>
        <v>474668</v>
      </c>
      <c r="C42" s="51">
        <f t="shared" si="3"/>
        <v>521213</v>
      </c>
      <c r="D42" s="51">
        <f t="shared" si="6"/>
        <v>19</v>
      </c>
      <c r="E42" s="50" t="str">
        <f t="shared" si="5"/>
        <v>LAS PALMAS</v>
      </c>
      <c r="F42" s="50">
        <f t="shared" si="7"/>
        <v>6404096</v>
      </c>
      <c r="G42" s="50">
        <f t="shared" si="8"/>
        <v>5302499</v>
      </c>
    </row>
    <row r="43" spans="1:9" x14ac:dyDescent="0.25">
      <c r="A43" s="50" t="str">
        <f t="shared" si="4"/>
        <v>BAHÍA DE ALGECIRAS</v>
      </c>
      <c r="B43" s="51">
        <f t="shared" si="2"/>
        <v>26995127</v>
      </c>
      <c r="C43" s="51">
        <f t="shared" si="3"/>
        <v>28660810</v>
      </c>
      <c r="D43" s="51">
        <f t="shared" si="6"/>
        <v>2</v>
      </c>
      <c r="E43" s="50" t="str">
        <f t="shared" si="5"/>
        <v>BALEARES</v>
      </c>
      <c r="F43" s="50">
        <f t="shared" si="7"/>
        <v>5042627</v>
      </c>
      <c r="G43" s="50">
        <f t="shared" si="8"/>
        <v>4684482</v>
      </c>
    </row>
    <row r="44" spans="1:9" x14ac:dyDescent="0.25">
      <c r="A44" s="50" t="str">
        <f t="shared" si="4"/>
        <v>BAHÍA DE CÁDIZ</v>
      </c>
      <c r="B44" s="51">
        <f t="shared" si="2"/>
        <v>702665</v>
      </c>
      <c r="C44" s="51">
        <f t="shared" si="3"/>
        <v>493364</v>
      </c>
      <c r="D44" s="51">
        <f t="shared" si="6"/>
        <v>15</v>
      </c>
      <c r="E44" s="50" t="str">
        <f t="shared" si="5"/>
        <v>BILBAO</v>
      </c>
      <c r="F44" s="50">
        <f t="shared" si="7"/>
        <v>3913074</v>
      </c>
      <c r="G44" s="50">
        <f t="shared" si="8"/>
        <v>3624482</v>
      </c>
    </row>
    <row r="45" spans="1:9" x14ac:dyDescent="0.25">
      <c r="A45" s="50" t="str">
        <f t="shared" si="4"/>
        <v>BALEARES</v>
      </c>
      <c r="B45" s="51">
        <f t="shared" si="2"/>
        <v>5042627</v>
      </c>
      <c r="C45" s="51">
        <f t="shared" si="3"/>
        <v>4684482</v>
      </c>
      <c r="D45" s="51">
        <f t="shared" si="6"/>
        <v>5</v>
      </c>
      <c r="E45" s="50" t="str">
        <f t="shared" si="5"/>
        <v>SANTA CRUZ DE TENERIFE</v>
      </c>
      <c r="F45" s="50">
        <f t="shared" si="7"/>
        <v>2727944</v>
      </c>
      <c r="G45" s="50">
        <f t="shared" si="8"/>
        <v>2551429</v>
      </c>
    </row>
    <row r="46" spans="1:9" x14ac:dyDescent="0.25">
      <c r="A46" s="50" t="str">
        <f t="shared" si="4"/>
        <v>BARCELONA</v>
      </c>
      <c r="B46" s="51">
        <f t="shared" si="2"/>
        <v>16122228</v>
      </c>
      <c r="C46" s="51">
        <f t="shared" si="3"/>
        <v>12800417</v>
      </c>
      <c r="D46" s="51">
        <f t="shared" si="6"/>
        <v>3</v>
      </c>
      <c r="E46" s="50" t="str">
        <f t="shared" si="5"/>
        <v>CASTELLÓN</v>
      </c>
      <c r="F46" s="50">
        <f t="shared" si="7"/>
        <v>1630502</v>
      </c>
      <c r="G46" s="50">
        <f t="shared" si="8"/>
        <v>1423002</v>
      </c>
    </row>
    <row r="47" spans="1:9" x14ac:dyDescent="0.25">
      <c r="A47" s="50" t="str">
        <f t="shared" si="4"/>
        <v>BILBAO</v>
      </c>
      <c r="B47" s="51">
        <f t="shared" si="2"/>
        <v>3913074</v>
      </c>
      <c r="C47" s="51">
        <f t="shared" si="3"/>
        <v>3624482</v>
      </c>
      <c r="D47" s="51">
        <f t="shared" si="6"/>
        <v>6</v>
      </c>
      <c r="E47" s="50" t="str">
        <f t="shared" si="5"/>
        <v>VIGO</v>
      </c>
      <c r="F47" s="50">
        <f t="shared" si="7"/>
        <v>1484264</v>
      </c>
      <c r="G47" s="50">
        <f t="shared" si="8"/>
        <v>1522211</v>
      </c>
    </row>
    <row r="48" spans="1:9" x14ac:dyDescent="0.25">
      <c r="A48" s="50" t="str">
        <f t="shared" si="4"/>
        <v>CARTAGENA</v>
      </c>
      <c r="B48" s="51">
        <f t="shared" si="2"/>
        <v>564828</v>
      </c>
      <c r="C48" s="51">
        <f t="shared" si="3"/>
        <v>550332</v>
      </c>
      <c r="D48" s="51">
        <f t="shared" si="6"/>
        <v>18</v>
      </c>
      <c r="E48" s="50" t="str">
        <f t="shared" si="5"/>
        <v>PASAIA</v>
      </c>
      <c r="F48" s="50">
        <f t="shared" si="7"/>
        <v>881269</v>
      </c>
      <c r="G48" s="50">
        <f t="shared" si="8"/>
        <v>1020277</v>
      </c>
    </row>
    <row r="49" spans="1:7" x14ac:dyDescent="0.25">
      <c r="A49" s="50" t="str">
        <f t="shared" si="4"/>
        <v>CASTELLÓN</v>
      </c>
      <c r="B49" s="51">
        <f t="shared" si="2"/>
        <v>1630502</v>
      </c>
      <c r="C49" s="51">
        <f t="shared" si="3"/>
        <v>1423002</v>
      </c>
      <c r="D49" s="51">
        <f t="shared" si="6"/>
        <v>8</v>
      </c>
      <c r="E49" s="50" t="str">
        <f t="shared" si="5"/>
        <v>SANTANDER</v>
      </c>
      <c r="F49" s="50">
        <f t="shared" si="7"/>
        <v>822648</v>
      </c>
      <c r="G49" s="50">
        <f t="shared" si="8"/>
        <v>777787</v>
      </c>
    </row>
    <row r="50" spans="1:7" x14ac:dyDescent="0.25">
      <c r="A50" s="50" t="str">
        <f t="shared" si="4"/>
        <v>CEUTA</v>
      </c>
      <c r="B50" s="51">
        <f t="shared" si="2"/>
        <v>416206</v>
      </c>
      <c r="C50" s="51">
        <f t="shared" si="3"/>
        <v>434175</v>
      </c>
      <c r="D50" s="51">
        <f t="shared" si="6"/>
        <v>22</v>
      </c>
      <c r="E50" s="50" t="str">
        <f t="shared" si="5"/>
        <v>TARRAGONA</v>
      </c>
      <c r="F50" s="50">
        <f t="shared" si="7"/>
        <v>809609</v>
      </c>
      <c r="G50" s="50">
        <f t="shared" si="8"/>
        <v>824466</v>
      </c>
    </row>
    <row r="51" spans="1:7" x14ac:dyDescent="0.25">
      <c r="A51" s="50" t="str">
        <f t="shared" si="4"/>
        <v>FERROL-SAN CIBRAO</v>
      </c>
      <c r="B51" s="51">
        <f t="shared" si="2"/>
        <v>280807</v>
      </c>
      <c r="C51" s="51">
        <f t="shared" si="3"/>
        <v>273956</v>
      </c>
      <c r="D51" s="51">
        <f t="shared" si="6"/>
        <v>26</v>
      </c>
      <c r="E51" s="50" t="str">
        <f t="shared" si="5"/>
        <v>SEVILLA</v>
      </c>
      <c r="F51" s="50">
        <f t="shared" si="7"/>
        <v>729654</v>
      </c>
      <c r="G51" s="50">
        <f t="shared" si="8"/>
        <v>920962</v>
      </c>
    </row>
    <row r="52" spans="1:7" x14ac:dyDescent="0.25">
      <c r="A52" s="50" t="str">
        <f t="shared" si="4"/>
        <v>GIJÓN</v>
      </c>
      <c r="B52" s="51">
        <f t="shared" si="2"/>
        <v>705726</v>
      </c>
      <c r="C52" s="51">
        <f t="shared" si="3"/>
        <v>633423</v>
      </c>
      <c r="D52" s="51">
        <f t="shared" si="6"/>
        <v>14</v>
      </c>
      <c r="E52" s="50" t="str">
        <f t="shared" si="5"/>
        <v>GIJÓN</v>
      </c>
      <c r="F52" s="50">
        <f t="shared" si="7"/>
        <v>705726</v>
      </c>
      <c r="G52" s="50">
        <f t="shared" si="8"/>
        <v>633423</v>
      </c>
    </row>
    <row r="53" spans="1:7" x14ac:dyDescent="0.25">
      <c r="A53" s="50" t="str">
        <f t="shared" si="4"/>
        <v>HUELVA</v>
      </c>
      <c r="B53" s="51">
        <f t="shared" si="2"/>
        <v>288091</v>
      </c>
      <c r="C53" s="51">
        <f t="shared" si="3"/>
        <v>163085</v>
      </c>
      <c r="D53" s="51">
        <f t="shared" si="6"/>
        <v>25</v>
      </c>
      <c r="E53" s="50" t="str">
        <f t="shared" si="5"/>
        <v>BAHÍA DE CÁDIZ</v>
      </c>
      <c r="F53" s="50">
        <f t="shared" si="7"/>
        <v>702665</v>
      </c>
      <c r="G53" s="50">
        <f t="shared" si="8"/>
        <v>493364</v>
      </c>
    </row>
    <row r="54" spans="1:7" x14ac:dyDescent="0.25">
      <c r="A54" s="50" t="str">
        <f t="shared" si="4"/>
        <v>LAS PALMAS</v>
      </c>
      <c r="B54" s="51">
        <f t="shared" si="2"/>
        <v>6404096</v>
      </c>
      <c r="C54" s="51">
        <f t="shared" si="3"/>
        <v>5302499</v>
      </c>
      <c r="D54" s="51">
        <f t="shared" si="6"/>
        <v>4</v>
      </c>
      <c r="E54" s="50" t="str">
        <f t="shared" si="5"/>
        <v>MARÍN Y RÍA DE PONTEVEDRA</v>
      </c>
      <c r="F54" s="50">
        <f t="shared" si="7"/>
        <v>679242</v>
      </c>
      <c r="G54" s="50">
        <f t="shared" si="8"/>
        <v>408086</v>
      </c>
    </row>
    <row r="55" spans="1:7" x14ac:dyDescent="0.25">
      <c r="A55" s="50" t="str">
        <f t="shared" si="4"/>
        <v>MÁLAGA</v>
      </c>
      <c r="B55" s="51">
        <f t="shared" si="2"/>
        <v>433615</v>
      </c>
      <c r="C55" s="51">
        <f t="shared" si="3"/>
        <v>330773</v>
      </c>
      <c r="D55" s="51">
        <f t="shared" si="6"/>
        <v>21</v>
      </c>
      <c r="E55" s="50" t="str">
        <f t="shared" si="5"/>
        <v>ALICANTE</v>
      </c>
      <c r="F55" s="50">
        <f t="shared" si="7"/>
        <v>635513</v>
      </c>
      <c r="G55" s="50">
        <f t="shared" si="8"/>
        <v>624021</v>
      </c>
    </row>
    <row r="56" spans="1:7" x14ac:dyDescent="0.25">
      <c r="A56" s="50" t="str">
        <f t="shared" si="4"/>
        <v>MARÍN Y RÍA DE PONTEVEDRA</v>
      </c>
      <c r="B56" s="51">
        <f t="shared" si="2"/>
        <v>679242</v>
      </c>
      <c r="C56" s="51">
        <f t="shared" si="3"/>
        <v>408086</v>
      </c>
      <c r="D56" s="51">
        <f t="shared" si="6"/>
        <v>16</v>
      </c>
      <c r="E56" s="50" t="str">
        <f t="shared" si="5"/>
        <v>CARTAGENA</v>
      </c>
      <c r="F56" s="50">
        <f t="shared" ref="F56:F66" si="9">LOOKUP(E56,$A$39:$A$66,$B$39:$B$66)</f>
        <v>564828</v>
      </c>
      <c r="G56" s="50">
        <f t="shared" si="8"/>
        <v>550332</v>
      </c>
    </row>
    <row r="57" spans="1:7" x14ac:dyDescent="0.25">
      <c r="A57" s="50" t="str">
        <f t="shared" si="4"/>
        <v>MELILLA</v>
      </c>
      <c r="B57" s="51">
        <f t="shared" si="2"/>
        <v>459893</v>
      </c>
      <c r="C57" s="51">
        <f t="shared" si="3"/>
        <v>408579</v>
      </c>
      <c r="D57" s="51">
        <f t="shared" si="6"/>
        <v>20</v>
      </c>
      <c r="E57" s="50" t="str">
        <f t="shared" si="5"/>
        <v>AVILÉS</v>
      </c>
      <c r="F57" s="50">
        <f t="shared" si="9"/>
        <v>474668</v>
      </c>
      <c r="G57" s="50">
        <f t="shared" si="8"/>
        <v>521213</v>
      </c>
    </row>
    <row r="58" spans="1:7" x14ac:dyDescent="0.25">
      <c r="A58" s="50" t="str">
        <f t="shared" si="4"/>
        <v>MOTRIL</v>
      </c>
      <c r="B58" s="51">
        <f t="shared" si="2"/>
        <v>383470</v>
      </c>
      <c r="C58" s="51">
        <f t="shared" si="3"/>
        <v>176982</v>
      </c>
      <c r="D58" s="51">
        <f t="shared" si="6"/>
        <v>23</v>
      </c>
      <c r="E58" s="50" t="str">
        <f t="shared" si="5"/>
        <v>MELILLA</v>
      </c>
      <c r="F58" s="50">
        <f t="shared" si="9"/>
        <v>459893</v>
      </c>
      <c r="G58" s="50">
        <f t="shared" si="8"/>
        <v>408579</v>
      </c>
    </row>
    <row r="59" spans="1:7" x14ac:dyDescent="0.25">
      <c r="A59" s="50" t="str">
        <f t="shared" si="4"/>
        <v>PASAIA</v>
      </c>
      <c r="B59" s="51">
        <f t="shared" si="2"/>
        <v>881269</v>
      </c>
      <c r="C59" s="51">
        <f t="shared" si="3"/>
        <v>1020277</v>
      </c>
      <c r="D59" s="51">
        <f t="shared" si="6"/>
        <v>10</v>
      </c>
      <c r="E59" s="50" t="str">
        <f t="shared" si="5"/>
        <v>MÁLAGA</v>
      </c>
      <c r="F59" s="50">
        <f t="shared" si="9"/>
        <v>433615</v>
      </c>
      <c r="G59" s="50">
        <f t="shared" si="8"/>
        <v>330773</v>
      </c>
    </row>
    <row r="60" spans="1:7" x14ac:dyDescent="0.25">
      <c r="A60" s="50" t="str">
        <f t="shared" si="4"/>
        <v>SANTA CRUZ DE TENERIFE</v>
      </c>
      <c r="B60" s="51">
        <f t="shared" si="2"/>
        <v>2727944</v>
      </c>
      <c r="C60" s="51">
        <f t="shared" si="3"/>
        <v>2551429</v>
      </c>
      <c r="D60" s="51">
        <f t="shared" si="6"/>
        <v>7</v>
      </c>
      <c r="E60" s="50" t="str">
        <f t="shared" si="5"/>
        <v>CEUTA</v>
      </c>
      <c r="F60" s="50">
        <f t="shared" si="9"/>
        <v>416206</v>
      </c>
      <c r="G60" s="50">
        <f t="shared" si="8"/>
        <v>434175</v>
      </c>
    </row>
    <row r="61" spans="1:7" x14ac:dyDescent="0.25">
      <c r="A61" s="50" t="str">
        <f t="shared" si="4"/>
        <v>SANTANDER</v>
      </c>
      <c r="B61" s="51">
        <f t="shared" si="2"/>
        <v>822648</v>
      </c>
      <c r="C61" s="51">
        <f t="shared" si="3"/>
        <v>777787</v>
      </c>
      <c r="D61" s="51">
        <f t="shared" si="6"/>
        <v>11</v>
      </c>
      <c r="E61" s="50" t="str">
        <f t="shared" si="5"/>
        <v>MOTRIL</v>
      </c>
      <c r="F61" s="50">
        <f t="shared" si="9"/>
        <v>383470</v>
      </c>
      <c r="G61" s="50">
        <f t="shared" si="8"/>
        <v>176982</v>
      </c>
    </row>
    <row r="62" spans="1:7" x14ac:dyDescent="0.25">
      <c r="A62" s="50" t="str">
        <f t="shared" si="4"/>
        <v>SEVILLA</v>
      </c>
      <c r="B62" s="51">
        <f t="shared" si="2"/>
        <v>729654</v>
      </c>
      <c r="C62" s="51">
        <f t="shared" si="3"/>
        <v>920962</v>
      </c>
      <c r="D62" s="51">
        <f t="shared" si="6"/>
        <v>13</v>
      </c>
      <c r="E62" s="50" t="str">
        <f t="shared" si="5"/>
        <v>A CORUÑA</v>
      </c>
      <c r="F62" s="50">
        <f t="shared" si="9"/>
        <v>357788</v>
      </c>
      <c r="G62" s="50">
        <f t="shared" si="8"/>
        <v>376589</v>
      </c>
    </row>
    <row r="63" spans="1:7" x14ac:dyDescent="0.25">
      <c r="A63" s="50" t="str">
        <f t="shared" si="4"/>
        <v>TARRAGONA</v>
      </c>
      <c r="B63" s="51">
        <f t="shared" si="2"/>
        <v>809609</v>
      </c>
      <c r="C63" s="51">
        <f t="shared" si="3"/>
        <v>824466</v>
      </c>
      <c r="D63" s="51">
        <f t="shared" si="6"/>
        <v>12</v>
      </c>
      <c r="E63" s="50" t="str">
        <f t="shared" si="5"/>
        <v>HUELVA</v>
      </c>
      <c r="F63" s="50">
        <f t="shared" si="9"/>
        <v>288091</v>
      </c>
      <c r="G63" s="50">
        <f t="shared" si="8"/>
        <v>163085</v>
      </c>
    </row>
    <row r="64" spans="1:7" x14ac:dyDescent="0.25">
      <c r="A64" s="50" t="str">
        <f t="shared" si="4"/>
        <v>VALENCIA</v>
      </c>
      <c r="B64" s="51">
        <f t="shared" si="2"/>
        <v>28080583</v>
      </c>
      <c r="C64" s="51">
        <f t="shared" si="3"/>
        <v>27320609</v>
      </c>
      <c r="D64" s="51">
        <f t="shared" si="6"/>
        <v>1</v>
      </c>
      <c r="E64" s="50" t="str">
        <f t="shared" si="5"/>
        <v>FERROL-SAN CIBRAO</v>
      </c>
      <c r="F64" s="50">
        <f t="shared" si="9"/>
        <v>280807</v>
      </c>
      <c r="G64" s="50">
        <f t="shared" si="8"/>
        <v>273956</v>
      </c>
    </row>
    <row r="65" spans="1:7" x14ac:dyDescent="0.25">
      <c r="A65" s="50" t="str">
        <f t="shared" si="4"/>
        <v>VIGO</v>
      </c>
      <c r="B65" s="51">
        <f t="shared" si="2"/>
        <v>1484264</v>
      </c>
      <c r="C65" s="51">
        <f t="shared" si="3"/>
        <v>1522211</v>
      </c>
      <c r="D65" s="51">
        <f t="shared" si="6"/>
        <v>9</v>
      </c>
      <c r="E65" s="50" t="str">
        <f t="shared" si="5"/>
        <v>ALMERÍA</v>
      </c>
      <c r="F65" s="50">
        <f t="shared" si="9"/>
        <v>263721</v>
      </c>
      <c r="G65" s="50">
        <f t="shared" si="8"/>
        <v>279380</v>
      </c>
    </row>
    <row r="66" spans="1:7" x14ac:dyDescent="0.25">
      <c r="A66" s="50" t="str">
        <f t="shared" si="4"/>
        <v>VILAGARCÍA</v>
      </c>
      <c r="B66" s="51">
        <f t="shared" si="2"/>
        <v>252205</v>
      </c>
      <c r="C66" s="51">
        <f t="shared" si="3"/>
        <v>261883</v>
      </c>
      <c r="D66" s="51">
        <f t="shared" si="6"/>
        <v>28</v>
      </c>
      <c r="E66" s="50" t="str">
        <f t="shared" si="5"/>
        <v>VILAGARCÍA</v>
      </c>
      <c r="F66" s="50">
        <f t="shared" si="9"/>
        <v>252205</v>
      </c>
      <c r="G66" s="50">
        <f t="shared" si="8"/>
        <v>261883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8">
        <v>2</v>
      </c>
      <c r="C7" s="38">
        <v>0</v>
      </c>
      <c r="D7" s="38">
        <v>277</v>
      </c>
      <c r="E7" s="38">
        <v>4</v>
      </c>
      <c r="F7" s="11">
        <f>((E7*100)/D7)-100</f>
        <v>-98.555956678700355</v>
      </c>
      <c r="G7" s="1"/>
      <c r="H7" s="1"/>
      <c r="I7" s="1"/>
    </row>
    <row r="8" spans="1:12" x14ac:dyDescent="0.25">
      <c r="A8" s="12" t="s">
        <v>31</v>
      </c>
      <c r="B8" s="39">
        <v>90862</v>
      </c>
      <c r="C8" s="39">
        <v>103453</v>
      </c>
      <c r="D8" s="39">
        <v>502155</v>
      </c>
      <c r="E8" s="39">
        <v>519330</v>
      </c>
      <c r="F8" s="14">
        <f t="shared" ref="F8:F35" si="0">((E8*100)/D8)-100</f>
        <v>3.4202586850673526</v>
      </c>
      <c r="G8" s="1"/>
      <c r="H8" s="1"/>
      <c r="I8" s="1"/>
    </row>
    <row r="9" spans="1:12" x14ac:dyDescent="0.25">
      <c r="A9" s="9" t="s">
        <v>164</v>
      </c>
      <c r="B9" s="38">
        <v>6285</v>
      </c>
      <c r="C9" s="38">
        <v>3860</v>
      </c>
      <c r="D9" s="38">
        <v>17156</v>
      </c>
      <c r="E9" s="38">
        <v>16628</v>
      </c>
      <c r="F9" s="11">
        <f t="shared" si="0"/>
        <v>-3.0776404756353486</v>
      </c>
      <c r="G9" s="1"/>
      <c r="H9" s="1"/>
      <c r="I9" s="1"/>
    </row>
    <row r="10" spans="1:12" x14ac:dyDescent="0.25">
      <c r="A10" s="12" t="s">
        <v>166</v>
      </c>
      <c r="B10" s="39">
        <v>0</v>
      </c>
      <c r="C10" s="39">
        <v>0</v>
      </c>
      <c r="D10" s="39">
        <v>0</v>
      </c>
      <c r="E10" s="39">
        <v>0</v>
      </c>
      <c r="F10" s="18"/>
      <c r="G10" s="1"/>
      <c r="H10" s="1"/>
      <c r="I10" s="1"/>
    </row>
    <row r="11" spans="1:12" x14ac:dyDescent="0.25">
      <c r="A11" s="9" t="s">
        <v>167</v>
      </c>
      <c r="B11" s="38">
        <v>5021645</v>
      </c>
      <c r="C11" s="38">
        <v>5343130</v>
      </c>
      <c r="D11" s="38">
        <v>24903403</v>
      </c>
      <c r="E11" s="38">
        <v>23075737</v>
      </c>
      <c r="F11" s="11">
        <f t="shared" si="0"/>
        <v>-7.3390210968356371</v>
      </c>
      <c r="G11" s="1"/>
      <c r="H11" s="1"/>
      <c r="I11" s="1"/>
    </row>
    <row r="12" spans="1:12" x14ac:dyDescent="0.25">
      <c r="A12" s="12" t="s">
        <v>168</v>
      </c>
      <c r="B12" s="39">
        <v>43314</v>
      </c>
      <c r="C12" s="39">
        <v>53024</v>
      </c>
      <c r="D12" s="39">
        <v>210527</v>
      </c>
      <c r="E12" s="39">
        <v>274989</v>
      </c>
      <c r="F12" s="14">
        <f t="shared" si="0"/>
        <v>30.619350487110921</v>
      </c>
      <c r="G12" s="1"/>
      <c r="H12" s="1"/>
      <c r="I12" s="1"/>
    </row>
    <row r="13" spans="1:12" x14ac:dyDescent="0.25">
      <c r="A13" s="9" t="s">
        <v>32</v>
      </c>
      <c r="B13" s="38">
        <v>79808</v>
      </c>
      <c r="C13" s="38">
        <v>82028</v>
      </c>
      <c r="D13" s="38">
        <v>327064</v>
      </c>
      <c r="E13" s="38">
        <v>346846</v>
      </c>
      <c r="F13" s="11">
        <f t="shared" si="0"/>
        <v>6.0483575080106675</v>
      </c>
      <c r="G13" s="1"/>
      <c r="H13" s="1"/>
      <c r="I13" s="1"/>
    </row>
    <row r="14" spans="1:12" x14ac:dyDescent="0.25">
      <c r="A14" s="12" t="s">
        <v>33</v>
      </c>
      <c r="B14" s="39">
        <v>1862518</v>
      </c>
      <c r="C14" s="39">
        <v>2685837</v>
      </c>
      <c r="D14" s="39">
        <v>8358086</v>
      </c>
      <c r="E14" s="39">
        <v>11457627</v>
      </c>
      <c r="F14" s="14">
        <f t="shared" si="0"/>
        <v>37.084339644267828</v>
      </c>
      <c r="G14" s="1"/>
      <c r="H14" s="1"/>
      <c r="I14" s="1"/>
    </row>
    <row r="15" spans="1:12" x14ac:dyDescent="0.25">
      <c r="A15" s="9" t="s">
        <v>34</v>
      </c>
      <c r="B15" s="38">
        <v>537699</v>
      </c>
      <c r="C15" s="38">
        <v>513235</v>
      </c>
      <c r="D15" s="38">
        <v>2470308</v>
      </c>
      <c r="E15" s="38">
        <v>2459344</v>
      </c>
      <c r="F15" s="11">
        <f t="shared" si="0"/>
        <v>-0.44383129553075662</v>
      </c>
      <c r="G15" s="1"/>
      <c r="H15" s="1"/>
      <c r="I15" s="1"/>
    </row>
    <row r="16" spans="1:12" x14ac:dyDescent="0.25">
      <c r="A16" s="12" t="s">
        <v>35</v>
      </c>
      <c r="B16" s="39">
        <v>115127</v>
      </c>
      <c r="C16" s="39">
        <v>123320</v>
      </c>
      <c r="D16" s="39">
        <v>500114</v>
      </c>
      <c r="E16" s="39">
        <v>458597</v>
      </c>
      <c r="F16" s="14">
        <f t="shared" si="0"/>
        <v>-8.301507256345559</v>
      </c>
      <c r="G16" s="1"/>
      <c r="H16" s="1"/>
      <c r="I16" s="1"/>
    </row>
    <row r="17" spans="1:9" x14ac:dyDescent="0.25">
      <c r="A17" s="9" t="s">
        <v>169</v>
      </c>
      <c r="B17" s="38">
        <v>300503</v>
      </c>
      <c r="C17" s="38">
        <v>324176</v>
      </c>
      <c r="D17" s="38">
        <v>1308770</v>
      </c>
      <c r="E17" s="38">
        <v>1503473</v>
      </c>
      <c r="F17" s="11">
        <f t="shared" si="0"/>
        <v>14.876792713769419</v>
      </c>
      <c r="G17" s="1"/>
      <c r="H17" s="1"/>
      <c r="I17" s="1"/>
    </row>
    <row r="18" spans="1:9" x14ac:dyDescent="0.25">
      <c r="A18" s="12" t="s">
        <v>36</v>
      </c>
      <c r="B18" s="39">
        <v>14899</v>
      </c>
      <c r="C18" s="39">
        <v>13508</v>
      </c>
      <c r="D18" s="39">
        <v>67496</v>
      </c>
      <c r="E18" s="39">
        <v>71411</v>
      </c>
      <c r="F18" s="14">
        <f t="shared" si="0"/>
        <v>5.8003437240725333</v>
      </c>
      <c r="G18" s="1"/>
      <c r="H18" s="1"/>
      <c r="I18" s="1"/>
    </row>
    <row r="19" spans="1:9" x14ac:dyDescent="0.25">
      <c r="A19" s="9" t="s">
        <v>37</v>
      </c>
      <c r="B19" s="38">
        <v>463</v>
      </c>
      <c r="C19" s="38">
        <v>64</v>
      </c>
      <c r="D19" s="38">
        <v>4784</v>
      </c>
      <c r="E19" s="38">
        <v>1147</v>
      </c>
      <c r="F19" s="11">
        <f t="shared" si="0"/>
        <v>-76.024247491638789</v>
      </c>
      <c r="G19" s="1"/>
      <c r="H19" s="1"/>
      <c r="I19" s="1"/>
    </row>
    <row r="20" spans="1:9" x14ac:dyDescent="0.25">
      <c r="A20" s="12" t="s">
        <v>170</v>
      </c>
      <c r="B20" s="39">
        <v>66736</v>
      </c>
      <c r="C20" s="39">
        <v>75375</v>
      </c>
      <c r="D20" s="39">
        <v>322357</v>
      </c>
      <c r="E20" s="39">
        <v>399307</v>
      </c>
      <c r="F20" s="14">
        <f t="shared" si="0"/>
        <v>23.871049798825524</v>
      </c>
      <c r="G20" s="1"/>
      <c r="H20" s="1"/>
      <c r="I20" s="1"/>
    </row>
    <row r="21" spans="1:9" x14ac:dyDescent="0.25">
      <c r="A21" s="9" t="s">
        <v>38</v>
      </c>
      <c r="B21" s="38">
        <v>12826</v>
      </c>
      <c r="C21" s="38">
        <v>30012</v>
      </c>
      <c r="D21" s="38">
        <v>45789</v>
      </c>
      <c r="E21" s="38">
        <v>172460</v>
      </c>
      <c r="F21" s="11">
        <f t="shared" si="0"/>
        <v>276.64067789207013</v>
      </c>
      <c r="G21" s="1"/>
      <c r="H21" s="1"/>
      <c r="I21" s="1"/>
    </row>
    <row r="22" spans="1:9" x14ac:dyDescent="0.25">
      <c r="A22" s="12" t="s">
        <v>59</v>
      </c>
      <c r="B22" s="39">
        <v>750428</v>
      </c>
      <c r="C22" s="39">
        <v>1059260</v>
      </c>
      <c r="D22" s="39">
        <v>3631344</v>
      </c>
      <c r="E22" s="39">
        <v>4777904</v>
      </c>
      <c r="F22" s="14">
        <f t="shared" si="0"/>
        <v>31.573984728519235</v>
      </c>
      <c r="G22" s="1"/>
      <c r="H22" s="1"/>
      <c r="I22" s="1"/>
    </row>
    <row r="23" spans="1:9" x14ac:dyDescent="0.25">
      <c r="A23" s="9" t="s">
        <v>171</v>
      </c>
      <c r="B23" s="38">
        <v>30336</v>
      </c>
      <c r="C23" s="38">
        <v>56324</v>
      </c>
      <c r="D23" s="38">
        <v>136418</v>
      </c>
      <c r="E23" s="38">
        <v>230521</v>
      </c>
      <c r="F23" s="11">
        <f t="shared" si="0"/>
        <v>68.981366095383294</v>
      </c>
      <c r="G23" s="1"/>
      <c r="H23" s="1"/>
      <c r="I23" s="1"/>
    </row>
    <row r="24" spans="1:9" x14ac:dyDescent="0.25">
      <c r="A24" s="12" t="s">
        <v>173</v>
      </c>
      <c r="B24" s="39">
        <v>27886</v>
      </c>
      <c r="C24" s="39">
        <v>99642</v>
      </c>
      <c r="D24" s="39">
        <v>134620</v>
      </c>
      <c r="E24" s="39">
        <v>391109</v>
      </c>
      <c r="F24" s="14">
        <f t="shared" si="0"/>
        <v>190.52815332045759</v>
      </c>
      <c r="G24" s="1"/>
      <c r="H24" s="1"/>
      <c r="I24" s="1"/>
    </row>
    <row r="25" spans="1:9" x14ac:dyDescent="0.25">
      <c r="A25" s="9" t="s">
        <v>39</v>
      </c>
      <c r="B25" s="38">
        <v>24089</v>
      </c>
      <c r="C25" s="38">
        <v>29986</v>
      </c>
      <c r="D25" s="38">
        <v>108753</v>
      </c>
      <c r="E25" s="38">
        <v>121339</v>
      </c>
      <c r="F25" s="11">
        <f t="shared" si="0"/>
        <v>11.573014077772569</v>
      </c>
      <c r="G25" s="1"/>
      <c r="H25" s="1"/>
      <c r="I25" s="1"/>
    </row>
    <row r="26" spans="1:9" x14ac:dyDescent="0.25">
      <c r="A26" s="12" t="s">
        <v>40</v>
      </c>
      <c r="B26" s="39">
        <v>1930</v>
      </c>
      <c r="C26" s="39">
        <v>1246</v>
      </c>
      <c r="D26" s="39">
        <v>6902</v>
      </c>
      <c r="E26" s="39">
        <v>6585</v>
      </c>
      <c r="F26" s="14">
        <f t="shared" si="0"/>
        <v>-4.5928716314111853</v>
      </c>
      <c r="G26" s="1"/>
      <c r="H26" s="1"/>
      <c r="I26" s="1"/>
    </row>
    <row r="27" spans="1:9" x14ac:dyDescent="0.25">
      <c r="A27" s="9" t="s">
        <v>41</v>
      </c>
      <c r="B27" s="38">
        <v>13160</v>
      </c>
      <c r="C27" s="38">
        <v>0</v>
      </c>
      <c r="D27" s="38">
        <v>44976</v>
      </c>
      <c r="E27" s="38">
        <v>0</v>
      </c>
      <c r="F27" s="11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39">
        <v>226525</v>
      </c>
      <c r="C28" s="39">
        <v>268600</v>
      </c>
      <c r="D28" s="39">
        <v>1150761</v>
      </c>
      <c r="E28" s="39">
        <v>1263824</v>
      </c>
      <c r="F28" s="14">
        <f t="shared" si="0"/>
        <v>9.8250635883558743</v>
      </c>
      <c r="G28" s="1"/>
      <c r="H28" s="1"/>
      <c r="I28" s="1"/>
    </row>
    <row r="29" spans="1:9" x14ac:dyDescent="0.25">
      <c r="A29" s="9" t="s">
        <v>43</v>
      </c>
      <c r="B29" s="38">
        <v>1888</v>
      </c>
      <c r="C29" s="38">
        <v>5934</v>
      </c>
      <c r="D29" s="38">
        <v>8417</v>
      </c>
      <c r="E29" s="38">
        <v>14174</v>
      </c>
      <c r="F29" s="11">
        <f t="shared" si="0"/>
        <v>68.397291196388267</v>
      </c>
      <c r="G29" s="1"/>
      <c r="H29" s="1"/>
      <c r="I29" s="1"/>
    </row>
    <row r="30" spans="1:9" x14ac:dyDescent="0.25">
      <c r="A30" s="12" t="s">
        <v>44</v>
      </c>
      <c r="B30" s="39">
        <v>96070</v>
      </c>
      <c r="C30" s="39">
        <v>86917</v>
      </c>
      <c r="D30" s="39">
        <v>500890</v>
      </c>
      <c r="E30" s="39">
        <v>384230</v>
      </c>
      <c r="F30" s="14">
        <f t="shared" si="0"/>
        <v>-23.290542833755921</v>
      </c>
      <c r="G30" s="1"/>
      <c r="H30" s="1"/>
      <c r="I30" s="1"/>
    </row>
    <row r="31" spans="1:9" x14ac:dyDescent="0.25">
      <c r="A31" s="9" t="s">
        <v>45</v>
      </c>
      <c r="B31" s="38">
        <v>70444</v>
      </c>
      <c r="C31" s="38">
        <v>48977</v>
      </c>
      <c r="D31" s="38">
        <v>348001</v>
      </c>
      <c r="E31" s="38">
        <v>243398</v>
      </c>
      <c r="F31" s="11">
        <f t="shared" si="0"/>
        <v>-30.058246959060469</v>
      </c>
      <c r="G31" s="1"/>
      <c r="H31" s="1"/>
      <c r="I31" s="1"/>
    </row>
    <row r="32" spans="1:9" x14ac:dyDescent="0.25">
      <c r="A32" s="12" t="s">
        <v>46</v>
      </c>
      <c r="B32" s="39">
        <v>4794829</v>
      </c>
      <c r="C32" s="39">
        <v>5073371</v>
      </c>
      <c r="D32" s="39">
        <v>22612581</v>
      </c>
      <c r="E32" s="39">
        <v>23449998</v>
      </c>
      <c r="F32" s="14">
        <f t="shared" si="0"/>
        <v>3.703323384446918</v>
      </c>
      <c r="G32" s="1"/>
      <c r="H32" s="1"/>
      <c r="I32" s="1"/>
    </row>
    <row r="33" spans="1:9" x14ac:dyDescent="0.25">
      <c r="A33" s="9" t="s">
        <v>47</v>
      </c>
      <c r="B33" s="38">
        <v>232798</v>
      </c>
      <c r="C33" s="38">
        <v>245507</v>
      </c>
      <c r="D33" s="38">
        <v>1115990</v>
      </c>
      <c r="E33" s="38">
        <v>1075568</v>
      </c>
      <c r="F33" s="11">
        <f t="shared" si="0"/>
        <v>-3.6220754666260433</v>
      </c>
      <c r="G33" s="1"/>
      <c r="H33" s="1"/>
      <c r="I33" s="1"/>
    </row>
    <row r="34" spans="1:9" x14ac:dyDescent="0.25">
      <c r="A34" s="12" t="s">
        <v>172</v>
      </c>
      <c r="B34" s="39">
        <v>28546</v>
      </c>
      <c r="C34" s="39">
        <v>28807</v>
      </c>
      <c r="D34" s="39">
        <v>123168</v>
      </c>
      <c r="E34" s="39">
        <v>125048</v>
      </c>
      <c r="F34" s="14">
        <f t="shared" si="0"/>
        <v>1.5263704858404736</v>
      </c>
      <c r="G34" s="1"/>
      <c r="H34" s="1"/>
      <c r="I34" s="1"/>
    </row>
    <row r="35" spans="1:9" x14ac:dyDescent="0.25">
      <c r="A35" s="15" t="s">
        <v>48</v>
      </c>
      <c r="B35" s="16">
        <f>SUM(B7:B34)</f>
        <v>14451616</v>
      </c>
      <c r="C35" s="16">
        <f t="shared" ref="C35:E35" si="1">SUM(C7:C34)</f>
        <v>16355593</v>
      </c>
      <c r="D35" s="16">
        <f t="shared" si="1"/>
        <v>68961107</v>
      </c>
      <c r="E35" s="16">
        <f t="shared" si="1"/>
        <v>72840598</v>
      </c>
      <c r="F35" s="17">
        <f t="shared" si="0"/>
        <v>5.6256217000692885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4</v>
      </c>
      <c r="C39" s="51">
        <f t="shared" si="3"/>
        <v>277</v>
      </c>
      <c r="D39" s="51">
        <f>_xlfn.RANK.EQ(B39,$B$39:$B$66)+COUNTIF($B$39:$B$66,B39)-1</f>
        <v>26</v>
      </c>
      <c r="E39" s="50" t="str">
        <f t="shared" ref="E39:E66" si="5">INDEX($A$39:$B$66,MATCH(ROW()-38,$D$39:$D$66,0),1)</f>
        <v>VALENCIA</v>
      </c>
      <c r="F39" s="50">
        <f>LOOKUP(E39,$A$39:$A$66,$B$39:$B$66)</f>
        <v>23449998</v>
      </c>
      <c r="G39" s="50">
        <f>LOOKUP(E39,$A$39:$A$66,$C$39:$C$66)</f>
        <v>22612581</v>
      </c>
    </row>
    <row r="40" spans="1:9" x14ac:dyDescent="0.25">
      <c r="A40" s="50" t="str">
        <f t="shared" si="4"/>
        <v>ALICANTE</v>
      </c>
      <c r="B40" s="51">
        <f t="shared" si="2"/>
        <v>519330</v>
      </c>
      <c r="C40" s="51">
        <f t="shared" si="3"/>
        <v>502155</v>
      </c>
      <c r="D40" s="51">
        <f t="shared" ref="D40:D66" si="6">_xlfn.RANK.EQ(B40,$B$39:$B$66)+COUNTIF($B$39:$B$66,B40)-1</f>
        <v>9</v>
      </c>
      <c r="E40" s="50" t="str">
        <f t="shared" si="5"/>
        <v>BAHÍA DE ALGECIRAS</v>
      </c>
      <c r="F40" s="50">
        <f t="shared" ref="F40:F55" si="7">LOOKUP(E40,$A$39:$A$66,$B$39:$B$66)</f>
        <v>23075737</v>
      </c>
      <c r="G40" s="50">
        <f t="shared" ref="G40:G66" si="8">LOOKUP(E40,$A$39:$A$66,$C$39:$C$66)</f>
        <v>24903403</v>
      </c>
    </row>
    <row r="41" spans="1:9" x14ac:dyDescent="0.25">
      <c r="A41" s="50" t="str">
        <f t="shared" si="4"/>
        <v>ALMERÍA</v>
      </c>
      <c r="B41" s="51">
        <f t="shared" si="2"/>
        <v>16628</v>
      </c>
      <c r="C41" s="51">
        <f t="shared" si="3"/>
        <v>17156</v>
      </c>
      <c r="D41" s="51">
        <f t="shared" si="6"/>
        <v>22</v>
      </c>
      <c r="E41" s="50" t="str">
        <f t="shared" si="5"/>
        <v>BARCELONA</v>
      </c>
      <c r="F41" s="50">
        <f t="shared" si="7"/>
        <v>11457627</v>
      </c>
      <c r="G41" s="50">
        <f t="shared" si="8"/>
        <v>8358086</v>
      </c>
    </row>
    <row r="42" spans="1:9" x14ac:dyDescent="0.25">
      <c r="A42" s="50" t="str">
        <f t="shared" si="4"/>
        <v>AVILÉS</v>
      </c>
      <c r="B42" s="51">
        <f t="shared" si="2"/>
        <v>0</v>
      </c>
      <c r="C42" s="51">
        <f t="shared" si="3"/>
        <v>0</v>
      </c>
      <c r="D42" s="51">
        <f t="shared" si="6"/>
        <v>28</v>
      </c>
      <c r="E42" s="50" t="str">
        <f t="shared" si="5"/>
        <v>LAS PALMAS</v>
      </c>
      <c r="F42" s="50">
        <f t="shared" si="7"/>
        <v>4777904</v>
      </c>
      <c r="G42" s="50">
        <f t="shared" si="8"/>
        <v>3631344</v>
      </c>
    </row>
    <row r="43" spans="1:9" x14ac:dyDescent="0.25">
      <c r="A43" s="50" t="str">
        <f t="shared" si="4"/>
        <v>BAHÍA DE ALGECIRAS</v>
      </c>
      <c r="B43" s="51">
        <f t="shared" si="2"/>
        <v>23075737</v>
      </c>
      <c r="C43" s="51">
        <f t="shared" si="3"/>
        <v>24903403</v>
      </c>
      <c r="D43" s="51">
        <f t="shared" si="6"/>
        <v>2</v>
      </c>
      <c r="E43" s="50" t="str">
        <f t="shared" si="5"/>
        <v>BILBAO</v>
      </c>
      <c r="F43" s="50">
        <f t="shared" si="7"/>
        <v>2459344</v>
      </c>
      <c r="G43" s="50">
        <f t="shared" si="8"/>
        <v>2470308</v>
      </c>
    </row>
    <row r="44" spans="1:9" x14ac:dyDescent="0.25">
      <c r="A44" s="50" t="str">
        <f t="shared" si="4"/>
        <v>BAHÍA DE CÁDIZ</v>
      </c>
      <c r="B44" s="51">
        <f t="shared" si="2"/>
        <v>274989</v>
      </c>
      <c r="C44" s="51">
        <f t="shared" si="3"/>
        <v>210527</v>
      </c>
      <c r="D44" s="51">
        <f t="shared" si="6"/>
        <v>15</v>
      </c>
      <c r="E44" s="50" t="str">
        <f t="shared" si="5"/>
        <v>CASTELLÓN</v>
      </c>
      <c r="F44" s="50">
        <f t="shared" si="7"/>
        <v>1503473</v>
      </c>
      <c r="G44" s="50">
        <f t="shared" si="8"/>
        <v>1308770</v>
      </c>
    </row>
    <row r="45" spans="1:9" x14ac:dyDescent="0.25">
      <c r="A45" s="50" t="str">
        <f t="shared" si="4"/>
        <v>BALEARES</v>
      </c>
      <c r="B45" s="51">
        <f t="shared" si="2"/>
        <v>346846</v>
      </c>
      <c r="C45" s="51">
        <f t="shared" si="3"/>
        <v>327064</v>
      </c>
      <c r="D45" s="51">
        <f t="shared" si="6"/>
        <v>14</v>
      </c>
      <c r="E45" s="50" t="str">
        <f t="shared" si="5"/>
        <v>SANTA CRUZ DE TENERIFE</v>
      </c>
      <c r="F45" s="50">
        <f t="shared" si="7"/>
        <v>1263824</v>
      </c>
      <c r="G45" s="50">
        <f t="shared" si="8"/>
        <v>1150761</v>
      </c>
    </row>
    <row r="46" spans="1:9" x14ac:dyDescent="0.25">
      <c r="A46" s="50" t="str">
        <f t="shared" si="4"/>
        <v>BARCELONA</v>
      </c>
      <c r="B46" s="51">
        <f t="shared" si="2"/>
        <v>11457627</v>
      </c>
      <c r="C46" s="51">
        <f t="shared" si="3"/>
        <v>8358086</v>
      </c>
      <c r="D46" s="51">
        <f t="shared" si="6"/>
        <v>3</v>
      </c>
      <c r="E46" s="50" t="str">
        <f t="shared" si="5"/>
        <v>VIGO</v>
      </c>
      <c r="F46" s="50">
        <f t="shared" si="7"/>
        <v>1075568</v>
      </c>
      <c r="G46" s="50">
        <f t="shared" si="8"/>
        <v>1115990</v>
      </c>
    </row>
    <row r="47" spans="1:9" x14ac:dyDescent="0.25">
      <c r="A47" s="50" t="str">
        <f t="shared" si="4"/>
        <v>BILBAO</v>
      </c>
      <c r="B47" s="51">
        <f t="shared" si="2"/>
        <v>2459344</v>
      </c>
      <c r="C47" s="51">
        <f t="shared" si="3"/>
        <v>2470308</v>
      </c>
      <c r="D47" s="51">
        <f t="shared" si="6"/>
        <v>5</v>
      </c>
      <c r="E47" s="50" t="str">
        <f t="shared" si="5"/>
        <v>ALICANTE</v>
      </c>
      <c r="F47" s="50">
        <f t="shared" si="7"/>
        <v>519330</v>
      </c>
      <c r="G47" s="50">
        <f t="shared" si="8"/>
        <v>502155</v>
      </c>
    </row>
    <row r="48" spans="1:9" x14ac:dyDescent="0.25">
      <c r="A48" s="50" t="str">
        <f t="shared" si="4"/>
        <v>CARTAGENA</v>
      </c>
      <c r="B48" s="51">
        <f t="shared" si="2"/>
        <v>458597</v>
      </c>
      <c r="C48" s="51">
        <f t="shared" si="3"/>
        <v>500114</v>
      </c>
      <c r="D48" s="51">
        <f t="shared" si="6"/>
        <v>10</v>
      </c>
      <c r="E48" s="50" t="str">
        <f t="shared" si="5"/>
        <v>CARTAGENA</v>
      </c>
      <c r="F48" s="50">
        <f t="shared" si="7"/>
        <v>458597</v>
      </c>
      <c r="G48" s="50">
        <f t="shared" si="8"/>
        <v>500114</v>
      </c>
    </row>
    <row r="49" spans="1:7" x14ac:dyDescent="0.25">
      <c r="A49" s="50" t="str">
        <f t="shared" si="4"/>
        <v>CASTELLÓN</v>
      </c>
      <c r="B49" s="51">
        <f t="shared" si="2"/>
        <v>1503473</v>
      </c>
      <c r="C49" s="51">
        <f t="shared" si="3"/>
        <v>1308770</v>
      </c>
      <c r="D49" s="51">
        <f t="shared" si="6"/>
        <v>6</v>
      </c>
      <c r="E49" s="50" t="str">
        <f t="shared" si="5"/>
        <v>GIJÓN</v>
      </c>
      <c r="F49" s="50">
        <f t="shared" si="7"/>
        <v>399307</v>
      </c>
      <c r="G49" s="50">
        <f t="shared" si="8"/>
        <v>322357</v>
      </c>
    </row>
    <row r="50" spans="1:7" x14ac:dyDescent="0.25">
      <c r="A50" s="50" t="str">
        <f t="shared" si="4"/>
        <v>CEUTA</v>
      </c>
      <c r="B50" s="51">
        <f t="shared" si="2"/>
        <v>71411</v>
      </c>
      <c r="C50" s="51">
        <f t="shared" si="3"/>
        <v>67496</v>
      </c>
      <c r="D50" s="51">
        <f t="shared" si="6"/>
        <v>21</v>
      </c>
      <c r="E50" s="50" t="str">
        <f t="shared" si="5"/>
        <v>MARÍN Y RÍA DE PONTEVEDRA</v>
      </c>
      <c r="F50" s="50">
        <f t="shared" si="7"/>
        <v>391109</v>
      </c>
      <c r="G50" s="50">
        <f t="shared" si="8"/>
        <v>134620</v>
      </c>
    </row>
    <row r="51" spans="1:7" x14ac:dyDescent="0.25">
      <c r="A51" s="50" t="str">
        <f t="shared" si="4"/>
        <v>FERROL-SAN CIBRAO</v>
      </c>
      <c r="B51" s="51">
        <f t="shared" si="2"/>
        <v>1147</v>
      </c>
      <c r="C51" s="51">
        <f t="shared" si="3"/>
        <v>4784</v>
      </c>
      <c r="D51" s="51">
        <f t="shared" si="6"/>
        <v>25</v>
      </c>
      <c r="E51" s="50" t="str">
        <f t="shared" si="5"/>
        <v>SEVILLA</v>
      </c>
      <c r="F51" s="50">
        <f t="shared" si="7"/>
        <v>384230</v>
      </c>
      <c r="G51" s="50">
        <f t="shared" si="8"/>
        <v>500890</v>
      </c>
    </row>
    <row r="52" spans="1:7" x14ac:dyDescent="0.25">
      <c r="A52" s="50" t="str">
        <f t="shared" si="4"/>
        <v>GIJÓN</v>
      </c>
      <c r="B52" s="51">
        <f t="shared" si="2"/>
        <v>399307</v>
      </c>
      <c r="C52" s="51">
        <f t="shared" si="3"/>
        <v>322357</v>
      </c>
      <c r="D52" s="51">
        <f t="shared" si="6"/>
        <v>11</v>
      </c>
      <c r="E52" s="50" t="str">
        <f t="shared" si="5"/>
        <v>BALEARES</v>
      </c>
      <c r="F52" s="50">
        <f t="shared" si="7"/>
        <v>346846</v>
      </c>
      <c r="G52" s="50">
        <f t="shared" si="8"/>
        <v>327064</v>
      </c>
    </row>
    <row r="53" spans="1:7" x14ac:dyDescent="0.25">
      <c r="A53" s="50" t="str">
        <f t="shared" si="4"/>
        <v>HUELVA</v>
      </c>
      <c r="B53" s="51">
        <f t="shared" si="2"/>
        <v>172460</v>
      </c>
      <c r="C53" s="51">
        <f t="shared" si="3"/>
        <v>45789</v>
      </c>
      <c r="D53" s="51">
        <f t="shared" si="6"/>
        <v>18</v>
      </c>
      <c r="E53" s="50" t="str">
        <f t="shared" si="5"/>
        <v>BAHÍA DE CÁDIZ</v>
      </c>
      <c r="F53" s="50">
        <f t="shared" si="7"/>
        <v>274989</v>
      </c>
      <c r="G53" s="50">
        <f t="shared" si="8"/>
        <v>210527</v>
      </c>
    </row>
    <row r="54" spans="1:7" x14ac:dyDescent="0.25">
      <c r="A54" s="50" t="str">
        <f t="shared" si="4"/>
        <v>LAS PALMAS</v>
      </c>
      <c r="B54" s="51">
        <f t="shared" si="2"/>
        <v>4777904</v>
      </c>
      <c r="C54" s="51">
        <f t="shared" si="3"/>
        <v>3631344</v>
      </c>
      <c r="D54" s="51">
        <f t="shared" si="6"/>
        <v>4</v>
      </c>
      <c r="E54" s="50" t="str">
        <f t="shared" si="5"/>
        <v>TARRAGONA</v>
      </c>
      <c r="F54" s="50">
        <f t="shared" si="7"/>
        <v>243398</v>
      </c>
      <c r="G54" s="50">
        <f t="shared" si="8"/>
        <v>348001</v>
      </c>
    </row>
    <row r="55" spans="1:7" x14ac:dyDescent="0.25">
      <c r="A55" s="50" t="str">
        <f t="shared" si="4"/>
        <v>MÁLAGA</v>
      </c>
      <c r="B55" s="51">
        <f t="shared" si="2"/>
        <v>230521</v>
      </c>
      <c r="C55" s="51">
        <f t="shared" si="3"/>
        <v>136418</v>
      </c>
      <c r="D55" s="51">
        <f t="shared" si="6"/>
        <v>17</v>
      </c>
      <c r="E55" s="50" t="str">
        <f t="shared" si="5"/>
        <v>MÁLAGA</v>
      </c>
      <c r="F55" s="50">
        <f t="shared" si="7"/>
        <v>230521</v>
      </c>
      <c r="G55" s="50">
        <f t="shared" si="8"/>
        <v>136418</v>
      </c>
    </row>
    <row r="56" spans="1:7" x14ac:dyDescent="0.25">
      <c r="A56" s="50" t="str">
        <f t="shared" si="4"/>
        <v>MARÍN Y RÍA DE PONTEVEDRA</v>
      </c>
      <c r="B56" s="51">
        <f t="shared" si="2"/>
        <v>391109</v>
      </c>
      <c r="C56" s="51">
        <f t="shared" si="3"/>
        <v>134620</v>
      </c>
      <c r="D56" s="51">
        <f t="shared" si="6"/>
        <v>12</v>
      </c>
      <c r="E56" s="50" t="str">
        <f t="shared" si="5"/>
        <v>HUELVA</v>
      </c>
      <c r="F56" s="50">
        <f t="shared" ref="F56:F66" si="9">LOOKUP(E56,$A$39:$A$66,$B$39:$B$66)</f>
        <v>172460</v>
      </c>
      <c r="G56" s="50">
        <f t="shared" si="8"/>
        <v>45789</v>
      </c>
    </row>
    <row r="57" spans="1:7" x14ac:dyDescent="0.25">
      <c r="A57" s="50" t="str">
        <f t="shared" si="4"/>
        <v>MELILLA</v>
      </c>
      <c r="B57" s="51">
        <f t="shared" si="2"/>
        <v>121339</v>
      </c>
      <c r="C57" s="51">
        <f t="shared" si="3"/>
        <v>108753</v>
      </c>
      <c r="D57" s="51">
        <f t="shared" si="6"/>
        <v>20</v>
      </c>
      <c r="E57" s="50" t="str">
        <f t="shared" si="5"/>
        <v>VILAGARCÍA</v>
      </c>
      <c r="F57" s="50">
        <f t="shared" si="9"/>
        <v>125048</v>
      </c>
      <c r="G57" s="50">
        <f t="shared" si="8"/>
        <v>123168</v>
      </c>
    </row>
    <row r="58" spans="1:7" x14ac:dyDescent="0.25">
      <c r="A58" s="50" t="str">
        <f t="shared" si="4"/>
        <v>MOTRIL</v>
      </c>
      <c r="B58" s="51">
        <f t="shared" si="2"/>
        <v>6585</v>
      </c>
      <c r="C58" s="51">
        <f t="shared" si="3"/>
        <v>6902</v>
      </c>
      <c r="D58" s="51">
        <f t="shared" si="6"/>
        <v>24</v>
      </c>
      <c r="E58" s="50" t="str">
        <f t="shared" si="5"/>
        <v>MELILLA</v>
      </c>
      <c r="F58" s="50">
        <f t="shared" si="9"/>
        <v>121339</v>
      </c>
      <c r="G58" s="50">
        <f t="shared" si="8"/>
        <v>108753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44976</v>
      </c>
      <c r="D59" s="51">
        <f t="shared" si="6"/>
        <v>28</v>
      </c>
      <c r="E59" s="50" t="str">
        <f t="shared" si="5"/>
        <v>CEUTA</v>
      </c>
      <c r="F59" s="50">
        <f t="shared" si="9"/>
        <v>71411</v>
      </c>
      <c r="G59" s="50">
        <f t="shared" si="8"/>
        <v>67496</v>
      </c>
    </row>
    <row r="60" spans="1:7" x14ac:dyDescent="0.25">
      <c r="A60" s="50" t="str">
        <f t="shared" si="4"/>
        <v>SANTA CRUZ DE TENERIFE</v>
      </c>
      <c r="B60" s="51">
        <f t="shared" si="2"/>
        <v>1263824</v>
      </c>
      <c r="C60" s="51">
        <f t="shared" si="3"/>
        <v>1150761</v>
      </c>
      <c r="D60" s="51">
        <f t="shared" si="6"/>
        <v>7</v>
      </c>
      <c r="E60" s="50" t="str">
        <f t="shared" si="5"/>
        <v>ALMERÍA</v>
      </c>
      <c r="F60" s="50">
        <f t="shared" si="9"/>
        <v>16628</v>
      </c>
      <c r="G60" s="50">
        <f t="shared" si="8"/>
        <v>17156</v>
      </c>
    </row>
    <row r="61" spans="1:7" x14ac:dyDescent="0.25">
      <c r="A61" s="50" t="str">
        <f t="shared" si="4"/>
        <v>SANTANDER</v>
      </c>
      <c r="B61" s="51">
        <f t="shared" si="2"/>
        <v>14174</v>
      </c>
      <c r="C61" s="51">
        <f t="shared" si="3"/>
        <v>8417</v>
      </c>
      <c r="D61" s="51">
        <f t="shared" si="6"/>
        <v>23</v>
      </c>
      <c r="E61" s="50" t="str">
        <f t="shared" si="5"/>
        <v>SANTANDER</v>
      </c>
      <c r="F61" s="50">
        <f t="shared" si="9"/>
        <v>14174</v>
      </c>
      <c r="G61" s="50">
        <f t="shared" si="8"/>
        <v>8417</v>
      </c>
    </row>
    <row r="62" spans="1:7" x14ac:dyDescent="0.25">
      <c r="A62" s="50" t="str">
        <f t="shared" si="4"/>
        <v>SEVILLA</v>
      </c>
      <c r="B62" s="51">
        <f t="shared" si="2"/>
        <v>384230</v>
      </c>
      <c r="C62" s="51">
        <f t="shared" si="3"/>
        <v>500890</v>
      </c>
      <c r="D62" s="51">
        <f t="shared" si="6"/>
        <v>13</v>
      </c>
      <c r="E62" s="50" t="str">
        <f t="shared" si="5"/>
        <v>MOTRIL</v>
      </c>
      <c r="F62" s="50">
        <f t="shared" si="9"/>
        <v>6585</v>
      </c>
      <c r="G62" s="50">
        <f t="shared" si="8"/>
        <v>6902</v>
      </c>
    </row>
    <row r="63" spans="1:7" x14ac:dyDescent="0.25">
      <c r="A63" s="50" t="str">
        <f t="shared" si="4"/>
        <v>TARRAGONA</v>
      </c>
      <c r="B63" s="51">
        <f t="shared" si="2"/>
        <v>243398</v>
      </c>
      <c r="C63" s="51">
        <f t="shared" si="3"/>
        <v>348001</v>
      </c>
      <c r="D63" s="51">
        <f t="shared" si="6"/>
        <v>16</v>
      </c>
      <c r="E63" s="50" t="str">
        <f t="shared" si="5"/>
        <v>FERROL-SAN CIBRAO</v>
      </c>
      <c r="F63" s="50">
        <f t="shared" si="9"/>
        <v>1147</v>
      </c>
      <c r="G63" s="50">
        <f t="shared" si="8"/>
        <v>4784</v>
      </c>
    </row>
    <row r="64" spans="1:7" x14ac:dyDescent="0.25">
      <c r="A64" s="50" t="str">
        <f t="shared" si="4"/>
        <v>VALENCIA</v>
      </c>
      <c r="B64" s="51">
        <f t="shared" si="2"/>
        <v>23449998</v>
      </c>
      <c r="C64" s="51">
        <f t="shared" si="3"/>
        <v>22612581</v>
      </c>
      <c r="D64" s="51">
        <f t="shared" si="6"/>
        <v>1</v>
      </c>
      <c r="E64" s="50" t="str">
        <f t="shared" si="5"/>
        <v>A CORUÑA</v>
      </c>
      <c r="F64" s="50">
        <f t="shared" si="9"/>
        <v>4</v>
      </c>
      <c r="G64" s="50">
        <f t="shared" si="8"/>
        <v>277</v>
      </c>
    </row>
    <row r="65" spans="1:7" x14ac:dyDescent="0.25">
      <c r="A65" s="50" t="str">
        <f t="shared" si="4"/>
        <v>VIGO</v>
      </c>
      <c r="B65" s="51">
        <f t="shared" si="2"/>
        <v>1075568</v>
      </c>
      <c r="C65" s="51">
        <f t="shared" si="3"/>
        <v>1115990</v>
      </c>
      <c r="D65" s="51">
        <f t="shared" si="6"/>
        <v>8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125048</v>
      </c>
      <c r="C66" s="51">
        <f t="shared" si="3"/>
        <v>123168</v>
      </c>
      <c r="D66" s="51">
        <f t="shared" si="6"/>
        <v>19</v>
      </c>
      <c r="E66" s="50" t="str">
        <f t="shared" si="5"/>
        <v>AVILÉS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136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0">
        <v>5420</v>
      </c>
      <c r="C7" s="30">
        <v>5204</v>
      </c>
      <c r="D7" s="30">
        <v>16283</v>
      </c>
      <c r="E7" s="30">
        <v>19037</v>
      </c>
      <c r="F7" s="11">
        <f>((E7*100)/D7)-100</f>
        <v>16.913345206657254</v>
      </c>
      <c r="G7" s="1"/>
      <c r="H7" s="1"/>
      <c r="I7" s="1"/>
    </row>
    <row r="8" spans="1:12" x14ac:dyDescent="0.25">
      <c r="A8" s="12" t="s">
        <v>31</v>
      </c>
      <c r="B8" s="31">
        <v>20</v>
      </c>
      <c r="C8" s="31">
        <v>151</v>
      </c>
      <c r="D8" s="31">
        <v>100</v>
      </c>
      <c r="E8" s="31">
        <v>363</v>
      </c>
      <c r="F8" s="14">
        <f t="shared" ref="F8:F35" si="0">((E8*100)/D8)-100</f>
        <v>263</v>
      </c>
      <c r="G8" s="1"/>
      <c r="H8" s="1"/>
      <c r="I8" s="1"/>
    </row>
    <row r="9" spans="1:12" x14ac:dyDescent="0.25">
      <c r="A9" s="9" t="s">
        <v>164</v>
      </c>
      <c r="B9" s="30">
        <v>128</v>
      </c>
      <c r="C9" s="30">
        <v>241</v>
      </c>
      <c r="D9" s="30">
        <v>533</v>
      </c>
      <c r="E9" s="30">
        <v>1010</v>
      </c>
      <c r="F9" s="11">
        <f t="shared" si="0"/>
        <v>89.493433395872415</v>
      </c>
      <c r="G9" s="1"/>
      <c r="H9" s="1"/>
      <c r="I9" s="1"/>
    </row>
    <row r="10" spans="1:12" x14ac:dyDescent="0.25">
      <c r="A10" s="12" t="s">
        <v>166</v>
      </c>
      <c r="B10" s="31">
        <v>745</v>
      </c>
      <c r="C10" s="31">
        <v>1123</v>
      </c>
      <c r="D10" s="31">
        <v>6653</v>
      </c>
      <c r="E10" s="31">
        <v>7049</v>
      </c>
      <c r="F10" s="14">
        <f t="shared" si="0"/>
        <v>5.9522020141289573</v>
      </c>
      <c r="G10" s="1"/>
      <c r="H10" s="1"/>
      <c r="I10" s="1"/>
    </row>
    <row r="11" spans="1:12" x14ac:dyDescent="0.25">
      <c r="A11" s="9" t="s">
        <v>167</v>
      </c>
      <c r="B11" s="30">
        <v>55</v>
      </c>
      <c r="C11" s="30">
        <v>115</v>
      </c>
      <c r="D11" s="30">
        <v>244</v>
      </c>
      <c r="E11" s="30">
        <v>348</v>
      </c>
      <c r="F11" s="11">
        <f t="shared" si="0"/>
        <v>42.622950819672127</v>
      </c>
      <c r="G11" s="1"/>
      <c r="H11" s="1"/>
      <c r="I11" s="1"/>
    </row>
    <row r="12" spans="1:12" x14ac:dyDescent="0.25">
      <c r="A12" s="12" t="s">
        <v>168</v>
      </c>
      <c r="B12" s="31">
        <v>1687</v>
      </c>
      <c r="C12" s="31">
        <v>1724</v>
      </c>
      <c r="D12" s="31">
        <v>6222</v>
      </c>
      <c r="E12" s="31">
        <v>6742</v>
      </c>
      <c r="F12" s="14">
        <f t="shared" si="0"/>
        <v>8.3574413371906076</v>
      </c>
      <c r="G12" s="1"/>
      <c r="H12" s="1"/>
      <c r="I12" s="1"/>
    </row>
    <row r="13" spans="1:12" x14ac:dyDescent="0.25">
      <c r="A13" s="9" t="s">
        <v>32</v>
      </c>
      <c r="B13" s="30">
        <v>256</v>
      </c>
      <c r="C13" s="30">
        <v>300</v>
      </c>
      <c r="D13" s="30">
        <v>1126</v>
      </c>
      <c r="E13" s="30">
        <v>1136</v>
      </c>
      <c r="F13" s="11">
        <f t="shared" si="0"/>
        <v>0.88809946714032151</v>
      </c>
      <c r="G13" s="1"/>
      <c r="H13" s="1"/>
      <c r="I13" s="1"/>
    </row>
    <row r="14" spans="1:12" x14ac:dyDescent="0.25">
      <c r="A14" s="12" t="s">
        <v>33</v>
      </c>
      <c r="B14" s="31">
        <v>453</v>
      </c>
      <c r="C14" s="31">
        <v>454</v>
      </c>
      <c r="D14" s="31">
        <v>1522</v>
      </c>
      <c r="E14" s="31">
        <v>1831</v>
      </c>
      <c r="F14" s="14">
        <f t="shared" si="0"/>
        <v>20.302233902759525</v>
      </c>
      <c r="G14" s="1"/>
      <c r="H14" s="1"/>
      <c r="I14" s="1"/>
    </row>
    <row r="15" spans="1:12" x14ac:dyDescent="0.25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9"/>
      <c r="G15" s="1"/>
      <c r="H15" s="1"/>
      <c r="I15" s="1"/>
    </row>
    <row r="16" spans="1:12" x14ac:dyDescent="0.25">
      <c r="A16" s="12" t="s">
        <v>35</v>
      </c>
      <c r="B16" s="31">
        <v>59</v>
      </c>
      <c r="C16" s="31">
        <v>32</v>
      </c>
      <c r="D16" s="31">
        <v>191</v>
      </c>
      <c r="E16" s="31">
        <v>197</v>
      </c>
      <c r="F16" s="14">
        <f t="shared" si="0"/>
        <v>3.1413612565444993</v>
      </c>
      <c r="G16" s="1"/>
      <c r="H16" s="1"/>
      <c r="I16" s="1"/>
    </row>
    <row r="17" spans="1:9" x14ac:dyDescent="0.25">
      <c r="A17" s="9" t="s">
        <v>169</v>
      </c>
      <c r="B17" s="30">
        <v>475</v>
      </c>
      <c r="C17" s="30">
        <v>459</v>
      </c>
      <c r="D17" s="30">
        <v>1910</v>
      </c>
      <c r="E17" s="30">
        <v>1382</v>
      </c>
      <c r="F17" s="11">
        <f t="shared" si="0"/>
        <v>-27.643979057591622</v>
      </c>
      <c r="G17" s="1"/>
      <c r="H17" s="1"/>
      <c r="I17" s="1"/>
    </row>
    <row r="18" spans="1:9" x14ac:dyDescent="0.25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/>
      <c r="G18" s="1"/>
      <c r="H18" s="1"/>
      <c r="I18" s="1"/>
    </row>
    <row r="19" spans="1:9" x14ac:dyDescent="0.25">
      <c r="A19" s="9" t="s">
        <v>37</v>
      </c>
      <c r="B19" s="30">
        <v>22</v>
      </c>
      <c r="C19" s="30">
        <v>20</v>
      </c>
      <c r="D19" s="30">
        <v>103</v>
      </c>
      <c r="E19" s="30">
        <v>84</v>
      </c>
      <c r="F19" s="11">
        <f t="shared" si="0"/>
        <v>-18.446601941747574</v>
      </c>
      <c r="G19" s="1"/>
      <c r="H19" s="1"/>
      <c r="I19" s="1"/>
    </row>
    <row r="20" spans="1:9" x14ac:dyDescent="0.25">
      <c r="A20" s="12" t="s">
        <v>170</v>
      </c>
      <c r="B20" s="31">
        <v>171</v>
      </c>
      <c r="C20" s="31">
        <v>387</v>
      </c>
      <c r="D20" s="31">
        <v>4118</v>
      </c>
      <c r="E20" s="31">
        <v>4995</v>
      </c>
      <c r="F20" s="14">
        <f t="shared" si="0"/>
        <v>21.296745993200588</v>
      </c>
      <c r="G20" s="1"/>
      <c r="H20" s="1"/>
      <c r="I20" s="1"/>
    </row>
    <row r="21" spans="1:9" x14ac:dyDescent="0.25">
      <c r="A21" s="9" t="s">
        <v>38</v>
      </c>
      <c r="B21" s="30">
        <v>168</v>
      </c>
      <c r="C21" s="30">
        <v>177</v>
      </c>
      <c r="D21" s="30">
        <v>801</v>
      </c>
      <c r="E21" s="30">
        <v>804</v>
      </c>
      <c r="F21" s="11">
        <f t="shared" si="0"/>
        <v>0.37453183520598543</v>
      </c>
      <c r="G21" s="1"/>
      <c r="H21" s="1"/>
      <c r="I21" s="1"/>
    </row>
    <row r="22" spans="1:9" x14ac:dyDescent="0.25">
      <c r="A22" s="12" t="s">
        <v>59</v>
      </c>
      <c r="B22" s="31">
        <v>290</v>
      </c>
      <c r="C22" s="31">
        <v>197</v>
      </c>
      <c r="D22" s="31">
        <v>555</v>
      </c>
      <c r="E22" s="31">
        <v>384</v>
      </c>
      <c r="F22" s="14">
        <f t="shared" si="0"/>
        <v>-30.810810810810807</v>
      </c>
      <c r="G22" s="1"/>
      <c r="H22" s="1"/>
      <c r="I22" s="1"/>
    </row>
    <row r="23" spans="1:9" x14ac:dyDescent="0.25">
      <c r="A23" s="9" t="s">
        <v>171</v>
      </c>
      <c r="B23" s="30">
        <v>16</v>
      </c>
      <c r="C23" s="30">
        <v>31</v>
      </c>
      <c r="D23" s="30">
        <v>179</v>
      </c>
      <c r="E23" s="30">
        <v>127</v>
      </c>
      <c r="F23" s="11">
        <f t="shared" si="0"/>
        <v>-29.050279329608941</v>
      </c>
      <c r="G23" s="1"/>
      <c r="H23" s="1"/>
      <c r="I23" s="1"/>
    </row>
    <row r="24" spans="1:9" x14ac:dyDescent="0.25">
      <c r="A24" s="12" t="s">
        <v>173</v>
      </c>
      <c r="B24" s="31">
        <v>172</v>
      </c>
      <c r="C24" s="31">
        <v>173</v>
      </c>
      <c r="D24" s="31">
        <v>852</v>
      </c>
      <c r="E24" s="31">
        <v>774</v>
      </c>
      <c r="F24" s="14">
        <f t="shared" si="0"/>
        <v>-9.1549295774647845</v>
      </c>
      <c r="G24" s="1"/>
      <c r="H24" s="1"/>
      <c r="I24" s="1"/>
    </row>
    <row r="25" spans="1:9" x14ac:dyDescent="0.25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9"/>
      <c r="G25" s="1"/>
      <c r="H25" s="1"/>
      <c r="I25" s="1"/>
    </row>
    <row r="26" spans="1:9" x14ac:dyDescent="0.25">
      <c r="A26" s="12" t="s">
        <v>40</v>
      </c>
      <c r="B26" s="31">
        <v>89</v>
      </c>
      <c r="C26" s="31">
        <v>122</v>
      </c>
      <c r="D26" s="31">
        <v>264</v>
      </c>
      <c r="E26" s="31">
        <v>410</v>
      </c>
      <c r="F26" s="14">
        <f t="shared" si="0"/>
        <v>55.303030303030312</v>
      </c>
      <c r="G26" s="1"/>
      <c r="H26" s="1"/>
      <c r="I26" s="1"/>
    </row>
    <row r="27" spans="1:9" x14ac:dyDescent="0.25">
      <c r="A27" s="9" t="s">
        <v>41</v>
      </c>
      <c r="B27" s="30">
        <v>2129</v>
      </c>
      <c r="C27" s="30">
        <v>2531</v>
      </c>
      <c r="D27" s="30">
        <v>13600</v>
      </c>
      <c r="E27" s="30">
        <v>12939</v>
      </c>
      <c r="F27" s="11">
        <f t="shared" si="0"/>
        <v>-4.860294117647058</v>
      </c>
      <c r="G27" s="1"/>
      <c r="H27" s="1"/>
      <c r="I27" s="1"/>
    </row>
    <row r="28" spans="1:9" x14ac:dyDescent="0.25">
      <c r="A28" s="12" t="s">
        <v>42</v>
      </c>
      <c r="B28" s="31">
        <v>1344</v>
      </c>
      <c r="C28" s="31">
        <v>538</v>
      </c>
      <c r="D28" s="31">
        <v>3743</v>
      </c>
      <c r="E28" s="31">
        <v>2626</v>
      </c>
      <c r="F28" s="14">
        <f t="shared" si="0"/>
        <v>-29.842372428533267</v>
      </c>
      <c r="G28" s="1"/>
      <c r="H28" s="1"/>
      <c r="I28" s="1"/>
    </row>
    <row r="29" spans="1:9" x14ac:dyDescent="0.25">
      <c r="A29" s="9" t="s">
        <v>43</v>
      </c>
      <c r="B29" s="30">
        <v>213</v>
      </c>
      <c r="C29" s="30">
        <v>178</v>
      </c>
      <c r="D29" s="30">
        <v>1928</v>
      </c>
      <c r="E29" s="30">
        <v>2017</v>
      </c>
      <c r="F29" s="11">
        <f t="shared" si="0"/>
        <v>4.6161825726141075</v>
      </c>
      <c r="G29" s="1"/>
      <c r="H29" s="1"/>
      <c r="I29" s="1"/>
    </row>
    <row r="30" spans="1:9" x14ac:dyDescent="0.25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8"/>
      <c r="G30" s="1"/>
      <c r="H30" s="1"/>
      <c r="I30" s="1"/>
    </row>
    <row r="31" spans="1:9" x14ac:dyDescent="0.25">
      <c r="A31" s="9" t="s">
        <v>45</v>
      </c>
      <c r="B31" s="30">
        <v>482</v>
      </c>
      <c r="C31" s="30">
        <v>298</v>
      </c>
      <c r="D31" s="30">
        <v>1437</v>
      </c>
      <c r="E31" s="30">
        <v>1566</v>
      </c>
      <c r="F31" s="11">
        <f t="shared" si="0"/>
        <v>8.9770354906054308</v>
      </c>
      <c r="G31" s="1"/>
      <c r="H31" s="1"/>
      <c r="I31" s="1"/>
    </row>
    <row r="32" spans="1:9" x14ac:dyDescent="0.25">
      <c r="A32" s="12" t="s">
        <v>46</v>
      </c>
      <c r="B32" s="31">
        <v>231</v>
      </c>
      <c r="C32" s="31">
        <v>141</v>
      </c>
      <c r="D32" s="31">
        <v>1118</v>
      </c>
      <c r="E32" s="31">
        <v>705</v>
      </c>
      <c r="F32" s="14">
        <f t="shared" si="0"/>
        <v>-36.940966010733455</v>
      </c>
      <c r="G32" s="1"/>
      <c r="H32" s="1"/>
      <c r="I32" s="1"/>
    </row>
    <row r="33" spans="1:9" x14ac:dyDescent="0.25">
      <c r="A33" s="9" t="s">
        <v>47</v>
      </c>
      <c r="B33" s="30">
        <v>6055</v>
      </c>
      <c r="C33" s="30">
        <v>5901</v>
      </c>
      <c r="D33" s="30">
        <v>27390</v>
      </c>
      <c r="E33" s="30">
        <v>26698</v>
      </c>
      <c r="F33" s="11">
        <f t="shared" si="0"/>
        <v>-2.5264695144213221</v>
      </c>
      <c r="G33" s="1"/>
      <c r="H33" s="1"/>
      <c r="I33" s="1"/>
    </row>
    <row r="34" spans="1:9" x14ac:dyDescent="0.25">
      <c r="A34" s="12" t="s">
        <v>172</v>
      </c>
      <c r="B34" s="31">
        <v>0</v>
      </c>
      <c r="C34" s="31">
        <v>0</v>
      </c>
      <c r="D34" s="31">
        <v>0</v>
      </c>
      <c r="E34" s="3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20680</v>
      </c>
      <c r="C35" s="16">
        <f t="shared" ref="C35:E35" si="1">SUM(C7:C34)</f>
        <v>20497</v>
      </c>
      <c r="D35" s="16">
        <f t="shared" si="1"/>
        <v>90872</v>
      </c>
      <c r="E35" s="16">
        <f t="shared" si="1"/>
        <v>93224</v>
      </c>
      <c r="F35" s="17">
        <f t="shared" si="0"/>
        <v>2.5882560084514523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19037</v>
      </c>
      <c r="C39" s="51">
        <f t="shared" si="3"/>
        <v>16283</v>
      </c>
      <c r="D39" s="51">
        <f>_xlfn.RANK.EQ(B39,$B$39:$B$66)+COUNTIF($B$39:$B$66,B39)-1</f>
        <v>2</v>
      </c>
      <c r="E39" s="50" t="str">
        <f t="shared" ref="E39:E66" si="5">INDEX($A$39:$B$66,MATCH(ROW()-38,$D$39:$D$66,0),1)</f>
        <v>VIGO</v>
      </c>
      <c r="F39" s="50">
        <f>LOOKUP(E39,$A$39:$A$66,$B$39:$B$66)</f>
        <v>26698</v>
      </c>
      <c r="G39" s="50">
        <f>LOOKUP(E39,$A$39:$A$66,$C$39:$C$66)</f>
        <v>27390</v>
      </c>
    </row>
    <row r="40" spans="1:9" x14ac:dyDescent="0.25">
      <c r="A40" s="50" t="str">
        <f t="shared" si="4"/>
        <v>ALICANTE</v>
      </c>
      <c r="B40" s="51">
        <f t="shared" si="2"/>
        <v>363</v>
      </c>
      <c r="C40" s="51">
        <f t="shared" si="3"/>
        <v>100</v>
      </c>
      <c r="D40" s="51">
        <f t="shared" ref="D40:D66" si="6">_xlfn.RANK.EQ(B40,$B$39:$B$66)+COUNTIF($B$39:$B$66,B40)-1</f>
        <v>19</v>
      </c>
      <c r="E40" s="50" t="str">
        <f t="shared" si="5"/>
        <v>A CORUÑA</v>
      </c>
      <c r="F40" s="50">
        <f t="shared" ref="F40:F55" si="7">LOOKUP(E40,$A$39:$A$66,$B$39:$B$66)</f>
        <v>19037</v>
      </c>
      <c r="G40" s="50">
        <f t="shared" ref="G40:G66" si="8">LOOKUP(E40,$A$39:$A$66,$C$39:$C$66)</f>
        <v>16283</v>
      </c>
    </row>
    <row r="41" spans="1:9" x14ac:dyDescent="0.25">
      <c r="A41" s="50" t="str">
        <f t="shared" si="4"/>
        <v>ALMERÍA</v>
      </c>
      <c r="B41" s="51">
        <f t="shared" si="2"/>
        <v>1010</v>
      </c>
      <c r="C41" s="51">
        <f t="shared" si="3"/>
        <v>533</v>
      </c>
      <c r="D41" s="51">
        <f t="shared" si="6"/>
        <v>13</v>
      </c>
      <c r="E41" s="50" t="str">
        <f t="shared" si="5"/>
        <v>PASAIA</v>
      </c>
      <c r="F41" s="50">
        <f t="shared" si="7"/>
        <v>12939</v>
      </c>
      <c r="G41" s="50">
        <f t="shared" si="8"/>
        <v>13600</v>
      </c>
    </row>
    <row r="42" spans="1:9" x14ac:dyDescent="0.25">
      <c r="A42" s="50" t="str">
        <f t="shared" si="4"/>
        <v>AVILÉS</v>
      </c>
      <c r="B42" s="51">
        <f t="shared" si="2"/>
        <v>7049</v>
      </c>
      <c r="C42" s="51">
        <f t="shared" si="3"/>
        <v>6653</v>
      </c>
      <c r="D42" s="51">
        <f t="shared" si="6"/>
        <v>4</v>
      </c>
      <c r="E42" s="50" t="str">
        <f t="shared" si="5"/>
        <v>AVILÉS</v>
      </c>
      <c r="F42" s="50">
        <f t="shared" si="7"/>
        <v>7049</v>
      </c>
      <c r="G42" s="50">
        <f t="shared" si="8"/>
        <v>6653</v>
      </c>
    </row>
    <row r="43" spans="1:9" x14ac:dyDescent="0.25">
      <c r="A43" s="50" t="str">
        <f t="shared" si="4"/>
        <v>BAHÍA DE ALGECIRAS</v>
      </c>
      <c r="B43" s="51">
        <f t="shared" si="2"/>
        <v>348</v>
      </c>
      <c r="C43" s="51">
        <f t="shared" si="3"/>
        <v>244</v>
      </c>
      <c r="D43" s="51">
        <f t="shared" si="6"/>
        <v>20</v>
      </c>
      <c r="E43" s="50" t="str">
        <f t="shared" si="5"/>
        <v>BAHÍA DE CÁDIZ</v>
      </c>
      <c r="F43" s="50">
        <f t="shared" si="7"/>
        <v>6742</v>
      </c>
      <c r="G43" s="50">
        <f t="shared" si="8"/>
        <v>6222</v>
      </c>
    </row>
    <row r="44" spans="1:9" x14ac:dyDescent="0.25">
      <c r="A44" s="50" t="str">
        <f t="shared" si="4"/>
        <v>BAHÍA DE CÁDIZ</v>
      </c>
      <c r="B44" s="51">
        <f t="shared" si="2"/>
        <v>6742</v>
      </c>
      <c r="C44" s="51">
        <f t="shared" si="3"/>
        <v>6222</v>
      </c>
      <c r="D44" s="51">
        <f t="shared" si="6"/>
        <v>5</v>
      </c>
      <c r="E44" s="50" t="str">
        <f t="shared" si="5"/>
        <v>GIJÓN</v>
      </c>
      <c r="F44" s="50">
        <f t="shared" si="7"/>
        <v>4995</v>
      </c>
      <c r="G44" s="50">
        <f t="shared" si="8"/>
        <v>4118</v>
      </c>
    </row>
    <row r="45" spans="1:9" x14ac:dyDescent="0.25">
      <c r="A45" s="50" t="str">
        <f t="shared" si="4"/>
        <v>BALEARES</v>
      </c>
      <c r="B45" s="51">
        <f t="shared" si="2"/>
        <v>1136</v>
      </c>
      <c r="C45" s="51">
        <f t="shared" si="3"/>
        <v>1126</v>
      </c>
      <c r="D45" s="51">
        <f t="shared" si="6"/>
        <v>12</v>
      </c>
      <c r="E45" s="50" t="str">
        <f t="shared" si="5"/>
        <v>SANTA CRUZ DE TENERIFE</v>
      </c>
      <c r="F45" s="50">
        <f t="shared" si="7"/>
        <v>2626</v>
      </c>
      <c r="G45" s="50">
        <f t="shared" si="8"/>
        <v>3743</v>
      </c>
    </row>
    <row r="46" spans="1:9" x14ac:dyDescent="0.25">
      <c r="A46" s="50" t="str">
        <f t="shared" si="4"/>
        <v>BARCELONA</v>
      </c>
      <c r="B46" s="51">
        <f t="shared" si="2"/>
        <v>1831</v>
      </c>
      <c r="C46" s="51">
        <f t="shared" si="3"/>
        <v>1522</v>
      </c>
      <c r="D46" s="51">
        <f t="shared" si="6"/>
        <v>9</v>
      </c>
      <c r="E46" s="50" t="str">
        <f t="shared" si="5"/>
        <v>SANTANDER</v>
      </c>
      <c r="F46" s="50">
        <f t="shared" si="7"/>
        <v>2017</v>
      </c>
      <c r="G46" s="50">
        <f t="shared" si="8"/>
        <v>1928</v>
      </c>
    </row>
    <row r="47" spans="1:9" x14ac:dyDescent="0.25">
      <c r="A47" s="50" t="str">
        <f t="shared" si="4"/>
        <v>BILBAO</v>
      </c>
      <c r="B47" s="51">
        <f t="shared" si="2"/>
        <v>0</v>
      </c>
      <c r="C47" s="51">
        <f t="shared" si="3"/>
        <v>0</v>
      </c>
      <c r="D47" s="51">
        <f t="shared" si="6"/>
        <v>28</v>
      </c>
      <c r="E47" s="50" t="str">
        <f t="shared" si="5"/>
        <v>BARCELONA</v>
      </c>
      <c r="F47" s="50">
        <f t="shared" si="7"/>
        <v>1831</v>
      </c>
      <c r="G47" s="50">
        <f t="shared" si="8"/>
        <v>1522</v>
      </c>
    </row>
    <row r="48" spans="1:9" x14ac:dyDescent="0.25">
      <c r="A48" s="50" t="str">
        <f t="shared" si="4"/>
        <v>CARTAGENA</v>
      </c>
      <c r="B48" s="51">
        <f t="shared" si="2"/>
        <v>197</v>
      </c>
      <c r="C48" s="51">
        <f t="shared" si="3"/>
        <v>191</v>
      </c>
      <c r="D48" s="51">
        <f t="shared" si="6"/>
        <v>21</v>
      </c>
      <c r="E48" s="50" t="str">
        <f t="shared" si="5"/>
        <v>TARRAGONA</v>
      </c>
      <c r="F48" s="50">
        <f t="shared" si="7"/>
        <v>1566</v>
      </c>
      <c r="G48" s="50">
        <f t="shared" si="8"/>
        <v>1437</v>
      </c>
    </row>
    <row r="49" spans="1:7" x14ac:dyDescent="0.25">
      <c r="A49" s="50" t="str">
        <f t="shared" si="4"/>
        <v>CASTELLÓN</v>
      </c>
      <c r="B49" s="51">
        <f t="shared" si="2"/>
        <v>1382</v>
      </c>
      <c r="C49" s="51">
        <f t="shared" si="3"/>
        <v>1910</v>
      </c>
      <c r="D49" s="51">
        <f t="shared" si="6"/>
        <v>11</v>
      </c>
      <c r="E49" s="50" t="str">
        <f t="shared" si="5"/>
        <v>CASTELLÓN</v>
      </c>
      <c r="F49" s="50">
        <f t="shared" si="7"/>
        <v>1382</v>
      </c>
      <c r="G49" s="50">
        <f t="shared" si="8"/>
        <v>1910</v>
      </c>
    </row>
    <row r="50" spans="1:7" x14ac:dyDescent="0.25">
      <c r="A50" s="50" t="str">
        <f t="shared" si="4"/>
        <v>CEUTA</v>
      </c>
      <c r="B50" s="51">
        <f t="shared" si="2"/>
        <v>0</v>
      </c>
      <c r="C50" s="51">
        <f t="shared" si="3"/>
        <v>0</v>
      </c>
      <c r="D50" s="51">
        <f t="shared" si="6"/>
        <v>28</v>
      </c>
      <c r="E50" s="50" t="str">
        <f t="shared" si="5"/>
        <v>BALEARES</v>
      </c>
      <c r="F50" s="50">
        <f t="shared" si="7"/>
        <v>1136</v>
      </c>
      <c r="G50" s="50">
        <f t="shared" si="8"/>
        <v>1126</v>
      </c>
    </row>
    <row r="51" spans="1:7" x14ac:dyDescent="0.25">
      <c r="A51" s="50" t="str">
        <f t="shared" si="4"/>
        <v>FERROL-SAN CIBRAO</v>
      </c>
      <c r="B51" s="51">
        <f t="shared" si="2"/>
        <v>84</v>
      </c>
      <c r="C51" s="51">
        <f t="shared" si="3"/>
        <v>103</v>
      </c>
      <c r="D51" s="51">
        <f t="shared" si="6"/>
        <v>23</v>
      </c>
      <c r="E51" s="50" t="str">
        <f t="shared" si="5"/>
        <v>ALMERÍA</v>
      </c>
      <c r="F51" s="50">
        <f t="shared" si="7"/>
        <v>1010</v>
      </c>
      <c r="G51" s="50">
        <f t="shared" si="8"/>
        <v>533</v>
      </c>
    </row>
    <row r="52" spans="1:7" x14ac:dyDescent="0.25">
      <c r="A52" s="50" t="str">
        <f t="shared" si="4"/>
        <v>GIJÓN</v>
      </c>
      <c r="B52" s="51">
        <f t="shared" si="2"/>
        <v>4995</v>
      </c>
      <c r="C52" s="51">
        <f t="shared" si="3"/>
        <v>4118</v>
      </c>
      <c r="D52" s="51">
        <f t="shared" si="6"/>
        <v>6</v>
      </c>
      <c r="E52" s="50" t="str">
        <f t="shared" si="5"/>
        <v>HUELVA</v>
      </c>
      <c r="F52" s="50">
        <f t="shared" si="7"/>
        <v>804</v>
      </c>
      <c r="G52" s="50">
        <f t="shared" si="8"/>
        <v>801</v>
      </c>
    </row>
    <row r="53" spans="1:7" x14ac:dyDescent="0.25">
      <c r="A53" s="50" t="str">
        <f t="shared" si="4"/>
        <v>HUELVA</v>
      </c>
      <c r="B53" s="51">
        <f t="shared" si="2"/>
        <v>804</v>
      </c>
      <c r="C53" s="51">
        <f t="shared" si="3"/>
        <v>801</v>
      </c>
      <c r="D53" s="51">
        <f t="shared" si="6"/>
        <v>14</v>
      </c>
      <c r="E53" s="50" t="str">
        <f t="shared" si="5"/>
        <v>MARÍN Y RÍA DE PONTEVEDRA</v>
      </c>
      <c r="F53" s="50">
        <f t="shared" si="7"/>
        <v>774</v>
      </c>
      <c r="G53" s="50">
        <f t="shared" si="8"/>
        <v>852</v>
      </c>
    </row>
    <row r="54" spans="1:7" x14ac:dyDescent="0.25">
      <c r="A54" s="50" t="str">
        <f t="shared" si="4"/>
        <v>LAS PALMAS</v>
      </c>
      <c r="B54" s="51">
        <f t="shared" si="2"/>
        <v>384</v>
      </c>
      <c r="C54" s="51">
        <f t="shared" si="3"/>
        <v>555</v>
      </c>
      <c r="D54" s="51">
        <f t="shared" si="6"/>
        <v>18</v>
      </c>
      <c r="E54" s="50" t="str">
        <f t="shared" si="5"/>
        <v>VALENCIA</v>
      </c>
      <c r="F54" s="50">
        <f t="shared" si="7"/>
        <v>705</v>
      </c>
      <c r="G54" s="50">
        <f t="shared" si="8"/>
        <v>1118</v>
      </c>
    </row>
    <row r="55" spans="1:7" x14ac:dyDescent="0.25">
      <c r="A55" s="50" t="str">
        <f t="shared" si="4"/>
        <v>MÁLAGA</v>
      </c>
      <c r="B55" s="51">
        <f t="shared" si="2"/>
        <v>127</v>
      </c>
      <c r="C55" s="51">
        <f t="shared" si="3"/>
        <v>179</v>
      </c>
      <c r="D55" s="51">
        <f t="shared" si="6"/>
        <v>22</v>
      </c>
      <c r="E55" s="50" t="str">
        <f t="shared" si="5"/>
        <v>MOTRIL</v>
      </c>
      <c r="F55" s="50">
        <f t="shared" si="7"/>
        <v>410</v>
      </c>
      <c r="G55" s="50">
        <f t="shared" si="8"/>
        <v>264</v>
      </c>
    </row>
    <row r="56" spans="1:7" x14ac:dyDescent="0.25">
      <c r="A56" s="50" t="str">
        <f t="shared" si="4"/>
        <v>MARÍN Y RÍA DE PONTEVEDRA</v>
      </c>
      <c r="B56" s="51">
        <f t="shared" si="2"/>
        <v>774</v>
      </c>
      <c r="C56" s="51">
        <f t="shared" si="3"/>
        <v>852</v>
      </c>
      <c r="D56" s="51">
        <f t="shared" si="6"/>
        <v>15</v>
      </c>
      <c r="E56" s="50" t="str">
        <f t="shared" si="5"/>
        <v>LAS PALMAS</v>
      </c>
      <c r="F56" s="50">
        <f t="shared" ref="F56:F66" si="9">LOOKUP(E56,$A$39:$A$66,$B$39:$B$66)</f>
        <v>384</v>
      </c>
      <c r="G56" s="50">
        <f t="shared" si="8"/>
        <v>555</v>
      </c>
    </row>
    <row r="57" spans="1:7" x14ac:dyDescent="0.25">
      <c r="A57" s="50" t="str">
        <f t="shared" si="4"/>
        <v>MELILLA</v>
      </c>
      <c r="B57" s="51">
        <f t="shared" si="2"/>
        <v>0</v>
      </c>
      <c r="C57" s="51">
        <f t="shared" si="3"/>
        <v>0</v>
      </c>
      <c r="D57" s="51">
        <f t="shared" si="6"/>
        <v>28</v>
      </c>
      <c r="E57" s="50" t="str">
        <f t="shared" si="5"/>
        <v>ALICANTE</v>
      </c>
      <c r="F57" s="50">
        <f t="shared" si="9"/>
        <v>363</v>
      </c>
      <c r="G57" s="50">
        <f t="shared" si="8"/>
        <v>100</v>
      </c>
    </row>
    <row r="58" spans="1:7" x14ac:dyDescent="0.25">
      <c r="A58" s="50" t="str">
        <f t="shared" si="4"/>
        <v>MOTRIL</v>
      </c>
      <c r="B58" s="51">
        <f t="shared" si="2"/>
        <v>410</v>
      </c>
      <c r="C58" s="51">
        <f t="shared" si="3"/>
        <v>264</v>
      </c>
      <c r="D58" s="51">
        <f t="shared" si="6"/>
        <v>17</v>
      </c>
      <c r="E58" s="50" t="str">
        <f t="shared" si="5"/>
        <v>BAHÍA DE ALGECIRAS</v>
      </c>
      <c r="F58" s="50">
        <f t="shared" si="9"/>
        <v>348</v>
      </c>
      <c r="G58" s="50">
        <f t="shared" si="8"/>
        <v>244</v>
      </c>
    </row>
    <row r="59" spans="1:7" x14ac:dyDescent="0.25">
      <c r="A59" s="50" t="str">
        <f t="shared" si="4"/>
        <v>PASAIA</v>
      </c>
      <c r="B59" s="51">
        <f t="shared" si="2"/>
        <v>12939</v>
      </c>
      <c r="C59" s="51">
        <f t="shared" si="3"/>
        <v>13600</v>
      </c>
      <c r="D59" s="51">
        <f t="shared" si="6"/>
        <v>3</v>
      </c>
      <c r="E59" s="50" t="str">
        <f t="shared" si="5"/>
        <v>CARTAGENA</v>
      </c>
      <c r="F59" s="50">
        <f t="shared" si="9"/>
        <v>197</v>
      </c>
      <c r="G59" s="50">
        <f t="shared" si="8"/>
        <v>191</v>
      </c>
    </row>
    <row r="60" spans="1:7" x14ac:dyDescent="0.25">
      <c r="A60" s="50" t="str">
        <f t="shared" si="4"/>
        <v>SANTA CRUZ DE TENERIFE</v>
      </c>
      <c r="B60" s="51">
        <f t="shared" si="2"/>
        <v>2626</v>
      </c>
      <c r="C60" s="51">
        <f t="shared" si="3"/>
        <v>3743</v>
      </c>
      <c r="D60" s="51">
        <f t="shared" si="6"/>
        <v>7</v>
      </c>
      <c r="E60" s="50" t="str">
        <f t="shared" si="5"/>
        <v>MÁLAGA</v>
      </c>
      <c r="F60" s="50">
        <f t="shared" si="9"/>
        <v>127</v>
      </c>
      <c r="G60" s="50">
        <f t="shared" si="8"/>
        <v>179</v>
      </c>
    </row>
    <row r="61" spans="1:7" x14ac:dyDescent="0.25">
      <c r="A61" s="50" t="str">
        <f t="shared" si="4"/>
        <v>SANTANDER</v>
      </c>
      <c r="B61" s="51">
        <f t="shared" si="2"/>
        <v>2017</v>
      </c>
      <c r="C61" s="51">
        <f t="shared" si="3"/>
        <v>1928</v>
      </c>
      <c r="D61" s="51">
        <f t="shared" si="6"/>
        <v>8</v>
      </c>
      <c r="E61" s="50" t="str">
        <f t="shared" si="5"/>
        <v>FERROL-SAN CIBRAO</v>
      </c>
      <c r="F61" s="50">
        <f t="shared" si="9"/>
        <v>84</v>
      </c>
      <c r="G61" s="50">
        <f t="shared" si="8"/>
        <v>103</v>
      </c>
    </row>
    <row r="62" spans="1:7" x14ac:dyDescent="0.25">
      <c r="A62" s="50" t="str">
        <f t="shared" si="4"/>
        <v>SEVILLA</v>
      </c>
      <c r="B62" s="51">
        <f t="shared" si="2"/>
        <v>0</v>
      </c>
      <c r="C62" s="51">
        <f t="shared" si="3"/>
        <v>0</v>
      </c>
      <c r="D62" s="51">
        <f t="shared" si="6"/>
        <v>28</v>
      </c>
      <c r="E62" s="50" t="e">
        <f t="shared" si="5"/>
        <v>#N/A</v>
      </c>
      <c r="F62" s="50" t="e">
        <f t="shared" si="9"/>
        <v>#N/A</v>
      </c>
      <c r="G62" s="50" t="e">
        <f t="shared" si="8"/>
        <v>#N/A</v>
      </c>
    </row>
    <row r="63" spans="1:7" x14ac:dyDescent="0.25">
      <c r="A63" s="50" t="str">
        <f t="shared" si="4"/>
        <v>TARRAGONA</v>
      </c>
      <c r="B63" s="51">
        <f t="shared" si="2"/>
        <v>1566</v>
      </c>
      <c r="C63" s="51">
        <f t="shared" si="3"/>
        <v>1437</v>
      </c>
      <c r="D63" s="51">
        <f t="shared" si="6"/>
        <v>10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25">
      <c r="A64" s="50" t="str">
        <f t="shared" si="4"/>
        <v>VALENCIA</v>
      </c>
      <c r="B64" s="51">
        <f t="shared" si="2"/>
        <v>705</v>
      </c>
      <c r="C64" s="51">
        <f t="shared" si="3"/>
        <v>1118</v>
      </c>
      <c r="D64" s="51">
        <f t="shared" si="6"/>
        <v>16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25">
      <c r="A65" s="50" t="str">
        <f t="shared" si="4"/>
        <v>VIGO</v>
      </c>
      <c r="B65" s="51">
        <f t="shared" si="2"/>
        <v>26698</v>
      </c>
      <c r="C65" s="51">
        <f t="shared" si="3"/>
        <v>27390</v>
      </c>
      <c r="D65" s="51">
        <f t="shared" si="6"/>
        <v>1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5"/>
        <v>BILBAO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>
      <selection activeCell="G33" sqref="G33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2">
        <v>3144</v>
      </c>
      <c r="C7" s="32">
        <v>10705</v>
      </c>
      <c r="D7" s="32">
        <v>14020</v>
      </c>
      <c r="E7" s="32">
        <v>20962</v>
      </c>
      <c r="F7" s="11">
        <f>((E7*100)/D7)-100</f>
        <v>49.514978601997143</v>
      </c>
      <c r="G7" s="1"/>
      <c r="H7" s="1"/>
      <c r="I7" s="1"/>
    </row>
    <row r="8" spans="1:12" x14ac:dyDescent="0.25">
      <c r="A8" s="12" t="s">
        <v>31</v>
      </c>
      <c r="B8" s="33">
        <v>1874</v>
      </c>
      <c r="C8" s="33">
        <v>1785</v>
      </c>
      <c r="D8" s="33">
        <v>8368</v>
      </c>
      <c r="E8" s="33">
        <v>8623</v>
      </c>
      <c r="F8" s="14">
        <f t="shared" ref="F8:F35" si="0">((E8*100)/D8)-100</f>
        <v>3.0473231357552635</v>
      </c>
      <c r="G8" s="1"/>
      <c r="H8" s="1"/>
      <c r="I8" s="1"/>
    </row>
    <row r="9" spans="1:12" x14ac:dyDescent="0.25">
      <c r="A9" s="9" t="s">
        <v>164</v>
      </c>
      <c r="B9" s="32">
        <v>5005</v>
      </c>
      <c r="C9" s="32">
        <v>4602</v>
      </c>
      <c r="D9" s="32">
        <v>25244</v>
      </c>
      <c r="E9" s="32">
        <v>24729</v>
      </c>
      <c r="F9" s="11">
        <f t="shared" si="0"/>
        <v>-2.0400887339565799</v>
      </c>
      <c r="G9" s="1"/>
      <c r="H9" s="1"/>
      <c r="I9" s="1"/>
    </row>
    <row r="10" spans="1:12" x14ac:dyDescent="0.25">
      <c r="A10" s="12" t="s">
        <v>166</v>
      </c>
      <c r="B10" s="33">
        <v>2326</v>
      </c>
      <c r="C10" s="33">
        <v>2680</v>
      </c>
      <c r="D10" s="33">
        <v>10664</v>
      </c>
      <c r="E10" s="33">
        <v>14670</v>
      </c>
      <c r="F10" s="14">
        <f t="shared" si="0"/>
        <v>37.565641410352583</v>
      </c>
      <c r="G10" s="1"/>
      <c r="H10" s="1"/>
      <c r="I10" s="1"/>
    </row>
    <row r="11" spans="1:12" x14ac:dyDescent="0.25">
      <c r="A11" s="9" t="s">
        <v>167</v>
      </c>
      <c r="B11" s="32">
        <v>257463</v>
      </c>
      <c r="C11" s="32">
        <v>253340</v>
      </c>
      <c r="D11" s="32">
        <v>1439721</v>
      </c>
      <c r="E11" s="32">
        <v>1210761</v>
      </c>
      <c r="F11" s="11">
        <f t="shared" si="0"/>
        <v>-15.903081221986767</v>
      </c>
      <c r="G11" s="1"/>
      <c r="H11" s="1"/>
      <c r="I11" s="1"/>
    </row>
    <row r="12" spans="1:12" x14ac:dyDescent="0.25">
      <c r="A12" s="12" t="s">
        <v>168</v>
      </c>
      <c r="B12" s="33">
        <v>13671</v>
      </c>
      <c r="C12" s="33">
        <v>11652</v>
      </c>
      <c r="D12" s="33">
        <v>57728</v>
      </c>
      <c r="E12" s="33">
        <v>47041</v>
      </c>
      <c r="F12" s="14">
        <f t="shared" si="0"/>
        <v>-18.512680155210646</v>
      </c>
      <c r="G12" s="1"/>
      <c r="H12" s="1"/>
      <c r="I12" s="1"/>
    </row>
    <row r="13" spans="1:12" x14ac:dyDescent="0.25">
      <c r="A13" s="9" t="s">
        <v>32</v>
      </c>
      <c r="B13" s="32">
        <v>30368</v>
      </c>
      <c r="C13" s="32">
        <v>24858</v>
      </c>
      <c r="D13" s="32">
        <v>66717</v>
      </c>
      <c r="E13" s="32">
        <v>53020</v>
      </c>
      <c r="F13" s="11">
        <f t="shared" si="0"/>
        <v>-20.529999850113171</v>
      </c>
      <c r="G13" s="1"/>
      <c r="H13" s="1"/>
      <c r="I13" s="1"/>
    </row>
    <row r="14" spans="1:12" x14ac:dyDescent="0.25">
      <c r="A14" s="12" t="s">
        <v>33</v>
      </c>
      <c r="B14" s="33">
        <v>113647</v>
      </c>
      <c r="C14" s="33">
        <v>119605</v>
      </c>
      <c r="D14" s="33">
        <v>385462</v>
      </c>
      <c r="E14" s="33">
        <v>411908</v>
      </c>
      <c r="F14" s="14">
        <f t="shared" si="0"/>
        <v>6.860857879635347</v>
      </c>
      <c r="G14" s="1"/>
      <c r="H14" s="1"/>
      <c r="I14" s="1"/>
    </row>
    <row r="15" spans="1:12" x14ac:dyDescent="0.25">
      <c r="A15" s="9" t="s">
        <v>34</v>
      </c>
      <c r="B15" s="32">
        <v>9282</v>
      </c>
      <c r="C15" s="32">
        <v>10222</v>
      </c>
      <c r="D15" s="32">
        <v>44426</v>
      </c>
      <c r="E15" s="32">
        <v>44624</v>
      </c>
      <c r="F15" s="11">
        <f t="shared" si="0"/>
        <v>0.44568495925808804</v>
      </c>
      <c r="G15" s="1"/>
      <c r="H15" s="1"/>
      <c r="I15" s="1"/>
    </row>
    <row r="16" spans="1:12" x14ac:dyDescent="0.25">
      <c r="A16" s="12" t="s">
        <v>35</v>
      </c>
      <c r="B16" s="33">
        <v>11227</v>
      </c>
      <c r="C16" s="33">
        <v>6194</v>
      </c>
      <c r="D16" s="33">
        <v>47422</v>
      </c>
      <c r="E16" s="33">
        <v>21262</v>
      </c>
      <c r="F16" s="14">
        <f t="shared" si="0"/>
        <v>-55.164269748218125</v>
      </c>
      <c r="G16" s="1"/>
      <c r="H16" s="1"/>
      <c r="I16" s="1"/>
    </row>
    <row r="17" spans="1:9" x14ac:dyDescent="0.25">
      <c r="A17" s="9" t="s">
        <v>169</v>
      </c>
      <c r="B17" s="32">
        <v>2157</v>
      </c>
      <c r="C17" s="32">
        <v>2235</v>
      </c>
      <c r="D17" s="32">
        <v>8754</v>
      </c>
      <c r="E17" s="32">
        <v>9241</v>
      </c>
      <c r="F17" s="11">
        <f t="shared" si="0"/>
        <v>5.5631711217729105</v>
      </c>
      <c r="G17" s="1"/>
      <c r="H17" s="1"/>
      <c r="I17" s="1"/>
    </row>
    <row r="18" spans="1:9" x14ac:dyDescent="0.25">
      <c r="A18" s="12" t="s">
        <v>36</v>
      </c>
      <c r="B18" s="33">
        <v>52643</v>
      </c>
      <c r="C18" s="33">
        <v>46299</v>
      </c>
      <c r="D18" s="33">
        <v>231676</v>
      </c>
      <c r="E18" s="33">
        <v>239500</v>
      </c>
      <c r="F18" s="14">
        <f t="shared" si="0"/>
        <v>3.3771301300091494</v>
      </c>
      <c r="G18" s="1"/>
      <c r="H18" s="1"/>
      <c r="I18" s="1"/>
    </row>
    <row r="19" spans="1:9" x14ac:dyDescent="0.25">
      <c r="A19" s="9" t="s">
        <v>37</v>
      </c>
      <c r="B19" s="32">
        <v>756</v>
      </c>
      <c r="C19" s="32">
        <v>1211</v>
      </c>
      <c r="D19" s="32">
        <v>4103</v>
      </c>
      <c r="E19" s="32">
        <v>5320</v>
      </c>
      <c r="F19" s="11">
        <f t="shared" si="0"/>
        <v>29.661223495003668</v>
      </c>
      <c r="G19" s="1"/>
      <c r="H19" s="1"/>
      <c r="I19" s="1"/>
    </row>
    <row r="20" spans="1:9" x14ac:dyDescent="0.25">
      <c r="A20" s="12" t="s">
        <v>170</v>
      </c>
      <c r="B20" s="33">
        <v>3087</v>
      </c>
      <c r="C20" s="33">
        <v>3474</v>
      </c>
      <c r="D20" s="33">
        <v>21429</v>
      </c>
      <c r="E20" s="33">
        <v>19718</v>
      </c>
      <c r="F20" s="14">
        <f t="shared" si="0"/>
        <v>-7.984506976527129</v>
      </c>
      <c r="G20" s="1"/>
      <c r="H20" s="1"/>
      <c r="I20" s="1"/>
    </row>
    <row r="21" spans="1:9" x14ac:dyDescent="0.25">
      <c r="A21" s="9" t="s">
        <v>38</v>
      </c>
      <c r="B21" s="32">
        <v>13386</v>
      </c>
      <c r="C21" s="32">
        <v>15205</v>
      </c>
      <c r="D21" s="32">
        <v>59615</v>
      </c>
      <c r="E21" s="32">
        <v>62023</v>
      </c>
      <c r="F21" s="11">
        <f t="shared" si="0"/>
        <v>4.0392518661410719</v>
      </c>
      <c r="G21" s="1"/>
      <c r="H21" s="1"/>
      <c r="I21" s="1"/>
    </row>
    <row r="22" spans="1:9" x14ac:dyDescent="0.25">
      <c r="A22" s="12" t="s">
        <v>59</v>
      </c>
      <c r="B22" s="33">
        <v>223501</v>
      </c>
      <c r="C22" s="33">
        <v>209432</v>
      </c>
      <c r="D22" s="33">
        <v>1149260</v>
      </c>
      <c r="E22" s="33">
        <v>1064824</v>
      </c>
      <c r="F22" s="14">
        <f t="shared" si="0"/>
        <v>-7.3469884969458548</v>
      </c>
      <c r="G22" s="1"/>
      <c r="H22" s="1"/>
      <c r="I22" s="1"/>
    </row>
    <row r="23" spans="1:9" x14ac:dyDescent="0.25">
      <c r="A23" s="9" t="s">
        <v>171</v>
      </c>
      <c r="B23" s="32">
        <v>9095</v>
      </c>
      <c r="C23" s="32">
        <v>11752</v>
      </c>
      <c r="D23" s="32">
        <v>31639</v>
      </c>
      <c r="E23" s="32">
        <v>43433</v>
      </c>
      <c r="F23" s="11">
        <f t="shared" si="0"/>
        <v>37.276778659249658</v>
      </c>
      <c r="G23" s="1"/>
      <c r="H23" s="1"/>
      <c r="I23" s="1"/>
    </row>
    <row r="24" spans="1:9" x14ac:dyDescent="0.25">
      <c r="A24" s="12" t="s">
        <v>173</v>
      </c>
      <c r="B24" s="33">
        <v>1569</v>
      </c>
      <c r="C24" s="33">
        <v>2062</v>
      </c>
      <c r="D24" s="33">
        <v>7815</v>
      </c>
      <c r="E24" s="33">
        <v>8544</v>
      </c>
      <c r="F24" s="14">
        <f t="shared" si="0"/>
        <v>9.3282149712092064</v>
      </c>
      <c r="G24" s="1"/>
      <c r="H24" s="1"/>
      <c r="I24" s="1"/>
    </row>
    <row r="25" spans="1:9" x14ac:dyDescent="0.25">
      <c r="A25" s="9" t="s">
        <v>39</v>
      </c>
      <c r="B25" s="32">
        <v>4</v>
      </c>
      <c r="C25" s="32">
        <v>5</v>
      </c>
      <c r="D25" s="32">
        <v>5528</v>
      </c>
      <c r="E25" s="32">
        <v>1297</v>
      </c>
      <c r="F25" s="11">
        <f t="shared" si="0"/>
        <v>-76.537626628075259</v>
      </c>
      <c r="G25" s="1"/>
      <c r="H25" s="1"/>
      <c r="I25" s="1"/>
    </row>
    <row r="26" spans="1:9" x14ac:dyDescent="0.25">
      <c r="A26" s="12" t="s">
        <v>40</v>
      </c>
      <c r="B26" s="33">
        <v>2515</v>
      </c>
      <c r="C26" s="33">
        <v>2617</v>
      </c>
      <c r="D26" s="33">
        <v>11501</v>
      </c>
      <c r="E26" s="33">
        <v>15149</v>
      </c>
      <c r="F26" s="14">
        <f t="shared" si="0"/>
        <v>31.718980958177553</v>
      </c>
      <c r="G26" s="1"/>
      <c r="H26" s="1"/>
      <c r="I26" s="1"/>
    </row>
    <row r="27" spans="1:9" x14ac:dyDescent="0.25">
      <c r="A27" s="9" t="s">
        <v>41</v>
      </c>
      <c r="B27" s="32">
        <v>2563</v>
      </c>
      <c r="C27" s="32">
        <v>2123</v>
      </c>
      <c r="D27" s="32">
        <v>14304</v>
      </c>
      <c r="E27" s="32">
        <v>11354</v>
      </c>
      <c r="F27" s="11">
        <f t="shared" si="0"/>
        <v>-20.62360178970917</v>
      </c>
      <c r="G27" s="1"/>
      <c r="H27" s="1"/>
      <c r="I27" s="1"/>
    </row>
    <row r="28" spans="1:9" x14ac:dyDescent="0.25">
      <c r="A28" s="12" t="s">
        <v>42</v>
      </c>
      <c r="B28" s="33">
        <v>44046</v>
      </c>
      <c r="C28" s="33">
        <v>59614</v>
      </c>
      <c r="D28" s="33">
        <v>277143</v>
      </c>
      <c r="E28" s="33">
        <v>314760</v>
      </c>
      <c r="F28" s="14">
        <f t="shared" si="0"/>
        <v>13.57313733343436</v>
      </c>
      <c r="G28" s="1"/>
      <c r="H28" s="1"/>
      <c r="I28" s="1"/>
    </row>
    <row r="29" spans="1:9" x14ac:dyDescent="0.25">
      <c r="A29" s="9" t="s">
        <v>43</v>
      </c>
      <c r="B29" s="32">
        <v>4817</v>
      </c>
      <c r="C29" s="32">
        <v>2665</v>
      </c>
      <c r="D29" s="32">
        <v>17289</v>
      </c>
      <c r="E29" s="32">
        <v>16566</v>
      </c>
      <c r="F29" s="11">
        <f t="shared" si="0"/>
        <v>-4.1818497310428597</v>
      </c>
      <c r="G29" s="1"/>
      <c r="H29" s="1"/>
      <c r="I29" s="1"/>
    </row>
    <row r="30" spans="1:9" x14ac:dyDescent="0.25">
      <c r="A30" s="12" t="s">
        <v>44</v>
      </c>
      <c r="B30" s="33">
        <v>1105</v>
      </c>
      <c r="C30" s="33">
        <v>3478</v>
      </c>
      <c r="D30" s="33">
        <v>6413</v>
      </c>
      <c r="E30" s="33">
        <v>8269</v>
      </c>
      <c r="F30" s="14">
        <f t="shared" si="0"/>
        <v>28.941213160767205</v>
      </c>
      <c r="G30" s="1"/>
      <c r="H30" s="1"/>
      <c r="I30" s="1"/>
    </row>
    <row r="31" spans="1:9" x14ac:dyDescent="0.25">
      <c r="A31" s="9" t="s">
        <v>45</v>
      </c>
      <c r="B31" s="32">
        <v>1414</v>
      </c>
      <c r="C31" s="32">
        <v>4486</v>
      </c>
      <c r="D31" s="32">
        <v>5971</v>
      </c>
      <c r="E31" s="32">
        <v>22781</v>
      </c>
      <c r="F31" s="11">
        <f t="shared" si="0"/>
        <v>281.52738234801541</v>
      </c>
      <c r="G31" s="1"/>
      <c r="H31" s="1"/>
      <c r="I31" s="1"/>
    </row>
    <row r="32" spans="1:9" x14ac:dyDescent="0.25">
      <c r="A32" s="12" t="s">
        <v>46</v>
      </c>
      <c r="B32" s="33">
        <v>40523</v>
      </c>
      <c r="C32" s="33">
        <v>29415</v>
      </c>
      <c r="D32" s="33">
        <v>190786</v>
      </c>
      <c r="E32" s="33">
        <v>121351</v>
      </c>
      <c r="F32" s="14">
        <f t="shared" si="0"/>
        <v>-36.394179866447224</v>
      </c>
      <c r="G32" s="1"/>
      <c r="H32" s="1"/>
      <c r="I32" s="1"/>
    </row>
    <row r="33" spans="1:9" x14ac:dyDescent="0.25">
      <c r="A33" s="9" t="s">
        <v>47</v>
      </c>
      <c r="B33" s="32">
        <v>15030</v>
      </c>
      <c r="C33" s="32">
        <v>14171</v>
      </c>
      <c r="D33" s="32">
        <v>72094</v>
      </c>
      <c r="E33" s="32">
        <v>66097</v>
      </c>
      <c r="F33" s="11">
        <f t="shared" si="0"/>
        <v>-8.3183066552001605</v>
      </c>
      <c r="G33" s="1"/>
      <c r="H33" s="1"/>
      <c r="I33" s="1"/>
    </row>
    <row r="34" spans="1:9" x14ac:dyDescent="0.25">
      <c r="A34" s="12" t="s">
        <v>172</v>
      </c>
      <c r="B34" s="33">
        <v>922</v>
      </c>
      <c r="C34" s="33">
        <v>537</v>
      </c>
      <c r="D34" s="33">
        <v>3537</v>
      </c>
      <c r="E34" s="33">
        <v>2203</v>
      </c>
      <c r="F34" s="14">
        <f t="shared" si="0"/>
        <v>-37.715578173593443</v>
      </c>
      <c r="G34" s="1"/>
      <c r="H34" s="1"/>
      <c r="I34" s="1"/>
    </row>
    <row r="35" spans="1:9" x14ac:dyDescent="0.25">
      <c r="A35" s="15" t="s">
        <v>48</v>
      </c>
      <c r="B35" s="16">
        <f>SUM(B7:B34)</f>
        <v>867140</v>
      </c>
      <c r="C35" s="16">
        <f t="shared" ref="C35:E35" si="1">SUM(C7:C34)</f>
        <v>856424</v>
      </c>
      <c r="D35" s="16">
        <f t="shared" si="1"/>
        <v>4218629</v>
      </c>
      <c r="E35" s="16">
        <f t="shared" si="1"/>
        <v>3890030</v>
      </c>
      <c r="F35" s="17">
        <f t="shared" si="0"/>
        <v>-7.7892367401826448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20962</v>
      </c>
      <c r="C39" s="51">
        <f t="shared" si="3"/>
        <v>14020</v>
      </c>
      <c r="D39" s="51">
        <f>_xlfn.RANK.EQ(B39,$B$39:$B$66)+COUNTIF($B$39:$B$66,B39)-1</f>
        <v>16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1210761</v>
      </c>
      <c r="G39" s="50">
        <f>LOOKUP(E39,$A$39:$A$66,$C$39:$C$66)</f>
        <v>1439721</v>
      </c>
    </row>
    <row r="40" spans="1:9" x14ac:dyDescent="0.25">
      <c r="A40" s="50" t="str">
        <f t="shared" si="4"/>
        <v>ALICANTE</v>
      </c>
      <c r="B40" s="51">
        <f t="shared" si="2"/>
        <v>8623</v>
      </c>
      <c r="C40" s="51">
        <f t="shared" si="3"/>
        <v>8368</v>
      </c>
      <c r="D40" s="51">
        <f t="shared" ref="D40:D66" si="6">_xlfn.RANK.EQ(B40,$B$39:$B$66)+COUNTIF($B$39:$B$66,B40)-1</f>
        <v>23</v>
      </c>
      <c r="E40" s="50" t="str">
        <f t="shared" si="5"/>
        <v>LAS PALMAS</v>
      </c>
      <c r="F40" s="50">
        <f t="shared" ref="F40:F55" si="7">LOOKUP(E40,$A$39:$A$66,$B$39:$B$66)</f>
        <v>1064824</v>
      </c>
      <c r="G40" s="50">
        <f t="shared" ref="G40:G66" si="8">LOOKUP(E40,$A$39:$A$66,$C$39:$C$66)</f>
        <v>1149260</v>
      </c>
    </row>
    <row r="41" spans="1:9" x14ac:dyDescent="0.25">
      <c r="A41" s="50" t="str">
        <f t="shared" si="4"/>
        <v>ALMERÍA</v>
      </c>
      <c r="B41" s="51">
        <f t="shared" si="2"/>
        <v>24729</v>
      </c>
      <c r="C41" s="51">
        <f t="shared" si="3"/>
        <v>25244</v>
      </c>
      <c r="D41" s="51">
        <f t="shared" si="6"/>
        <v>13</v>
      </c>
      <c r="E41" s="50" t="str">
        <f t="shared" si="5"/>
        <v>BARCELONA</v>
      </c>
      <c r="F41" s="50">
        <f t="shared" si="7"/>
        <v>411908</v>
      </c>
      <c r="G41" s="50">
        <f t="shared" si="8"/>
        <v>385462</v>
      </c>
    </row>
    <row r="42" spans="1:9" x14ac:dyDescent="0.25">
      <c r="A42" s="50" t="str">
        <f t="shared" si="4"/>
        <v>AVILÉS</v>
      </c>
      <c r="B42" s="51">
        <f t="shared" si="2"/>
        <v>14670</v>
      </c>
      <c r="C42" s="51">
        <f t="shared" si="3"/>
        <v>10664</v>
      </c>
      <c r="D42" s="51">
        <f t="shared" si="6"/>
        <v>20</v>
      </c>
      <c r="E42" s="50" t="str">
        <f t="shared" si="5"/>
        <v>SANTA CRUZ DE TENERIFE</v>
      </c>
      <c r="F42" s="50">
        <f t="shared" si="7"/>
        <v>314760</v>
      </c>
      <c r="G42" s="50">
        <f t="shared" si="8"/>
        <v>277143</v>
      </c>
    </row>
    <row r="43" spans="1:9" x14ac:dyDescent="0.25">
      <c r="A43" s="50" t="str">
        <f t="shared" si="4"/>
        <v>BAHÍA DE ALGECIRAS</v>
      </c>
      <c r="B43" s="51">
        <f t="shared" si="2"/>
        <v>1210761</v>
      </c>
      <c r="C43" s="51">
        <f t="shared" si="3"/>
        <v>1439721</v>
      </c>
      <c r="D43" s="51">
        <f t="shared" si="6"/>
        <v>1</v>
      </c>
      <c r="E43" s="50" t="str">
        <f t="shared" si="5"/>
        <v>CEUTA</v>
      </c>
      <c r="F43" s="50">
        <f t="shared" si="7"/>
        <v>239500</v>
      </c>
      <c r="G43" s="50">
        <f t="shared" si="8"/>
        <v>231676</v>
      </c>
    </row>
    <row r="44" spans="1:9" x14ac:dyDescent="0.25">
      <c r="A44" s="50" t="str">
        <f t="shared" si="4"/>
        <v>BAHÍA DE CÁDIZ</v>
      </c>
      <c r="B44" s="51">
        <f t="shared" si="2"/>
        <v>47041</v>
      </c>
      <c r="C44" s="51">
        <f t="shared" si="3"/>
        <v>57728</v>
      </c>
      <c r="D44" s="51">
        <f t="shared" si="6"/>
        <v>10</v>
      </c>
      <c r="E44" s="50" t="str">
        <f t="shared" si="5"/>
        <v>VALENCIA</v>
      </c>
      <c r="F44" s="50">
        <f t="shared" si="7"/>
        <v>121351</v>
      </c>
      <c r="G44" s="50">
        <f t="shared" si="8"/>
        <v>190786</v>
      </c>
    </row>
    <row r="45" spans="1:9" x14ac:dyDescent="0.25">
      <c r="A45" s="50" t="str">
        <f t="shared" si="4"/>
        <v>BALEARES</v>
      </c>
      <c r="B45" s="51">
        <f t="shared" si="2"/>
        <v>53020</v>
      </c>
      <c r="C45" s="51">
        <f t="shared" si="3"/>
        <v>66717</v>
      </c>
      <c r="D45" s="51">
        <f t="shared" si="6"/>
        <v>9</v>
      </c>
      <c r="E45" s="50" t="str">
        <f t="shared" si="5"/>
        <v>VIGO</v>
      </c>
      <c r="F45" s="50">
        <f t="shared" si="7"/>
        <v>66097</v>
      </c>
      <c r="G45" s="50">
        <f t="shared" si="8"/>
        <v>72094</v>
      </c>
    </row>
    <row r="46" spans="1:9" x14ac:dyDescent="0.25">
      <c r="A46" s="50" t="str">
        <f t="shared" si="4"/>
        <v>BARCELONA</v>
      </c>
      <c r="B46" s="51">
        <f t="shared" si="2"/>
        <v>411908</v>
      </c>
      <c r="C46" s="51">
        <f t="shared" si="3"/>
        <v>385462</v>
      </c>
      <c r="D46" s="51">
        <f t="shared" si="6"/>
        <v>3</v>
      </c>
      <c r="E46" s="50" t="str">
        <f t="shared" si="5"/>
        <v>HUELVA</v>
      </c>
      <c r="F46" s="50">
        <f t="shared" si="7"/>
        <v>62023</v>
      </c>
      <c r="G46" s="50">
        <f t="shared" si="8"/>
        <v>59615</v>
      </c>
    </row>
    <row r="47" spans="1:9" x14ac:dyDescent="0.25">
      <c r="A47" s="50" t="str">
        <f t="shared" si="4"/>
        <v>BILBAO</v>
      </c>
      <c r="B47" s="51">
        <f t="shared" si="2"/>
        <v>44624</v>
      </c>
      <c r="C47" s="51">
        <f t="shared" si="3"/>
        <v>44426</v>
      </c>
      <c r="D47" s="51">
        <f t="shared" si="6"/>
        <v>11</v>
      </c>
      <c r="E47" s="50" t="str">
        <f t="shared" si="5"/>
        <v>BALEARES</v>
      </c>
      <c r="F47" s="50">
        <f t="shared" si="7"/>
        <v>53020</v>
      </c>
      <c r="G47" s="50">
        <f t="shared" si="8"/>
        <v>66717</v>
      </c>
    </row>
    <row r="48" spans="1:9" x14ac:dyDescent="0.25">
      <c r="A48" s="50" t="str">
        <f t="shared" si="4"/>
        <v>CARTAGENA</v>
      </c>
      <c r="B48" s="51">
        <f t="shared" si="2"/>
        <v>21262</v>
      </c>
      <c r="C48" s="51">
        <f t="shared" si="3"/>
        <v>47422</v>
      </c>
      <c r="D48" s="51">
        <f t="shared" si="6"/>
        <v>15</v>
      </c>
      <c r="E48" s="50" t="str">
        <f t="shared" si="5"/>
        <v>BAHÍA DE CÁDIZ</v>
      </c>
      <c r="F48" s="50">
        <f t="shared" si="7"/>
        <v>47041</v>
      </c>
      <c r="G48" s="50">
        <f t="shared" si="8"/>
        <v>57728</v>
      </c>
    </row>
    <row r="49" spans="1:7" x14ac:dyDescent="0.25">
      <c r="A49" s="50" t="str">
        <f t="shared" si="4"/>
        <v>CASTELLÓN</v>
      </c>
      <c r="B49" s="51">
        <f t="shared" si="2"/>
        <v>9241</v>
      </c>
      <c r="C49" s="51">
        <f t="shared" si="3"/>
        <v>8754</v>
      </c>
      <c r="D49" s="51">
        <f t="shared" si="6"/>
        <v>22</v>
      </c>
      <c r="E49" s="50" t="str">
        <f t="shared" si="5"/>
        <v>BILBAO</v>
      </c>
      <c r="F49" s="50">
        <f t="shared" si="7"/>
        <v>44624</v>
      </c>
      <c r="G49" s="50">
        <f t="shared" si="8"/>
        <v>44426</v>
      </c>
    </row>
    <row r="50" spans="1:7" x14ac:dyDescent="0.25">
      <c r="A50" s="50" t="str">
        <f t="shared" si="4"/>
        <v>CEUTA</v>
      </c>
      <c r="B50" s="51">
        <f t="shared" si="2"/>
        <v>239500</v>
      </c>
      <c r="C50" s="51">
        <f t="shared" si="3"/>
        <v>231676</v>
      </c>
      <c r="D50" s="51">
        <f t="shared" si="6"/>
        <v>5</v>
      </c>
      <c r="E50" s="50" t="str">
        <f t="shared" si="5"/>
        <v>MÁLAGA</v>
      </c>
      <c r="F50" s="50">
        <f t="shared" si="7"/>
        <v>43433</v>
      </c>
      <c r="G50" s="50">
        <f t="shared" si="8"/>
        <v>31639</v>
      </c>
    </row>
    <row r="51" spans="1:7" x14ac:dyDescent="0.25">
      <c r="A51" s="50" t="str">
        <f t="shared" si="4"/>
        <v>FERROL-SAN CIBRAO</v>
      </c>
      <c r="B51" s="51">
        <f t="shared" si="2"/>
        <v>5320</v>
      </c>
      <c r="C51" s="51">
        <f t="shared" si="3"/>
        <v>4103</v>
      </c>
      <c r="D51" s="51">
        <f t="shared" si="6"/>
        <v>26</v>
      </c>
      <c r="E51" s="50" t="str">
        <f t="shared" si="5"/>
        <v>ALMERÍA</v>
      </c>
      <c r="F51" s="50">
        <f t="shared" si="7"/>
        <v>24729</v>
      </c>
      <c r="G51" s="50">
        <f t="shared" si="8"/>
        <v>25244</v>
      </c>
    </row>
    <row r="52" spans="1:7" x14ac:dyDescent="0.25">
      <c r="A52" s="50" t="str">
        <f t="shared" si="4"/>
        <v>GIJÓN</v>
      </c>
      <c r="B52" s="51">
        <f t="shared" si="2"/>
        <v>19718</v>
      </c>
      <c r="C52" s="51">
        <f t="shared" si="3"/>
        <v>21429</v>
      </c>
      <c r="D52" s="51">
        <f t="shared" si="6"/>
        <v>17</v>
      </c>
      <c r="E52" s="50" t="str">
        <f t="shared" si="5"/>
        <v>TARRAGONA</v>
      </c>
      <c r="F52" s="50">
        <f t="shared" si="7"/>
        <v>22781</v>
      </c>
      <c r="G52" s="50">
        <f t="shared" si="8"/>
        <v>5971</v>
      </c>
    </row>
    <row r="53" spans="1:7" x14ac:dyDescent="0.25">
      <c r="A53" s="50" t="str">
        <f t="shared" si="4"/>
        <v>HUELVA</v>
      </c>
      <c r="B53" s="51">
        <f t="shared" si="2"/>
        <v>62023</v>
      </c>
      <c r="C53" s="51">
        <f t="shared" si="3"/>
        <v>59615</v>
      </c>
      <c r="D53" s="51">
        <f t="shared" si="6"/>
        <v>8</v>
      </c>
      <c r="E53" s="50" t="str">
        <f t="shared" si="5"/>
        <v>CARTAGENA</v>
      </c>
      <c r="F53" s="50">
        <f t="shared" si="7"/>
        <v>21262</v>
      </c>
      <c r="G53" s="50">
        <f t="shared" si="8"/>
        <v>47422</v>
      </c>
    </row>
    <row r="54" spans="1:7" x14ac:dyDescent="0.25">
      <c r="A54" s="50" t="str">
        <f t="shared" si="4"/>
        <v>LAS PALMAS</v>
      </c>
      <c r="B54" s="51">
        <f t="shared" si="2"/>
        <v>1064824</v>
      </c>
      <c r="C54" s="51">
        <f t="shared" si="3"/>
        <v>1149260</v>
      </c>
      <c r="D54" s="51">
        <f t="shared" si="6"/>
        <v>2</v>
      </c>
      <c r="E54" s="50" t="str">
        <f t="shared" si="5"/>
        <v>A CORUÑA</v>
      </c>
      <c r="F54" s="50">
        <f t="shared" si="7"/>
        <v>20962</v>
      </c>
      <c r="G54" s="50">
        <f t="shared" si="8"/>
        <v>14020</v>
      </c>
    </row>
    <row r="55" spans="1:7" x14ac:dyDescent="0.25">
      <c r="A55" s="50" t="str">
        <f t="shared" si="4"/>
        <v>MÁLAGA</v>
      </c>
      <c r="B55" s="51">
        <f t="shared" si="2"/>
        <v>43433</v>
      </c>
      <c r="C55" s="51">
        <f t="shared" si="3"/>
        <v>31639</v>
      </c>
      <c r="D55" s="51">
        <f t="shared" si="6"/>
        <v>12</v>
      </c>
      <c r="E55" s="50" t="str">
        <f t="shared" si="5"/>
        <v>GIJÓN</v>
      </c>
      <c r="F55" s="50">
        <f t="shared" si="7"/>
        <v>19718</v>
      </c>
      <c r="G55" s="50">
        <f t="shared" si="8"/>
        <v>21429</v>
      </c>
    </row>
    <row r="56" spans="1:7" x14ac:dyDescent="0.25">
      <c r="A56" s="50" t="str">
        <f t="shared" si="4"/>
        <v>MARÍN Y RÍA DE PONTEVEDRA</v>
      </c>
      <c r="B56" s="51">
        <f t="shared" si="2"/>
        <v>8544</v>
      </c>
      <c r="C56" s="51">
        <f t="shared" si="3"/>
        <v>7815</v>
      </c>
      <c r="D56" s="51">
        <f t="shared" si="6"/>
        <v>24</v>
      </c>
      <c r="E56" s="50" t="str">
        <f t="shared" si="5"/>
        <v>SANTANDER</v>
      </c>
      <c r="F56" s="50">
        <f t="shared" ref="F56:F66" si="9">LOOKUP(E56,$A$39:$A$66,$B$39:$B$66)</f>
        <v>16566</v>
      </c>
      <c r="G56" s="50">
        <f t="shared" si="8"/>
        <v>17289</v>
      </c>
    </row>
    <row r="57" spans="1:7" x14ac:dyDescent="0.25">
      <c r="A57" s="50" t="str">
        <f t="shared" si="4"/>
        <v>MELILLA</v>
      </c>
      <c r="B57" s="51">
        <f t="shared" si="2"/>
        <v>1297</v>
      </c>
      <c r="C57" s="51">
        <f t="shared" si="3"/>
        <v>5528</v>
      </c>
      <c r="D57" s="51">
        <f t="shared" si="6"/>
        <v>28</v>
      </c>
      <c r="E57" s="50" t="str">
        <f t="shared" si="5"/>
        <v>MOTRIL</v>
      </c>
      <c r="F57" s="50">
        <f t="shared" si="9"/>
        <v>15149</v>
      </c>
      <c r="G57" s="50">
        <f t="shared" si="8"/>
        <v>11501</v>
      </c>
    </row>
    <row r="58" spans="1:7" x14ac:dyDescent="0.25">
      <c r="A58" s="50" t="str">
        <f t="shared" si="4"/>
        <v>MOTRIL</v>
      </c>
      <c r="B58" s="51">
        <f t="shared" si="2"/>
        <v>15149</v>
      </c>
      <c r="C58" s="51">
        <f t="shared" si="3"/>
        <v>11501</v>
      </c>
      <c r="D58" s="51">
        <f t="shared" si="6"/>
        <v>19</v>
      </c>
      <c r="E58" s="50" t="str">
        <f t="shared" si="5"/>
        <v>AVILÉS</v>
      </c>
      <c r="F58" s="50">
        <f t="shared" si="9"/>
        <v>14670</v>
      </c>
      <c r="G58" s="50">
        <f t="shared" si="8"/>
        <v>10664</v>
      </c>
    </row>
    <row r="59" spans="1:7" x14ac:dyDescent="0.25">
      <c r="A59" s="50" t="str">
        <f t="shared" si="4"/>
        <v>PASAIA</v>
      </c>
      <c r="B59" s="51">
        <f t="shared" si="2"/>
        <v>11354</v>
      </c>
      <c r="C59" s="51">
        <f t="shared" si="3"/>
        <v>14304</v>
      </c>
      <c r="D59" s="51">
        <f t="shared" si="6"/>
        <v>21</v>
      </c>
      <c r="E59" s="50" t="str">
        <f t="shared" si="5"/>
        <v>PASAIA</v>
      </c>
      <c r="F59" s="50">
        <f t="shared" si="9"/>
        <v>11354</v>
      </c>
      <c r="G59" s="50">
        <f t="shared" si="8"/>
        <v>14304</v>
      </c>
    </row>
    <row r="60" spans="1:7" x14ac:dyDescent="0.25">
      <c r="A60" s="50" t="str">
        <f t="shared" si="4"/>
        <v>SANTA CRUZ DE TENERIFE</v>
      </c>
      <c r="B60" s="51">
        <f t="shared" si="2"/>
        <v>314760</v>
      </c>
      <c r="C60" s="51">
        <f t="shared" si="3"/>
        <v>277143</v>
      </c>
      <c r="D60" s="51">
        <f t="shared" si="6"/>
        <v>4</v>
      </c>
      <c r="E60" s="50" t="str">
        <f t="shared" si="5"/>
        <v>CASTELLÓN</v>
      </c>
      <c r="F60" s="50">
        <f t="shared" si="9"/>
        <v>9241</v>
      </c>
      <c r="G60" s="50">
        <f t="shared" si="8"/>
        <v>8754</v>
      </c>
    </row>
    <row r="61" spans="1:7" x14ac:dyDescent="0.25">
      <c r="A61" s="50" t="str">
        <f t="shared" si="4"/>
        <v>SANTANDER</v>
      </c>
      <c r="B61" s="51">
        <f t="shared" si="2"/>
        <v>16566</v>
      </c>
      <c r="C61" s="51">
        <f t="shared" si="3"/>
        <v>17289</v>
      </c>
      <c r="D61" s="51">
        <f t="shared" si="6"/>
        <v>18</v>
      </c>
      <c r="E61" s="50" t="str">
        <f t="shared" si="5"/>
        <v>ALICANTE</v>
      </c>
      <c r="F61" s="50">
        <f t="shared" si="9"/>
        <v>8623</v>
      </c>
      <c r="G61" s="50">
        <f t="shared" si="8"/>
        <v>8368</v>
      </c>
    </row>
    <row r="62" spans="1:7" x14ac:dyDescent="0.25">
      <c r="A62" s="50" t="str">
        <f t="shared" si="4"/>
        <v>SEVILLA</v>
      </c>
      <c r="B62" s="51">
        <f t="shared" si="2"/>
        <v>8269</v>
      </c>
      <c r="C62" s="51">
        <f t="shared" si="3"/>
        <v>6413</v>
      </c>
      <c r="D62" s="51">
        <f t="shared" si="6"/>
        <v>25</v>
      </c>
      <c r="E62" s="50" t="str">
        <f t="shared" si="5"/>
        <v>MARÍN Y RÍA DE PONTEVEDRA</v>
      </c>
      <c r="F62" s="50">
        <f t="shared" si="9"/>
        <v>8544</v>
      </c>
      <c r="G62" s="50">
        <f t="shared" si="8"/>
        <v>7815</v>
      </c>
    </row>
    <row r="63" spans="1:7" x14ac:dyDescent="0.25">
      <c r="A63" s="50" t="str">
        <f t="shared" si="4"/>
        <v>TARRAGONA</v>
      </c>
      <c r="B63" s="51">
        <f t="shared" si="2"/>
        <v>22781</v>
      </c>
      <c r="C63" s="51">
        <f t="shared" si="3"/>
        <v>5971</v>
      </c>
      <c r="D63" s="51">
        <f t="shared" si="6"/>
        <v>14</v>
      </c>
      <c r="E63" s="50" t="str">
        <f t="shared" si="5"/>
        <v>SEVILLA</v>
      </c>
      <c r="F63" s="50">
        <f t="shared" si="9"/>
        <v>8269</v>
      </c>
      <c r="G63" s="50">
        <f t="shared" si="8"/>
        <v>6413</v>
      </c>
    </row>
    <row r="64" spans="1:7" x14ac:dyDescent="0.25">
      <c r="A64" s="50" t="str">
        <f t="shared" si="4"/>
        <v>VALENCIA</v>
      </c>
      <c r="B64" s="51">
        <f t="shared" si="2"/>
        <v>121351</v>
      </c>
      <c r="C64" s="51">
        <f t="shared" si="3"/>
        <v>190786</v>
      </c>
      <c r="D64" s="51">
        <f t="shared" si="6"/>
        <v>6</v>
      </c>
      <c r="E64" s="50" t="str">
        <f t="shared" si="5"/>
        <v>FERROL-SAN CIBRAO</v>
      </c>
      <c r="F64" s="50">
        <f t="shared" si="9"/>
        <v>5320</v>
      </c>
      <c r="G64" s="50">
        <f t="shared" si="8"/>
        <v>4103</v>
      </c>
    </row>
    <row r="65" spans="1:7" x14ac:dyDescent="0.25">
      <c r="A65" s="50" t="str">
        <f t="shared" si="4"/>
        <v>VIGO</v>
      </c>
      <c r="B65" s="51">
        <f t="shared" si="2"/>
        <v>66097</v>
      </c>
      <c r="C65" s="51">
        <f t="shared" si="3"/>
        <v>72094</v>
      </c>
      <c r="D65" s="51">
        <f t="shared" si="6"/>
        <v>7</v>
      </c>
      <c r="E65" s="50" t="str">
        <f t="shared" si="5"/>
        <v>VILAGARCÍA</v>
      </c>
      <c r="F65" s="50">
        <f t="shared" si="9"/>
        <v>2203</v>
      </c>
      <c r="G65" s="50">
        <f t="shared" si="8"/>
        <v>3537</v>
      </c>
    </row>
    <row r="66" spans="1:7" x14ac:dyDescent="0.25">
      <c r="A66" s="50" t="str">
        <f t="shared" si="4"/>
        <v>VILAGARCÍA</v>
      </c>
      <c r="B66" s="51">
        <f t="shared" si="2"/>
        <v>2203</v>
      </c>
      <c r="C66" s="51">
        <f t="shared" si="3"/>
        <v>3537</v>
      </c>
      <c r="D66" s="51">
        <f t="shared" si="6"/>
        <v>27</v>
      </c>
      <c r="E66" s="50" t="str">
        <f t="shared" si="5"/>
        <v>MELILLA</v>
      </c>
      <c r="F66" s="50">
        <f t="shared" si="9"/>
        <v>1297</v>
      </c>
      <c r="G66" s="50">
        <f t="shared" si="8"/>
        <v>5528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>
      <selection activeCell="D31" sqref="D31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163</v>
      </c>
    </row>
    <row r="2" spans="1:12" s="2" customFormat="1" ht="21" x14ac:dyDescent="0.35">
      <c r="I2" s="2" t="s">
        <v>118</v>
      </c>
    </row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2119</v>
      </c>
      <c r="C7" s="44">
        <v>2901</v>
      </c>
      <c r="D7" s="44">
        <v>10065</v>
      </c>
      <c r="E7" s="44">
        <v>10932</v>
      </c>
      <c r="F7" s="11">
        <f>((E7*100)/D7)-100</f>
        <v>8.614008941877799</v>
      </c>
      <c r="G7" s="1"/>
      <c r="H7" s="1"/>
      <c r="I7" s="1"/>
    </row>
    <row r="8" spans="1:12" x14ac:dyDescent="0.25">
      <c r="A8" s="12" t="s">
        <v>31</v>
      </c>
      <c r="B8" s="45">
        <v>386</v>
      </c>
      <c r="C8" s="45">
        <v>282</v>
      </c>
      <c r="D8" s="45">
        <v>1679</v>
      </c>
      <c r="E8" s="45">
        <v>1403</v>
      </c>
      <c r="F8" s="14">
        <f t="shared" ref="F8:F34" si="0">((E8*100)/D8)-100</f>
        <v>-16.438356164383563</v>
      </c>
      <c r="G8" s="1"/>
      <c r="H8" s="1"/>
      <c r="I8" s="1"/>
    </row>
    <row r="9" spans="1:12" x14ac:dyDescent="0.25">
      <c r="A9" s="9" t="s">
        <v>164</v>
      </c>
      <c r="B9" s="44">
        <v>2065</v>
      </c>
      <c r="C9" s="44">
        <v>1878</v>
      </c>
      <c r="D9" s="44">
        <v>9740</v>
      </c>
      <c r="E9" s="44">
        <v>10797</v>
      </c>
      <c r="F9" s="11">
        <f t="shared" si="0"/>
        <v>10.852156057494867</v>
      </c>
      <c r="G9" s="1"/>
      <c r="H9" s="1"/>
      <c r="I9" s="1"/>
    </row>
    <row r="10" spans="1:12" x14ac:dyDescent="0.25">
      <c r="A10" s="12" t="s">
        <v>166</v>
      </c>
      <c r="B10" s="45">
        <v>869</v>
      </c>
      <c r="C10" s="45">
        <v>480</v>
      </c>
      <c r="D10" s="45">
        <v>5599</v>
      </c>
      <c r="E10" s="45">
        <v>3497</v>
      </c>
      <c r="F10" s="14">
        <f t="shared" si="0"/>
        <v>-37.542418288980173</v>
      </c>
      <c r="G10" s="1"/>
      <c r="H10" s="1"/>
      <c r="I10" s="1"/>
    </row>
    <row r="11" spans="1:12" x14ac:dyDescent="0.25">
      <c r="A11" s="9" t="s">
        <v>167</v>
      </c>
      <c r="B11" s="44">
        <v>243537</v>
      </c>
      <c r="C11" s="44">
        <v>238050</v>
      </c>
      <c r="D11" s="44">
        <v>1366586</v>
      </c>
      <c r="E11" s="44">
        <v>1142573</v>
      </c>
      <c r="F11" s="11">
        <f t="shared" si="0"/>
        <v>-16.39216265935697</v>
      </c>
      <c r="G11" s="1"/>
      <c r="H11" s="1"/>
      <c r="I11" s="1"/>
    </row>
    <row r="12" spans="1:12" x14ac:dyDescent="0.25">
      <c r="A12" s="12" t="s">
        <v>168</v>
      </c>
      <c r="B12" s="45">
        <v>1305</v>
      </c>
      <c r="C12" s="45">
        <v>1628</v>
      </c>
      <c r="D12" s="45">
        <v>5499</v>
      </c>
      <c r="E12" s="45">
        <v>7489</v>
      </c>
      <c r="F12" s="14">
        <f t="shared" si="0"/>
        <v>36.18839789052555</v>
      </c>
      <c r="G12" s="1"/>
      <c r="H12" s="1"/>
      <c r="I12" s="1"/>
    </row>
    <row r="13" spans="1:12" x14ac:dyDescent="0.25">
      <c r="A13" s="9" t="s">
        <v>32</v>
      </c>
      <c r="B13" s="44">
        <v>556</v>
      </c>
      <c r="C13" s="44">
        <v>383</v>
      </c>
      <c r="D13" s="44">
        <v>1748</v>
      </c>
      <c r="E13" s="44">
        <v>1712</v>
      </c>
      <c r="F13" s="11">
        <f t="shared" si="0"/>
        <v>-2.0594965675057182</v>
      </c>
      <c r="G13" s="1"/>
      <c r="H13" s="1"/>
      <c r="I13" s="1"/>
    </row>
    <row r="14" spans="1:12" x14ac:dyDescent="0.25">
      <c r="A14" s="12" t="s">
        <v>33</v>
      </c>
      <c r="B14" s="45">
        <v>82147</v>
      </c>
      <c r="C14" s="45">
        <v>79865</v>
      </c>
      <c r="D14" s="45">
        <v>299242</v>
      </c>
      <c r="E14" s="45">
        <v>299589</v>
      </c>
      <c r="F14" s="14">
        <f t="shared" si="0"/>
        <v>0.1159596580693858</v>
      </c>
      <c r="G14" s="1"/>
      <c r="H14" s="1"/>
      <c r="I14" s="1"/>
    </row>
    <row r="15" spans="1:12" x14ac:dyDescent="0.25">
      <c r="A15" s="9" t="s">
        <v>34</v>
      </c>
      <c r="B15" s="44">
        <v>5105</v>
      </c>
      <c r="C15" s="44">
        <v>5922</v>
      </c>
      <c r="D15" s="44">
        <v>23990</v>
      </c>
      <c r="E15" s="44">
        <v>25863</v>
      </c>
      <c r="F15" s="11">
        <f t="shared" si="0"/>
        <v>7.8074197582325979</v>
      </c>
      <c r="G15" s="1"/>
      <c r="H15" s="1"/>
      <c r="I15" s="1"/>
    </row>
    <row r="16" spans="1:12" x14ac:dyDescent="0.25">
      <c r="A16" s="12" t="s">
        <v>35</v>
      </c>
      <c r="B16" s="45">
        <v>364</v>
      </c>
      <c r="C16" s="45">
        <v>0</v>
      </c>
      <c r="D16" s="45">
        <v>1804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50265</v>
      </c>
      <c r="C18" s="45">
        <v>45000</v>
      </c>
      <c r="D18" s="45">
        <v>220121</v>
      </c>
      <c r="E18" s="45">
        <v>230939</v>
      </c>
      <c r="F18" s="14">
        <f t="shared" si="0"/>
        <v>4.9145697139300637</v>
      </c>
      <c r="G18" s="1"/>
      <c r="H18" s="1"/>
      <c r="I18" s="1"/>
    </row>
    <row r="19" spans="1:9" x14ac:dyDescent="0.25">
      <c r="A19" s="9" t="s">
        <v>37</v>
      </c>
      <c r="B19" s="44">
        <v>359</v>
      </c>
      <c r="C19" s="44">
        <v>742</v>
      </c>
      <c r="D19" s="44">
        <v>1187</v>
      </c>
      <c r="E19" s="44">
        <v>2944</v>
      </c>
      <c r="F19" s="11">
        <f t="shared" si="0"/>
        <v>148.02021903959562</v>
      </c>
      <c r="G19" s="1"/>
      <c r="H19" s="1"/>
      <c r="I19" s="1"/>
    </row>
    <row r="20" spans="1:9" x14ac:dyDescent="0.25">
      <c r="A20" s="12" t="s">
        <v>170</v>
      </c>
      <c r="B20" s="45">
        <v>3087</v>
      </c>
      <c r="C20" s="45">
        <v>3474</v>
      </c>
      <c r="D20" s="45">
        <v>21429</v>
      </c>
      <c r="E20" s="45">
        <v>19718</v>
      </c>
      <c r="F20" s="14">
        <f t="shared" si="0"/>
        <v>-7.984506976527129</v>
      </c>
      <c r="G20" s="1"/>
      <c r="H20" s="1"/>
      <c r="I20" s="1"/>
    </row>
    <row r="21" spans="1:9" x14ac:dyDescent="0.25">
      <c r="A21" s="9" t="s">
        <v>38</v>
      </c>
      <c r="B21" s="44">
        <v>10540</v>
      </c>
      <c r="C21" s="44">
        <v>13972</v>
      </c>
      <c r="D21" s="44">
        <v>51506</v>
      </c>
      <c r="E21" s="44">
        <v>55126</v>
      </c>
      <c r="F21" s="11">
        <f t="shared" si="0"/>
        <v>7.0283073816642769</v>
      </c>
      <c r="G21" s="1"/>
      <c r="H21" s="1"/>
      <c r="I21" s="1"/>
    </row>
    <row r="22" spans="1:9" x14ac:dyDescent="0.25">
      <c r="A22" s="12" t="s">
        <v>59</v>
      </c>
      <c r="B22" s="45">
        <v>205422</v>
      </c>
      <c r="C22" s="45">
        <v>190857</v>
      </c>
      <c r="D22" s="45">
        <v>1025638</v>
      </c>
      <c r="E22" s="45">
        <v>926353</v>
      </c>
      <c r="F22" s="14">
        <f t="shared" si="0"/>
        <v>-9.6803160569323694</v>
      </c>
      <c r="G22" s="1"/>
      <c r="H22" s="1"/>
      <c r="I22" s="1"/>
    </row>
    <row r="23" spans="1:9" x14ac:dyDescent="0.25">
      <c r="A23" s="9" t="s">
        <v>171</v>
      </c>
      <c r="B23" s="44">
        <v>2752</v>
      </c>
      <c r="C23" s="44">
        <v>3777</v>
      </c>
      <c r="D23" s="44">
        <v>11492</v>
      </c>
      <c r="E23" s="44">
        <v>21265</v>
      </c>
      <c r="F23" s="11">
        <f t="shared" si="0"/>
        <v>85.041768186564553</v>
      </c>
      <c r="G23" s="1"/>
      <c r="H23" s="1"/>
      <c r="I23" s="1"/>
    </row>
    <row r="24" spans="1:9" x14ac:dyDescent="0.25">
      <c r="A24" s="12" t="s">
        <v>173</v>
      </c>
      <c r="B24" s="45">
        <v>920</v>
      </c>
      <c r="C24" s="45">
        <v>1307</v>
      </c>
      <c r="D24" s="45">
        <v>4503</v>
      </c>
      <c r="E24" s="45">
        <v>4897</v>
      </c>
      <c r="F24" s="14">
        <f t="shared" si="0"/>
        <v>8.7497224072840396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2099</v>
      </c>
      <c r="C26" s="45">
        <v>2419</v>
      </c>
      <c r="D26" s="45">
        <v>8891</v>
      </c>
      <c r="E26" s="45">
        <v>11043</v>
      </c>
      <c r="F26" s="14">
        <f t="shared" si="0"/>
        <v>24.204251490271062</v>
      </c>
      <c r="G26" s="1"/>
      <c r="H26" s="1"/>
      <c r="I26" s="1"/>
    </row>
    <row r="27" spans="1:9" x14ac:dyDescent="0.25">
      <c r="A27" s="9" t="s">
        <v>41</v>
      </c>
      <c r="B27" s="44">
        <v>190</v>
      </c>
      <c r="C27" s="44">
        <v>336</v>
      </c>
      <c r="D27" s="44">
        <v>3292</v>
      </c>
      <c r="E27" s="44">
        <v>3165</v>
      </c>
      <c r="F27" s="11">
        <f t="shared" si="0"/>
        <v>-3.8578371810449568</v>
      </c>
      <c r="G27" s="1"/>
      <c r="H27" s="1"/>
      <c r="I27" s="1"/>
    </row>
    <row r="28" spans="1:9" x14ac:dyDescent="0.25">
      <c r="A28" s="12" t="s">
        <v>42</v>
      </c>
      <c r="B28" s="45">
        <v>39888</v>
      </c>
      <c r="C28" s="45">
        <v>52150</v>
      </c>
      <c r="D28" s="45">
        <v>218756</v>
      </c>
      <c r="E28" s="45">
        <v>229730</v>
      </c>
      <c r="F28" s="14">
        <f t="shared" si="0"/>
        <v>5.0165481175373543</v>
      </c>
      <c r="G28" s="1"/>
      <c r="H28" s="1"/>
      <c r="I28" s="1"/>
    </row>
    <row r="29" spans="1:9" x14ac:dyDescent="0.25">
      <c r="A29" s="9" t="s">
        <v>43</v>
      </c>
      <c r="B29" s="44">
        <v>809</v>
      </c>
      <c r="C29" s="44">
        <v>1139</v>
      </c>
      <c r="D29" s="44">
        <v>3048</v>
      </c>
      <c r="E29" s="44">
        <v>2884</v>
      </c>
      <c r="F29" s="11">
        <f t="shared" si="0"/>
        <v>-5.380577427821521</v>
      </c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1129</v>
      </c>
      <c r="C31" s="44">
        <v>1361</v>
      </c>
      <c r="D31" s="44">
        <v>5180</v>
      </c>
      <c r="E31" s="44">
        <v>7159</v>
      </c>
      <c r="F31" s="11">
        <f t="shared" si="0"/>
        <v>38.204633204633211</v>
      </c>
      <c r="G31" s="1"/>
      <c r="H31" s="1"/>
      <c r="I31" s="1"/>
    </row>
    <row r="32" spans="1:9" x14ac:dyDescent="0.25">
      <c r="A32" s="12" t="s">
        <v>46</v>
      </c>
      <c r="B32" s="45">
        <v>34335</v>
      </c>
      <c r="C32" s="45">
        <v>22153</v>
      </c>
      <c r="D32" s="45">
        <v>160702</v>
      </c>
      <c r="E32" s="45">
        <v>90344</v>
      </c>
      <c r="F32" s="14">
        <f t="shared" si="0"/>
        <v>-43.781657975631916</v>
      </c>
      <c r="G32" s="1"/>
      <c r="H32" s="1"/>
      <c r="I32" s="1"/>
    </row>
    <row r="33" spans="1:9" x14ac:dyDescent="0.25">
      <c r="A33" s="9" t="s">
        <v>47</v>
      </c>
      <c r="B33" s="44">
        <v>6172</v>
      </c>
      <c r="C33" s="44">
        <v>5156</v>
      </c>
      <c r="D33" s="44">
        <v>31017</v>
      </c>
      <c r="E33" s="44">
        <v>29433</v>
      </c>
      <c r="F33" s="11">
        <f t="shared" si="0"/>
        <v>-5.1068768739723396</v>
      </c>
      <c r="G33" s="1"/>
      <c r="H33" s="1"/>
      <c r="I33" s="1"/>
    </row>
    <row r="34" spans="1:9" x14ac:dyDescent="0.25">
      <c r="A34" s="12" t="s">
        <v>172</v>
      </c>
      <c r="B34" s="45">
        <v>148</v>
      </c>
      <c r="C34" s="45">
        <v>14</v>
      </c>
      <c r="D34" s="45">
        <v>454</v>
      </c>
      <c r="E34" s="45">
        <v>133</v>
      </c>
      <c r="F34" s="14">
        <f t="shared" si="0"/>
        <v>-70.704845814977972</v>
      </c>
      <c r="G34" s="1"/>
      <c r="H34" s="1"/>
      <c r="I34" s="1"/>
    </row>
    <row r="35" spans="1:9" x14ac:dyDescent="0.25">
      <c r="A35" s="15" t="s">
        <v>48</v>
      </c>
      <c r="B35" s="16">
        <f>SUM(B7:B34)</f>
        <v>696568</v>
      </c>
      <c r="C35" s="16">
        <f t="shared" ref="C35:E35" si="1">SUM(C7:C34)</f>
        <v>675246</v>
      </c>
      <c r="D35" s="16">
        <f t="shared" si="1"/>
        <v>3493168</v>
      </c>
      <c r="E35" s="16">
        <f t="shared" si="1"/>
        <v>3138988</v>
      </c>
      <c r="F35" s="17">
        <f t="shared" ref="F35" si="2">((E35*100)/D35)-100</f>
        <v>-10.139220329511772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10932</v>
      </c>
      <c r="C39" s="51">
        <f t="shared" si="4"/>
        <v>10065</v>
      </c>
      <c r="D39" s="51">
        <f>_xlfn.RANK.EQ(B39,$B$39:$B$66)+COUNTIF($B$39:$B$66,B39)-1</f>
        <v>13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1142573</v>
      </c>
      <c r="G39" s="50">
        <f>LOOKUP(E39,$A$39:$A$66,$C$39:$C$66)</f>
        <v>1366586</v>
      </c>
    </row>
    <row r="40" spans="1:9" x14ac:dyDescent="0.25">
      <c r="A40" s="50" t="str">
        <f t="shared" si="5"/>
        <v>ALICANTE</v>
      </c>
      <c r="B40" s="51">
        <f t="shared" si="3"/>
        <v>1403</v>
      </c>
      <c r="C40" s="51">
        <f t="shared" si="4"/>
        <v>1679</v>
      </c>
      <c r="D40" s="51">
        <f t="shared" ref="D40:D66" si="7">_xlfn.RANK.EQ(B40,$B$39:$B$66)+COUNTIF($B$39:$B$66,B40)-1</f>
        <v>23</v>
      </c>
      <c r="E40" s="50" t="str">
        <f t="shared" si="6"/>
        <v>LAS PALMAS</v>
      </c>
      <c r="F40" s="50">
        <f t="shared" ref="F40:F66" si="8">LOOKUP(E40,$A$39:$A$66,$B$39:$B$66)</f>
        <v>926353</v>
      </c>
      <c r="G40" s="50">
        <f t="shared" ref="G40:G66" si="9">LOOKUP(E40,$A$39:$A$66,$C$39:$C$66)</f>
        <v>1025638</v>
      </c>
    </row>
    <row r="41" spans="1:9" x14ac:dyDescent="0.25">
      <c r="A41" s="50" t="str">
        <f t="shared" si="5"/>
        <v>ALMERÍA</v>
      </c>
      <c r="B41" s="51">
        <f t="shared" si="3"/>
        <v>10797</v>
      </c>
      <c r="C41" s="51">
        <f t="shared" si="4"/>
        <v>9740</v>
      </c>
      <c r="D41" s="51">
        <f t="shared" si="7"/>
        <v>14</v>
      </c>
      <c r="E41" s="50" t="str">
        <f t="shared" si="6"/>
        <v>BARCELONA</v>
      </c>
      <c r="F41" s="50">
        <f t="shared" si="8"/>
        <v>299589</v>
      </c>
      <c r="G41" s="50">
        <f t="shared" si="9"/>
        <v>299242</v>
      </c>
    </row>
    <row r="42" spans="1:9" x14ac:dyDescent="0.25">
      <c r="A42" s="50" t="str">
        <f t="shared" si="5"/>
        <v>AVILÉS</v>
      </c>
      <c r="B42" s="51">
        <f t="shared" si="3"/>
        <v>3497</v>
      </c>
      <c r="C42" s="51">
        <f t="shared" si="4"/>
        <v>5599</v>
      </c>
      <c r="D42" s="51">
        <f t="shared" si="7"/>
        <v>18</v>
      </c>
      <c r="E42" s="50" t="str">
        <f t="shared" si="6"/>
        <v>CEUTA</v>
      </c>
      <c r="F42" s="50">
        <f t="shared" si="8"/>
        <v>230939</v>
      </c>
      <c r="G42" s="50">
        <f t="shared" si="9"/>
        <v>220121</v>
      </c>
    </row>
    <row r="43" spans="1:9" x14ac:dyDescent="0.25">
      <c r="A43" s="50" t="str">
        <f t="shared" si="5"/>
        <v>BAHÍA DE ALGECIRAS</v>
      </c>
      <c r="B43" s="51">
        <f t="shared" si="3"/>
        <v>1142573</v>
      </c>
      <c r="C43" s="51">
        <f t="shared" si="4"/>
        <v>1366586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229730</v>
      </c>
      <c r="G43" s="50">
        <f t="shared" si="9"/>
        <v>218756</v>
      </c>
    </row>
    <row r="44" spans="1:9" x14ac:dyDescent="0.25">
      <c r="A44" s="50" t="str">
        <f t="shared" si="5"/>
        <v>BAHÍA DE CÁDIZ</v>
      </c>
      <c r="B44" s="51">
        <f t="shared" si="3"/>
        <v>7489</v>
      </c>
      <c r="C44" s="51">
        <f t="shared" si="4"/>
        <v>5499</v>
      </c>
      <c r="D44" s="51">
        <f t="shared" si="7"/>
        <v>15</v>
      </c>
      <c r="E44" s="50" t="str">
        <f t="shared" si="6"/>
        <v>VALENCIA</v>
      </c>
      <c r="F44" s="50">
        <f t="shared" si="8"/>
        <v>90344</v>
      </c>
      <c r="G44" s="50">
        <f t="shared" si="9"/>
        <v>160702</v>
      </c>
    </row>
    <row r="45" spans="1:9" x14ac:dyDescent="0.25">
      <c r="A45" s="50" t="str">
        <f t="shared" si="5"/>
        <v>BALEARES</v>
      </c>
      <c r="B45" s="51">
        <f t="shared" si="3"/>
        <v>1712</v>
      </c>
      <c r="C45" s="51">
        <f t="shared" si="4"/>
        <v>1748</v>
      </c>
      <c r="D45" s="51">
        <f t="shared" si="7"/>
        <v>22</v>
      </c>
      <c r="E45" s="50" t="str">
        <f t="shared" si="6"/>
        <v>HUELVA</v>
      </c>
      <c r="F45" s="50">
        <f t="shared" si="8"/>
        <v>55126</v>
      </c>
      <c r="G45" s="50">
        <f t="shared" si="9"/>
        <v>51506</v>
      </c>
    </row>
    <row r="46" spans="1:9" x14ac:dyDescent="0.25">
      <c r="A46" s="50" t="str">
        <f t="shared" si="5"/>
        <v>BARCELONA</v>
      </c>
      <c r="B46" s="51">
        <f t="shared" si="3"/>
        <v>299589</v>
      </c>
      <c r="C46" s="51">
        <f t="shared" si="4"/>
        <v>299242</v>
      </c>
      <c r="D46" s="51">
        <f t="shared" si="7"/>
        <v>3</v>
      </c>
      <c r="E46" s="50" t="str">
        <f t="shared" si="6"/>
        <v>VIGO</v>
      </c>
      <c r="F46" s="50">
        <f t="shared" si="8"/>
        <v>29433</v>
      </c>
      <c r="G46" s="50">
        <f t="shared" si="9"/>
        <v>31017</v>
      </c>
    </row>
    <row r="47" spans="1:9" x14ac:dyDescent="0.25">
      <c r="A47" s="50" t="str">
        <f t="shared" si="5"/>
        <v>BILBAO</v>
      </c>
      <c r="B47" s="51">
        <f t="shared" si="3"/>
        <v>25863</v>
      </c>
      <c r="C47" s="51">
        <f t="shared" si="4"/>
        <v>23990</v>
      </c>
      <c r="D47" s="51">
        <f t="shared" si="7"/>
        <v>9</v>
      </c>
      <c r="E47" s="50" t="str">
        <f t="shared" si="6"/>
        <v>BILBAO</v>
      </c>
      <c r="F47" s="50">
        <f t="shared" si="8"/>
        <v>25863</v>
      </c>
      <c r="G47" s="50">
        <f t="shared" si="9"/>
        <v>23990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1804</v>
      </c>
      <c r="D48" s="51">
        <f t="shared" si="7"/>
        <v>28</v>
      </c>
      <c r="E48" s="50" t="str">
        <f t="shared" si="6"/>
        <v>MÁLAGA</v>
      </c>
      <c r="F48" s="50">
        <f t="shared" si="8"/>
        <v>21265</v>
      </c>
      <c r="G48" s="50">
        <f t="shared" si="9"/>
        <v>11492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GIJÓN</v>
      </c>
      <c r="F49" s="50">
        <f t="shared" si="8"/>
        <v>19718</v>
      </c>
      <c r="G49" s="50">
        <f t="shared" si="9"/>
        <v>21429</v>
      </c>
    </row>
    <row r="50" spans="1:7" x14ac:dyDescent="0.25">
      <c r="A50" s="50" t="str">
        <f t="shared" si="5"/>
        <v>CEUTA</v>
      </c>
      <c r="B50" s="51">
        <f t="shared" si="3"/>
        <v>230939</v>
      </c>
      <c r="C50" s="51">
        <f t="shared" si="4"/>
        <v>220121</v>
      </c>
      <c r="D50" s="51">
        <f t="shared" si="7"/>
        <v>4</v>
      </c>
      <c r="E50" s="50" t="str">
        <f t="shared" si="6"/>
        <v>MOTRIL</v>
      </c>
      <c r="F50" s="50">
        <f t="shared" si="8"/>
        <v>11043</v>
      </c>
      <c r="G50" s="50">
        <f t="shared" si="9"/>
        <v>8891</v>
      </c>
    </row>
    <row r="51" spans="1:7" x14ac:dyDescent="0.25">
      <c r="A51" s="50" t="str">
        <f t="shared" si="5"/>
        <v>FERROL-SAN CIBRAO</v>
      </c>
      <c r="B51" s="51">
        <f t="shared" si="3"/>
        <v>2944</v>
      </c>
      <c r="C51" s="51">
        <f t="shared" si="4"/>
        <v>1187</v>
      </c>
      <c r="D51" s="51">
        <f t="shared" si="7"/>
        <v>20</v>
      </c>
      <c r="E51" s="50" t="str">
        <f t="shared" si="6"/>
        <v>A CORUÑA</v>
      </c>
      <c r="F51" s="50">
        <f t="shared" si="8"/>
        <v>10932</v>
      </c>
      <c r="G51" s="50">
        <f t="shared" si="9"/>
        <v>10065</v>
      </c>
    </row>
    <row r="52" spans="1:7" x14ac:dyDescent="0.25">
      <c r="A52" s="50" t="str">
        <f t="shared" si="5"/>
        <v>GIJÓN</v>
      </c>
      <c r="B52" s="51">
        <f t="shared" si="3"/>
        <v>19718</v>
      </c>
      <c r="C52" s="51">
        <f t="shared" si="4"/>
        <v>21429</v>
      </c>
      <c r="D52" s="51">
        <f t="shared" si="7"/>
        <v>11</v>
      </c>
      <c r="E52" s="50" t="str">
        <f t="shared" si="6"/>
        <v>ALMERÍA</v>
      </c>
      <c r="F52" s="50">
        <f t="shared" si="8"/>
        <v>10797</v>
      </c>
      <c r="G52" s="50">
        <f t="shared" si="9"/>
        <v>9740</v>
      </c>
    </row>
    <row r="53" spans="1:7" x14ac:dyDescent="0.25">
      <c r="A53" s="50" t="str">
        <f t="shared" si="5"/>
        <v>HUELVA</v>
      </c>
      <c r="B53" s="51">
        <f t="shared" si="3"/>
        <v>55126</v>
      </c>
      <c r="C53" s="51">
        <f t="shared" si="4"/>
        <v>51506</v>
      </c>
      <c r="D53" s="51">
        <f t="shared" si="7"/>
        <v>7</v>
      </c>
      <c r="E53" s="50" t="str">
        <f t="shared" si="6"/>
        <v>BAHÍA DE CÁDIZ</v>
      </c>
      <c r="F53" s="50">
        <f t="shared" si="8"/>
        <v>7489</v>
      </c>
      <c r="G53" s="50">
        <f t="shared" si="9"/>
        <v>5499</v>
      </c>
    </row>
    <row r="54" spans="1:7" x14ac:dyDescent="0.25">
      <c r="A54" s="50" t="str">
        <f t="shared" si="5"/>
        <v>LAS PALMAS</v>
      </c>
      <c r="B54" s="51">
        <f t="shared" si="3"/>
        <v>926353</v>
      </c>
      <c r="C54" s="51">
        <f t="shared" si="4"/>
        <v>1025638</v>
      </c>
      <c r="D54" s="51">
        <f t="shared" si="7"/>
        <v>2</v>
      </c>
      <c r="E54" s="50" t="str">
        <f t="shared" si="6"/>
        <v>TARRAGONA</v>
      </c>
      <c r="F54" s="50">
        <f t="shared" si="8"/>
        <v>7159</v>
      </c>
      <c r="G54" s="50">
        <f t="shared" si="9"/>
        <v>5180</v>
      </c>
    </row>
    <row r="55" spans="1:7" x14ac:dyDescent="0.25">
      <c r="A55" s="50" t="str">
        <f t="shared" si="5"/>
        <v>MÁLAGA</v>
      </c>
      <c r="B55" s="51">
        <f t="shared" si="3"/>
        <v>21265</v>
      </c>
      <c r="C55" s="51">
        <f t="shared" si="4"/>
        <v>11492</v>
      </c>
      <c r="D55" s="51">
        <f t="shared" si="7"/>
        <v>10</v>
      </c>
      <c r="E55" s="50" t="str">
        <f t="shared" si="6"/>
        <v>MARÍN Y RÍA DE PONTEVEDRA</v>
      </c>
      <c r="F55" s="50">
        <f t="shared" si="8"/>
        <v>4897</v>
      </c>
      <c r="G55" s="50">
        <f t="shared" si="9"/>
        <v>4503</v>
      </c>
    </row>
    <row r="56" spans="1:7" x14ac:dyDescent="0.25">
      <c r="A56" s="50" t="str">
        <f t="shared" si="5"/>
        <v>MARÍN Y RÍA DE PONTEVEDRA</v>
      </c>
      <c r="B56" s="51">
        <f t="shared" si="3"/>
        <v>4897</v>
      </c>
      <c r="C56" s="51">
        <f t="shared" si="4"/>
        <v>4503</v>
      </c>
      <c r="D56" s="51">
        <f t="shared" si="7"/>
        <v>17</v>
      </c>
      <c r="E56" s="50" t="str">
        <f t="shared" si="6"/>
        <v>AVILÉS</v>
      </c>
      <c r="F56" s="50">
        <f t="shared" si="8"/>
        <v>3497</v>
      </c>
      <c r="G56" s="50">
        <f t="shared" si="9"/>
        <v>5599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PASAIA</v>
      </c>
      <c r="F57" s="50">
        <f t="shared" si="8"/>
        <v>3165</v>
      </c>
      <c r="G57" s="50">
        <f t="shared" si="9"/>
        <v>3292</v>
      </c>
    </row>
    <row r="58" spans="1:7" x14ac:dyDescent="0.25">
      <c r="A58" s="50" t="str">
        <f t="shared" si="5"/>
        <v>MOTRIL</v>
      </c>
      <c r="B58" s="51">
        <f t="shared" si="3"/>
        <v>11043</v>
      </c>
      <c r="C58" s="51">
        <f t="shared" si="4"/>
        <v>8891</v>
      </c>
      <c r="D58" s="51">
        <f t="shared" si="7"/>
        <v>12</v>
      </c>
      <c r="E58" s="50" t="str">
        <f t="shared" si="6"/>
        <v>FERROL-SAN CIBRAO</v>
      </c>
      <c r="F58" s="50">
        <f t="shared" si="8"/>
        <v>2944</v>
      </c>
      <c r="G58" s="50">
        <f t="shared" si="9"/>
        <v>1187</v>
      </c>
    </row>
    <row r="59" spans="1:7" x14ac:dyDescent="0.25">
      <c r="A59" s="50" t="str">
        <f t="shared" si="5"/>
        <v>PASAIA</v>
      </c>
      <c r="B59" s="51">
        <f t="shared" si="3"/>
        <v>3165</v>
      </c>
      <c r="C59" s="51">
        <f t="shared" si="4"/>
        <v>3292</v>
      </c>
      <c r="D59" s="51">
        <f t="shared" si="7"/>
        <v>19</v>
      </c>
      <c r="E59" s="50" t="str">
        <f t="shared" si="6"/>
        <v>SANTANDER</v>
      </c>
      <c r="F59" s="50">
        <f t="shared" si="8"/>
        <v>2884</v>
      </c>
      <c r="G59" s="50">
        <f t="shared" si="9"/>
        <v>3048</v>
      </c>
    </row>
    <row r="60" spans="1:7" x14ac:dyDescent="0.25">
      <c r="A60" s="50" t="str">
        <f t="shared" si="5"/>
        <v>SANTA CRUZ DE TENERIFE</v>
      </c>
      <c r="B60" s="51">
        <f t="shared" si="3"/>
        <v>229730</v>
      </c>
      <c r="C60" s="51">
        <f t="shared" si="4"/>
        <v>218756</v>
      </c>
      <c r="D60" s="51">
        <f t="shared" si="7"/>
        <v>5</v>
      </c>
      <c r="E60" s="50" t="str">
        <f t="shared" si="6"/>
        <v>BALEARES</v>
      </c>
      <c r="F60" s="50">
        <f t="shared" si="8"/>
        <v>1712</v>
      </c>
      <c r="G60" s="50">
        <f t="shared" si="9"/>
        <v>1748</v>
      </c>
    </row>
    <row r="61" spans="1:7" x14ac:dyDescent="0.25">
      <c r="A61" s="50" t="str">
        <f t="shared" si="5"/>
        <v>SANTANDER</v>
      </c>
      <c r="B61" s="51">
        <f t="shared" si="3"/>
        <v>2884</v>
      </c>
      <c r="C61" s="51">
        <f t="shared" si="4"/>
        <v>3048</v>
      </c>
      <c r="D61" s="51">
        <f t="shared" si="7"/>
        <v>21</v>
      </c>
      <c r="E61" s="50" t="str">
        <f t="shared" si="6"/>
        <v>ALICANTE</v>
      </c>
      <c r="F61" s="50">
        <f t="shared" si="8"/>
        <v>1403</v>
      </c>
      <c r="G61" s="50">
        <f t="shared" si="9"/>
        <v>1679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str">
        <f t="shared" si="6"/>
        <v>VILAGARCÍA</v>
      </c>
      <c r="F62" s="50">
        <f t="shared" si="8"/>
        <v>133</v>
      </c>
      <c r="G62" s="50">
        <f t="shared" si="9"/>
        <v>454</v>
      </c>
    </row>
    <row r="63" spans="1:7" x14ac:dyDescent="0.25">
      <c r="A63" s="50" t="str">
        <f t="shared" si="5"/>
        <v>TARRAGONA</v>
      </c>
      <c r="B63" s="51">
        <f t="shared" si="3"/>
        <v>7159</v>
      </c>
      <c r="C63" s="51">
        <f t="shared" si="4"/>
        <v>5180</v>
      </c>
      <c r="D63" s="51">
        <f t="shared" si="7"/>
        <v>16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90344</v>
      </c>
      <c r="C64" s="51">
        <f t="shared" si="4"/>
        <v>160702</v>
      </c>
      <c r="D64" s="51">
        <f t="shared" si="7"/>
        <v>6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29433</v>
      </c>
      <c r="C65" s="51">
        <f t="shared" si="4"/>
        <v>31017</v>
      </c>
      <c r="D65" s="51">
        <f t="shared" si="7"/>
        <v>8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133</v>
      </c>
      <c r="C66" s="51">
        <f t="shared" si="4"/>
        <v>454</v>
      </c>
      <c r="D66" s="51">
        <f t="shared" si="7"/>
        <v>24</v>
      </c>
      <c r="E66" s="50" t="str">
        <f t="shared" si="6"/>
        <v>CARTAGENA</v>
      </c>
      <c r="F66" s="50">
        <f t="shared" si="8"/>
        <v>0</v>
      </c>
      <c r="G66" s="50">
        <f t="shared" si="9"/>
        <v>1804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>
      <selection activeCell="D36" sqref="D3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21821</v>
      </c>
      <c r="C7" s="44">
        <v>27552</v>
      </c>
      <c r="D7" s="44">
        <v>112599</v>
      </c>
      <c r="E7" s="44">
        <v>117316</v>
      </c>
      <c r="F7" s="11">
        <f>((E7*100)/D7)-100</f>
        <v>4.1892023907849989</v>
      </c>
      <c r="G7" s="1"/>
      <c r="H7" s="1"/>
      <c r="I7" s="1"/>
    </row>
    <row r="8" spans="1:12" x14ac:dyDescent="0.25">
      <c r="A8" s="12" t="s">
        <v>31</v>
      </c>
      <c r="B8" s="45">
        <v>0</v>
      </c>
      <c r="C8" s="45">
        <v>0</v>
      </c>
      <c r="D8" s="45">
        <v>0</v>
      </c>
      <c r="E8" s="45">
        <v>0</v>
      </c>
      <c r="F8" s="14"/>
      <c r="G8" s="1"/>
      <c r="H8" s="1"/>
      <c r="I8" s="1"/>
    </row>
    <row r="9" spans="1:12" x14ac:dyDescent="0.25">
      <c r="A9" s="9" t="s">
        <v>164</v>
      </c>
      <c r="B9" s="44">
        <v>0</v>
      </c>
      <c r="C9" s="44">
        <v>0</v>
      </c>
      <c r="D9" s="44">
        <v>0</v>
      </c>
      <c r="E9" s="44">
        <v>0</v>
      </c>
      <c r="F9" s="11"/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311748</v>
      </c>
      <c r="C11" s="44">
        <v>221288</v>
      </c>
      <c r="D11" s="44">
        <v>1354607</v>
      </c>
      <c r="E11" s="44">
        <v>1098026</v>
      </c>
      <c r="F11" s="11">
        <f t="shared" ref="F11:F28" si="0">((E11*100)/D11)-100</f>
        <v>-18.941360852261951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0</v>
      </c>
      <c r="D12" s="45">
        <v>0</v>
      </c>
      <c r="E12" s="45">
        <v>0</v>
      </c>
      <c r="F12" s="14"/>
      <c r="G12" s="1"/>
      <c r="H12" s="1"/>
      <c r="I12" s="1"/>
    </row>
    <row r="13" spans="1:12" x14ac:dyDescent="0.25">
      <c r="A13" s="9" t="s">
        <v>32</v>
      </c>
      <c r="B13" s="44">
        <v>28</v>
      </c>
      <c r="C13" s="44">
        <v>12</v>
      </c>
      <c r="D13" s="44">
        <v>137</v>
      </c>
      <c r="E13" s="44">
        <v>31</v>
      </c>
      <c r="F13" s="11">
        <f t="shared" si="0"/>
        <v>-77.372262773722625</v>
      </c>
      <c r="G13" s="1"/>
      <c r="H13" s="1"/>
      <c r="I13" s="1"/>
    </row>
    <row r="14" spans="1:12" x14ac:dyDescent="0.25">
      <c r="A14" s="12" t="s">
        <v>33</v>
      </c>
      <c r="B14" s="45">
        <v>0</v>
      </c>
      <c r="C14" s="45">
        <v>0</v>
      </c>
      <c r="D14" s="45">
        <v>0</v>
      </c>
      <c r="E14" s="45">
        <v>0</v>
      </c>
      <c r="F14" s="14"/>
      <c r="G14" s="1"/>
      <c r="H14" s="1"/>
      <c r="I14" s="1"/>
    </row>
    <row r="15" spans="1:12" x14ac:dyDescent="0.25">
      <c r="A15" s="9" t="s">
        <v>34</v>
      </c>
      <c r="B15" s="44">
        <v>0</v>
      </c>
      <c r="C15" s="44">
        <v>0</v>
      </c>
      <c r="D15" s="44">
        <v>0</v>
      </c>
      <c r="E15" s="44">
        <v>0</v>
      </c>
      <c r="F15" s="11"/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4"/>
      <c r="G18" s="1"/>
      <c r="H18" s="1"/>
      <c r="I18" s="1"/>
    </row>
    <row r="19" spans="1:9" x14ac:dyDescent="0.25">
      <c r="A19" s="9" t="s">
        <v>37</v>
      </c>
      <c r="B19" s="44">
        <v>173</v>
      </c>
      <c r="C19" s="44">
        <v>2200</v>
      </c>
      <c r="D19" s="44">
        <v>173</v>
      </c>
      <c r="E19" s="44">
        <v>2260</v>
      </c>
      <c r="F19" s="11">
        <f t="shared" si="0"/>
        <v>1206.3583815028901</v>
      </c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0</v>
      </c>
      <c r="E20" s="45">
        <v>0</v>
      </c>
      <c r="F20" s="14"/>
      <c r="G20" s="1"/>
      <c r="H20" s="1"/>
      <c r="I20" s="1"/>
    </row>
    <row r="21" spans="1:9" x14ac:dyDescent="0.25">
      <c r="A21" s="9" t="s">
        <v>38</v>
      </c>
      <c r="B21" s="44">
        <v>8175</v>
      </c>
      <c r="C21" s="44">
        <v>0</v>
      </c>
      <c r="D21" s="44">
        <v>20568</v>
      </c>
      <c r="E21" s="44">
        <v>5616</v>
      </c>
      <c r="F21" s="11">
        <f t="shared" si="0"/>
        <v>-72.69544924154026</v>
      </c>
      <c r="G21" s="1"/>
      <c r="H21" s="1"/>
      <c r="I21" s="1"/>
    </row>
    <row r="22" spans="1:9" x14ac:dyDescent="0.25">
      <c r="A22" s="12" t="s">
        <v>59</v>
      </c>
      <c r="B22" s="45">
        <v>0</v>
      </c>
      <c r="C22" s="45">
        <v>0</v>
      </c>
      <c r="D22" s="45">
        <v>0</v>
      </c>
      <c r="E22" s="45">
        <v>0</v>
      </c>
      <c r="F22" s="14"/>
      <c r="G22" s="1"/>
      <c r="H22" s="1"/>
      <c r="I22" s="1"/>
    </row>
    <row r="23" spans="1:9" x14ac:dyDescent="0.25">
      <c r="A23" s="9" t="s">
        <v>171</v>
      </c>
      <c r="B23" s="44">
        <v>0</v>
      </c>
      <c r="C23" s="44">
        <v>0</v>
      </c>
      <c r="D23" s="44">
        <v>0</v>
      </c>
      <c r="E23" s="44">
        <v>0</v>
      </c>
      <c r="F23" s="11"/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0</v>
      </c>
      <c r="E26" s="45">
        <v>0</v>
      </c>
      <c r="F26" s="14"/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1"/>
      <c r="G27" s="1"/>
      <c r="H27" s="1"/>
      <c r="I27" s="1"/>
    </row>
    <row r="28" spans="1:9" x14ac:dyDescent="0.25">
      <c r="A28" s="12" t="s">
        <v>42</v>
      </c>
      <c r="B28" s="45">
        <v>259</v>
      </c>
      <c r="C28" s="45">
        <v>25</v>
      </c>
      <c r="D28" s="45">
        <v>1057</v>
      </c>
      <c r="E28" s="45">
        <v>380</v>
      </c>
      <c r="F28" s="14">
        <f t="shared" si="0"/>
        <v>-64.049195837275306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1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0</v>
      </c>
      <c r="C32" s="45">
        <v>0</v>
      </c>
      <c r="D32" s="45">
        <v>0</v>
      </c>
      <c r="E32" s="45">
        <v>0</v>
      </c>
      <c r="F32" s="14"/>
      <c r="G32" s="1"/>
      <c r="H32" s="1"/>
      <c r="I32" s="1"/>
    </row>
    <row r="33" spans="1:9" x14ac:dyDescent="0.25">
      <c r="A33" s="9" t="s">
        <v>47</v>
      </c>
      <c r="B33" s="44">
        <v>0</v>
      </c>
      <c r="C33" s="44">
        <v>194</v>
      </c>
      <c r="D33" s="44">
        <v>0</v>
      </c>
      <c r="E33" s="44">
        <v>2226</v>
      </c>
      <c r="F33" s="11"/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342204</v>
      </c>
      <c r="C35" s="16">
        <f t="shared" ref="C35:E35" si="1">SUM(C7:C34)</f>
        <v>251271</v>
      </c>
      <c r="D35" s="16">
        <f t="shared" si="1"/>
        <v>1489141</v>
      </c>
      <c r="E35" s="16">
        <f t="shared" si="1"/>
        <v>1225855</v>
      </c>
      <c r="F35" s="17">
        <f t="shared" ref="F35" si="2">((E35*100)/D35)-100</f>
        <v>-17.680394267567678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</row>
    <row r="39" spans="1:9" x14ac:dyDescent="0.25">
      <c r="A39" s="50" t="str">
        <f t="shared" ref="A39:A66" si="5">A7</f>
        <v>A CORUÑA</v>
      </c>
      <c r="B39" s="51">
        <f t="shared" si="3"/>
        <v>117316</v>
      </c>
      <c r="C39" s="51">
        <f t="shared" si="4"/>
        <v>112599</v>
      </c>
      <c r="D39" s="51">
        <f>_xlfn.RANK.EQ(B39,$B$39:$B$66)+COUNTIF($B$39:$B$66,B39)-1</f>
        <v>2</v>
      </c>
      <c r="E39" s="50" t="str">
        <f t="shared" ref="E39:E47" si="6">INDEX($A$39:$B$66,MATCH(ROW()-38,$D$39:$D$66,0),1)</f>
        <v>BAHÍA DE ALGECIRAS</v>
      </c>
      <c r="F39" s="50">
        <f>LOOKUP(E39,$A$39:$A$66,$B$39:$B$66)</f>
        <v>1098026</v>
      </c>
      <c r="G39" s="50">
        <f>LOOKUP(E39,$A$39:$A$66,$C$39:$C$66)</f>
        <v>1354607</v>
      </c>
      <c r="H39" s="91"/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0</v>
      </c>
      <c r="D40" s="51">
        <f t="shared" ref="D40:D66" si="7">_xlfn.RANK.EQ(B40,$B$39:$B$66)+COUNTIF($B$39:$B$66,B40)-1</f>
        <v>28</v>
      </c>
      <c r="E40" s="50" t="str">
        <f t="shared" si="6"/>
        <v>A CORUÑA</v>
      </c>
      <c r="F40" s="50">
        <f t="shared" ref="F40:F66" si="8">LOOKUP(E40,$A$39:$A$66,$B$39:$B$66)</f>
        <v>117316</v>
      </c>
      <c r="G40" s="50">
        <f t="shared" ref="G40:G66" si="9">LOOKUP(E40,$A$39:$A$66,$C$39:$C$66)</f>
        <v>112599</v>
      </c>
      <c r="H40" s="91"/>
    </row>
    <row r="41" spans="1:9" x14ac:dyDescent="0.25">
      <c r="A41" s="50" t="str">
        <f t="shared" si="5"/>
        <v>ALMERÍA</v>
      </c>
      <c r="B41" s="51">
        <f t="shared" si="3"/>
        <v>0</v>
      </c>
      <c r="C41" s="51">
        <f t="shared" si="4"/>
        <v>0</v>
      </c>
      <c r="D41" s="51">
        <f t="shared" si="7"/>
        <v>28</v>
      </c>
      <c r="E41" s="50" t="str">
        <f t="shared" si="6"/>
        <v>HUELVA</v>
      </c>
      <c r="F41" s="50">
        <f t="shared" si="8"/>
        <v>5616</v>
      </c>
      <c r="G41" s="50">
        <f t="shared" si="9"/>
        <v>20568</v>
      </c>
      <c r="H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FERROL-SAN CIBRAO</v>
      </c>
      <c r="F42" s="50">
        <f t="shared" si="8"/>
        <v>2260</v>
      </c>
      <c r="G42" s="50">
        <f t="shared" si="9"/>
        <v>173</v>
      </c>
      <c r="H42" s="91"/>
    </row>
    <row r="43" spans="1:9" x14ac:dyDescent="0.25">
      <c r="A43" s="50" t="str">
        <f t="shared" si="5"/>
        <v>BAHÍA DE ALGECIRAS</v>
      </c>
      <c r="B43" s="51">
        <f t="shared" si="3"/>
        <v>1098026</v>
      </c>
      <c r="C43" s="51">
        <f t="shared" si="4"/>
        <v>1354607</v>
      </c>
      <c r="D43" s="51">
        <f t="shared" si="7"/>
        <v>1</v>
      </c>
      <c r="E43" s="50" t="str">
        <f t="shared" si="6"/>
        <v>VIGO</v>
      </c>
      <c r="F43" s="50">
        <f t="shared" si="8"/>
        <v>2226</v>
      </c>
      <c r="G43" s="50">
        <f t="shared" si="9"/>
        <v>0</v>
      </c>
      <c r="H43" s="91"/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0</v>
      </c>
      <c r="D44" s="51">
        <f t="shared" si="7"/>
        <v>28</v>
      </c>
      <c r="E44" s="50" t="str">
        <f t="shared" si="6"/>
        <v>SANTA CRUZ DE TENERIFE</v>
      </c>
      <c r="F44" s="50">
        <f t="shared" si="8"/>
        <v>380</v>
      </c>
      <c r="G44" s="50">
        <f t="shared" si="9"/>
        <v>1057</v>
      </c>
      <c r="H44" s="91"/>
    </row>
    <row r="45" spans="1:9" x14ac:dyDescent="0.25">
      <c r="A45" s="50" t="str">
        <f t="shared" si="5"/>
        <v>BALEARES</v>
      </c>
      <c r="B45" s="51">
        <f t="shared" si="3"/>
        <v>31</v>
      </c>
      <c r="C45" s="51">
        <f t="shared" si="4"/>
        <v>137</v>
      </c>
      <c r="D45" s="51">
        <f t="shared" si="7"/>
        <v>7</v>
      </c>
      <c r="E45" s="50" t="str">
        <f t="shared" si="6"/>
        <v>BALEARES</v>
      </c>
      <c r="F45" s="50">
        <f t="shared" si="8"/>
        <v>31</v>
      </c>
      <c r="G45" s="50">
        <f t="shared" si="9"/>
        <v>137</v>
      </c>
      <c r="H45" s="91"/>
    </row>
    <row r="46" spans="1:9" x14ac:dyDescent="0.25">
      <c r="A46" s="50" t="str">
        <f t="shared" si="5"/>
        <v>BARCELONA</v>
      </c>
      <c r="B46" s="51">
        <f t="shared" si="3"/>
        <v>0</v>
      </c>
      <c r="C46" s="51">
        <f t="shared" si="4"/>
        <v>0</v>
      </c>
      <c r="D46" s="51">
        <f t="shared" si="7"/>
        <v>28</v>
      </c>
      <c r="E46" s="50" t="e">
        <f t="shared" si="6"/>
        <v>#N/A</v>
      </c>
      <c r="F46" s="50" t="e">
        <f t="shared" si="8"/>
        <v>#N/A</v>
      </c>
      <c r="G46" s="50" t="e">
        <f t="shared" si="9"/>
        <v>#N/A</v>
      </c>
      <c r="H46" s="91"/>
    </row>
    <row r="47" spans="1:9" x14ac:dyDescent="0.25">
      <c r="A47" s="50" t="str">
        <f t="shared" si="5"/>
        <v>BILBAO</v>
      </c>
      <c r="B47" s="51">
        <f t="shared" si="3"/>
        <v>0</v>
      </c>
      <c r="C47" s="51">
        <f t="shared" si="4"/>
        <v>0</v>
      </c>
      <c r="D47" s="51">
        <f t="shared" si="7"/>
        <v>28</v>
      </c>
      <c r="E47" s="50" t="e">
        <f t="shared" si="6"/>
        <v>#N/A</v>
      </c>
      <c r="F47" s="50" t="e">
        <f t="shared" si="8"/>
        <v>#N/A</v>
      </c>
      <c r="G47" s="50" t="e">
        <f t="shared" si="9"/>
        <v>#N/A</v>
      </c>
      <c r="H47" s="91"/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">
        <v>39</v>
      </c>
      <c r="F48" s="50">
        <f t="shared" si="8"/>
        <v>0</v>
      </c>
      <c r="G48" s="50">
        <f t="shared" si="9"/>
        <v>0</v>
      </c>
      <c r="H48" s="91"/>
    </row>
    <row r="49" spans="1:8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e">
        <f t="shared" ref="E49:E66" si="10">INDEX($A$39:$B$66,MATCH(ROW()-38,$D$39:$D$66,0),1)</f>
        <v>#N/A</v>
      </c>
      <c r="F49" s="50" t="e">
        <f t="shared" si="8"/>
        <v>#N/A</v>
      </c>
      <c r="G49" s="50" t="e">
        <f t="shared" si="9"/>
        <v>#N/A</v>
      </c>
      <c r="H49" s="91"/>
    </row>
    <row r="50" spans="1:8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e">
        <f t="shared" si="10"/>
        <v>#N/A</v>
      </c>
      <c r="F50" s="50" t="e">
        <f t="shared" si="8"/>
        <v>#N/A</v>
      </c>
      <c r="G50" s="50" t="e">
        <f t="shared" si="9"/>
        <v>#N/A</v>
      </c>
      <c r="H50" s="91"/>
    </row>
    <row r="51" spans="1:8" x14ac:dyDescent="0.25">
      <c r="A51" s="50" t="str">
        <f t="shared" si="5"/>
        <v>FERROL-SAN CIBRAO</v>
      </c>
      <c r="B51" s="51">
        <f t="shared" si="3"/>
        <v>2260</v>
      </c>
      <c r="C51" s="51">
        <f t="shared" si="4"/>
        <v>173</v>
      </c>
      <c r="D51" s="51">
        <f t="shared" si="7"/>
        <v>4</v>
      </c>
      <c r="E51" s="50" t="e">
        <f t="shared" si="10"/>
        <v>#N/A</v>
      </c>
      <c r="F51" s="50" t="e">
        <f t="shared" si="8"/>
        <v>#N/A</v>
      </c>
      <c r="G51" s="50" t="e">
        <f t="shared" si="9"/>
        <v>#N/A</v>
      </c>
      <c r="H51" s="91"/>
    </row>
    <row r="52" spans="1:8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</row>
    <row r="53" spans="1:8" x14ac:dyDescent="0.25">
      <c r="A53" s="50" t="str">
        <f t="shared" si="5"/>
        <v>HUELVA</v>
      </c>
      <c r="B53" s="51">
        <f t="shared" si="3"/>
        <v>5616</v>
      </c>
      <c r="C53" s="51">
        <f t="shared" si="4"/>
        <v>20568</v>
      </c>
      <c r="D53" s="51">
        <f t="shared" si="7"/>
        <v>3</v>
      </c>
      <c r="E53" s="50" t="e">
        <f t="shared" si="10"/>
        <v>#N/A</v>
      </c>
      <c r="F53" s="50" t="e">
        <f t="shared" si="8"/>
        <v>#N/A</v>
      </c>
      <c r="G53" s="50" t="e">
        <f t="shared" si="9"/>
        <v>#N/A</v>
      </c>
      <c r="H53" s="91"/>
    </row>
    <row r="54" spans="1:8" x14ac:dyDescent="0.25">
      <c r="A54" s="50" t="str">
        <f t="shared" si="5"/>
        <v>LAS PALMAS</v>
      </c>
      <c r="B54" s="51">
        <f t="shared" si="3"/>
        <v>0</v>
      </c>
      <c r="C54" s="51">
        <f t="shared" si="4"/>
        <v>0</v>
      </c>
      <c r="D54" s="51">
        <f t="shared" si="7"/>
        <v>28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</row>
    <row r="55" spans="1:8" x14ac:dyDescent="0.25">
      <c r="A55" s="50" t="str">
        <f t="shared" si="5"/>
        <v>MÁLAGA</v>
      </c>
      <c r="B55" s="51">
        <f t="shared" si="3"/>
        <v>0</v>
      </c>
      <c r="C55" s="51">
        <f t="shared" si="4"/>
        <v>0</v>
      </c>
      <c r="D55" s="51">
        <f t="shared" si="7"/>
        <v>28</v>
      </c>
      <c r="E55" s="50" t="e">
        <f t="shared" si="10"/>
        <v>#N/A</v>
      </c>
      <c r="F55" s="50" t="e">
        <f t="shared" si="8"/>
        <v>#N/A</v>
      </c>
      <c r="G55" s="50" t="e">
        <f t="shared" si="9"/>
        <v>#N/A</v>
      </c>
      <c r="H55" s="91"/>
    </row>
    <row r="56" spans="1:8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si="8"/>
        <v>#N/A</v>
      </c>
      <c r="G56" s="50" t="e">
        <f t="shared" si="9"/>
        <v>#N/A</v>
      </c>
      <c r="H56" s="91"/>
    </row>
    <row r="57" spans="1:8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e">
        <f t="shared" si="10"/>
        <v>#N/A</v>
      </c>
      <c r="F57" s="50" t="e">
        <f t="shared" si="8"/>
        <v>#N/A</v>
      </c>
      <c r="G57" s="50" t="e">
        <f t="shared" si="9"/>
        <v>#N/A</v>
      </c>
      <c r="H57" s="91"/>
    </row>
    <row r="58" spans="1:8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10"/>
        <v>#N/A</v>
      </c>
      <c r="F58" s="50" t="e">
        <f t="shared" si="8"/>
        <v>#N/A</v>
      </c>
      <c r="G58" s="50" t="e">
        <f t="shared" si="9"/>
        <v>#N/A</v>
      </c>
      <c r="H58" s="91"/>
    </row>
    <row r="59" spans="1:8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10"/>
        <v>#N/A</v>
      </c>
      <c r="F59" s="50" t="e">
        <f t="shared" si="8"/>
        <v>#N/A</v>
      </c>
      <c r="G59" s="50" t="e">
        <f t="shared" si="9"/>
        <v>#N/A</v>
      </c>
      <c r="H59" s="91"/>
    </row>
    <row r="60" spans="1:8" x14ac:dyDescent="0.25">
      <c r="A60" s="50" t="str">
        <f t="shared" si="5"/>
        <v>SANTA CRUZ DE TENERIFE</v>
      </c>
      <c r="B60" s="51">
        <f t="shared" si="3"/>
        <v>380</v>
      </c>
      <c r="C60" s="51">
        <f t="shared" si="4"/>
        <v>1057</v>
      </c>
      <c r="D60" s="51">
        <f t="shared" si="7"/>
        <v>6</v>
      </c>
      <c r="E60" s="50" t="e">
        <f t="shared" si="10"/>
        <v>#N/A</v>
      </c>
      <c r="F60" s="50" t="e">
        <f t="shared" si="8"/>
        <v>#N/A</v>
      </c>
      <c r="G60" s="50" t="e">
        <f t="shared" si="9"/>
        <v>#N/A</v>
      </c>
      <c r="H60" s="91"/>
    </row>
    <row r="61" spans="1:8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10"/>
        <v>#N/A</v>
      </c>
      <c r="F61" s="50" t="e">
        <f t="shared" si="8"/>
        <v>#N/A</v>
      </c>
      <c r="G61" s="50" t="e">
        <f t="shared" si="9"/>
        <v>#N/A</v>
      </c>
      <c r="H61" s="91"/>
    </row>
    <row r="62" spans="1:8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10"/>
        <v>#N/A</v>
      </c>
      <c r="F62" s="50" t="e">
        <f t="shared" si="8"/>
        <v>#N/A</v>
      </c>
      <c r="G62" s="50" t="e">
        <f t="shared" si="9"/>
        <v>#N/A</v>
      </c>
      <c r="H62" s="91"/>
    </row>
    <row r="63" spans="1:8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10"/>
        <v>#N/A</v>
      </c>
      <c r="F63" s="50" t="e">
        <f t="shared" si="8"/>
        <v>#N/A</v>
      </c>
      <c r="G63" s="50" t="e">
        <f t="shared" si="9"/>
        <v>#N/A</v>
      </c>
      <c r="H63" s="91"/>
    </row>
    <row r="64" spans="1:8" x14ac:dyDescent="0.25">
      <c r="A64" s="50" t="str">
        <f t="shared" si="5"/>
        <v>VALENCIA</v>
      </c>
      <c r="B64" s="51">
        <f t="shared" si="3"/>
        <v>0</v>
      </c>
      <c r="C64" s="51">
        <f t="shared" si="4"/>
        <v>0</v>
      </c>
      <c r="D64" s="51">
        <f t="shared" si="7"/>
        <v>28</v>
      </c>
      <c r="E64" s="50" t="e">
        <f t="shared" si="10"/>
        <v>#N/A</v>
      </c>
      <c r="F64" s="50" t="e">
        <f t="shared" si="8"/>
        <v>#N/A</v>
      </c>
      <c r="G64" s="50" t="e">
        <f t="shared" si="9"/>
        <v>#N/A</v>
      </c>
      <c r="H64" s="91"/>
    </row>
    <row r="65" spans="1:8" x14ac:dyDescent="0.25">
      <c r="A65" s="50" t="str">
        <f t="shared" si="5"/>
        <v>VIGO</v>
      </c>
      <c r="B65" s="51">
        <f t="shared" si="3"/>
        <v>2226</v>
      </c>
      <c r="C65" s="51">
        <f t="shared" si="4"/>
        <v>0</v>
      </c>
      <c r="D65" s="51">
        <f t="shared" si="7"/>
        <v>5</v>
      </c>
      <c r="E65" s="50" t="e">
        <f t="shared" si="10"/>
        <v>#N/A</v>
      </c>
      <c r="F65" s="50" t="e">
        <f t="shared" si="8"/>
        <v>#N/A</v>
      </c>
      <c r="G65" s="50" t="e">
        <f t="shared" si="9"/>
        <v>#N/A</v>
      </c>
      <c r="H65" s="91"/>
    </row>
    <row r="66" spans="1:8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10"/>
        <v>ALICANTE</v>
      </c>
      <c r="F66" s="50">
        <f t="shared" si="8"/>
        <v>0</v>
      </c>
      <c r="G66" s="50">
        <f t="shared" si="9"/>
        <v>0</v>
      </c>
      <c r="H66" s="91"/>
    </row>
    <row r="67" spans="1:8" x14ac:dyDescent="0.25">
      <c r="A67" s="91"/>
      <c r="B67" s="91"/>
      <c r="C67" s="91"/>
      <c r="D67" s="91"/>
      <c r="E67" s="91"/>
      <c r="F67" s="91"/>
      <c r="G67" s="91"/>
      <c r="H67" s="91"/>
    </row>
    <row r="68" spans="1:8" x14ac:dyDescent="0.25">
      <c r="A68" s="92"/>
      <c r="B68" s="93"/>
      <c r="C68" s="93"/>
      <c r="D68" s="93"/>
      <c r="E68" s="93"/>
      <c r="F68" s="94"/>
      <c r="G68" s="91"/>
      <c r="H68" s="91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6" max="6" width="8.28515625" customWidth="1"/>
  </cols>
  <sheetData>
    <row r="1" spans="1:12" s="2" customFormat="1" ht="22.5" customHeight="1" x14ac:dyDescent="0.35">
      <c r="F1" s="3" t="s">
        <v>138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4">
        <v>0</v>
      </c>
      <c r="C7" s="34">
        <v>0</v>
      </c>
      <c r="D7" s="34">
        <v>1320</v>
      </c>
      <c r="E7" s="34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35">
        <v>776</v>
      </c>
      <c r="C8" s="35">
        <v>2799</v>
      </c>
      <c r="D8" s="35">
        <v>38598</v>
      </c>
      <c r="E8" s="35">
        <v>17652</v>
      </c>
      <c r="F8" s="14">
        <f t="shared" ref="F8:F33" si="0">((E8*100)/D8)-100</f>
        <v>-54.267060469454378</v>
      </c>
      <c r="G8" s="1"/>
      <c r="H8" s="1"/>
      <c r="I8" s="1"/>
    </row>
    <row r="9" spans="1:12" x14ac:dyDescent="0.25">
      <c r="A9" s="9" t="s">
        <v>164</v>
      </c>
      <c r="B9" s="34">
        <v>0</v>
      </c>
      <c r="C9" s="34">
        <v>0</v>
      </c>
      <c r="D9" s="34">
        <v>0</v>
      </c>
      <c r="E9" s="34">
        <v>190</v>
      </c>
      <c r="F9" s="19"/>
      <c r="G9" s="1"/>
      <c r="H9" s="1"/>
      <c r="I9" s="1"/>
    </row>
    <row r="10" spans="1:12" x14ac:dyDescent="0.25">
      <c r="A10" s="12" t="s">
        <v>166</v>
      </c>
      <c r="B10" s="35">
        <v>3570</v>
      </c>
      <c r="C10" s="35">
        <v>0</v>
      </c>
      <c r="D10" s="35">
        <v>37655</v>
      </c>
      <c r="E10" s="35">
        <v>7150</v>
      </c>
      <c r="F10" s="14">
        <f t="shared" si="0"/>
        <v>-81.011817819678669</v>
      </c>
      <c r="G10" s="1"/>
      <c r="H10" s="1"/>
      <c r="I10" s="1"/>
    </row>
    <row r="11" spans="1:12" x14ac:dyDescent="0.25">
      <c r="A11" s="9" t="s">
        <v>167</v>
      </c>
      <c r="B11" s="34">
        <v>5678425</v>
      </c>
      <c r="C11" s="34">
        <v>5900765</v>
      </c>
      <c r="D11" s="34">
        <v>27785344</v>
      </c>
      <c r="E11" s="34">
        <v>26254513</v>
      </c>
      <c r="F11" s="19">
        <f t="shared" si="0"/>
        <v>-5.5094909028299242</v>
      </c>
      <c r="G11" s="1"/>
      <c r="H11" s="1"/>
      <c r="I11" s="1"/>
    </row>
    <row r="12" spans="1:12" x14ac:dyDescent="0.25">
      <c r="A12" s="12" t="s">
        <v>168</v>
      </c>
      <c r="B12" s="35">
        <v>14908</v>
      </c>
      <c r="C12" s="35">
        <v>3476</v>
      </c>
      <c r="D12" s="35">
        <v>306224</v>
      </c>
      <c r="E12" s="35">
        <v>176603</v>
      </c>
      <c r="F12" s="14">
        <f t="shared" si="0"/>
        <v>-42.328818120068966</v>
      </c>
      <c r="G12" s="1"/>
      <c r="H12" s="1"/>
      <c r="I12" s="1"/>
    </row>
    <row r="13" spans="1:12" x14ac:dyDescent="0.25">
      <c r="A13" s="9" t="s">
        <v>32</v>
      </c>
      <c r="B13" s="34">
        <v>0</v>
      </c>
      <c r="C13" s="34">
        <v>15819</v>
      </c>
      <c r="D13" s="34">
        <v>82</v>
      </c>
      <c r="E13" s="34">
        <v>21985</v>
      </c>
      <c r="F13" s="11">
        <f t="shared" si="0"/>
        <v>26710.975609756097</v>
      </c>
      <c r="G13" s="1"/>
      <c r="H13" s="1"/>
      <c r="I13" s="1"/>
    </row>
    <row r="14" spans="1:12" x14ac:dyDescent="0.25">
      <c r="A14" s="12" t="s">
        <v>33</v>
      </c>
      <c r="B14" s="35">
        <v>853920</v>
      </c>
      <c r="C14" s="35">
        <v>1519475</v>
      </c>
      <c r="D14" s="35">
        <v>3529442</v>
      </c>
      <c r="E14" s="35">
        <v>6536295</v>
      </c>
      <c r="F14" s="14">
        <f t="shared" si="0"/>
        <v>85.193438509543427</v>
      </c>
      <c r="G14" s="1"/>
      <c r="H14" s="1"/>
      <c r="I14" s="1"/>
    </row>
    <row r="15" spans="1:12" x14ac:dyDescent="0.25">
      <c r="A15" s="9" t="s">
        <v>34</v>
      </c>
      <c r="B15" s="34">
        <v>3246</v>
      </c>
      <c r="C15" s="34">
        <v>1156</v>
      </c>
      <c r="D15" s="34">
        <v>17697</v>
      </c>
      <c r="E15" s="34">
        <v>21901</v>
      </c>
      <c r="F15" s="11">
        <f t="shared" si="0"/>
        <v>23.755438774933609</v>
      </c>
      <c r="G15" s="1"/>
      <c r="H15" s="1"/>
      <c r="I15" s="1"/>
    </row>
    <row r="16" spans="1:12" x14ac:dyDescent="0.25">
      <c r="A16" s="12" t="s">
        <v>35</v>
      </c>
      <c r="B16" s="35">
        <v>0</v>
      </c>
      <c r="C16" s="35">
        <v>0</v>
      </c>
      <c r="D16" s="35">
        <v>3688</v>
      </c>
      <c r="E16" s="3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34">
        <v>15555</v>
      </c>
      <c r="C17" s="34">
        <v>82371</v>
      </c>
      <c r="D17" s="34">
        <v>68175</v>
      </c>
      <c r="E17" s="34">
        <v>292557</v>
      </c>
      <c r="F17" s="11">
        <f t="shared" si="0"/>
        <v>329.1265126512651</v>
      </c>
      <c r="G17" s="1"/>
      <c r="H17" s="1"/>
      <c r="I17" s="1"/>
    </row>
    <row r="18" spans="1:9" x14ac:dyDescent="0.25">
      <c r="A18" s="12" t="s">
        <v>36</v>
      </c>
      <c r="B18" s="35">
        <v>0</v>
      </c>
      <c r="C18" s="35">
        <v>0</v>
      </c>
      <c r="D18" s="35">
        <v>15173</v>
      </c>
      <c r="E18" s="35">
        <v>0</v>
      </c>
      <c r="F18" s="14">
        <f t="shared" si="0"/>
        <v>-100</v>
      </c>
      <c r="G18" s="1"/>
      <c r="H18" s="1"/>
      <c r="I18" s="1"/>
    </row>
    <row r="19" spans="1:9" x14ac:dyDescent="0.25">
      <c r="A19" s="9" t="s">
        <v>37</v>
      </c>
      <c r="B19" s="34">
        <v>0</v>
      </c>
      <c r="C19" s="34">
        <v>481</v>
      </c>
      <c r="D19" s="34">
        <v>0</v>
      </c>
      <c r="E19" s="34">
        <v>913</v>
      </c>
      <c r="F19" s="19"/>
      <c r="G19" s="1"/>
      <c r="H19" s="1"/>
      <c r="I19" s="1"/>
    </row>
    <row r="20" spans="1:9" x14ac:dyDescent="0.25">
      <c r="A20" s="12" t="s">
        <v>170</v>
      </c>
      <c r="B20" s="35">
        <v>22695</v>
      </c>
      <c r="C20" s="35">
        <v>0</v>
      </c>
      <c r="D20" s="35">
        <v>76592</v>
      </c>
      <c r="E20" s="35">
        <v>53139</v>
      </c>
      <c r="F20" s="14">
        <f t="shared" si="0"/>
        <v>-30.620691456026734</v>
      </c>
      <c r="G20" s="1"/>
      <c r="H20" s="1"/>
      <c r="I20" s="1"/>
    </row>
    <row r="21" spans="1:9" x14ac:dyDescent="0.25">
      <c r="A21" s="9" t="s">
        <v>38</v>
      </c>
      <c r="B21" s="34">
        <v>186335</v>
      </c>
      <c r="C21" s="34">
        <v>141252</v>
      </c>
      <c r="D21" s="34">
        <v>974273</v>
      </c>
      <c r="E21" s="34">
        <v>1077211</v>
      </c>
      <c r="F21" s="11">
        <f t="shared" si="0"/>
        <v>10.565621750782384</v>
      </c>
      <c r="G21" s="1"/>
      <c r="H21" s="1"/>
      <c r="I21" s="1"/>
    </row>
    <row r="22" spans="1:9" x14ac:dyDescent="0.25">
      <c r="A22" s="12" t="s">
        <v>59</v>
      </c>
      <c r="B22" s="35">
        <v>588000</v>
      </c>
      <c r="C22" s="35">
        <v>783221</v>
      </c>
      <c r="D22" s="35">
        <v>2877485</v>
      </c>
      <c r="E22" s="35">
        <v>4052818</v>
      </c>
      <c r="F22" s="14">
        <f t="shared" si="0"/>
        <v>40.84584281064889</v>
      </c>
      <c r="G22" s="1"/>
      <c r="H22" s="1"/>
      <c r="I22" s="1"/>
    </row>
    <row r="23" spans="1:9" x14ac:dyDescent="0.25">
      <c r="A23" s="9" t="s">
        <v>171</v>
      </c>
      <c r="B23" s="34">
        <v>8474</v>
      </c>
      <c r="C23" s="34">
        <v>29349</v>
      </c>
      <c r="D23" s="34">
        <v>32558</v>
      </c>
      <c r="E23" s="34">
        <v>112555</v>
      </c>
      <c r="F23" s="11">
        <f t="shared" si="0"/>
        <v>245.70612445481908</v>
      </c>
      <c r="G23" s="1"/>
      <c r="H23" s="1"/>
      <c r="I23" s="1"/>
    </row>
    <row r="24" spans="1:9" x14ac:dyDescent="0.25">
      <c r="A24" s="12" t="s">
        <v>173</v>
      </c>
      <c r="B24" s="35">
        <v>626</v>
      </c>
      <c r="C24" s="35">
        <v>22339</v>
      </c>
      <c r="D24" s="35">
        <v>1476</v>
      </c>
      <c r="E24" s="35">
        <v>60149</v>
      </c>
      <c r="F24" s="14">
        <f t="shared" si="0"/>
        <v>3975.1355013550137</v>
      </c>
      <c r="G24" s="1"/>
      <c r="H24" s="1"/>
      <c r="I24" s="1"/>
    </row>
    <row r="25" spans="1:9" x14ac:dyDescent="0.25">
      <c r="A25" s="9" t="s">
        <v>39</v>
      </c>
      <c r="B25" s="34">
        <v>3</v>
      </c>
      <c r="C25" s="34">
        <v>0</v>
      </c>
      <c r="D25" s="34">
        <v>8</v>
      </c>
      <c r="E25" s="34">
        <v>58</v>
      </c>
      <c r="F25" s="19">
        <f t="shared" si="0"/>
        <v>625</v>
      </c>
      <c r="G25" s="1"/>
      <c r="H25" s="1"/>
      <c r="I25" s="1"/>
    </row>
    <row r="26" spans="1:9" x14ac:dyDescent="0.25">
      <c r="A26" s="12" t="s">
        <v>40</v>
      </c>
      <c r="B26" s="35">
        <v>0</v>
      </c>
      <c r="C26" s="35">
        <v>0</v>
      </c>
      <c r="D26" s="35">
        <v>108</v>
      </c>
      <c r="E26" s="3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4">
        <v>0</v>
      </c>
      <c r="C27" s="34">
        <v>1642</v>
      </c>
      <c r="D27" s="34">
        <v>640</v>
      </c>
      <c r="E27" s="34">
        <v>3330</v>
      </c>
      <c r="F27" s="11">
        <f t="shared" si="0"/>
        <v>420.3125</v>
      </c>
      <c r="G27" s="1"/>
      <c r="H27" s="1"/>
      <c r="I27" s="1"/>
    </row>
    <row r="28" spans="1:9" x14ac:dyDescent="0.25">
      <c r="A28" s="12" t="s">
        <v>42</v>
      </c>
      <c r="B28" s="35">
        <v>2058</v>
      </c>
      <c r="C28" s="35">
        <v>4815</v>
      </c>
      <c r="D28" s="35">
        <v>15350</v>
      </c>
      <c r="E28" s="35">
        <v>24564</v>
      </c>
      <c r="F28" s="14">
        <f t="shared" si="0"/>
        <v>60.026058631921813</v>
      </c>
      <c r="G28" s="1"/>
      <c r="H28" s="1"/>
      <c r="I28" s="1"/>
    </row>
    <row r="29" spans="1:9" x14ac:dyDescent="0.25">
      <c r="A29" s="9" t="s">
        <v>43</v>
      </c>
      <c r="B29" s="34">
        <v>0</v>
      </c>
      <c r="C29" s="34">
        <v>1376</v>
      </c>
      <c r="D29" s="34">
        <v>650</v>
      </c>
      <c r="E29" s="34">
        <v>4761</v>
      </c>
      <c r="F29" s="11">
        <f t="shared" si="0"/>
        <v>632.46153846153845</v>
      </c>
      <c r="G29" s="1"/>
      <c r="H29" s="1"/>
      <c r="I29" s="1"/>
    </row>
    <row r="30" spans="1:9" x14ac:dyDescent="0.25">
      <c r="A30" s="12" t="s">
        <v>44</v>
      </c>
      <c r="B30" s="35">
        <v>0</v>
      </c>
      <c r="C30" s="35">
        <v>0</v>
      </c>
      <c r="D30" s="35">
        <v>0</v>
      </c>
      <c r="E30" s="35">
        <v>0</v>
      </c>
      <c r="F30" s="18"/>
      <c r="G30" s="1"/>
      <c r="H30" s="1"/>
      <c r="I30" s="1"/>
    </row>
    <row r="31" spans="1:9" x14ac:dyDescent="0.25">
      <c r="A31" s="9" t="s">
        <v>45</v>
      </c>
      <c r="B31" s="34">
        <v>161057</v>
      </c>
      <c r="C31" s="34">
        <v>260444</v>
      </c>
      <c r="D31" s="34">
        <v>1152904</v>
      </c>
      <c r="E31" s="34">
        <v>1171842</v>
      </c>
      <c r="F31" s="11">
        <f t="shared" si="0"/>
        <v>1.6426345992380931</v>
      </c>
      <c r="G31" s="1"/>
      <c r="H31" s="1"/>
      <c r="I31" s="1"/>
    </row>
    <row r="32" spans="1:9" x14ac:dyDescent="0.25">
      <c r="A32" s="12" t="s">
        <v>46</v>
      </c>
      <c r="B32" s="35">
        <v>2799607</v>
      </c>
      <c r="C32" s="35">
        <v>2929722</v>
      </c>
      <c r="D32" s="35">
        <v>13714487</v>
      </c>
      <c r="E32" s="35">
        <v>14274336</v>
      </c>
      <c r="F32" s="14">
        <f t="shared" si="0"/>
        <v>4.0821723772825038</v>
      </c>
      <c r="G32" s="1"/>
      <c r="H32" s="1"/>
      <c r="I32" s="1"/>
    </row>
    <row r="33" spans="1:9" x14ac:dyDescent="0.25">
      <c r="A33" s="9" t="s">
        <v>47</v>
      </c>
      <c r="B33" s="34">
        <v>16582</v>
      </c>
      <c r="C33" s="34">
        <v>16001</v>
      </c>
      <c r="D33" s="34">
        <v>64133</v>
      </c>
      <c r="E33" s="34">
        <v>112075</v>
      </c>
      <c r="F33" s="11">
        <f t="shared" si="0"/>
        <v>74.754026788081006</v>
      </c>
      <c r="G33" s="1"/>
      <c r="H33" s="1"/>
      <c r="I33" s="1"/>
    </row>
    <row r="34" spans="1:9" x14ac:dyDescent="0.25">
      <c r="A34" s="12" t="s">
        <v>172</v>
      </c>
      <c r="B34" s="35">
        <v>0</v>
      </c>
      <c r="C34" s="35">
        <v>0</v>
      </c>
      <c r="D34" s="35">
        <v>0</v>
      </c>
      <c r="E34" s="3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10355837</v>
      </c>
      <c r="C35" s="16">
        <f t="shared" ref="C35:E35" si="1">SUM(C7:C34)</f>
        <v>11716503</v>
      </c>
      <c r="D35" s="16">
        <f t="shared" si="1"/>
        <v>50714062</v>
      </c>
      <c r="E35" s="16">
        <f t="shared" si="1"/>
        <v>54276597</v>
      </c>
      <c r="F35" s="17">
        <f t="shared" ref="F35" si="2">((E35*100)/D35)-100</f>
        <v>7.0247478894512483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1320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26254513</v>
      </c>
      <c r="G39" s="50">
        <f>LOOKUP(E39,$A$39:$A$66,$C$39:$C$66)</f>
        <v>27785344</v>
      </c>
    </row>
    <row r="40" spans="1:9" x14ac:dyDescent="0.25">
      <c r="A40" s="50" t="str">
        <f t="shared" si="5"/>
        <v>ALICANTE</v>
      </c>
      <c r="B40" s="51">
        <f t="shared" si="3"/>
        <v>17652</v>
      </c>
      <c r="C40" s="51">
        <f t="shared" si="4"/>
        <v>38598</v>
      </c>
      <c r="D40" s="51">
        <f t="shared" ref="D40:D66" si="7">_xlfn.RANK.EQ(B40,$B$39:$B$66)+COUNTIF($B$39:$B$66,B40)-1</f>
        <v>16</v>
      </c>
      <c r="E40" s="50" t="str">
        <f t="shared" si="6"/>
        <v>VALENCIA</v>
      </c>
      <c r="F40" s="50">
        <f t="shared" ref="F40:F55" si="8">LOOKUP(E40,$A$39:$A$66,$B$39:$B$66)</f>
        <v>14274336</v>
      </c>
      <c r="G40" s="50">
        <f t="shared" ref="G40:G66" si="9">LOOKUP(E40,$A$39:$A$66,$C$39:$C$66)</f>
        <v>13714487</v>
      </c>
    </row>
    <row r="41" spans="1:9" x14ac:dyDescent="0.25">
      <c r="A41" s="50" t="str">
        <f t="shared" si="5"/>
        <v>ALMERÍA</v>
      </c>
      <c r="B41" s="51">
        <f t="shared" si="3"/>
        <v>190</v>
      </c>
      <c r="C41" s="51">
        <f t="shared" si="4"/>
        <v>0</v>
      </c>
      <c r="D41" s="51">
        <f t="shared" si="7"/>
        <v>21</v>
      </c>
      <c r="E41" s="50" t="str">
        <f t="shared" si="6"/>
        <v>BARCELONA</v>
      </c>
      <c r="F41" s="50">
        <f t="shared" si="8"/>
        <v>6536295</v>
      </c>
      <c r="G41" s="50">
        <f t="shared" si="9"/>
        <v>3529442</v>
      </c>
    </row>
    <row r="42" spans="1:9" x14ac:dyDescent="0.25">
      <c r="A42" s="50" t="str">
        <f t="shared" si="5"/>
        <v>AVILÉS</v>
      </c>
      <c r="B42" s="51">
        <f t="shared" si="3"/>
        <v>7150</v>
      </c>
      <c r="C42" s="51">
        <f t="shared" si="4"/>
        <v>37655</v>
      </c>
      <c r="D42" s="51">
        <f t="shared" si="7"/>
        <v>17</v>
      </c>
      <c r="E42" s="50" t="str">
        <f t="shared" si="6"/>
        <v>LAS PALMAS</v>
      </c>
      <c r="F42" s="50">
        <f t="shared" si="8"/>
        <v>4052818</v>
      </c>
      <c r="G42" s="50">
        <f t="shared" si="9"/>
        <v>2877485</v>
      </c>
    </row>
    <row r="43" spans="1:9" x14ac:dyDescent="0.25">
      <c r="A43" s="50" t="str">
        <f t="shared" si="5"/>
        <v>BAHÍA DE ALGECIRAS</v>
      </c>
      <c r="B43" s="51">
        <f t="shared" si="3"/>
        <v>26254513</v>
      </c>
      <c r="C43" s="51">
        <f t="shared" si="4"/>
        <v>27785344</v>
      </c>
      <c r="D43" s="51">
        <f t="shared" si="7"/>
        <v>1</v>
      </c>
      <c r="E43" s="50" t="str">
        <f t="shared" si="6"/>
        <v>TARRAGONA</v>
      </c>
      <c r="F43" s="50">
        <f t="shared" si="8"/>
        <v>1171842</v>
      </c>
      <c r="G43" s="50">
        <f t="shared" si="9"/>
        <v>1152904</v>
      </c>
    </row>
    <row r="44" spans="1:9" x14ac:dyDescent="0.25">
      <c r="A44" s="50" t="str">
        <f t="shared" si="5"/>
        <v>BAHÍA DE CÁDIZ</v>
      </c>
      <c r="B44" s="51">
        <f t="shared" si="3"/>
        <v>176603</v>
      </c>
      <c r="C44" s="51">
        <f t="shared" si="4"/>
        <v>306224</v>
      </c>
      <c r="D44" s="51">
        <f t="shared" si="7"/>
        <v>8</v>
      </c>
      <c r="E44" s="50" t="str">
        <f t="shared" si="6"/>
        <v>HUELVA</v>
      </c>
      <c r="F44" s="50">
        <f t="shared" si="8"/>
        <v>1077211</v>
      </c>
      <c r="G44" s="50">
        <f t="shared" si="9"/>
        <v>974273</v>
      </c>
    </row>
    <row r="45" spans="1:9" x14ac:dyDescent="0.25">
      <c r="A45" s="50" t="str">
        <f t="shared" si="5"/>
        <v>BALEARES</v>
      </c>
      <c r="B45" s="51">
        <f t="shared" si="3"/>
        <v>21985</v>
      </c>
      <c r="C45" s="51">
        <f t="shared" si="4"/>
        <v>82</v>
      </c>
      <c r="D45" s="51">
        <f t="shared" si="7"/>
        <v>14</v>
      </c>
      <c r="E45" s="50" t="str">
        <f t="shared" si="6"/>
        <v>CASTELLÓN</v>
      </c>
      <c r="F45" s="50">
        <f t="shared" si="8"/>
        <v>292557</v>
      </c>
      <c r="G45" s="50">
        <f t="shared" si="9"/>
        <v>68175</v>
      </c>
    </row>
    <row r="46" spans="1:9" x14ac:dyDescent="0.25">
      <c r="A46" s="50" t="str">
        <f t="shared" si="5"/>
        <v>BARCELONA</v>
      </c>
      <c r="B46" s="51">
        <f t="shared" si="3"/>
        <v>6536295</v>
      </c>
      <c r="C46" s="51">
        <f t="shared" si="4"/>
        <v>3529442</v>
      </c>
      <c r="D46" s="51">
        <f t="shared" si="7"/>
        <v>3</v>
      </c>
      <c r="E46" s="50" t="str">
        <f t="shared" si="6"/>
        <v>BAHÍA DE CÁDIZ</v>
      </c>
      <c r="F46" s="50">
        <f t="shared" si="8"/>
        <v>176603</v>
      </c>
      <c r="G46" s="50">
        <f t="shared" si="9"/>
        <v>306224</v>
      </c>
    </row>
    <row r="47" spans="1:9" x14ac:dyDescent="0.25">
      <c r="A47" s="50" t="str">
        <f t="shared" si="5"/>
        <v>BILBAO</v>
      </c>
      <c r="B47" s="51">
        <f t="shared" si="3"/>
        <v>21901</v>
      </c>
      <c r="C47" s="51">
        <f t="shared" si="4"/>
        <v>17697</v>
      </c>
      <c r="D47" s="51">
        <f t="shared" si="7"/>
        <v>15</v>
      </c>
      <c r="E47" s="50" t="str">
        <f t="shared" si="6"/>
        <v>MÁLAGA</v>
      </c>
      <c r="F47" s="50">
        <f t="shared" si="8"/>
        <v>112555</v>
      </c>
      <c r="G47" s="50">
        <f t="shared" si="9"/>
        <v>32558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3688</v>
      </c>
      <c r="D48" s="51">
        <f t="shared" si="7"/>
        <v>28</v>
      </c>
      <c r="E48" s="50" t="str">
        <f t="shared" si="6"/>
        <v>VIGO</v>
      </c>
      <c r="F48" s="50">
        <f t="shared" si="8"/>
        <v>112075</v>
      </c>
      <c r="G48" s="50">
        <f t="shared" si="9"/>
        <v>64133</v>
      </c>
    </row>
    <row r="49" spans="1:7" x14ac:dyDescent="0.25">
      <c r="A49" s="50" t="str">
        <f t="shared" si="5"/>
        <v>CASTELLÓN</v>
      </c>
      <c r="B49" s="51">
        <f t="shared" si="3"/>
        <v>292557</v>
      </c>
      <c r="C49" s="51">
        <f t="shared" si="4"/>
        <v>68175</v>
      </c>
      <c r="D49" s="51">
        <f t="shared" si="7"/>
        <v>7</v>
      </c>
      <c r="E49" s="50" t="str">
        <f t="shared" si="6"/>
        <v>MARÍN Y RÍA DE PONTEVEDRA</v>
      </c>
      <c r="F49" s="50">
        <f t="shared" si="8"/>
        <v>60149</v>
      </c>
      <c r="G49" s="50">
        <f t="shared" si="9"/>
        <v>1476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15173</v>
      </c>
      <c r="D50" s="51">
        <f t="shared" si="7"/>
        <v>28</v>
      </c>
      <c r="E50" s="50" t="str">
        <f t="shared" si="6"/>
        <v>GIJÓN</v>
      </c>
      <c r="F50" s="50">
        <f t="shared" si="8"/>
        <v>53139</v>
      </c>
      <c r="G50" s="50">
        <f t="shared" si="9"/>
        <v>76592</v>
      </c>
    </row>
    <row r="51" spans="1:7" x14ac:dyDescent="0.25">
      <c r="A51" s="50" t="str">
        <f t="shared" si="5"/>
        <v>FERROL-SAN CIBRAO</v>
      </c>
      <c r="B51" s="51">
        <f t="shared" si="3"/>
        <v>913</v>
      </c>
      <c r="C51" s="51">
        <f t="shared" si="4"/>
        <v>0</v>
      </c>
      <c r="D51" s="51">
        <f t="shared" si="7"/>
        <v>20</v>
      </c>
      <c r="E51" s="50" t="str">
        <f t="shared" si="6"/>
        <v>SANTA CRUZ DE TENERIFE</v>
      </c>
      <c r="F51" s="50">
        <f t="shared" si="8"/>
        <v>24564</v>
      </c>
      <c r="G51" s="50">
        <f t="shared" si="9"/>
        <v>15350</v>
      </c>
    </row>
    <row r="52" spans="1:7" x14ac:dyDescent="0.25">
      <c r="A52" s="50" t="str">
        <f t="shared" si="5"/>
        <v>GIJÓN</v>
      </c>
      <c r="B52" s="51">
        <f t="shared" si="3"/>
        <v>53139</v>
      </c>
      <c r="C52" s="51">
        <f t="shared" si="4"/>
        <v>76592</v>
      </c>
      <c r="D52" s="51">
        <f t="shared" si="7"/>
        <v>12</v>
      </c>
      <c r="E52" s="50" t="str">
        <f t="shared" si="6"/>
        <v>BALEARES</v>
      </c>
      <c r="F52" s="50">
        <f t="shared" si="8"/>
        <v>21985</v>
      </c>
      <c r="G52" s="50">
        <f t="shared" si="9"/>
        <v>82</v>
      </c>
    </row>
    <row r="53" spans="1:7" x14ac:dyDescent="0.25">
      <c r="A53" s="50" t="str">
        <f t="shared" si="5"/>
        <v>HUELVA</v>
      </c>
      <c r="B53" s="51">
        <f t="shared" si="3"/>
        <v>1077211</v>
      </c>
      <c r="C53" s="51">
        <f t="shared" si="4"/>
        <v>974273</v>
      </c>
      <c r="D53" s="51">
        <f t="shared" si="7"/>
        <v>6</v>
      </c>
      <c r="E53" s="50" t="str">
        <f t="shared" si="6"/>
        <v>BILBAO</v>
      </c>
      <c r="F53" s="50">
        <f t="shared" si="8"/>
        <v>21901</v>
      </c>
      <c r="G53" s="50">
        <f t="shared" si="9"/>
        <v>17697</v>
      </c>
    </row>
    <row r="54" spans="1:7" x14ac:dyDescent="0.25">
      <c r="A54" s="50" t="str">
        <f t="shared" si="5"/>
        <v>LAS PALMAS</v>
      </c>
      <c r="B54" s="51">
        <f t="shared" si="3"/>
        <v>4052818</v>
      </c>
      <c r="C54" s="51">
        <f t="shared" si="4"/>
        <v>2877485</v>
      </c>
      <c r="D54" s="51">
        <f t="shared" si="7"/>
        <v>4</v>
      </c>
      <c r="E54" s="50" t="str">
        <f t="shared" si="6"/>
        <v>ALICANTE</v>
      </c>
      <c r="F54" s="50">
        <f t="shared" si="8"/>
        <v>17652</v>
      </c>
      <c r="G54" s="50">
        <f t="shared" si="9"/>
        <v>38598</v>
      </c>
    </row>
    <row r="55" spans="1:7" x14ac:dyDescent="0.25">
      <c r="A55" s="50" t="str">
        <f t="shared" si="5"/>
        <v>MÁLAGA</v>
      </c>
      <c r="B55" s="51">
        <f t="shared" si="3"/>
        <v>112555</v>
      </c>
      <c r="C55" s="51">
        <f t="shared" si="4"/>
        <v>32558</v>
      </c>
      <c r="D55" s="51">
        <f t="shared" si="7"/>
        <v>9</v>
      </c>
      <c r="E55" s="50" t="str">
        <f t="shared" si="6"/>
        <v>AVILÉS</v>
      </c>
      <c r="F55" s="50">
        <f t="shared" si="8"/>
        <v>7150</v>
      </c>
      <c r="G55" s="50">
        <f t="shared" si="9"/>
        <v>37655</v>
      </c>
    </row>
    <row r="56" spans="1:7" x14ac:dyDescent="0.25">
      <c r="A56" s="50" t="str">
        <f t="shared" si="5"/>
        <v>MARÍN Y RÍA DE PONTEVEDRA</v>
      </c>
      <c r="B56" s="51">
        <f t="shared" si="3"/>
        <v>60149</v>
      </c>
      <c r="C56" s="51">
        <f t="shared" si="4"/>
        <v>1476</v>
      </c>
      <c r="D56" s="51">
        <f t="shared" si="7"/>
        <v>11</v>
      </c>
      <c r="E56" s="50" t="str">
        <f t="shared" si="6"/>
        <v>SANTANDER</v>
      </c>
      <c r="F56" s="50">
        <f t="shared" ref="F56:F66" si="10">LOOKUP(E56,$A$39:$A$66,$B$39:$B$66)</f>
        <v>4761</v>
      </c>
      <c r="G56" s="50">
        <f t="shared" si="9"/>
        <v>650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8</v>
      </c>
      <c r="D57" s="51">
        <f t="shared" si="7"/>
        <v>22</v>
      </c>
      <c r="E57" s="50" t="str">
        <f t="shared" si="6"/>
        <v>PASAIA</v>
      </c>
      <c r="F57" s="50">
        <f t="shared" si="10"/>
        <v>3330</v>
      </c>
      <c r="G57" s="50">
        <f t="shared" si="9"/>
        <v>640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str">
        <f t="shared" si="6"/>
        <v>FERROL-SAN CIBRAO</v>
      </c>
      <c r="F58" s="50">
        <f t="shared" si="10"/>
        <v>913</v>
      </c>
      <c r="G58" s="50">
        <f t="shared" si="9"/>
        <v>0</v>
      </c>
    </row>
    <row r="59" spans="1:7" x14ac:dyDescent="0.25">
      <c r="A59" s="50" t="str">
        <f t="shared" si="5"/>
        <v>PASAIA</v>
      </c>
      <c r="B59" s="51">
        <f t="shared" si="3"/>
        <v>3330</v>
      </c>
      <c r="C59" s="51">
        <f t="shared" si="4"/>
        <v>640</v>
      </c>
      <c r="D59" s="51">
        <f t="shared" si="7"/>
        <v>19</v>
      </c>
      <c r="E59" s="50" t="str">
        <f t="shared" si="6"/>
        <v>ALMERÍA</v>
      </c>
      <c r="F59" s="50">
        <f t="shared" si="10"/>
        <v>190</v>
      </c>
      <c r="G59" s="50">
        <f t="shared" si="9"/>
        <v>0</v>
      </c>
    </row>
    <row r="60" spans="1:7" x14ac:dyDescent="0.25">
      <c r="A60" s="50" t="str">
        <f t="shared" si="5"/>
        <v>SANTA CRUZ DE TENERIFE</v>
      </c>
      <c r="B60" s="51">
        <f t="shared" si="3"/>
        <v>24564</v>
      </c>
      <c r="C60" s="51">
        <f t="shared" si="4"/>
        <v>15350</v>
      </c>
      <c r="D60" s="51">
        <f t="shared" si="7"/>
        <v>13</v>
      </c>
      <c r="E60" s="50" t="str">
        <f t="shared" si="6"/>
        <v>MELILLA</v>
      </c>
      <c r="F60" s="50">
        <f t="shared" si="10"/>
        <v>58</v>
      </c>
      <c r="G60" s="50">
        <f t="shared" si="9"/>
        <v>8</v>
      </c>
    </row>
    <row r="61" spans="1:7" x14ac:dyDescent="0.25">
      <c r="A61" s="50" t="str">
        <f t="shared" si="5"/>
        <v>SANTANDER</v>
      </c>
      <c r="B61" s="51">
        <f t="shared" si="3"/>
        <v>4761</v>
      </c>
      <c r="C61" s="51">
        <f t="shared" si="4"/>
        <v>650</v>
      </c>
      <c r="D61" s="51">
        <f t="shared" si="7"/>
        <v>18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1171842</v>
      </c>
      <c r="C63" s="51">
        <f t="shared" si="4"/>
        <v>1152904</v>
      </c>
      <c r="D63" s="51">
        <f t="shared" si="7"/>
        <v>5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14274336</v>
      </c>
      <c r="C64" s="51">
        <f t="shared" si="4"/>
        <v>13714487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112075</v>
      </c>
      <c r="C65" s="51">
        <f t="shared" si="4"/>
        <v>64133</v>
      </c>
      <c r="D65" s="51">
        <f t="shared" si="7"/>
        <v>10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1320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>
      <selection activeCell="F7" sqref="F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139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6">
        <v>0</v>
      </c>
      <c r="C7" s="36">
        <v>0</v>
      </c>
      <c r="D7" s="36">
        <v>0</v>
      </c>
      <c r="E7" s="36">
        <v>0</v>
      </c>
      <c r="F7" s="11"/>
      <c r="G7" s="1"/>
      <c r="H7" s="1"/>
      <c r="I7" s="1"/>
    </row>
    <row r="8" spans="1:12" x14ac:dyDescent="0.25">
      <c r="A8" s="12" t="s">
        <v>31</v>
      </c>
      <c r="B8" s="37">
        <v>776</v>
      </c>
      <c r="C8" s="37">
        <v>2799</v>
      </c>
      <c r="D8" s="37">
        <v>38587</v>
      </c>
      <c r="E8" s="37">
        <v>17652</v>
      </c>
      <c r="F8" s="14">
        <f t="shared" ref="F8:F33" si="0">((E8*100)/D8)-100</f>
        <v>-54.254023375748311</v>
      </c>
      <c r="G8" s="1"/>
      <c r="H8" s="1"/>
      <c r="I8" s="1"/>
    </row>
    <row r="9" spans="1:12" x14ac:dyDescent="0.25">
      <c r="A9" s="9" t="s">
        <v>164</v>
      </c>
      <c r="B9" s="36">
        <v>0</v>
      </c>
      <c r="C9" s="36">
        <v>0</v>
      </c>
      <c r="D9" s="36">
        <v>0</v>
      </c>
      <c r="E9" s="36">
        <v>150</v>
      </c>
      <c r="F9" s="19"/>
      <c r="G9" s="1"/>
      <c r="H9" s="1"/>
      <c r="I9" s="1"/>
    </row>
    <row r="10" spans="1:12" x14ac:dyDescent="0.25">
      <c r="A10" s="12" t="s">
        <v>166</v>
      </c>
      <c r="B10" s="37">
        <v>0</v>
      </c>
      <c r="C10" s="37">
        <v>0</v>
      </c>
      <c r="D10" s="37">
        <v>0</v>
      </c>
      <c r="E10" s="37">
        <v>0</v>
      </c>
      <c r="F10" s="14"/>
      <c r="G10" s="1"/>
      <c r="H10" s="1"/>
      <c r="I10" s="1"/>
    </row>
    <row r="11" spans="1:12" x14ac:dyDescent="0.25">
      <c r="A11" s="9" t="s">
        <v>167</v>
      </c>
      <c r="B11" s="36">
        <v>4655039</v>
      </c>
      <c r="C11" s="36">
        <v>4951899</v>
      </c>
      <c r="D11" s="36">
        <v>23118830</v>
      </c>
      <c r="E11" s="36">
        <v>21277703</v>
      </c>
      <c r="F11" s="19">
        <f t="shared" si="0"/>
        <v>-7.9637550862219229</v>
      </c>
      <c r="G11" s="1"/>
      <c r="H11" s="1"/>
      <c r="I11" s="1"/>
    </row>
    <row r="12" spans="1:12" x14ac:dyDescent="0.25">
      <c r="A12" s="12" t="s">
        <v>168</v>
      </c>
      <c r="B12" s="37">
        <v>0</v>
      </c>
      <c r="C12" s="37">
        <v>256</v>
      </c>
      <c r="D12" s="37">
        <v>42</v>
      </c>
      <c r="E12" s="37">
        <v>263</v>
      </c>
      <c r="F12" s="14">
        <f t="shared" si="0"/>
        <v>526.19047619047615</v>
      </c>
      <c r="G12" s="1"/>
      <c r="H12" s="1"/>
      <c r="I12" s="1"/>
    </row>
    <row r="13" spans="1:12" x14ac:dyDescent="0.25">
      <c r="A13" s="9" t="s">
        <v>32</v>
      </c>
      <c r="B13" s="36">
        <v>0</v>
      </c>
      <c r="C13" s="36">
        <v>1096</v>
      </c>
      <c r="D13" s="36">
        <v>0</v>
      </c>
      <c r="E13" s="36">
        <v>1422</v>
      </c>
      <c r="F13" s="11"/>
      <c r="G13" s="1"/>
      <c r="H13" s="1"/>
      <c r="I13" s="1"/>
    </row>
    <row r="14" spans="1:12" x14ac:dyDescent="0.25">
      <c r="A14" s="12" t="s">
        <v>33</v>
      </c>
      <c r="B14" s="37">
        <v>485133</v>
      </c>
      <c r="C14" s="37">
        <v>1169944</v>
      </c>
      <c r="D14" s="37">
        <v>1671462</v>
      </c>
      <c r="E14" s="37">
        <v>4239456</v>
      </c>
      <c r="F14" s="14">
        <f t="shared" si="0"/>
        <v>153.63759391478837</v>
      </c>
      <c r="G14" s="1"/>
      <c r="H14" s="1"/>
      <c r="I14" s="1"/>
    </row>
    <row r="15" spans="1:12" x14ac:dyDescent="0.25">
      <c r="A15" s="9" t="s">
        <v>34</v>
      </c>
      <c r="B15" s="36">
        <v>3246</v>
      </c>
      <c r="C15" s="36">
        <v>1156</v>
      </c>
      <c r="D15" s="36">
        <v>17346</v>
      </c>
      <c r="E15" s="36">
        <v>21901</v>
      </c>
      <c r="F15" s="11">
        <f t="shared" si="0"/>
        <v>26.259656404934859</v>
      </c>
      <c r="G15" s="1"/>
      <c r="H15" s="1"/>
      <c r="I15" s="1"/>
    </row>
    <row r="16" spans="1:12" x14ac:dyDescent="0.25">
      <c r="A16" s="12" t="s">
        <v>35</v>
      </c>
      <c r="B16" s="37">
        <v>0</v>
      </c>
      <c r="C16" s="37">
        <v>0</v>
      </c>
      <c r="D16" s="37">
        <v>3688</v>
      </c>
      <c r="E16" s="37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36">
        <v>15554</v>
      </c>
      <c r="C17" s="36">
        <v>81871</v>
      </c>
      <c r="D17" s="36">
        <v>68172</v>
      </c>
      <c r="E17" s="36">
        <v>286506</v>
      </c>
      <c r="F17" s="11">
        <f t="shared" si="0"/>
        <v>320.26931878190459</v>
      </c>
      <c r="G17" s="1"/>
      <c r="H17" s="1"/>
      <c r="I17" s="1"/>
    </row>
    <row r="18" spans="1:9" x14ac:dyDescent="0.25">
      <c r="A18" s="12" t="s">
        <v>36</v>
      </c>
      <c r="B18" s="37">
        <v>0</v>
      </c>
      <c r="C18" s="37">
        <v>0</v>
      </c>
      <c r="D18" s="37">
        <v>0</v>
      </c>
      <c r="E18" s="37">
        <v>0</v>
      </c>
      <c r="F18" s="18"/>
      <c r="G18" s="1"/>
      <c r="H18" s="1"/>
      <c r="I18" s="1"/>
    </row>
    <row r="19" spans="1:9" x14ac:dyDescent="0.25">
      <c r="A19" s="9" t="s">
        <v>37</v>
      </c>
      <c r="B19" s="36">
        <v>0</v>
      </c>
      <c r="C19" s="36">
        <v>0</v>
      </c>
      <c r="D19" s="36">
        <v>0</v>
      </c>
      <c r="E19" s="36">
        <v>0</v>
      </c>
      <c r="F19" s="19"/>
      <c r="G19" s="1"/>
      <c r="H19" s="1"/>
      <c r="I19" s="1"/>
    </row>
    <row r="20" spans="1:9" x14ac:dyDescent="0.25">
      <c r="A20" s="12" t="s">
        <v>170</v>
      </c>
      <c r="B20" s="37">
        <v>0</v>
      </c>
      <c r="C20" s="37">
        <v>0</v>
      </c>
      <c r="D20" s="37">
        <v>10</v>
      </c>
      <c r="E20" s="37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36">
        <v>0</v>
      </c>
      <c r="C21" s="36">
        <v>0</v>
      </c>
      <c r="D21" s="36">
        <v>0</v>
      </c>
      <c r="E21" s="36">
        <v>39</v>
      </c>
      <c r="F21" s="19"/>
      <c r="G21" s="1"/>
      <c r="H21" s="1"/>
      <c r="I21" s="1"/>
    </row>
    <row r="22" spans="1:9" x14ac:dyDescent="0.25">
      <c r="A22" s="12" t="s">
        <v>59</v>
      </c>
      <c r="B22" s="37">
        <v>422625</v>
      </c>
      <c r="C22" s="37">
        <v>674602</v>
      </c>
      <c r="D22" s="37">
        <v>2059712</v>
      </c>
      <c r="E22" s="37">
        <v>3029324</v>
      </c>
      <c r="F22" s="18">
        <f t="shared" si="0"/>
        <v>47.075125066028647</v>
      </c>
      <c r="G22" s="1"/>
      <c r="H22" s="1"/>
      <c r="I22" s="1"/>
    </row>
    <row r="23" spans="1:9" x14ac:dyDescent="0.25">
      <c r="A23" s="9" t="s">
        <v>171</v>
      </c>
      <c r="B23" s="36">
        <v>7476</v>
      </c>
      <c r="C23" s="36">
        <v>28698</v>
      </c>
      <c r="D23" s="36">
        <v>21483</v>
      </c>
      <c r="E23" s="36">
        <v>107632</v>
      </c>
      <c r="F23" s="11">
        <f t="shared" si="0"/>
        <v>401.01010101010098</v>
      </c>
      <c r="G23" s="1"/>
      <c r="H23" s="1"/>
      <c r="I23" s="1"/>
    </row>
    <row r="24" spans="1:9" x14ac:dyDescent="0.25">
      <c r="A24" s="12" t="s">
        <v>173</v>
      </c>
      <c r="B24" s="37">
        <v>626</v>
      </c>
      <c r="C24" s="37">
        <v>22339</v>
      </c>
      <c r="D24" s="37">
        <v>1476</v>
      </c>
      <c r="E24" s="37">
        <v>60127</v>
      </c>
      <c r="F24" s="14">
        <f t="shared" si="0"/>
        <v>3973.6449864498645</v>
      </c>
      <c r="G24" s="1"/>
      <c r="H24" s="1"/>
      <c r="I24" s="1"/>
    </row>
    <row r="25" spans="1:9" x14ac:dyDescent="0.25">
      <c r="A25" s="9" t="s">
        <v>39</v>
      </c>
      <c r="B25" s="36">
        <v>0</v>
      </c>
      <c r="C25" s="36">
        <v>0</v>
      </c>
      <c r="D25" s="36">
        <v>0</v>
      </c>
      <c r="E25" s="36">
        <v>58</v>
      </c>
      <c r="F25" s="19"/>
      <c r="G25" s="1"/>
      <c r="H25" s="1"/>
      <c r="I25" s="1"/>
    </row>
    <row r="26" spans="1:9" x14ac:dyDescent="0.25">
      <c r="A26" s="12" t="s">
        <v>40</v>
      </c>
      <c r="B26" s="37">
        <v>0</v>
      </c>
      <c r="C26" s="37">
        <v>0</v>
      </c>
      <c r="D26" s="37">
        <v>108</v>
      </c>
      <c r="E26" s="37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6">
        <v>0</v>
      </c>
      <c r="C27" s="36">
        <v>0</v>
      </c>
      <c r="D27" s="36">
        <v>0</v>
      </c>
      <c r="E27" s="36">
        <v>0</v>
      </c>
      <c r="F27" s="19"/>
      <c r="G27" s="1"/>
      <c r="H27" s="1"/>
      <c r="I27" s="1"/>
    </row>
    <row r="28" spans="1:9" x14ac:dyDescent="0.25">
      <c r="A28" s="12" t="s">
        <v>42</v>
      </c>
      <c r="B28" s="37">
        <v>1938</v>
      </c>
      <c r="C28" s="37">
        <v>3547</v>
      </c>
      <c r="D28" s="37">
        <v>14282</v>
      </c>
      <c r="E28" s="37">
        <v>20605</v>
      </c>
      <c r="F28" s="14">
        <f t="shared" si="0"/>
        <v>44.272510852821739</v>
      </c>
      <c r="G28" s="1"/>
      <c r="H28" s="1"/>
      <c r="I28" s="1"/>
    </row>
    <row r="29" spans="1:9" x14ac:dyDescent="0.25">
      <c r="A29" s="9" t="s">
        <v>43</v>
      </c>
      <c r="B29" s="36">
        <v>0</v>
      </c>
      <c r="C29" s="36">
        <v>0</v>
      </c>
      <c r="D29" s="36">
        <v>0</v>
      </c>
      <c r="E29" s="36">
        <v>0</v>
      </c>
      <c r="F29" s="19"/>
      <c r="G29" s="1"/>
      <c r="H29" s="1"/>
      <c r="I29" s="1"/>
    </row>
    <row r="30" spans="1:9" x14ac:dyDescent="0.25">
      <c r="A30" s="12" t="s">
        <v>44</v>
      </c>
      <c r="B30" s="37">
        <v>0</v>
      </c>
      <c r="C30" s="37">
        <v>0</v>
      </c>
      <c r="D30" s="37">
        <v>0</v>
      </c>
      <c r="E30" s="37">
        <v>0</v>
      </c>
      <c r="F30" s="18"/>
      <c r="G30" s="1"/>
      <c r="H30" s="1"/>
      <c r="I30" s="1"/>
    </row>
    <row r="31" spans="1:9" x14ac:dyDescent="0.25">
      <c r="A31" s="9" t="s">
        <v>45</v>
      </c>
      <c r="B31" s="36">
        <v>16351</v>
      </c>
      <c r="C31" s="36">
        <v>1146</v>
      </c>
      <c r="D31" s="36">
        <v>92667</v>
      </c>
      <c r="E31" s="36">
        <v>27087</v>
      </c>
      <c r="F31" s="11">
        <f t="shared" si="0"/>
        <v>-70.769529606008604</v>
      </c>
      <c r="G31" s="1"/>
      <c r="H31" s="1"/>
      <c r="I31" s="1"/>
    </row>
    <row r="32" spans="1:9" x14ac:dyDescent="0.25">
      <c r="A32" s="12" t="s">
        <v>46</v>
      </c>
      <c r="B32" s="37">
        <v>2789301</v>
      </c>
      <c r="C32" s="37">
        <v>2895156</v>
      </c>
      <c r="D32" s="37">
        <v>13632802</v>
      </c>
      <c r="E32" s="37">
        <v>14120759</v>
      </c>
      <c r="F32" s="14">
        <f t="shared" si="0"/>
        <v>3.5792861951636894</v>
      </c>
      <c r="G32" s="1"/>
      <c r="H32" s="1"/>
      <c r="I32" s="1"/>
    </row>
    <row r="33" spans="1:9" x14ac:dyDescent="0.25">
      <c r="A33" s="9" t="s">
        <v>47</v>
      </c>
      <c r="B33" s="36">
        <v>10848</v>
      </c>
      <c r="C33" s="36">
        <v>8690</v>
      </c>
      <c r="D33" s="36">
        <v>46726</v>
      </c>
      <c r="E33" s="36">
        <v>81246</v>
      </c>
      <c r="F33" s="11">
        <f t="shared" si="0"/>
        <v>73.877498608911537</v>
      </c>
      <c r="G33" s="1"/>
      <c r="H33" s="1"/>
      <c r="I33" s="1"/>
    </row>
    <row r="34" spans="1:9" x14ac:dyDescent="0.25">
      <c r="A34" s="12" t="s">
        <v>172</v>
      </c>
      <c r="B34" s="37">
        <v>0</v>
      </c>
      <c r="C34" s="37">
        <v>0</v>
      </c>
      <c r="D34" s="37">
        <v>0</v>
      </c>
      <c r="E34" s="37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8408913</v>
      </c>
      <c r="C35" s="16">
        <f t="shared" ref="C35:E35" si="1">SUM(C7:C34)</f>
        <v>9843199</v>
      </c>
      <c r="D35" s="16">
        <f t="shared" si="1"/>
        <v>40787393</v>
      </c>
      <c r="E35" s="16">
        <f t="shared" si="1"/>
        <v>43291930</v>
      </c>
      <c r="F35" s="17">
        <f t="shared" ref="F35" si="2">((E35*100)/D35)-100</f>
        <v>6.1404684530830451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21277703</v>
      </c>
      <c r="G39" s="50">
        <f>LOOKUP(E39,$A$39:$A$66,$C$39:$C$66)</f>
        <v>23118830</v>
      </c>
    </row>
    <row r="40" spans="1:9" x14ac:dyDescent="0.25">
      <c r="A40" s="50" t="str">
        <f t="shared" si="5"/>
        <v>ALICANTE</v>
      </c>
      <c r="B40" s="51">
        <f t="shared" si="3"/>
        <v>17652</v>
      </c>
      <c r="C40" s="51">
        <f t="shared" si="4"/>
        <v>38587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14120759</v>
      </c>
      <c r="G40" s="50">
        <f t="shared" ref="G40:G66" si="9">LOOKUP(E40,$A$39:$A$66,$C$39:$C$66)</f>
        <v>13632802</v>
      </c>
    </row>
    <row r="41" spans="1:9" x14ac:dyDescent="0.25">
      <c r="A41" s="50" t="str">
        <f t="shared" si="5"/>
        <v>ALMERÍA</v>
      </c>
      <c r="B41" s="51">
        <f t="shared" si="3"/>
        <v>150</v>
      </c>
      <c r="C41" s="51">
        <f t="shared" si="4"/>
        <v>0</v>
      </c>
      <c r="D41" s="51">
        <f t="shared" si="7"/>
        <v>15</v>
      </c>
      <c r="E41" s="50" t="str">
        <f t="shared" si="6"/>
        <v>BARCELONA</v>
      </c>
      <c r="F41" s="50">
        <f t="shared" si="8"/>
        <v>4239456</v>
      </c>
      <c r="G41" s="50">
        <f t="shared" si="9"/>
        <v>1671462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3029324</v>
      </c>
      <c r="G42" s="50">
        <f t="shared" si="9"/>
        <v>2059712</v>
      </c>
    </row>
    <row r="43" spans="1:9" x14ac:dyDescent="0.25">
      <c r="A43" s="50" t="str">
        <f t="shared" si="5"/>
        <v>BAHÍA DE ALGECIRAS</v>
      </c>
      <c r="B43" s="51">
        <f t="shared" si="3"/>
        <v>21277703</v>
      </c>
      <c r="C43" s="51">
        <f t="shared" si="4"/>
        <v>23118830</v>
      </c>
      <c r="D43" s="51">
        <f t="shared" si="7"/>
        <v>1</v>
      </c>
      <c r="E43" s="50" t="str">
        <f t="shared" si="6"/>
        <v>CASTELLÓN</v>
      </c>
      <c r="F43" s="50">
        <f t="shared" si="8"/>
        <v>286506</v>
      </c>
      <c r="G43" s="50">
        <f t="shared" si="9"/>
        <v>68172</v>
      </c>
    </row>
    <row r="44" spans="1:9" x14ac:dyDescent="0.25">
      <c r="A44" s="50" t="str">
        <f t="shared" si="5"/>
        <v>BAHÍA DE CÁDIZ</v>
      </c>
      <c r="B44" s="51">
        <f t="shared" si="3"/>
        <v>263</v>
      </c>
      <c r="C44" s="51">
        <f t="shared" si="4"/>
        <v>42</v>
      </c>
      <c r="D44" s="51">
        <f t="shared" si="7"/>
        <v>14</v>
      </c>
      <c r="E44" s="50" t="str">
        <f t="shared" si="6"/>
        <v>MÁLAGA</v>
      </c>
      <c r="F44" s="50">
        <f t="shared" si="8"/>
        <v>107632</v>
      </c>
      <c r="G44" s="50">
        <f t="shared" si="9"/>
        <v>21483</v>
      </c>
    </row>
    <row r="45" spans="1:9" x14ac:dyDescent="0.25">
      <c r="A45" s="50" t="str">
        <f t="shared" si="5"/>
        <v>BALEARES</v>
      </c>
      <c r="B45" s="51">
        <f t="shared" si="3"/>
        <v>1422</v>
      </c>
      <c r="C45" s="51">
        <f t="shared" si="4"/>
        <v>0</v>
      </c>
      <c r="D45" s="51">
        <f t="shared" si="7"/>
        <v>13</v>
      </c>
      <c r="E45" s="50" t="str">
        <f t="shared" si="6"/>
        <v>VIGO</v>
      </c>
      <c r="F45" s="50">
        <f t="shared" si="8"/>
        <v>81246</v>
      </c>
      <c r="G45" s="50">
        <f t="shared" si="9"/>
        <v>46726</v>
      </c>
    </row>
    <row r="46" spans="1:9" x14ac:dyDescent="0.25">
      <c r="A46" s="50" t="str">
        <f t="shared" si="5"/>
        <v>BARCELONA</v>
      </c>
      <c r="B46" s="51">
        <f t="shared" si="3"/>
        <v>4239456</v>
      </c>
      <c r="C46" s="51">
        <f t="shared" si="4"/>
        <v>1671462</v>
      </c>
      <c r="D46" s="51">
        <f t="shared" si="7"/>
        <v>3</v>
      </c>
      <c r="E46" s="50" t="str">
        <f t="shared" si="6"/>
        <v>MARÍN Y RÍA DE PONTEVEDRA</v>
      </c>
      <c r="F46" s="50">
        <f t="shared" si="8"/>
        <v>60127</v>
      </c>
      <c r="G46" s="50">
        <f t="shared" si="9"/>
        <v>1476</v>
      </c>
    </row>
    <row r="47" spans="1:9" x14ac:dyDescent="0.25">
      <c r="A47" s="50" t="str">
        <f t="shared" si="5"/>
        <v>BILBAO</v>
      </c>
      <c r="B47" s="51">
        <f t="shared" si="3"/>
        <v>21901</v>
      </c>
      <c r="C47" s="51">
        <f t="shared" si="4"/>
        <v>17346</v>
      </c>
      <c r="D47" s="51">
        <f t="shared" si="7"/>
        <v>10</v>
      </c>
      <c r="E47" s="50" t="str">
        <f t="shared" si="6"/>
        <v>TARRAGONA</v>
      </c>
      <c r="F47" s="50">
        <f t="shared" si="8"/>
        <v>27087</v>
      </c>
      <c r="G47" s="50">
        <f t="shared" si="9"/>
        <v>92667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3688</v>
      </c>
      <c r="D48" s="51">
        <f t="shared" si="7"/>
        <v>28</v>
      </c>
      <c r="E48" s="50" t="str">
        <f t="shared" si="6"/>
        <v>BILBAO</v>
      </c>
      <c r="F48" s="50">
        <f t="shared" si="8"/>
        <v>21901</v>
      </c>
      <c r="G48" s="50">
        <f t="shared" si="9"/>
        <v>17346</v>
      </c>
    </row>
    <row r="49" spans="1:7" x14ac:dyDescent="0.25">
      <c r="A49" s="50" t="str">
        <f t="shared" si="5"/>
        <v>CASTELLÓN</v>
      </c>
      <c r="B49" s="51">
        <f t="shared" si="3"/>
        <v>286506</v>
      </c>
      <c r="C49" s="51">
        <f t="shared" si="4"/>
        <v>68172</v>
      </c>
      <c r="D49" s="51">
        <f t="shared" si="7"/>
        <v>5</v>
      </c>
      <c r="E49" s="50" t="str">
        <f t="shared" si="6"/>
        <v>SANTA CRUZ DE TENERIFE</v>
      </c>
      <c r="F49" s="50">
        <f t="shared" si="8"/>
        <v>20605</v>
      </c>
      <c r="G49" s="50">
        <f t="shared" si="9"/>
        <v>14282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17652</v>
      </c>
      <c r="G50" s="50">
        <f t="shared" si="9"/>
        <v>38587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BALEARES</v>
      </c>
      <c r="F51" s="50">
        <f t="shared" si="8"/>
        <v>1422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10</v>
      </c>
      <c r="D52" s="51">
        <f t="shared" si="7"/>
        <v>28</v>
      </c>
      <c r="E52" s="50" t="str">
        <f t="shared" si="6"/>
        <v>BAHÍA DE CÁDIZ</v>
      </c>
      <c r="F52" s="50">
        <f t="shared" si="8"/>
        <v>263</v>
      </c>
      <c r="G52" s="50">
        <f t="shared" si="9"/>
        <v>42</v>
      </c>
    </row>
    <row r="53" spans="1:7" x14ac:dyDescent="0.25">
      <c r="A53" s="50" t="str">
        <f t="shared" si="5"/>
        <v>HUELVA</v>
      </c>
      <c r="B53" s="51">
        <f t="shared" si="3"/>
        <v>39</v>
      </c>
      <c r="C53" s="51">
        <f t="shared" si="4"/>
        <v>0</v>
      </c>
      <c r="D53" s="51">
        <f t="shared" si="7"/>
        <v>17</v>
      </c>
      <c r="E53" s="50" t="str">
        <f t="shared" si="6"/>
        <v>ALMERÍA</v>
      </c>
      <c r="F53" s="50">
        <f t="shared" si="8"/>
        <v>150</v>
      </c>
      <c r="G53" s="50">
        <f t="shared" si="9"/>
        <v>0</v>
      </c>
    </row>
    <row r="54" spans="1:7" x14ac:dyDescent="0.25">
      <c r="A54" s="50" t="str">
        <f t="shared" si="5"/>
        <v>LAS PALMAS</v>
      </c>
      <c r="B54" s="51">
        <f t="shared" si="3"/>
        <v>3029324</v>
      </c>
      <c r="C54" s="51">
        <f t="shared" si="4"/>
        <v>2059712</v>
      </c>
      <c r="D54" s="51">
        <f t="shared" si="7"/>
        <v>4</v>
      </c>
      <c r="E54" s="50" t="str">
        <f t="shared" si="6"/>
        <v>MELILLA</v>
      </c>
      <c r="F54" s="50">
        <f t="shared" si="8"/>
        <v>58</v>
      </c>
      <c r="G54" s="50">
        <f t="shared" si="9"/>
        <v>0</v>
      </c>
    </row>
    <row r="55" spans="1:7" x14ac:dyDescent="0.25">
      <c r="A55" s="50" t="str">
        <f t="shared" si="5"/>
        <v>MÁLAGA</v>
      </c>
      <c r="B55" s="51">
        <f t="shared" si="3"/>
        <v>107632</v>
      </c>
      <c r="C55" s="51">
        <f t="shared" si="4"/>
        <v>21483</v>
      </c>
      <c r="D55" s="51">
        <f t="shared" si="7"/>
        <v>6</v>
      </c>
      <c r="E55" s="50" t="str">
        <f t="shared" si="6"/>
        <v>HUELVA</v>
      </c>
      <c r="F55" s="50">
        <f t="shared" si="8"/>
        <v>39</v>
      </c>
      <c r="G55" s="50">
        <f t="shared" si="9"/>
        <v>0</v>
      </c>
    </row>
    <row r="56" spans="1:7" x14ac:dyDescent="0.25">
      <c r="A56" s="50" t="str">
        <f t="shared" si="5"/>
        <v>MARÍN Y RÍA DE PONTEVEDRA</v>
      </c>
      <c r="B56" s="51">
        <f t="shared" si="3"/>
        <v>60127</v>
      </c>
      <c r="C56" s="51">
        <f t="shared" si="4"/>
        <v>1476</v>
      </c>
      <c r="D56" s="51">
        <f t="shared" si="7"/>
        <v>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0</v>
      </c>
      <c r="D57" s="51">
        <f t="shared" si="7"/>
        <v>16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20605</v>
      </c>
      <c r="C60" s="51">
        <f t="shared" si="4"/>
        <v>14282</v>
      </c>
      <c r="D60" s="51">
        <f t="shared" si="7"/>
        <v>11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27087</v>
      </c>
      <c r="C63" s="51">
        <f t="shared" si="4"/>
        <v>92667</v>
      </c>
      <c r="D63" s="51">
        <f t="shared" si="7"/>
        <v>9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14120759</v>
      </c>
      <c r="C64" s="51">
        <f t="shared" si="4"/>
        <v>13632802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81246</v>
      </c>
      <c r="C65" s="51">
        <f t="shared" si="4"/>
        <v>46726</v>
      </c>
      <c r="D65" s="51">
        <f t="shared" si="7"/>
        <v>7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>
      <selection activeCell="F7" sqref="F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140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0">
        <v>0</v>
      </c>
      <c r="C7" s="40">
        <v>0</v>
      </c>
      <c r="D7" s="40">
        <v>0</v>
      </c>
      <c r="E7" s="40">
        <v>0</v>
      </c>
      <c r="F7" s="19"/>
      <c r="G7" s="1"/>
      <c r="H7" s="1"/>
      <c r="I7" s="1"/>
    </row>
    <row r="8" spans="1:12" x14ac:dyDescent="0.25">
      <c r="A8" s="12" t="s">
        <v>31</v>
      </c>
      <c r="B8" s="41">
        <v>9409</v>
      </c>
      <c r="C8" s="41">
        <v>8622</v>
      </c>
      <c r="D8" s="41">
        <v>36162</v>
      </c>
      <c r="E8" s="41">
        <v>52399</v>
      </c>
      <c r="F8" s="14">
        <f t="shared" ref="F8:F33" si="0">((E8*100)/D8)-100</f>
        <v>44.900724517449248</v>
      </c>
      <c r="G8" s="1"/>
      <c r="H8" s="1"/>
      <c r="I8" s="1"/>
    </row>
    <row r="9" spans="1:12" x14ac:dyDescent="0.25">
      <c r="A9" s="9" t="s">
        <v>164</v>
      </c>
      <c r="B9" s="40">
        <v>41311</v>
      </c>
      <c r="C9" s="40">
        <v>44019</v>
      </c>
      <c r="D9" s="40">
        <v>171989</v>
      </c>
      <c r="E9" s="40">
        <v>179338</v>
      </c>
      <c r="F9" s="11">
        <f t="shared" si="0"/>
        <v>4.2729476885149609</v>
      </c>
      <c r="G9" s="1"/>
      <c r="H9" s="1"/>
      <c r="I9" s="1"/>
    </row>
    <row r="10" spans="1:12" x14ac:dyDescent="0.25">
      <c r="A10" s="12" t="s">
        <v>166</v>
      </c>
      <c r="B10" s="41">
        <v>0</v>
      </c>
      <c r="C10" s="41">
        <v>1105</v>
      </c>
      <c r="D10" s="41">
        <v>0</v>
      </c>
      <c r="E10" s="41">
        <v>1105</v>
      </c>
      <c r="F10" s="18"/>
      <c r="G10" s="1"/>
      <c r="H10" s="1"/>
      <c r="I10" s="1"/>
    </row>
    <row r="11" spans="1:12" x14ac:dyDescent="0.25">
      <c r="A11" s="9" t="s">
        <v>167</v>
      </c>
      <c r="B11" s="40">
        <v>753605</v>
      </c>
      <c r="C11" s="40">
        <v>813327</v>
      </c>
      <c r="D11" s="40">
        <v>3648648</v>
      </c>
      <c r="E11" s="40">
        <v>3800205</v>
      </c>
      <c r="F11" s="11">
        <f t="shared" si="0"/>
        <v>4.1537851828951489</v>
      </c>
      <c r="G11" s="1"/>
      <c r="H11" s="1"/>
      <c r="I11" s="1"/>
    </row>
    <row r="12" spans="1:12" x14ac:dyDescent="0.25">
      <c r="A12" s="12" t="s">
        <v>168</v>
      </c>
      <c r="B12" s="41">
        <v>62126</v>
      </c>
      <c r="C12" s="41">
        <v>91650</v>
      </c>
      <c r="D12" s="41">
        <v>313529</v>
      </c>
      <c r="E12" s="41">
        <v>420165</v>
      </c>
      <c r="F12" s="14">
        <f t="shared" si="0"/>
        <v>34.011526844406745</v>
      </c>
      <c r="G12" s="1"/>
      <c r="H12" s="1"/>
      <c r="I12" s="1"/>
    </row>
    <row r="13" spans="1:12" x14ac:dyDescent="0.25">
      <c r="A13" s="9" t="s">
        <v>32</v>
      </c>
      <c r="B13" s="40">
        <v>1109671</v>
      </c>
      <c r="C13" s="40">
        <v>1229252</v>
      </c>
      <c r="D13" s="40">
        <v>4637524</v>
      </c>
      <c r="E13" s="40">
        <v>4999912</v>
      </c>
      <c r="F13" s="11">
        <f t="shared" si="0"/>
        <v>7.8142560556020868</v>
      </c>
      <c r="G13" s="1"/>
      <c r="H13" s="1"/>
      <c r="I13" s="1"/>
    </row>
    <row r="14" spans="1:12" x14ac:dyDescent="0.25">
      <c r="A14" s="12" t="s">
        <v>33</v>
      </c>
      <c r="B14" s="41">
        <v>946126</v>
      </c>
      <c r="C14" s="41">
        <v>1048031</v>
      </c>
      <c r="D14" s="41">
        <v>4120066</v>
      </c>
      <c r="E14" s="41">
        <v>4339997</v>
      </c>
      <c r="F14" s="14">
        <f t="shared" si="0"/>
        <v>5.338045555580905</v>
      </c>
      <c r="G14" s="1"/>
      <c r="H14" s="1"/>
      <c r="I14" s="1"/>
    </row>
    <row r="15" spans="1:12" x14ac:dyDescent="0.25">
      <c r="A15" s="9" t="s">
        <v>34</v>
      </c>
      <c r="B15" s="40">
        <v>49718</v>
      </c>
      <c r="C15" s="40">
        <v>88624</v>
      </c>
      <c r="D15" s="40">
        <v>231223</v>
      </c>
      <c r="E15" s="40">
        <v>310816</v>
      </c>
      <c r="F15" s="11">
        <f t="shared" si="0"/>
        <v>34.422613667325493</v>
      </c>
      <c r="G15" s="1"/>
      <c r="H15" s="1"/>
      <c r="I15" s="1"/>
    </row>
    <row r="16" spans="1:12" x14ac:dyDescent="0.25">
      <c r="A16" s="12" t="s">
        <v>35</v>
      </c>
      <c r="B16" s="41">
        <v>0</v>
      </c>
      <c r="C16" s="41">
        <v>1512</v>
      </c>
      <c r="D16" s="41">
        <v>0</v>
      </c>
      <c r="E16" s="41">
        <v>1512</v>
      </c>
      <c r="F16" s="18"/>
      <c r="G16" s="1"/>
      <c r="H16" s="1"/>
      <c r="I16" s="1"/>
    </row>
    <row r="17" spans="1:9" x14ac:dyDescent="0.25">
      <c r="A17" s="9" t="s">
        <v>169</v>
      </c>
      <c r="B17" s="40">
        <v>46225</v>
      </c>
      <c r="C17" s="40">
        <v>58310</v>
      </c>
      <c r="D17" s="40">
        <v>282779</v>
      </c>
      <c r="E17" s="40">
        <v>250401</v>
      </c>
      <c r="F17" s="11">
        <f t="shared" si="0"/>
        <v>-11.449930864738889</v>
      </c>
      <c r="G17" s="1"/>
      <c r="H17" s="1"/>
      <c r="I17" s="1"/>
    </row>
    <row r="18" spans="1:9" x14ac:dyDescent="0.25">
      <c r="A18" s="12" t="s">
        <v>36</v>
      </c>
      <c r="B18" s="41">
        <v>93736</v>
      </c>
      <c r="C18" s="41">
        <v>80427</v>
      </c>
      <c r="D18" s="41">
        <v>434336</v>
      </c>
      <c r="E18" s="41">
        <v>416639</v>
      </c>
      <c r="F18" s="14">
        <f t="shared" si="0"/>
        <v>-4.0744953215943411</v>
      </c>
      <c r="G18" s="1"/>
      <c r="H18" s="1"/>
      <c r="I18" s="1"/>
    </row>
    <row r="19" spans="1:9" x14ac:dyDescent="0.25">
      <c r="A19" s="9" t="s">
        <v>37</v>
      </c>
      <c r="B19" s="40">
        <v>4134</v>
      </c>
      <c r="C19" s="40">
        <v>4519</v>
      </c>
      <c r="D19" s="40">
        <v>26002</v>
      </c>
      <c r="E19" s="40">
        <v>29909</v>
      </c>
      <c r="F19" s="11">
        <f t="shared" si="0"/>
        <v>15.025767248673176</v>
      </c>
      <c r="G19" s="1"/>
      <c r="H19" s="1"/>
      <c r="I19" s="1"/>
    </row>
    <row r="20" spans="1:9" x14ac:dyDescent="0.25">
      <c r="A20" s="12" t="s">
        <v>170</v>
      </c>
      <c r="B20" s="41">
        <v>430</v>
      </c>
      <c r="C20" s="41">
        <v>0</v>
      </c>
      <c r="D20" s="41">
        <v>3809</v>
      </c>
      <c r="E20" s="41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0">
        <v>8830</v>
      </c>
      <c r="C21" s="40">
        <v>12077</v>
      </c>
      <c r="D21" s="40">
        <v>59203</v>
      </c>
      <c r="E21" s="40">
        <v>63994</v>
      </c>
      <c r="F21" s="11">
        <f t="shared" si="0"/>
        <v>8.0924953127375261</v>
      </c>
      <c r="G21" s="1"/>
      <c r="H21" s="1"/>
      <c r="I21" s="1"/>
    </row>
    <row r="22" spans="1:9" x14ac:dyDescent="0.25">
      <c r="A22" s="12" t="s">
        <v>59</v>
      </c>
      <c r="B22" s="41">
        <v>266685</v>
      </c>
      <c r="C22" s="41">
        <v>265446</v>
      </c>
      <c r="D22" s="41">
        <v>1336063</v>
      </c>
      <c r="E22" s="41">
        <v>1324578</v>
      </c>
      <c r="F22" s="14">
        <f t="shared" si="0"/>
        <v>-0.85961515287827694</v>
      </c>
      <c r="G22" s="1"/>
      <c r="H22" s="1"/>
      <c r="I22" s="1"/>
    </row>
    <row r="23" spans="1:9" x14ac:dyDescent="0.25">
      <c r="A23" s="9" t="s">
        <v>171</v>
      </c>
      <c r="B23" s="40">
        <v>49205</v>
      </c>
      <c r="C23" s="40">
        <v>50749</v>
      </c>
      <c r="D23" s="40">
        <v>219042</v>
      </c>
      <c r="E23" s="40">
        <v>224341</v>
      </c>
      <c r="F23" s="11">
        <f t="shared" si="0"/>
        <v>2.4191707526410511</v>
      </c>
      <c r="G23" s="1"/>
      <c r="H23" s="1"/>
      <c r="I23" s="1"/>
    </row>
    <row r="24" spans="1:9" x14ac:dyDescent="0.25">
      <c r="A24" s="12" t="s">
        <v>173</v>
      </c>
      <c r="B24" s="41">
        <v>0</v>
      </c>
      <c r="C24" s="41">
        <v>0</v>
      </c>
      <c r="D24" s="41">
        <v>0</v>
      </c>
      <c r="E24" s="41">
        <v>0</v>
      </c>
      <c r="F24" s="18"/>
      <c r="G24" s="1"/>
      <c r="H24" s="1"/>
      <c r="I24" s="1"/>
    </row>
    <row r="25" spans="1:9" x14ac:dyDescent="0.25">
      <c r="A25" s="9" t="s">
        <v>39</v>
      </c>
      <c r="B25" s="40">
        <v>74807</v>
      </c>
      <c r="C25" s="40">
        <v>92696</v>
      </c>
      <c r="D25" s="40">
        <v>328612</v>
      </c>
      <c r="E25" s="40">
        <v>360198</v>
      </c>
      <c r="F25" s="11">
        <f t="shared" si="0"/>
        <v>9.6119435687071615</v>
      </c>
      <c r="G25" s="1"/>
      <c r="H25" s="1"/>
      <c r="I25" s="1"/>
    </row>
    <row r="26" spans="1:9" x14ac:dyDescent="0.25">
      <c r="A26" s="12" t="s">
        <v>40</v>
      </c>
      <c r="B26" s="41">
        <v>35241</v>
      </c>
      <c r="C26" s="41">
        <v>72651</v>
      </c>
      <c r="D26" s="41">
        <v>123725</v>
      </c>
      <c r="E26" s="41">
        <v>263640</v>
      </c>
      <c r="F26" s="14">
        <f t="shared" si="0"/>
        <v>113.08547181248738</v>
      </c>
      <c r="G26" s="1"/>
      <c r="H26" s="1"/>
      <c r="I26" s="1"/>
    </row>
    <row r="27" spans="1:9" x14ac:dyDescent="0.25">
      <c r="A27" s="9" t="s">
        <v>41</v>
      </c>
      <c r="B27" s="40">
        <v>58632</v>
      </c>
      <c r="C27" s="40">
        <v>56253</v>
      </c>
      <c r="D27" s="40">
        <v>275138</v>
      </c>
      <c r="E27" s="40">
        <v>251656</v>
      </c>
      <c r="F27" s="11">
        <f t="shared" si="0"/>
        <v>-8.5346262602766672</v>
      </c>
      <c r="G27" s="1"/>
      <c r="H27" s="1"/>
      <c r="I27" s="1"/>
    </row>
    <row r="28" spans="1:9" x14ac:dyDescent="0.25">
      <c r="A28" s="12" t="s">
        <v>42</v>
      </c>
      <c r="B28" s="41">
        <v>290550</v>
      </c>
      <c r="C28" s="41">
        <v>314070</v>
      </c>
      <c r="D28" s="41">
        <v>1471722</v>
      </c>
      <c r="E28" s="41">
        <v>1533849</v>
      </c>
      <c r="F28" s="14">
        <f t="shared" si="0"/>
        <v>4.2213814837313066</v>
      </c>
      <c r="G28" s="1"/>
      <c r="H28" s="1"/>
      <c r="I28" s="1"/>
    </row>
    <row r="29" spans="1:9" x14ac:dyDescent="0.25">
      <c r="A29" s="9" t="s">
        <v>43</v>
      </c>
      <c r="B29" s="40">
        <v>132384</v>
      </c>
      <c r="C29" s="40">
        <v>143255</v>
      </c>
      <c r="D29" s="40">
        <v>604688</v>
      </c>
      <c r="E29" s="40">
        <v>658345</v>
      </c>
      <c r="F29" s="11">
        <f t="shared" si="0"/>
        <v>8.8735017066652517</v>
      </c>
      <c r="G29" s="1"/>
      <c r="H29" s="1"/>
      <c r="I29" s="1"/>
    </row>
    <row r="30" spans="1:9" x14ac:dyDescent="0.25">
      <c r="A30" s="12" t="s">
        <v>44</v>
      </c>
      <c r="B30" s="41">
        <v>25532</v>
      </c>
      <c r="C30" s="41">
        <v>18011</v>
      </c>
      <c r="D30" s="41">
        <v>127245</v>
      </c>
      <c r="E30" s="41">
        <v>79560</v>
      </c>
      <c r="F30" s="14">
        <f t="shared" si="0"/>
        <v>-37.474949899799597</v>
      </c>
      <c r="G30" s="1"/>
      <c r="H30" s="1"/>
      <c r="I30" s="1"/>
    </row>
    <row r="31" spans="1:9" x14ac:dyDescent="0.25">
      <c r="A31" s="9" t="s">
        <v>45</v>
      </c>
      <c r="B31" s="40">
        <v>20557</v>
      </c>
      <c r="C31" s="40">
        <v>36758</v>
      </c>
      <c r="D31" s="40">
        <v>102582</v>
      </c>
      <c r="E31" s="40">
        <v>129155</v>
      </c>
      <c r="F31" s="11">
        <f t="shared" si="0"/>
        <v>25.904154725000481</v>
      </c>
      <c r="G31" s="1"/>
      <c r="H31" s="1"/>
      <c r="I31" s="1"/>
    </row>
    <row r="32" spans="1:9" x14ac:dyDescent="0.25">
      <c r="A32" s="12" t="s">
        <v>46</v>
      </c>
      <c r="B32" s="41">
        <v>891651</v>
      </c>
      <c r="C32" s="41">
        <v>853563</v>
      </c>
      <c r="D32" s="41">
        <v>3992362</v>
      </c>
      <c r="E32" s="41">
        <v>3719587</v>
      </c>
      <c r="F32" s="14">
        <f t="shared" si="0"/>
        <v>-6.8324215088711924</v>
      </c>
      <c r="G32" s="1"/>
      <c r="H32" s="1"/>
      <c r="I32" s="1"/>
    </row>
    <row r="33" spans="1:9" x14ac:dyDescent="0.25">
      <c r="A33" s="9" t="s">
        <v>47</v>
      </c>
      <c r="B33" s="40">
        <v>95118</v>
      </c>
      <c r="C33" s="40">
        <v>95336</v>
      </c>
      <c r="D33" s="40">
        <v>441204</v>
      </c>
      <c r="E33" s="40">
        <v>446381</v>
      </c>
      <c r="F33" s="11">
        <f t="shared" si="0"/>
        <v>1.1733801144142006</v>
      </c>
      <c r="G33" s="1"/>
      <c r="H33" s="1"/>
      <c r="I33" s="1"/>
    </row>
    <row r="34" spans="1:9" x14ac:dyDescent="0.25">
      <c r="A34" s="12" t="s">
        <v>172</v>
      </c>
      <c r="B34" s="41">
        <v>0</v>
      </c>
      <c r="C34" s="41">
        <v>0</v>
      </c>
      <c r="D34" s="41">
        <v>0</v>
      </c>
      <c r="E34" s="4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5065683</v>
      </c>
      <c r="C35" s="16">
        <f t="shared" ref="C35:E35" si="1">SUM(C7:C34)</f>
        <v>5480263</v>
      </c>
      <c r="D35" s="16">
        <f t="shared" si="1"/>
        <v>22987653</v>
      </c>
      <c r="E35" s="16">
        <f t="shared" si="1"/>
        <v>23857682</v>
      </c>
      <c r="F35" s="17">
        <f t="shared" ref="F35" si="2">((E35*100)/D35)-100</f>
        <v>3.784766544022574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4999912</v>
      </c>
      <c r="G39" s="50">
        <f>LOOKUP(E39,$A$39:$A$66,$C$39:$C$66)</f>
        <v>4637524</v>
      </c>
    </row>
    <row r="40" spans="1:9" x14ac:dyDescent="0.25">
      <c r="A40" s="50" t="str">
        <f t="shared" si="5"/>
        <v>ALICANTE</v>
      </c>
      <c r="B40" s="51">
        <f t="shared" si="3"/>
        <v>52399</v>
      </c>
      <c r="C40" s="51">
        <f t="shared" si="4"/>
        <v>36162</v>
      </c>
      <c r="D40" s="51">
        <f t="shared" ref="D40:D66" si="7">_xlfn.RANK.EQ(B40,$B$39:$B$66)+COUNTIF($B$39:$B$66,B40)-1</f>
        <v>21</v>
      </c>
      <c r="E40" s="50" t="str">
        <f t="shared" si="6"/>
        <v>BARCELONA</v>
      </c>
      <c r="F40" s="50">
        <f t="shared" ref="F40:F55" si="8">LOOKUP(E40,$A$39:$A$66,$B$39:$B$66)</f>
        <v>4339997</v>
      </c>
      <c r="G40" s="50">
        <f t="shared" ref="G40:G66" si="9">LOOKUP(E40,$A$39:$A$66,$C$39:$C$66)</f>
        <v>4120066</v>
      </c>
    </row>
    <row r="41" spans="1:9" x14ac:dyDescent="0.25">
      <c r="A41" s="50" t="str">
        <f t="shared" si="5"/>
        <v>ALMERÍA</v>
      </c>
      <c r="B41" s="51">
        <f t="shared" si="3"/>
        <v>179338</v>
      </c>
      <c r="C41" s="51">
        <f t="shared" si="4"/>
        <v>171989</v>
      </c>
      <c r="D41" s="51">
        <f t="shared" si="7"/>
        <v>17</v>
      </c>
      <c r="E41" s="50" t="str">
        <f t="shared" si="6"/>
        <v>BAHÍA DE ALGECIRAS</v>
      </c>
      <c r="F41" s="50">
        <f t="shared" si="8"/>
        <v>3800205</v>
      </c>
      <c r="G41" s="50">
        <f t="shared" si="9"/>
        <v>3648648</v>
      </c>
    </row>
    <row r="42" spans="1:9" x14ac:dyDescent="0.25">
      <c r="A42" s="50" t="str">
        <f t="shared" si="5"/>
        <v>AVILÉS</v>
      </c>
      <c r="B42" s="51">
        <f t="shared" si="3"/>
        <v>1105</v>
      </c>
      <c r="C42" s="51">
        <f t="shared" si="4"/>
        <v>0</v>
      </c>
      <c r="D42" s="51">
        <f t="shared" si="7"/>
        <v>24</v>
      </c>
      <c r="E42" s="50" t="str">
        <f t="shared" si="6"/>
        <v>VALENCIA</v>
      </c>
      <c r="F42" s="50">
        <f t="shared" si="8"/>
        <v>3719587</v>
      </c>
      <c r="G42" s="50">
        <f t="shared" si="9"/>
        <v>3992362</v>
      </c>
    </row>
    <row r="43" spans="1:9" x14ac:dyDescent="0.25">
      <c r="A43" s="50" t="str">
        <f t="shared" si="5"/>
        <v>BAHÍA DE ALGECIRAS</v>
      </c>
      <c r="B43" s="51">
        <f t="shared" si="3"/>
        <v>3800205</v>
      </c>
      <c r="C43" s="51">
        <f t="shared" si="4"/>
        <v>3648648</v>
      </c>
      <c r="D43" s="51">
        <f t="shared" si="7"/>
        <v>3</v>
      </c>
      <c r="E43" s="50" t="str">
        <f t="shared" si="6"/>
        <v>SANTA CRUZ DE TENERIFE</v>
      </c>
      <c r="F43" s="50">
        <f t="shared" si="8"/>
        <v>1533849</v>
      </c>
      <c r="G43" s="50">
        <f t="shared" si="9"/>
        <v>1471722</v>
      </c>
    </row>
    <row r="44" spans="1:9" x14ac:dyDescent="0.25">
      <c r="A44" s="50" t="str">
        <f t="shared" si="5"/>
        <v>BAHÍA DE CÁDIZ</v>
      </c>
      <c r="B44" s="51">
        <f t="shared" si="3"/>
        <v>420165</v>
      </c>
      <c r="C44" s="51">
        <f t="shared" si="4"/>
        <v>313529</v>
      </c>
      <c r="D44" s="51">
        <f t="shared" si="7"/>
        <v>9</v>
      </c>
      <c r="E44" s="50" t="str">
        <f t="shared" si="6"/>
        <v>LAS PALMAS</v>
      </c>
      <c r="F44" s="50">
        <f t="shared" si="8"/>
        <v>1324578</v>
      </c>
      <c r="G44" s="50">
        <f t="shared" si="9"/>
        <v>1336063</v>
      </c>
    </row>
    <row r="45" spans="1:9" x14ac:dyDescent="0.25">
      <c r="A45" s="50" t="str">
        <f t="shared" si="5"/>
        <v>BALEARES</v>
      </c>
      <c r="B45" s="51">
        <f t="shared" si="3"/>
        <v>4999912</v>
      </c>
      <c r="C45" s="51">
        <f t="shared" si="4"/>
        <v>4637524</v>
      </c>
      <c r="D45" s="51">
        <f t="shared" si="7"/>
        <v>1</v>
      </c>
      <c r="E45" s="50" t="str">
        <f t="shared" si="6"/>
        <v>SANTANDER</v>
      </c>
      <c r="F45" s="50">
        <f t="shared" si="8"/>
        <v>658345</v>
      </c>
      <c r="G45" s="50">
        <f t="shared" si="9"/>
        <v>604688</v>
      </c>
    </row>
    <row r="46" spans="1:9" x14ac:dyDescent="0.25">
      <c r="A46" s="50" t="str">
        <f t="shared" si="5"/>
        <v>BARCELONA</v>
      </c>
      <c r="B46" s="51">
        <f t="shared" si="3"/>
        <v>4339997</v>
      </c>
      <c r="C46" s="51">
        <f t="shared" si="4"/>
        <v>4120066</v>
      </c>
      <c r="D46" s="51">
        <f t="shared" si="7"/>
        <v>2</v>
      </c>
      <c r="E46" s="50" t="str">
        <f t="shared" si="6"/>
        <v>VIGO</v>
      </c>
      <c r="F46" s="50">
        <f t="shared" si="8"/>
        <v>446381</v>
      </c>
      <c r="G46" s="50">
        <f t="shared" si="9"/>
        <v>441204</v>
      </c>
    </row>
    <row r="47" spans="1:9" x14ac:dyDescent="0.25">
      <c r="A47" s="50" t="str">
        <f t="shared" si="5"/>
        <v>BILBAO</v>
      </c>
      <c r="B47" s="51">
        <f t="shared" si="3"/>
        <v>310816</v>
      </c>
      <c r="C47" s="51">
        <f t="shared" si="4"/>
        <v>231223</v>
      </c>
      <c r="D47" s="51">
        <f t="shared" si="7"/>
        <v>12</v>
      </c>
      <c r="E47" s="50" t="str">
        <f t="shared" si="6"/>
        <v>BAHÍA DE CÁDIZ</v>
      </c>
      <c r="F47" s="50">
        <f t="shared" si="8"/>
        <v>420165</v>
      </c>
      <c r="G47" s="50">
        <f t="shared" si="9"/>
        <v>313529</v>
      </c>
    </row>
    <row r="48" spans="1:9" x14ac:dyDescent="0.25">
      <c r="A48" s="50" t="str">
        <f t="shared" si="5"/>
        <v>CARTAGENA</v>
      </c>
      <c r="B48" s="51">
        <f t="shared" si="3"/>
        <v>1512</v>
      </c>
      <c r="C48" s="51">
        <f t="shared" si="4"/>
        <v>0</v>
      </c>
      <c r="D48" s="51">
        <f t="shared" si="7"/>
        <v>23</v>
      </c>
      <c r="E48" s="50" t="str">
        <f t="shared" si="6"/>
        <v>CEUTA</v>
      </c>
      <c r="F48" s="50">
        <f t="shared" si="8"/>
        <v>416639</v>
      </c>
      <c r="G48" s="50">
        <f t="shared" si="9"/>
        <v>434336</v>
      </c>
    </row>
    <row r="49" spans="1:7" x14ac:dyDescent="0.25">
      <c r="A49" s="50" t="str">
        <f t="shared" si="5"/>
        <v>CASTELLÓN</v>
      </c>
      <c r="B49" s="51">
        <f t="shared" si="3"/>
        <v>250401</v>
      </c>
      <c r="C49" s="51">
        <f t="shared" si="4"/>
        <v>282779</v>
      </c>
      <c r="D49" s="51">
        <f t="shared" si="7"/>
        <v>15</v>
      </c>
      <c r="E49" s="50" t="str">
        <f t="shared" si="6"/>
        <v>MELILLA</v>
      </c>
      <c r="F49" s="50">
        <f t="shared" si="8"/>
        <v>360198</v>
      </c>
      <c r="G49" s="50">
        <f t="shared" si="9"/>
        <v>328612</v>
      </c>
    </row>
    <row r="50" spans="1:7" x14ac:dyDescent="0.25">
      <c r="A50" s="50" t="str">
        <f t="shared" si="5"/>
        <v>CEUTA</v>
      </c>
      <c r="B50" s="51">
        <f t="shared" si="3"/>
        <v>416639</v>
      </c>
      <c r="C50" s="51">
        <f t="shared" si="4"/>
        <v>434336</v>
      </c>
      <c r="D50" s="51">
        <f t="shared" si="7"/>
        <v>10</v>
      </c>
      <c r="E50" s="50" t="str">
        <f t="shared" si="6"/>
        <v>BILBAO</v>
      </c>
      <c r="F50" s="50">
        <f t="shared" si="8"/>
        <v>310816</v>
      </c>
      <c r="G50" s="50">
        <f t="shared" si="9"/>
        <v>231223</v>
      </c>
    </row>
    <row r="51" spans="1:7" x14ac:dyDescent="0.25">
      <c r="A51" s="50" t="str">
        <f t="shared" si="5"/>
        <v>FERROL-SAN CIBRAO</v>
      </c>
      <c r="B51" s="51">
        <f t="shared" si="3"/>
        <v>29909</v>
      </c>
      <c r="C51" s="51">
        <f t="shared" si="4"/>
        <v>26002</v>
      </c>
      <c r="D51" s="51">
        <f t="shared" si="7"/>
        <v>22</v>
      </c>
      <c r="E51" s="50" t="str">
        <f t="shared" si="6"/>
        <v>MOTRIL</v>
      </c>
      <c r="F51" s="50">
        <f t="shared" si="8"/>
        <v>263640</v>
      </c>
      <c r="G51" s="50">
        <f t="shared" si="9"/>
        <v>123725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3809</v>
      </c>
      <c r="D52" s="51">
        <f t="shared" si="7"/>
        <v>28</v>
      </c>
      <c r="E52" s="50" t="str">
        <f t="shared" si="6"/>
        <v>PASAIA</v>
      </c>
      <c r="F52" s="50">
        <f t="shared" si="8"/>
        <v>251656</v>
      </c>
      <c r="G52" s="50">
        <f t="shared" si="9"/>
        <v>275138</v>
      </c>
    </row>
    <row r="53" spans="1:7" x14ac:dyDescent="0.25">
      <c r="A53" s="50" t="str">
        <f t="shared" si="5"/>
        <v>HUELVA</v>
      </c>
      <c r="B53" s="51">
        <f t="shared" si="3"/>
        <v>63994</v>
      </c>
      <c r="C53" s="51">
        <f t="shared" si="4"/>
        <v>59203</v>
      </c>
      <c r="D53" s="51">
        <f t="shared" si="7"/>
        <v>20</v>
      </c>
      <c r="E53" s="50" t="str">
        <f t="shared" si="6"/>
        <v>CASTELLÓN</v>
      </c>
      <c r="F53" s="50">
        <f t="shared" si="8"/>
        <v>250401</v>
      </c>
      <c r="G53" s="50">
        <f t="shared" si="9"/>
        <v>282779</v>
      </c>
    </row>
    <row r="54" spans="1:7" x14ac:dyDescent="0.25">
      <c r="A54" s="50" t="str">
        <f t="shared" si="5"/>
        <v>LAS PALMAS</v>
      </c>
      <c r="B54" s="51">
        <f t="shared" si="3"/>
        <v>1324578</v>
      </c>
      <c r="C54" s="51">
        <f t="shared" si="4"/>
        <v>1336063</v>
      </c>
      <c r="D54" s="51">
        <f t="shared" si="7"/>
        <v>6</v>
      </c>
      <c r="E54" s="50" t="str">
        <f t="shared" si="6"/>
        <v>MÁLAGA</v>
      </c>
      <c r="F54" s="50">
        <f t="shared" si="8"/>
        <v>224341</v>
      </c>
      <c r="G54" s="50">
        <f t="shared" si="9"/>
        <v>219042</v>
      </c>
    </row>
    <row r="55" spans="1:7" x14ac:dyDescent="0.25">
      <c r="A55" s="50" t="str">
        <f t="shared" si="5"/>
        <v>MÁLAGA</v>
      </c>
      <c r="B55" s="51">
        <f t="shared" si="3"/>
        <v>224341</v>
      </c>
      <c r="C55" s="51">
        <f t="shared" si="4"/>
        <v>219042</v>
      </c>
      <c r="D55" s="51">
        <f t="shared" si="7"/>
        <v>16</v>
      </c>
      <c r="E55" s="50" t="str">
        <f t="shared" si="6"/>
        <v>ALMERÍA</v>
      </c>
      <c r="F55" s="50">
        <f t="shared" si="8"/>
        <v>179338</v>
      </c>
      <c r="G55" s="50">
        <f t="shared" si="9"/>
        <v>171989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TARRAGONA</v>
      </c>
      <c r="F56" s="50">
        <f t="shared" ref="F56:F66" si="10">LOOKUP(E56,$A$39:$A$66,$B$39:$B$66)</f>
        <v>129155</v>
      </c>
      <c r="G56" s="50">
        <f t="shared" si="9"/>
        <v>102582</v>
      </c>
    </row>
    <row r="57" spans="1:7" x14ac:dyDescent="0.25">
      <c r="A57" s="50" t="str">
        <f t="shared" si="5"/>
        <v>MELILLA</v>
      </c>
      <c r="B57" s="51">
        <f t="shared" si="3"/>
        <v>360198</v>
      </c>
      <c r="C57" s="51">
        <f t="shared" si="4"/>
        <v>328612</v>
      </c>
      <c r="D57" s="51">
        <f t="shared" si="7"/>
        <v>11</v>
      </c>
      <c r="E57" s="50" t="str">
        <f t="shared" si="6"/>
        <v>SEVILLA</v>
      </c>
      <c r="F57" s="50">
        <f t="shared" si="10"/>
        <v>79560</v>
      </c>
      <c r="G57" s="50">
        <f t="shared" si="9"/>
        <v>127245</v>
      </c>
    </row>
    <row r="58" spans="1:7" x14ac:dyDescent="0.25">
      <c r="A58" s="50" t="str">
        <f t="shared" si="5"/>
        <v>MOTRIL</v>
      </c>
      <c r="B58" s="51">
        <f t="shared" si="3"/>
        <v>263640</v>
      </c>
      <c r="C58" s="51">
        <f t="shared" si="4"/>
        <v>123725</v>
      </c>
      <c r="D58" s="51">
        <f t="shared" si="7"/>
        <v>13</v>
      </c>
      <c r="E58" s="50" t="str">
        <f t="shared" si="6"/>
        <v>HUELVA</v>
      </c>
      <c r="F58" s="50">
        <f t="shared" si="10"/>
        <v>63994</v>
      </c>
      <c r="G58" s="50">
        <f t="shared" si="9"/>
        <v>59203</v>
      </c>
    </row>
    <row r="59" spans="1:7" x14ac:dyDescent="0.25">
      <c r="A59" s="50" t="str">
        <f t="shared" si="5"/>
        <v>PASAIA</v>
      </c>
      <c r="B59" s="51">
        <f t="shared" si="3"/>
        <v>251656</v>
      </c>
      <c r="C59" s="51">
        <f t="shared" si="4"/>
        <v>275138</v>
      </c>
      <c r="D59" s="51">
        <f t="shared" si="7"/>
        <v>14</v>
      </c>
      <c r="E59" s="50" t="str">
        <f t="shared" si="6"/>
        <v>ALICANTE</v>
      </c>
      <c r="F59" s="50">
        <f t="shared" si="10"/>
        <v>52399</v>
      </c>
      <c r="G59" s="50">
        <f t="shared" si="9"/>
        <v>36162</v>
      </c>
    </row>
    <row r="60" spans="1:7" x14ac:dyDescent="0.25">
      <c r="A60" s="50" t="str">
        <f t="shared" si="5"/>
        <v>SANTA CRUZ DE TENERIFE</v>
      </c>
      <c r="B60" s="51">
        <f t="shared" si="3"/>
        <v>1533849</v>
      </c>
      <c r="C60" s="51">
        <f t="shared" si="4"/>
        <v>1471722</v>
      </c>
      <c r="D60" s="51">
        <f t="shared" si="7"/>
        <v>5</v>
      </c>
      <c r="E60" s="50" t="str">
        <f t="shared" si="6"/>
        <v>FERROL-SAN CIBRAO</v>
      </c>
      <c r="F60" s="50">
        <f t="shared" si="10"/>
        <v>29909</v>
      </c>
      <c r="G60" s="50">
        <f t="shared" si="9"/>
        <v>26002</v>
      </c>
    </row>
    <row r="61" spans="1:7" x14ac:dyDescent="0.25">
      <c r="A61" s="50" t="str">
        <f t="shared" si="5"/>
        <v>SANTANDER</v>
      </c>
      <c r="B61" s="51">
        <f t="shared" si="3"/>
        <v>658345</v>
      </c>
      <c r="C61" s="51">
        <f t="shared" si="4"/>
        <v>604688</v>
      </c>
      <c r="D61" s="51">
        <f t="shared" si="7"/>
        <v>7</v>
      </c>
      <c r="E61" s="50" t="str">
        <f t="shared" si="6"/>
        <v>CARTAGENA</v>
      </c>
      <c r="F61" s="50">
        <f t="shared" si="10"/>
        <v>1512</v>
      </c>
      <c r="G61" s="50">
        <f t="shared" si="9"/>
        <v>0</v>
      </c>
    </row>
    <row r="62" spans="1:7" x14ac:dyDescent="0.25">
      <c r="A62" s="50" t="str">
        <f t="shared" si="5"/>
        <v>SEVILLA</v>
      </c>
      <c r="B62" s="51">
        <f t="shared" si="3"/>
        <v>79560</v>
      </c>
      <c r="C62" s="51">
        <f t="shared" si="4"/>
        <v>127245</v>
      </c>
      <c r="D62" s="51">
        <f t="shared" si="7"/>
        <v>19</v>
      </c>
      <c r="E62" s="50" t="str">
        <f t="shared" si="6"/>
        <v>AVILÉS</v>
      </c>
      <c r="F62" s="50">
        <f t="shared" si="10"/>
        <v>1105</v>
      </c>
      <c r="G62" s="50">
        <f t="shared" si="9"/>
        <v>0</v>
      </c>
    </row>
    <row r="63" spans="1:7" x14ac:dyDescent="0.25">
      <c r="A63" s="50" t="str">
        <f t="shared" si="5"/>
        <v>TARRAGONA</v>
      </c>
      <c r="B63" s="51">
        <f t="shared" si="3"/>
        <v>129155</v>
      </c>
      <c r="C63" s="51">
        <f t="shared" si="4"/>
        <v>102582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3719587</v>
      </c>
      <c r="C64" s="51">
        <f t="shared" si="4"/>
        <v>3992362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446381</v>
      </c>
      <c r="C65" s="51">
        <f t="shared" si="4"/>
        <v>441204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>
      <selection activeCell="B34" sqref="B34:E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E1" s="46" t="s">
        <v>56</v>
      </c>
    </row>
    <row r="2" spans="1:12" s="2" customFormat="1" ht="21" x14ac:dyDescent="0.35">
      <c r="I2" s="47" t="s">
        <v>57</v>
      </c>
    </row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188</v>
      </c>
      <c r="C8" s="45">
        <v>79</v>
      </c>
      <c r="D8" s="45">
        <v>512</v>
      </c>
      <c r="E8" s="45">
        <v>451</v>
      </c>
      <c r="F8" s="14">
        <f t="shared" ref="F8:F33" si="0">((E8*100)/D8)-100</f>
        <v>-11.9140625</v>
      </c>
      <c r="G8" s="1"/>
      <c r="H8" s="1"/>
      <c r="I8" s="1"/>
    </row>
    <row r="9" spans="1:12" x14ac:dyDescent="0.25">
      <c r="A9" s="9" t="s">
        <v>164</v>
      </c>
      <c r="B9" s="44">
        <v>1194</v>
      </c>
      <c r="C9" s="44">
        <v>1054</v>
      </c>
      <c r="D9" s="44">
        <v>4385</v>
      </c>
      <c r="E9" s="44">
        <v>4284</v>
      </c>
      <c r="F9" s="11">
        <f t="shared" si="0"/>
        <v>-2.3033067274800487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24615</v>
      </c>
      <c r="C11" s="44">
        <v>22778</v>
      </c>
      <c r="D11" s="44">
        <v>121027</v>
      </c>
      <c r="E11" s="44">
        <v>105781</v>
      </c>
      <c r="F11" s="11">
        <f t="shared" si="0"/>
        <v>-12.59718905698729</v>
      </c>
      <c r="G11" s="1"/>
      <c r="H11" s="1"/>
      <c r="I11" s="1"/>
    </row>
    <row r="12" spans="1:12" x14ac:dyDescent="0.25">
      <c r="A12" s="12" t="s">
        <v>168</v>
      </c>
      <c r="B12" s="45">
        <v>1764</v>
      </c>
      <c r="C12" s="45">
        <v>2380</v>
      </c>
      <c r="D12" s="45">
        <v>8808</v>
      </c>
      <c r="E12" s="45">
        <v>11263</v>
      </c>
      <c r="F12" s="14">
        <f t="shared" si="0"/>
        <v>27.872388737511358</v>
      </c>
      <c r="G12" s="1"/>
      <c r="H12" s="1"/>
      <c r="I12" s="1"/>
    </row>
    <row r="13" spans="1:12" x14ac:dyDescent="0.25">
      <c r="A13" s="9" t="s">
        <v>32</v>
      </c>
      <c r="B13" s="44">
        <v>24022</v>
      </c>
      <c r="C13" s="44">
        <v>26171</v>
      </c>
      <c r="D13" s="44">
        <v>105433</v>
      </c>
      <c r="E13" s="44">
        <v>106737</v>
      </c>
      <c r="F13" s="11">
        <f t="shared" si="0"/>
        <v>1.2368044160746621</v>
      </c>
      <c r="G13" s="1"/>
      <c r="H13" s="1"/>
      <c r="I13" s="1"/>
    </row>
    <row r="14" spans="1:12" x14ac:dyDescent="0.25">
      <c r="A14" s="12" t="s">
        <v>33</v>
      </c>
      <c r="B14" s="45">
        <v>19161</v>
      </c>
      <c r="C14" s="45">
        <v>19423</v>
      </c>
      <c r="D14" s="45">
        <v>82707</v>
      </c>
      <c r="E14" s="45">
        <v>80986</v>
      </c>
      <c r="F14" s="14">
        <f t="shared" si="0"/>
        <v>-2.0808395903611512</v>
      </c>
      <c r="G14" s="1"/>
      <c r="H14" s="1"/>
      <c r="I14" s="1"/>
    </row>
    <row r="15" spans="1:12" x14ac:dyDescent="0.25">
      <c r="A15" s="9" t="s">
        <v>34</v>
      </c>
      <c r="B15" s="44">
        <v>957</v>
      </c>
      <c r="C15" s="44">
        <v>2248</v>
      </c>
      <c r="D15" s="44">
        <v>4733</v>
      </c>
      <c r="E15" s="44">
        <v>8019</v>
      </c>
      <c r="F15" s="11">
        <f t="shared" si="0"/>
        <v>69.427424466511724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2941</v>
      </c>
      <c r="C18" s="45">
        <v>1309</v>
      </c>
      <c r="D18" s="45">
        <v>13374</v>
      </c>
      <c r="E18" s="45">
        <v>6992</v>
      </c>
      <c r="F18" s="14">
        <f t="shared" si="0"/>
        <v>-47.719455660236278</v>
      </c>
      <c r="G18" s="1"/>
      <c r="H18" s="1"/>
      <c r="I18" s="1"/>
    </row>
    <row r="19" spans="1:9" x14ac:dyDescent="0.25">
      <c r="A19" s="9" t="s">
        <v>37</v>
      </c>
      <c r="B19" s="44">
        <v>351</v>
      </c>
      <c r="C19" s="44">
        <v>22</v>
      </c>
      <c r="D19" s="44">
        <v>948</v>
      </c>
      <c r="E19" s="44">
        <v>318</v>
      </c>
      <c r="F19" s="11">
        <f t="shared" si="0"/>
        <v>-66.455696202531641</v>
      </c>
      <c r="G19" s="1"/>
      <c r="H19" s="1"/>
      <c r="I19" s="1"/>
    </row>
    <row r="20" spans="1:9" x14ac:dyDescent="0.25">
      <c r="A20" s="12" t="s">
        <v>170</v>
      </c>
      <c r="B20" s="45">
        <v>13</v>
      </c>
      <c r="C20" s="45">
        <v>0</v>
      </c>
      <c r="D20" s="45">
        <v>27</v>
      </c>
      <c r="E20" s="45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3917</v>
      </c>
      <c r="C21" s="44">
        <v>491</v>
      </c>
      <c r="D21" s="44">
        <v>20184</v>
      </c>
      <c r="E21" s="44">
        <v>2615</v>
      </c>
      <c r="F21" s="11">
        <f t="shared" si="0"/>
        <v>-87.044193420531116</v>
      </c>
      <c r="G21" s="1"/>
      <c r="H21" s="1"/>
      <c r="I21" s="1"/>
    </row>
    <row r="22" spans="1:9" x14ac:dyDescent="0.25">
      <c r="A22" s="12" t="s">
        <v>59</v>
      </c>
      <c r="B22" s="45">
        <v>11311</v>
      </c>
      <c r="C22" s="45">
        <v>11328</v>
      </c>
      <c r="D22" s="45">
        <v>57566</v>
      </c>
      <c r="E22" s="45">
        <v>55915</v>
      </c>
      <c r="F22" s="14">
        <f t="shared" si="0"/>
        <v>-2.868012368411911</v>
      </c>
      <c r="G22" s="1"/>
      <c r="H22" s="1"/>
      <c r="I22" s="1"/>
    </row>
    <row r="23" spans="1:9" x14ac:dyDescent="0.25">
      <c r="A23" s="9" t="s">
        <v>171</v>
      </c>
      <c r="B23" s="44">
        <v>2115</v>
      </c>
      <c r="C23" s="44">
        <v>1978</v>
      </c>
      <c r="D23" s="44">
        <v>9873</v>
      </c>
      <c r="E23" s="44">
        <v>8931</v>
      </c>
      <c r="F23" s="11">
        <f t="shared" si="0"/>
        <v>-9.5411728957763557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3103</v>
      </c>
      <c r="C25" s="44">
        <v>3679</v>
      </c>
      <c r="D25" s="44">
        <v>13629</v>
      </c>
      <c r="E25" s="44">
        <v>14375</v>
      </c>
      <c r="F25" s="11">
        <f t="shared" si="0"/>
        <v>5.4736224227749659</v>
      </c>
      <c r="G25" s="1"/>
      <c r="H25" s="1"/>
      <c r="I25" s="1"/>
    </row>
    <row r="26" spans="1:9" x14ac:dyDescent="0.25">
      <c r="A26" s="12" t="s">
        <v>40</v>
      </c>
      <c r="B26" s="45">
        <v>1219</v>
      </c>
      <c r="C26" s="45">
        <v>2807</v>
      </c>
      <c r="D26" s="45">
        <v>4200</v>
      </c>
      <c r="E26" s="45">
        <v>10354</v>
      </c>
      <c r="F26" s="14">
        <f t="shared" si="0"/>
        <v>146.52380952380952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450</v>
      </c>
      <c r="D27" s="44">
        <v>0</v>
      </c>
      <c r="E27" s="44">
        <v>2084</v>
      </c>
      <c r="F27" s="11" t="e">
        <f t="shared" si="0"/>
        <v>#DIV/0!</v>
      </c>
      <c r="G27" s="1"/>
      <c r="H27" s="1"/>
      <c r="I27" s="1"/>
    </row>
    <row r="28" spans="1:9" x14ac:dyDescent="0.25">
      <c r="A28" s="12" t="s">
        <v>42</v>
      </c>
      <c r="B28" s="45">
        <v>11417</v>
      </c>
      <c r="C28" s="45">
        <v>10241</v>
      </c>
      <c r="D28" s="45">
        <v>57401</v>
      </c>
      <c r="E28" s="45">
        <v>48768</v>
      </c>
      <c r="F28" s="14">
        <f t="shared" si="0"/>
        <v>-15.039807668855943</v>
      </c>
      <c r="G28" s="1"/>
      <c r="H28" s="1"/>
      <c r="I28" s="1"/>
    </row>
    <row r="29" spans="1:9" x14ac:dyDescent="0.25">
      <c r="A29" s="9" t="s">
        <v>43</v>
      </c>
      <c r="B29" s="44">
        <v>1457</v>
      </c>
      <c r="C29" s="44">
        <v>1656</v>
      </c>
      <c r="D29" s="44">
        <v>6909</v>
      </c>
      <c r="E29" s="44">
        <v>7620</v>
      </c>
      <c r="F29" s="11">
        <f t="shared" si="0"/>
        <v>10.290924880590538</v>
      </c>
      <c r="G29" s="1"/>
      <c r="H29" s="1"/>
      <c r="I29" s="1"/>
    </row>
    <row r="30" spans="1:9" x14ac:dyDescent="0.25">
      <c r="A30" s="12" t="s">
        <v>44</v>
      </c>
      <c r="B30" s="45">
        <v>1061</v>
      </c>
      <c r="C30" s="45">
        <v>730</v>
      </c>
      <c r="D30" s="45">
        <v>4602</v>
      </c>
      <c r="E30" s="45">
        <v>3278</v>
      </c>
      <c r="F30" s="14">
        <f t="shared" si="0"/>
        <v>-28.770099956540633</v>
      </c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21797</v>
      </c>
      <c r="C32" s="45">
        <v>19519</v>
      </c>
      <c r="D32" s="45">
        <v>99281</v>
      </c>
      <c r="E32" s="45">
        <v>85581</v>
      </c>
      <c r="F32" s="14">
        <f t="shared" si="0"/>
        <v>-13.799216365669167</v>
      </c>
      <c r="G32" s="1"/>
      <c r="H32" s="1"/>
      <c r="I32" s="1"/>
    </row>
    <row r="33" spans="1:9" x14ac:dyDescent="0.25">
      <c r="A33" s="9" t="s">
        <v>47</v>
      </c>
      <c r="B33" s="44">
        <v>1384</v>
      </c>
      <c r="C33" s="44">
        <v>1610</v>
      </c>
      <c r="D33" s="44">
        <v>7656</v>
      </c>
      <c r="E33" s="44">
        <v>7703</v>
      </c>
      <c r="F33" s="11">
        <f t="shared" si="0"/>
        <v>0.61389759665621568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133987</v>
      </c>
      <c r="C35" s="16">
        <f t="shared" ref="C35:E35" si="1">SUM(C7:C34)</f>
        <v>129953</v>
      </c>
      <c r="D35" s="16">
        <f t="shared" si="1"/>
        <v>623255</v>
      </c>
      <c r="E35" s="16">
        <f t="shared" si="1"/>
        <v>572055</v>
      </c>
      <c r="F35" s="17">
        <f t="shared" ref="F35" si="2">((E35*100)/D35)-100</f>
        <v>-8.2149361015956543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106737</v>
      </c>
      <c r="G39" s="50">
        <f>LOOKUP(E39,$A$39:$A$66,$C$39:$C$66)</f>
        <v>105433</v>
      </c>
    </row>
    <row r="40" spans="1:9" x14ac:dyDescent="0.25">
      <c r="A40" s="50" t="str">
        <f t="shared" si="5"/>
        <v>ALICANTE</v>
      </c>
      <c r="B40" s="51">
        <f t="shared" si="3"/>
        <v>451</v>
      </c>
      <c r="C40" s="51">
        <f t="shared" si="4"/>
        <v>512</v>
      </c>
      <c r="D40" s="51">
        <f t="shared" ref="D40:D66" si="7">_xlfn.RANK.EQ(B40,$B$39:$B$66)+COUNTIF($B$39:$B$66,B40)-1</f>
        <v>19</v>
      </c>
      <c r="E40" s="50" t="str">
        <f t="shared" si="6"/>
        <v>BAHÍA DE ALGECIRAS</v>
      </c>
      <c r="F40" s="50">
        <f t="shared" ref="F40:F66" si="8">LOOKUP(E40,$A$39:$A$66,$B$39:$B$66)</f>
        <v>105781</v>
      </c>
      <c r="G40" s="50">
        <f t="shared" ref="G40:G66" si="9">LOOKUP(E40,$A$39:$A$66,$C$39:$C$66)</f>
        <v>121027</v>
      </c>
    </row>
    <row r="41" spans="1:9" x14ac:dyDescent="0.25">
      <c r="A41" s="50" t="str">
        <f t="shared" si="5"/>
        <v>ALMERÍA</v>
      </c>
      <c r="B41" s="51">
        <f t="shared" si="3"/>
        <v>4284</v>
      </c>
      <c r="C41" s="51">
        <f t="shared" si="4"/>
        <v>4385</v>
      </c>
      <c r="D41" s="51">
        <f t="shared" si="7"/>
        <v>15</v>
      </c>
      <c r="E41" s="50" t="str">
        <f t="shared" si="6"/>
        <v>VALENCIA</v>
      </c>
      <c r="F41" s="50">
        <f t="shared" si="8"/>
        <v>85581</v>
      </c>
      <c r="G41" s="50">
        <f t="shared" si="9"/>
        <v>99281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BARCELONA</v>
      </c>
      <c r="F42" s="50">
        <f t="shared" si="8"/>
        <v>80986</v>
      </c>
      <c r="G42" s="50">
        <f t="shared" si="9"/>
        <v>82707</v>
      </c>
    </row>
    <row r="43" spans="1:9" x14ac:dyDescent="0.25">
      <c r="A43" s="50" t="str">
        <f t="shared" si="5"/>
        <v>BAHÍA DE ALGECIRAS</v>
      </c>
      <c r="B43" s="51">
        <f t="shared" si="3"/>
        <v>105781</v>
      </c>
      <c r="C43" s="51">
        <f t="shared" si="4"/>
        <v>121027</v>
      </c>
      <c r="D43" s="51">
        <f t="shared" si="7"/>
        <v>2</v>
      </c>
      <c r="E43" s="50" t="str">
        <f t="shared" si="6"/>
        <v>LAS PALMAS</v>
      </c>
      <c r="F43" s="50">
        <f t="shared" si="8"/>
        <v>55915</v>
      </c>
      <c r="G43" s="50">
        <f t="shared" si="9"/>
        <v>57566</v>
      </c>
    </row>
    <row r="44" spans="1:9" x14ac:dyDescent="0.25">
      <c r="A44" s="50" t="str">
        <f t="shared" si="5"/>
        <v>BAHÍA DE CÁDIZ</v>
      </c>
      <c r="B44" s="51">
        <f t="shared" si="3"/>
        <v>11263</v>
      </c>
      <c r="C44" s="51">
        <f t="shared" si="4"/>
        <v>8808</v>
      </c>
      <c r="D44" s="51">
        <f t="shared" si="7"/>
        <v>8</v>
      </c>
      <c r="E44" s="50" t="str">
        <f t="shared" si="6"/>
        <v>SANTA CRUZ DE TENERIFE</v>
      </c>
      <c r="F44" s="50">
        <f t="shared" si="8"/>
        <v>48768</v>
      </c>
      <c r="G44" s="50">
        <f t="shared" si="9"/>
        <v>57401</v>
      </c>
    </row>
    <row r="45" spans="1:9" x14ac:dyDescent="0.25">
      <c r="A45" s="50" t="str">
        <f t="shared" si="5"/>
        <v>BALEARES</v>
      </c>
      <c r="B45" s="51">
        <f t="shared" si="3"/>
        <v>106737</v>
      </c>
      <c r="C45" s="51">
        <f t="shared" si="4"/>
        <v>105433</v>
      </c>
      <c r="D45" s="51">
        <f t="shared" si="7"/>
        <v>1</v>
      </c>
      <c r="E45" s="50" t="str">
        <f t="shared" si="6"/>
        <v>MELILLA</v>
      </c>
      <c r="F45" s="50">
        <f t="shared" si="8"/>
        <v>14375</v>
      </c>
      <c r="G45" s="50">
        <f t="shared" si="9"/>
        <v>13629</v>
      </c>
    </row>
    <row r="46" spans="1:9" x14ac:dyDescent="0.25">
      <c r="A46" s="50" t="str">
        <f t="shared" si="5"/>
        <v>BARCELONA</v>
      </c>
      <c r="B46" s="51">
        <f t="shared" si="3"/>
        <v>80986</v>
      </c>
      <c r="C46" s="51">
        <f t="shared" si="4"/>
        <v>82707</v>
      </c>
      <c r="D46" s="51">
        <f t="shared" si="7"/>
        <v>4</v>
      </c>
      <c r="E46" s="50" t="str">
        <f t="shared" si="6"/>
        <v>BAHÍA DE CÁDIZ</v>
      </c>
      <c r="F46" s="50">
        <f t="shared" si="8"/>
        <v>11263</v>
      </c>
      <c r="G46" s="50">
        <f t="shared" si="9"/>
        <v>8808</v>
      </c>
    </row>
    <row r="47" spans="1:9" x14ac:dyDescent="0.25">
      <c r="A47" s="50" t="str">
        <f t="shared" si="5"/>
        <v>BILBAO</v>
      </c>
      <c r="B47" s="51">
        <f t="shared" si="3"/>
        <v>8019</v>
      </c>
      <c r="C47" s="51">
        <f t="shared" si="4"/>
        <v>4733</v>
      </c>
      <c r="D47" s="51">
        <f t="shared" si="7"/>
        <v>11</v>
      </c>
      <c r="E47" s="50" t="str">
        <f t="shared" si="6"/>
        <v>MOTRIL</v>
      </c>
      <c r="F47" s="50">
        <f t="shared" si="8"/>
        <v>10354</v>
      </c>
      <c r="G47" s="50">
        <f t="shared" si="9"/>
        <v>4200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MÁLAGA</v>
      </c>
      <c r="F48" s="50">
        <f t="shared" si="8"/>
        <v>8931</v>
      </c>
      <c r="G48" s="50">
        <f t="shared" si="9"/>
        <v>9873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BILBAO</v>
      </c>
      <c r="F49" s="50">
        <f t="shared" si="8"/>
        <v>8019</v>
      </c>
      <c r="G49" s="50">
        <f t="shared" si="9"/>
        <v>4733</v>
      </c>
    </row>
    <row r="50" spans="1:7" x14ac:dyDescent="0.25">
      <c r="A50" s="50" t="str">
        <f t="shared" si="5"/>
        <v>CEUTA</v>
      </c>
      <c r="B50" s="51">
        <f t="shared" si="3"/>
        <v>6992</v>
      </c>
      <c r="C50" s="51">
        <f t="shared" si="4"/>
        <v>13374</v>
      </c>
      <c r="D50" s="51">
        <f t="shared" si="7"/>
        <v>14</v>
      </c>
      <c r="E50" s="50" t="str">
        <f t="shared" si="6"/>
        <v>VIGO</v>
      </c>
      <c r="F50" s="50">
        <f t="shared" si="8"/>
        <v>7703</v>
      </c>
      <c r="G50" s="50">
        <f t="shared" si="9"/>
        <v>7656</v>
      </c>
    </row>
    <row r="51" spans="1:7" x14ac:dyDescent="0.25">
      <c r="A51" s="50" t="str">
        <f t="shared" si="5"/>
        <v>FERROL-SAN CIBRAO</v>
      </c>
      <c r="B51" s="51">
        <f t="shared" si="3"/>
        <v>318</v>
      </c>
      <c r="C51" s="51">
        <f t="shared" si="4"/>
        <v>948</v>
      </c>
      <c r="D51" s="51">
        <f t="shared" si="7"/>
        <v>20</v>
      </c>
      <c r="E51" s="50" t="str">
        <f t="shared" si="6"/>
        <v>SANTANDER</v>
      </c>
      <c r="F51" s="50">
        <f t="shared" si="8"/>
        <v>7620</v>
      </c>
      <c r="G51" s="50">
        <f t="shared" si="9"/>
        <v>6909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27</v>
      </c>
      <c r="D52" s="51">
        <f t="shared" si="7"/>
        <v>28</v>
      </c>
      <c r="E52" s="50" t="str">
        <f t="shared" si="6"/>
        <v>CEUTA</v>
      </c>
      <c r="F52" s="50">
        <f t="shared" si="8"/>
        <v>6992</v>
      </c>
      <c r="G52" s="50">
        <f t="shared" si="9"/>
        <v>13374</v>
      </c>
    </row>
    <row r="53" spans="1:7" x14ac:dyDescent="0.25">
      <c r="A53" s="50" t="str">
        <f t="shared" si="5"/>
        <v>HUELVA</v>
      </c>
      <c r="B53" s="51">
        <f t="shared" si="3"/>
        <v>2615</v>
      </c>
      <c r="C53" s="51">
        <f t="shared" si="4"/>
        <v>20184</v>
      </c>
      <c r="D53" s="51">
        <f t="shared" si="7"/>
        <v>17</v>
      </c>
      <c r="E53" s="50" t="str">
        <f t="shared" si="6"/>
        <v>ALMERÍA</v>
      </c>
      <c r="F53" s="50">
        <f t="shared" si="8"/>
        <v>4284</v>
      </c>
      <c r="G53" s="50">
        <f t="shared" si="9"/>
        <v>4385</v>
      </c>
    </row>
    <row r="54" spans="1:7" x14ac:dyDescent="0.25">
      <c r="A54" s="50" t="str">
        <f t="shared" si="5"/>
        <v>LAS PALMAS</v>
      </c>
      <c r="B54" s="51">
        <f t="shared" si="3"/>
        <v>55915</v>
      </c>
      <c r="C54" s="51">
        <f t="shared" si="4"/>
        <v>57566</v>
      </c>
      <c r="D54" s="51">
        <f t="shared" si="7"/>
        <v>5</v>
      </c>
      <c r="E54" s="50" t="str">
        <f t="shared" si="6"/>
        <v>SEVILLA</v>
      </c>
      <c r="F54" s="50">
        <f t="shared" si="8"/>
        <v>3278</v>
      </c>
      <c r="G54" s="50">
        <f t="shared" si="9"/>
        <v>4602</v>
      </c>
    </row>
    <row r="55" spans="1:7" x14ac:dyDescent="0.25">
      <c r="A55" s="50" t="str">
        <f t="shared" si="5"/>
        <v>MÁLAGA</v>
      </c>
      <c r="B55" s="51">
        <f t="shared" si="3"/>
        <v>8931</v>
      </c>
      <c r="C55" s="51">
        <f t="shared" si="4"/>
        <v>9873</v>
      </c>
      <c r="D55" s="51">
        <f t="shared" si="7"/>
        <v>10</v>
      </c>
      <c r="E55" s="50" t="str">
        <f t="shared" si="6"/>
        <v>HUELVA</v>
      </c>
      <c r="F55" s="50">
        <f t="shared" si="8"/>
        <v>2615</v>
      </c>
      <c r="G55" s="50">
        <f t="shared" si="9"/>
        <v>20184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PASAIA</v>
      </c>
      <c r="F56" s="50">
        <f t="shared" si="8"/>
        <v>2084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14375</v>
      </c>
      <c r="C57" s="51">
        <f t="shared" si="4"/>
        <v>13629</v>
      </c>
      <c r="D57" s="51">
        <f t="shared" si="7"/>
        <v>7</v>
      </c>
      <c r="E57" s="50" t="str">
        <f t="shared" si="6"/>
        <v>ALICANTE</v>
      </c>
      <c r="F57" s="50">
        <f t="shared" si="8"/>
        <v>451</v>
      </c>
      <c r="G57" s="50">
        <f t="shared" si="9"/>
        <v>512</v>
      </c>
    </row>
    <row r="58" spans="1:7" x14ac:dyDescent="0.25">
      <c r="A58" s="50" t="str">
        <f t="shared" si="5"/>
        <v>MOTRIL</v>
      </c>
      <c r="B58" s="51">
        <f t="shared" si="3"/>
        <v>10354</v>
      </c>
      <c r="C58" s="51">
        <f t="shared" si="4"/>
        <v>4200</v>
      </c>
      <c r="D58" s="51">
        <f t="shared" si="7"/>
        <v>9</v>
      </c>
      <c r="E58" s="50" t="str">
        <f t="shared" si="6"/>
        <v>FERROL-SAN CIBRAO</v>
      </c>
      <c r="F58" s="50">
        <f t="shared" si="8"/>
        <v>318</v>
      </c>
      <c r="G58" s="50">
        <f t="shared" si="9"/>
        <v>948</v>
      </c>
    </row>
    <row r="59" spans="1:7" x14ac:dyDescent="0.25">
      <c r="A59" s="50" t="str">
        <f t="shared" si="5"/>
        <v>PASAIA</v>
      </c>
      <c r="B59" s="51">
        <f t="shared" si="3"/>
        <v>2084</v>
      </c>
      <c r="C59" s="51">
        <f t="shared" si="4"/>
        <v>0</v>
      </c>
      <c r="D59" s="51">
        <f t="shared" si="7"/>
        <v>18</v>
      </c>
      <c r="E59" s="50" t="e">
        <f t="shared" si="6"/>
        <v>#N/A</v>
      </c>
      <c r="F59" s="50" t="e">
        <f t="shared" si="8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48768</v>
      </c>
      <c r="C60" s="51">
        <f t="shared" si="4"/>
        <v>57401</v>
      </c>
      <c r="D60" s="51">
        <f t="shared" si="7"/>
        <v>6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7620</v>
      </c>
      <c r="C61" s="51">
        <f t="shared" si="4"/>
        <v>6909</v>
      </c>
      <c r="D61" s="51">
        <f t="shared" si="7"/>
        <v>13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3278</v>
      </c>
      <c r="C62" s="51">
        <f t="shared" si="4"/>
        <v>4602</v>
      </c>
      <c r="D62" s="51">
        <f t="shared" si="7"/>
        <v>16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85581</v>
      </c>
      <c r="C64" s="51">
        <f t="shared" si="4"/>
        <v>99281</v>
      </c>
      <c r="D64" s="51">
        <f t="shared" si="7"/>
        <v>3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7703</v>
      </c>
      <c r="C65" s="51">
        <f t="shared" si="4"/>
        <v>7656</v>
      </c>
      <c r="D65" s="51">
        <f t="shared" si="7"/>
        <v>12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51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2">
        <v>1</v>
      </c>
      <c r="C7" s="42">
        <v>0</v>
      </c>
      <c r="D7" s="42">
        <v>72</v>
      </c>
      <c r="E7" s="42">
        <v>2</v>
      </c>
      <c r="F7" s="11">
        <f>((E7*100)/D7)-100</f>
        <v>-97.222222222222229</v>
      </c>
      <c r="G7" s="1"/>
      <c r="H7" s="1"/>
      <c r="I7" s="1"/>
    </row>
    <row r="8" spans="1:12" x14ac:dyDescent="0.25">
      <c r="A8" s="12" t="s">
        <v>31</v>
      </c>
      <c r="B8" s="43">
        <v>12676</v>
      </c>
      <c r="C8" s="43">
        <v>13228</v>
      </c>
      <c r="D8" s="43">
        <v>64225</v>
      </c>
      <c r="E8" s="43">
        <v>65923</v>
      </c>
      <c r="F8" s="14">
        <f t="shared" ref="F8:F34" si="0">((E8*100)/D8)-100</f>
        <v>2.6438302841572607</v>
      </c>
      <c r="G8" s="1"/>
      <c r="H8" s="1"/>
      <c r="I8" s="1"/>
    </row>
    <row r="9" spans="1:12" x14ac:dyDescent="0.25">
      <c r="A9" s="9" t="s">
        <v>164</v>
      </c>
      <c r="B9" s="42">
        <v>844</v>
      </c>
      <c r="C9" s="42">
        <v>670</v>
      </c>
      <c r="D9" s="42">
        <v>2314</v>
      </c>
      <c r="E9" s="42">
        <v>2851</v>
      </c>
      <c r="F9" s="11">
        <f t="shared" si="0"/>
        <v>23.206568712186694</v>
      </c>
      <c r="G9" s="1"/>
      <c r="H9" s="1"/>
      <c r="I9" s="1"/>
    </row>
    <row r="10" spans="1:12" x14ac:dyDescent="0.25">
      <c r="A10" s="12" t="s">
        <v>166</v>
      </c>
      <c r="B10" s="43">
        <v>0</v>
      </c>
      <c r="C10" s="43">
        <v>0</v>
      </c>
      <c r="D10" s="43">
        <v>0</v>
      </c>
      <c r="E10" s="43">
        <v>0</v>
      </c>
      <c r="F10" s="18"/>
      <c r="G10" s="1"/>
      <c r="H10" s="1"/>
      <c r="I10" s="1"/>
    </row>
    <row r="11" spans="1:12" x14ac:dyDescent="0.25">
      <c r="A11" s="9" t="s">
        <v>167</v>
      </c>
      <c r="B11" s="42">
        <v>392389</v>
      </c>
      <c r="C11" s="42">
        <v>423938</v>
      </c>
      <c r="D11" s="42">
        <v>1963290</v>
      </c>
      <c r="E11" s="42">
        <v>1815817</v>
      </c>
      <c r="F11" s="11">
        <f t="shared" si="0"/>
        <v>-7.5115240234504341</v>
      </c>
      <c r="G11" s="1"/>
      <c r="H11" s="1"/>
      <c r="I11" s="1"/>
    </row>
    <row r="12" spans="1:12" x14ac:dyDescent="0.25">
      <c r="A12" s="12" t="s">
        <v>168</v>
      </c>
      <c r="B12" s="43">
        <v>4866</v>
      </c>
      <c r="C12" s="43">
        <v>6796</v>
      </c>
      <c r="D12" s="43">
        <v>24762</v>
      </c>
      <c r="E12" s="43">
        <v>35599</v>
      </c>
      <c r="F12" s="14">
        <f t="shared" si="0"/>
        <v>43.764639366771661</v>
      </c>
      <c r="G12" s="1"/>
      <c r="H12" s="1"/>
      <c r="I12" s="1"/>
    </row>
    <row r="13" spans="1:12" x14ac:dyDescent="0.25">
      <c r="A13" s="9" t="s">
        <v>32</v>
      </c>
      <c r="B13" s="42">
        <v>12520</v>
      </c>
      <c r="C13" s="42">
        <v>12295</v>
      </c>
      <c r="D13" s="42">
        <v>52866</v>
      </c>
      <c r="E13" s="42">
        <v>51205</v>
      </c>
      <c r="F13" s="11">
        <f t="shared" si="0"/>
        <v>-3.14190595089471</v>
      </c>
      <c r="G13" s="1"/>
      <c r="H13" s="1"/>
      <c r="I13" s="1"/>
    </row>
    <row r="14" spans="1:12" x14ac:dyDescent="0.25">
      <c r="A14" s="12" t="s">
        <v>33</v>
      </c>
      <c r="B14" s="43">
        <v>200300</v>
      </c>
      <c r="C14" s="43">
        <v>270186</v>
      </c>
      <c r="D14" s="43">
        <v>886112</v>
      </c>
      <c r="E14" s="43">
        <v>1148160</v>
      </c>
      <c r="F14" s="14">
        <f t="shared" si="0"/>
        <v>29.572785381531901</v>
      </c>
      <c r="G14" s="1"/>
      <c r="H14" s="1"/>
      <c r="I14" s="1"/>
    </row>
    <row r="15" spans="1:12" x14ac:dyDescent="0.25">
      <c r="A15" s="9" t="s">
        <v>34</v>
      </c>
      <c r="B15" s="42">
        <v>51442</v>
      </c>
      <c r="C15" s="42">
        <v>49637</v>
      </c>
      <c r="D15" s="42">
        <v>236896</v>
      </c>
      <c r="E15" s="42">
        <v>231038</v>
      </c>
      <c r="F15" s="11">
        <f t="shared" si="0"/>
        <v>-2.4728150749696027</v>
      </c>
      <c r="G15" s="1"/>
      <c r="H15" s="1"/>
      <c r="I15" s="1"/>
    </row>
    <row r="16" spans="1:12" x14ac:dyDescent="0.25">
      <c r="A16" s="12" t="s">
        <v>35</v>
      </c>
      <c r="B16" s="43">
        <v>10079</v>
      </c>
      <c r="C16" s="43">
        <v>7781</v>
      </c>
      <c r="D16" s="43">
        <v>42973</v>
      </c>
      <c r="E16" s="43">
        <v>32842</v>
      </c>
      <c r="F16" s="14">
        <f t="shared" si="0"/>
        <v>-23.575268191655226</v>
      </c>
      <c r="G16" s="1"/>
      <c r="H16" s="1"/>
      <c r="I16" s="1"/>
    </row>
    <row r="17" spans="1:9" x14ac:dyDescent="0.25">
      <c r="A17" s="9" t="s">
        <v>169</v>
      </c>
      <c r="B17" s="42">
        <v>22595</v>
      </c>
      <c r="C17" s="42">
        <v>24013</v>
      </c>
      <c r="D17" s="42">
        <v>90856</v>
      </c>
      <c r="E17" s="42">
        <v>107540</v>
      </c>
      <c r="F17" s="11">
        <f t="shared" si="0"/>
        <v>18.363124064453643</v>
      </c>
      <c r="G17" s="1"/>
      <c r="H17" s="1"/>
      <c r="I17" s="1"/>
    </row>
    <row r="18" spans="1:9" x14ac:dyDescent="0.25">
      <c r="A18" s="12" t="s">
        <v>36</v>
      </c>
      <c r="B18" s="43">
        <v>2079</v>
      </c>
      <c r="C18" s="43">
        <v>1704</v>
      </c>
      <c r="D18" s="43">
        <v>9301</v>
      </c>
      <c r="E18" s="43">
        <v>9668</v>
      </c>
      <c r="F18" s="14">
        <f t="shared" si="0"/>
        <v>3.9458122782496474</v>
      </c>
      <c r="G18" s="1"/>
      <c r="H18" s="1"/>
      <c r="I18" s="1"/>
    </row>
    <row r="19" spans="1:9" x14ac:dyDescent="0.25">
      <c r="A19" s="9" t="s">
        <v>37</v>
      </c>
      <c r="B19" s="42">
        <v>57</v>
      </c>
      <c r="C19" s="42">
        <v>13</v>
      </c>
      <c r="D19" s="42">
        <v>287</v>
      </c>
      <c r="E19" s="42">
        <v>246</v>
      </c>
      <c r="F19" s="11">
        <f t="shared" si="0"/>
        <v>-14.285714285714292</v>
      </c>
      <c r="G19" s="1"/>
      <c r="H19" s="1"/>
      <c r="I19" s="1"/>
    </row>
    <row r="20" spans="1:9" x14ac:dyDescent="0.25">
      <c r="A20" s="12" t="s">
        <v>170</v>
      </c>
      <c r="B20" s="43">
        <v>5286</v>
      </c>
      <c r="C20" s="43">
        <v>6396</v>
      </c>
      <c r="D20" s="43">
        <v>24530</v>
      </c>
      <c r="E20" s="43">
        <v>31410</v>
      </c>
      <c r="F20" s="14">
        <f t="shared" si="0"/>
        <v>28.047289033836108</v>
      </c>
      <c r="G20" s="1"/>
      <c r="H20" s="1"/>
      <c r="I20" s="1"/>
    </row>
    <row r="21" spans="1:9" x14ac:dyDescent="0.25">
      <c r="A21" s="9" t="s">
        <v>38</v>
      </c>
      <c r="B21" s="42">
        <v>1248</v>
      </c>
      <c r="C21" s="42">
        <v>3632</v>
      </c>
      <c r="D21" s="42">
        <v>4684</v>
      </c>
      <c r="E21" s="42">
        <v>20812</v>
      </c>
      <c r="F21" s="11">
        <f t="shared" si="0"/>
        <v>344.3210930828352</v>
      </c>
      <c r="G21" s="1"/>
      <c r="H21" s="1"/>
      <c r="I21" s="1"/>
    </row>
    <row r="22" spans="1:9" x14ac:dyDescent="0.25">
      <c r="A22" s="12" t="s">
        <v>59</v>
      </c>
      <c r="B22" s="43">
        <v>75505</v>
      </c>
      <c r="C22" s="43">
        <v>94034</v>
      </c>
      <c r="D22" s="43">
        <v>369029</v>
      </c>
      <c r="E22" s="43">
        <v>433104</v>
      </c>
      <c r="F22" s="14">
        <f t="shared" si="0"/>
        <v>17.363134062634643</v>
      </c>
      <c r="G22" s="1"/>
      <c r="H22" s="1"/>
      <c r="I22" s="1"/>
    </row>
    <row r="23" spans="1:9" x14ac:dyDescent="0.25">
      <c r="A23" s="9" t="s">
        <v>171</v>
      </c>
      <c r="B23" s="42">
        <v>5132</v>
      </c>
      <c r="C23" s="42">
        <v>5427</v>
      </c>
      <c r="D23" s="42">
        <v>19114</v>
      </c>
      <c r="E23" s="42">
        <v>40493</v>
      </c>
      <c r="F23" s="11">
        <f t="shared" si="0"/>
        <v>111.84995291409439</v>
      </c>
      <c r="G23" s="1"/>
      <c r="H23" s="1"/>
      <c r="I23" s="1"/>
    </row>
    <row r="24" spans="1:9" x14ac:dyDescent="0.25">
      <c r="A24" s="12" t="s">
        <v>173</v>
      </c>
      <c r="B24" s="43">
        <v>3174</v>
      </c>
      <c r="C24" s="43">
        <v>9368</v>
      </c>
      <c r="D24" s="43">
        <v>16293</v>
      </c>
      <c r="E24" s="43">
        <v>37981</v>
      </c>
      <c r="F24" s="14">
        <f t="shared" si="0"/>
        <v>133.11237954949979</v>
      </c>
      <c r="G24" s="1"/>
      <c r="H24" s="1"/>
      <c r="I24" s="1"/>
    </row>
    <row r="25" spans="1:9" x14ac:dyDescent="0.25">
      <c r="A25" s="9" t="s">
        <v>39</v>
      </c>
      <c r="B25" s="42">
        <v>2931</v>
      </c>
      <c r="C25" s="42">
        <v>3890</v>
      </c>
      <c r="D25" s="42">
        <v>14435</v>
      </c>
      <c r="E25" s="42">
        <v>15495</v>
      </c>
      <c r="F25" s="11">
        <f t="shared" si="0"/>
        <v>7.343262902667135</v>
      </c>
      <c r="G25" s="1"/>
      <c r="H25" s="1"/>
      <c r="I25" s="1"/>
    </row>
    <row r="26" spans="1:9" x14ac:dyDescent="0.25">
      <c r="A26" s="12" t="s">
        <v>40</v>
      </c>
      <c r="B26" s="43">
        <v>229</v>
      </c>
      <c r="C26" s="43">
        <v>126</v>
      </c>
      <c r="D26" s="43">
        <v>839</v>
      </c>
      <c r="E26" s="43">
        <v>708</v>
      </c>
      <c r="F26" s="14">
        <f t="shared" si="0"/>
        <v>-15.613825983313475</v>
      </c>
      <c r="G26" s="1"/>
      <c r="H26" s="1"/>
      <c r="I26" s="1"/>
    </row>
    <row r="27" spans="1:9" x14ac:dyDescent="0.25">
      <c r="A27" s="9" t="s">
        <v>41</v>
      </c>
      <c r="B27" s="42">
        <v>1134</v>
      </c>
      <c r="C27" s="42">
        <v>0</v>
      </c>
      <c r="D27" s="42">
        <v>3816</v>
      </c>
      <c r="E27" s="42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43">
        <v>29475</v>
      </c>
      <c r="C28" s="43">
        <v>33393</v>
      </c>
      <c r="D28" s="43">
        <v>148338</v>
      </c>
      <c r="E28" s="43">
        <v>160798</v>
      </c>
      <c r="F28" s="14">
        <f t="shared" si="0"/>
        <v>8.3997357386509179</v>
      </c>
      <c r="G28" s="1"/>
      <c r="H28" s="1"/>
      <c r="I28" s="1"/>
    </row>
    <row r="29" spans="1:9" x14ac:dyDescent="0.25">
      <c r="A29" s="9" t="s">
        <v>43</v>
      </c>
      <c r="B29" s="42">
        <v>115</v>
      </c>
      <c r="C29" s="42">
        <v>539</v>
      </c>
      <c r="D29" s="42">
        <v>523</v>
      </c>
      <c r="E29" s="42">
        <v>1314</v>
      </c>
      <c r="F29" s="11">
        <f t="shared" si="0"/>
        <v>151.24282982791587</v>
      </c>
      <c r="G29" s="1"/>
      <c r="H29" s="1"/>
      <c r="I29" s="1"/>
    </row>
    <row r="30" spans="1:9" x14ac:dyDescent="0.25">
      <c r="A30" s="12" t="s">
        <v>44</v>
      </c>
      <c r="B30" s="43">
        <v>12681</v>
      </c>
      <c r="C30" s="43">
        <v>9747</v>
      </c>
      <c r="D30" s="43">
        <v>63288</v>
      </c>
      <c r="E30" s="43">
        <v>44718</v>
      </c>
      <c r="F30" s="14">
        <f t="shared" si="0"/>
        <v>-29.342055365946152</v>
      </c>
      <c r="G30" s="1"/>
      <c r="H30" s="1"/>
      <c r="I30" s="1"/>
    </row>
    <row r="31" spans="1:9" x14ac:dyDescent="0.25">
      <c r="A31" s="9" t="s">
        <v>45</v>
      </c>
      <c r="B31" s="42">
        <v>7603</v>
      </c>
      <c r="C31" s="42">
        <v>4892</v>
      </c>
      <c r="D31" s="42">
        <v>34787</v>
      </c>
      <c r="E31" s="42">
        <v>25569</v>
      </c>
      <c r="F31" s="11">
        <f t="shared" si="0"/>
        <v>-26.498404576422232</v>
      </c>
      <c r="G31" s="1"/>
      <c r="H31" s="1"/>
      <c r="I31" s="1"/>
    </row>
    <row r="32" spans="1:9" x14ac:dyDescent="0.25">
      <c r="A32" s="12" t="s">
        <v>46</v>
      </c>
      <c r="B32" s="43">
        <v>418403</v>
      </c>
      <c r="C32" s="43">
        <v>434140</v>
      </c>
      <c r="D32" s="43">
        <v>1972568</v>
      </c>
      <c r="E32" s="43">
        <v>1966379</v>
      </c>
      <c r="F32" s="14">
        <f t="shared" si="0"/>
        <v>-0.31375344221339674</v>
      </c>
      <c r="G32" s="1"/>
      <c r="H32" s="1"/>
      <c r="I32" s="1"/>
    </row>
    <row r="33" spans="1:9" x14ac:dyDescent="0.25">
      <c r="A33" s="9" t="s">
        <v>47</v>
      </c>
      <c r="B33" s="42">
        <v>16788</v>
      </c>
      <c r="C33" s="42">
        <v>18331</v>
      </c>
      <c r="D33" s="42">
        <v>78267</v>
      </c>
      <c r="E33" s="42">
        <v>76449</v>
      </c>
      <c r="F33" s="11">
        <f t="shared" si="0"/>
        <v>-2.3228180459197318</v>
      </c>
      <c r="G33" s="1"/>
      <c r="H33" s="1"/>
      <c r="I33" s="1"/>
    </row>
    <row r="34" spans="1:9" x14ac:dyDescent="0.25">
      <c r="A34" s="12" t="s">
        <v>172</v>
      </c>
      <c r="B34" s="43">
        <v>3155</v>
      </c>
      <c r="C34" s="43">
        <v>3397</v>
      </c>
      <c r="D34" s="43">
        <v>14042</v>
      </c>
      <c r="E34" s="43">
        <v>14576</v>
      </c>
      <c r="F34" s="14">
        <f t="shared" si="0"/>
        <v>3.8028770830366057</v>
      </c>
      <c r="G34" s="1"/>
      <c r="H34" s="1"/>
      <c r="I34" s="1"/>
    </row>
    <row r="35" spans="1:9" x14ac:dyDescent="0.25">
      <c r="A35" s="15" t="s">
        <v>48</v>
      </c>
      <c r="B35" s="16">
        <f>SUM(B7:B34)</f>
        <v>1292707</v>
      </c>
      <c r="C35" s="16">
        <f t="shared" ref="C35:E35" si="1">SUM(C7:C34)</f>
        <v>1437573</v>
      </c>
      <c r="D35" s="16">
        <f t="shared" si="1"/>
        <v>6138507</v>
      </c>
      <c r="E35" s="16">
        <f t="shared" si="1"/>
        <v>6370697</v>
      </c>
      <c r="F35" s="17">
        <f t="shared" ref="F35" si="2">((E35*100)/D35)-100</f>
        <v>3.7825158462798782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</v>
      </c>
      <c r="C39" s="51">
        <f t="shared" si="4"/>
        <v>72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1966379</v>
      </c>
      <c r="G39" s="50">
        <f>LOOKUP(E39,$A$39:$A$66,$C$39:$C$66)</f>
        <v>1972568</v>
      </c>
    </row>
    <row r="40" spans="1:9" x14ac:dyDescent="0.25">
      <c r="A40" s="50" t="str">
        <f t="shared" si="5"/>
        <v>ALICANTE</v>
      </c>
      <c r="B40" s="51">
        <f t="shared" si="3"/>
        <v>65923</v>
      </c>
      <c r="C40" s="51">
        <f t="shared" si="4"/>
        <v>64225</v>
      </c>
      <c r="D40" s="51">
        <f t="shared" ref="D40:D66" si="7">_xlfn.RANK.EQ(B40,$B$39:$B$66)+COUNTIF($B$39:$B$66,B40)-1</f>
        <v>9</v>
      </c>
      <c r="E40" s="50" t="str">
        <f t="shared" si="6"/>
        <v>BAHÍA DE ALGECIRAS</v>
      </c>
      <c r="F40" s="50">
        <f t="shared" ref="F40:F55" si="8">LOOKUP(E40,$A$39:$A$66,$B$39:$B$66)</f>
        <v>1815817</v>
      </c>
      <c r="G40" s="50">
        <f t="shared" ref="G40:G66" si="9">LOOKUP(E40,$A$39:$A$66,$C$39:$C$66)</f>
        <v>1963290</v>
      </c>
    </row>
    <row r="41" spans="1:9" x14ac:dyDescent="0.25">
      <c r="A41" s="50" t="str">
        <f t="shared" si="5"/>
        <v>ALMERÍA</v>
      </c>
      <c r="B41" s="51">
        <f t="shared" si="3"/>
        <v>2851</v>
      </c>
      <c r="C41" s="51">
        <f t="shared" si="4"/>
        <v>2314</v>
      </c>
      <c r="D41" s="51">
        <f t="shared" si="7"/>
        <v>22</v>
      </c>
      <c r="E41" s="50" t="str">
        <f t="shared" si="6"/>
        <v>BARCELONA</v>
      </c>
      <c r="F41" s="50">
        <f t="shared" si="8"/>
        <v>1148160</v>
      </c>
      <c r="G41" s="50">
        <f t="shared" si="9"/>
        <v>886112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433104</v>
      </c>
      <c r="G42" s="50">
        <f t="shared" si="9"/>
        <v>369029</v>
      </c>
    </row>
    <row r="43" spans="1:9" x14ac:dyDescent="0.25">
      <c r="A43" s="50" t="str">
        <f t="shared" si="5"/>
        <v>BAHÍA DE ALGECIRAS</v>
      </c>
      <c r="B43" s="51">
        <f t="shared" si="3"/>
        <v>1815817</v>
      </c>
      <c r="C43" s="51">
        <f t="shared" si="4"/>
        <v>1963290</v>
      </c>
      <c r="D43" s="51">
        <f t="shared" si="7"/>
        <v>2</v>
      </c>
      <c r="E43" s="50" t="str">
        <f t="shared" si="6"/>
        <v>BILBAO</v>
      </c>
      <c r="F43" s="50">
        <f t="shared" si="8"/>
        <v>231038</v>
      </c>
      <c r="G43" s="50">
        <f t="shared" si="9"/>
        <v>236896</v>
      </c>
    </row>
    <row r="44" spans="1:9" x14ac:dyDescent="0.25">
      <c r="A44" s="50" t="str">
        <f t="shared" si="5"/>
        <v>BAHÍA DE CÁDIZ</v>
      </c>
      <c r="B44" s="51">
        <f t="shared" si="3"/>
        <v>35599</v>
      </c>
      <c r="C44" s="51">
        <f t="shared" si="4"/>
        <v>24762</v>
      </c>
      <c r="D44" s="51">
        <f t="shared" si="7"/>
        <v>14</v>
      </c>
      <c r="E44" s="50" t="str">
        <f t="shared" si="6"/>
        <v>SANTA CRUZ DE TENERIFE</v>
      </c>
      <c r="F44" s="50">
        <f t="shared" si="8"/>
        <v>160798</v>
      </c>
      <c r="G44" s="50">
        <f t="shared" si="9"/>
        <v>148338</v>
      </c>
    </row>
    <row r="45" spans="1:9" x14ac:dyDescent="0.25">
      <c r="A45" s="50" t="str">
        <f t="shared" si="5"/>
        <v>BALEARES</v>
      </c>
      <c r="B45" s="51">
        <f t="shared" si="3"/>
        <v>51205</v>
      </c>
      <c r="C45" s="51">
        <f t="shared" si="4"/>
        <v>52866</v>
      </c>
      <c r="D45" s="51">
        <f t="shared" si="7"/>
        <v>10</v>
      </c>
      <c r="E45" s="50" t="str">
        <f t="shared" si="6"/>
        <v>CASTELLÓN</v>
      </c>
      <c r="F45" s="50">
        <f t="shared" si="8"/>
        <v>107540</v>
      </c>
      <c r="G45" s="50">
        <f t="shared" si="9"/>
        <v>90856</v>
      </c>
    </row>
    <row r="46" spans="1:9" x14ac:dyDescent="0.25">
      <c r="A46" s="50" t="str">
        <f t="shared" si="5"/>
        <v>BARCELONA</v>
      </c>
      <c r="B46" s="51">
        <f t="shared" si="3"/>
        <v>1148160</v>
      </c>
      <c r="C46" s="51">
        <f t="shared" si="4"/>
        <v>886112</v>
      </c>
      <c r="D46" s="51">
        <f t="shared" si="7"/>
        <v>3</v>
      </c>
      <c r="E46" s="50" t="str">
        <f t="shared" si="6"/>
        <v>VIGO</v>
      </c>
      <c r="F46" s="50">
        <f t="shared" si="8"/>
        <v>76449</v>
      </c>
      <c r="G46" s="50">
        <f t="shared" si="9"/>
        <v>78267</v>
      </c>
    </row>
    <row r="47" spans="1:9" x14ac:dyDescent="0.25">
      <c r="A47" s="50" t="str">
        <f t="shared" si="5"/>
        <v>BILBAO</v>
      </c>
      <c r="B47" s="51">
        <f t="shared" si="3"/>
        <v>231038</v>
      </c>
      <c r="C47" s="51">
        <f t="shared" si="4"/>
        <v>236896</v>
      </c>
      <c r="D47" s="51">
        <f t="shared" si="7"/>
        <v>5</v>
      </c>
      <c r="E47" s="50" t="str">
        <f t="shared" si="6"/>
        <v>ALICANTE</v>
      </c>
      <c r="F47" s="50">
        <f t="shared" si="8"/>
        <v>65923</v>
      </c>
      <c r="G47" s="50">
        <f t="shared" si="9"/>
        <v>64225</v>
      </c>
    </row>
    <row r="48" spans="1:9" x14ac:dyDescent="0.25">
      <c r="A48" s="50" t="str">
        <f t="shared" si="5"/>
        <v>CARTAGENA</v>
      </c>
      <c r="B48" s="51">
        <f t="shared" si="3"/>
        <v>32842</v>
      </c>
      <c r="C48" s="51">
        <f t="shared" si="4"/>
        <v>42973</v>
      </c>
      <c r="D48" s="51">
        <f t="shared" si="7"/>
        <v>15</v>
      </c>
      <c r="E48" s="50" t="str">
        <f t="shared" si="6"/>
        <v>BALEARES</v>
      </c>
      <c r="F48" s="50">
        <f t="shared" si="8"/>
        <v>51205</v>
      </c>
      <c r="G48" s="50">
        <f t="shared" si="9"/>
        <v>52866</v>
      </c>
    </row>
    <row r="49" spans="1:7" x14ac:dyDescent="0.25">
      <c r="A49" s="50" t="str">
        <f t="shared" si="5"/>
        <v>CASTELLÓN</v>
      </c>
      <c r="B49" s="51">
        <f t="shared" si="3"/>
        <v>107540</v>
      </c>
      <c r="C49" s="51">
        <f t="shared" si="4"/>
        <v>90856</v>
      </c>
      <c r="D49" s="51">
        <f t="shared" si="7"/>
        <v>7</v>
      </c>
      <c r="E49" s="50" t="str">
        <f t="shared" si="6"/>
        <v>SEVILLA</v>
      </c>
      <c r="F49" s="50">
        <f t="shared" si="8"/>
        <v>44718</v>
      </c>
      <c r="G49" s="50">
        <f t="shared" si="9"/>
        <v>63288</v>
      </c>
    </row>
    <row r="50" spans="1:7" x14ac:dyDescent="0.25">
      <c r="A50" s="50" t="str">
        <f t="shared" si="5"/>
        <v>CEUTA</v>
      </c>
      <c r="B50" s="51">
        <f t="shared" si="3"/>
        <v>9668</v>
      </c>
      <c r="C50" s="51">
        <f t="shared" si="4"/>
        <v>9301</v>
      </c>
      <c r="D50" s="51">
        <f t="shared" si="7"/>
        <v>21</v>
      </c>
      <c r="E50" s="50" t="str">
        <f t="shared" si="6"/>
        <v>MÁLAGA</v>
      </c>
      <c r="F50" s="50">
        <f t="shared" si="8"/>
        <v>40493</v>
      </c>
      <c r="G50" s="50">
        <f t="shared" si="9"/>
        <v>19114</v>
      </c>
    </row>
    <row r="51" spans="1:7" x14ac:dyDescent="0.25">
      <c r="A51" s="50" t="str">
        <f t="shared" si="5"/>
        <v>FERROL-SAN CIBRAO</v>
      </c>
      <c r="B51" s="51">
        <f t="shared" si="3"/>
        <v>246</v>
      </c>
      <c r="C51" s="51">
        <f t="shared" si="4"/>
        <v>287</v>
      </c>
      <c r="D51" s="51">
        <f t="shared" si="7"/>
        <v>25</v>
      </c>
      <c r="E51" s="50" t="str">
        <f t="shared" si="6"/>
        <v>MARÍN Y RÍA DE PONTEVEDRA</v>
      </c>
      <c r="F51" s="50">
        <f t="shared" si="8"/>
        <v>37981</v>
      </c>
      <c r="G51" s="50">
        <f t="shared" si="9"/>
        <v>16293</v>
      </c>
    </row>
    <row r="52" spans="1:7" x14ac:dyDescent="0.25">
      <c r="A52" s="50" t="str">
        <f t="shared" si="5"/>
        <v>GIJÓN</v>
      </c>
      <c r="B52" s="51">
        <f t="shared" si="3"/>
        <v>31410</v>
      </c>
      <c r="C52" s="51">
        <f t="shared" si="4"/>
        <v>24530</v>
      </c>
      <c r="D52" s="51">
        <f t="shared" si="7"/>
        <v>16</v>
      </c>
      <c r="E52" s="50" t="str">
        <f t="shared" si="6"/>
        <v>BAHÍA DE CÁDIZ</v>
      </c>
      <c r="F52" s="50">
        <f t="shared" si="8"/>
        <v>35599</v>
      </c>
      <c r="G52" s="50">
        <f t="shared" si="9"/>
        <v>24762</v>
      </c>
    </row>
    <row r="53" spans="1:7" x14ac:dyDescent="0.25">
      <c r="A53" s="50" t="str">
        <f t="shared" si="5"/>
        <v>HUELVA</v>
      </c>
      <c r="B53" s="51">
        <f t="shared" si="3"/>
        <v>20812</v>
      </c>
      <c r="C53" s="51">
        <f t="shared" si="4"/>
        <v>4684</v>
      </c>
      <c r="D53" s="51">
        <f t="shared" si="7"/>
        <v>18</v>
      </c>
      <c r="E53" s="50" t="str">
        <f t="shared" si="6"/>
        <v>CARTAGENA</v>
      </c>
      <c r="F53" s="50">
        <f t="shared" si="8"/>
        <v>32842</v>
      </c>
      <c r="G53" s="50">
        <f t="shared" si="9"/>
        <v>42973</v>
      </c>
    </row>
    <row r="54" spans="1:7" x14ac:dyDescent="0.25">
      <c r="A54" s="50" t="str">
        <f t="shared" si="5"/>
        <v>LAS PALMAS</v>
      </c>
      <c r="B54" s="51">
        <f t="shared" si="3"/>
        <v>433104</v>
      </c>
      <c r="C54" s="51">
        <f t="shared" si="4"/>
        <v>369029</v>
      </c>
      <c r="D54" s="51">
        <f t="shared" si="7"/>
        <v>4</v>
      </c>
      <c r="E54" s="50" t="str">
        <f t="shared" si="6"/>
        <v>GIJÓN</v>
      </c>
      <c r="F54" s="50">
        <f t="shared" si="8"/>
        <v>31410</v>
      </c>
      <c r="G54" s="50">
        <f t="shared" si="9"/>
        <v>24530</v>
      </c>
    </row>
    <row r="55" spans="1:7" x14ac:dyDescent="0.25">
      <c r="A55" s="50" t="str">
        <f t="shared" si="5"/>
        <v>MÁLAGA</v>
      </c>
      <c r="B55" s="51">
        <f t="shared" si="3"/>
        <v>40493</v>
      </c>
      <c r="C55" s="51">
        <f t="shared" si="4"/>
        <v>19114</v>
      </c>
      <c r="D55" s="51">
        <f t="shared" si="7"/>
        <v>12</v>
      </c>
      <c r="E55" s="50" t="str">
        <f t="shared" si="6"/>
        <v>TARRAGONA</v>
      </c>
      <c r="F55" s="50">
        <f t="shared" si="8"/>
        <v>25569</v>
      </c>
      <c r="G55" s="50">
        <f t="shared" si="9"/>
        <v>34787</v>
      </c>
    </row>
    <row r="56" spans="1:7" x14ac:dyDescent="0.25">
      <c r="A56" s="50" t="str">
        <f t="shared" si="5"/>
        <v>MARÍN Y RÍA DE PONTEVEDRA</v>
      </c>
      <c r="B56" s="51">
        <f t="shared" si="3"/>
        <v>37981</v>
      </c>
      <c r="C56" s="51">
        <f t="shared" si="4"/>
        <v>16293</v>
      </c>
      <c r="D56" s="51">
        <f t="shared" si="7"/>
        <v>13</v>
      </c>
      <c r="E56" s="50" t="str">
        <f t="shared" si="6"/>
        <v>HUELVA</v>
      </c>
      <c r="F56" s="50">
        <f t="shared" ref="F56:F66" si="10">LOOKUP(E56,$A$39:$A$66,$B$39:$B$66)</f>
        <v>20812</v>
      </c>
      <c r="G56" s="50">
        <f t="shared" si="9"/>
        <v>4684</v>
      </c>
    </row>
    <row r="57" spans="1:7" x14ac:dyDescent="0.25">
      <c r="A57" s="50" t="str">
        <f t="shared" si="5"/>
        <v>MELILLA</v>
      </c>
      <c r="B57" s="51">
        <f t="shared" si="3"/>
        <v>15495</v>
      </c>
      <c r="C57" s="51">
        <f t="shared" si="4"/>
        <v>14435</v>
      </c>
      <c r="D57" s="51">
        <f t="shared" si="7"/>
        <v>19</v>
      </c>
      <c r="E57" s="50" t="str">
        <f t="shared" si="6"/>
        <v>MELILLA</v>
      </c>
      <c r="F57" s="50">
        <f t="shared" si="10"/>
        <v>15495</v>
      </c>
      <c r="G57" s="50">
        <f t="shared" si="9"/>
        <v>14435</v>
      </c>
    </row>
    <row r="58" spans="1:7" x14ac:dyDescent="0.25">
      <c r="A58" s="50" t="str">
        <f t="shared" si="5"/>
        <v>MOTRIL</v>
      </c>
      <c r="B58" s="51">
        <f t="shared" si="3"/>
        <v>708</v>
      </c>
      <c r="C58" s="51">
        <f t="shared" si="4"/>
        <v>839</v>
      </c>
      <c r="D58" s="51">
        <f t="shared" si="7"/>
        <v>24</v>
      </c>
      <c r="E58" s="50" t="str">
        <f t="shared" si="6"/>
        <v>VILAGARCÍA</v>
      </c>
      <c r="F58" s="50">
        <f t="shared" si="10"/>
        <v>14576</v>
      </c>
      <c r="G58" s="50">
        <f t="shared" si="9"/>
        <v>14042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3816</v>
      </c>
      <c r="D59" s="51">
        <f t="shared" si="7"/>
        <v>28</v>
      </c>
      <c r="E59" s="50" t="str">
        <f t="shared" si="6"/>
        <v>CEUTA</v>
      </c>
      <c r="F59" s="50">
        <f t="shared" si="10"/>
        <v>9668</v>
      </c>
      <c r="G59" s="50">
        <f t="shared" si="9"/>
        <v>9301</v>
      </c>
    </row>
    <row r="60" spans="1:7" x14ac:dyDescent="0.25">
      <c r="A60" s="50" t="str">
        <f t="shared" si="5"/>
        <v>SANTA CRUZ DE TENERIFE</v>
      </c>
      <c r="B60" s="51">
        <f t="shared" si="3"/>
        <v>160798</v>
      </c>
      <c r="C60" s="51">
        <f t="shared" si="4"/>
        <v>148338</v>
      </c>
      <c r="D60" s="51">
        <f t="shared" si="7"/>
        <v>6</v>
      </c>
      <c r="E60" s="50" t="str">
        <f t="shared" si="6"/>
        <v>ALMERÍA</v>
      </c>
      <c r="F60" s="50">
        <f t="shared" si="10"/>
        <v>2851</v>
      </c>
      <c r="G60" s="50">
        <f t="shared" si="9"/>
        <v>2314</v>
      </c>
    </row>
    <row r="61" spans="1:7" x14ac:dyDescent="0.25">
      <c r="A61" s="50" t="str">
        <f t="shared" si="5"/>
        <v>SANTANDER</v>
      </c>
      <c r="B61" s="51">
        <f t="shared" si="3"/>
        <v>1314</v>
      </c>
      <c r="C61" s="51">
        <f t="shared" si="4"/>
        <v>523</v>
      </c>
      <c r="D61" s="51">
        <f t="shared" si="7"/>
        <v>23</v>
      </c>
      <c r="E61" s="50" t="str">
        <f t="shared" si="6"/>
        <v>SANTANDER</v>
      </c>
      <c r="F61" s="50">
        <f t="shared" si="10"/>
        <v>1314</v>
      </c>
      <c r="G61" s="50">
        <f t="shared" si="9"/>
        <v>523</v>
      </c>
    </row>
    <row r="62" spans="1:7" x14ac:dyDescent="0.25">
      <c r="A62" s="50" t="str">
        <f t="shared" si="5"/>
        <v>SEVILLA</v>
      </c>
      <c r="B62" s="51">
        <f t="shared" si="3"/>
        <v>44718</v>
      </c>
      <c r="C62" s="51">
        <f t="shared" si="4"/>
        <v>63288</v>
      </c>
      <c r="D62" s="51">
        <f t="shared" si="7"/>
        <v>11</v>
      </c>
      <c r="E62" s="50" t="str">
        <f t="shared" si="6"/>
        <v>MOTRIL</v>
      </c>
      <c r="F62" s="50">
        <f t="shared" si="10"/>
        <v>708</v>
      </c>
      <c r="G62" s="50">
        <f t="shared" si="9"/>
        <v>839</v>
      </c>
    </row>
    <row r="63" spans="1:7" x14ac:dyDescent="0.25">
      <c r="A63" s="50" t="str">
        <f t="shared" si="5"/>
        <v>TARRAGONA</v>
      </c>
      <c r="B63" s="51">
        <f t="shared" si="3"/>
        <v>25569</v>
      </c>
      <c r="C63" s="51">
        <f t="shared" si="4"/>
        <v>34787</v>
      </c>
      <c r="D63" s="51">
        <f t="shared" si="7"/>
        <v>17</v>
      </c>
      <c r="E63" s="50" t="str">
        <f t="shared" si="6"/>
        <v>FERROL-SAN CIBRAO</v>
      </c>
      <c r="F63" s="50">
        <f t="shared" si="10"/>
        <v>246</v>
      </c>
      <c r="G63" s="50">
        <f t="shared" si="9"/>
        <v>287</v>
      </c>
    </row>
    <row r="64" spans="1:7" x14ac:dyDescent="0.25">
      <c r="A64" s="50" t="str">
        <f t="shared" si="5"/>
        <v>VALENCIA</v>
      </c>
      <c r="B64" s="51">
        <f t="shared" si="3"/>
        <v>1966379</v>
      </c>
      <c r="C64" s="51">
        <f t="shared" si="4"/>
        <v>1972568</v>
      </c>
      <c r="D64" s="51">
        <f t="shared" si="7"/>
        <v>1</v>
      </c>
      <c r="E64" s="50" t="str">
        <f t="shared" si="6"/>
        <v>A CORUÑA</v>
      </c>
      <c r="F64" s="50">
        <f t="shared" si="10"/>
        <v>2</v>
      </c>
      <c r="G64" s="50">
        <f t="shared" si="9"/>
        <v>72</v>
      </c>
    </row>
    <row r="65" spans="1:7" x14ac:dyDescent="0.25">
      <c r="A65" s="50" t="str">
        <f t="shared" si="5"/>
        <v>VIGO</v>
      </c>
      <c r="B65" s="51">
        <f t="shared" si="3"/>
        <v>76449</v>
      </c>
      <c r="C65" s="51">
        <f t="shared" si="4"/>
        <v>78267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14576</v>
      </c>
      <c r="C66" s="51">
        <f t="shared" si="4"/>
        <v>14042</v>
      </c>
      <c r="D66" s="51">
        <f t="shared" si="7"/>
        <v>20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>
      <selection activeCell="F7" sqref="F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58</v>
      </c>
      <c r="C8" s="45">
        <v>150</v>
      </c>
      <c r="D8" s="45">
        <v>3450</v>
      </c>
      <c r="E8" s="45">
        <v>1011</v>
      </c>
      <c r="F8" s="14">
        <f t="shared" ref="F8:F33" si="0">((E8*100)/D8)-100</f>
        <v>-70.695652173913047</v>
      </c>
      <c r="G8" s="1"/>
      <c r="H8" s="1"/>
      <c r="I8" s="1"/>
    </row>
    <row r="9" spans="1:12" x14ac:dyDescent="0.25">
      <c r="A9" s="9" t="s">
        <v>164</v>
      </c>
      <c r="B9" s="44">
        <v>0</v>
      </c>
      <c r="C9" s="44">
        <v>0</v>
      </c>
      <c r="D9" s="44">
        <v>0</v>
      </c>
      <c r="E9" s="44">
        <v>14</v>
      </c>
      <c r="F9" s="19" t="e">
        <f t="shared" si="0"/>
        <v>#DIV/0!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8"/>
      <c r="G10" s="1"/>
      <c r="H10" s="1"/>
      <c r="I10" s="1"/>
    </row>
    <row r="11" spans="1:12" x14ac:dyDescent="0.25">
      <c r="A11" s="9" t="s">
        <v>167</v>
      </c>
      <c r="B11" s="44">
        <v>363076</v>
      </c>
      <c r="C11" s="44">
        <v>391155</v>
      </c>
      <c r="D11" s="44">
        <v>1816575</v>
      </c>
      <c r="E11" s="44">
        <v>1667695</v>
      </c>
      <c r="F11" s="19">
        <f t="shared" si="0"/>
        <v>-8.1956428994123627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126</v>
      </c>
      <c r="D12" s="45">
        <v>12</v>
      </c>
      <c r="E12" s="45">
        <v>126</v>
      </c>
      <c r="F12" s="14">
        <f t="shared" si="0"/>
        <v>950</v>
      </c>
      <c r="G12" s="1"/>
      <c r="H12" s="1"/>
      <c r="I12" s="1"/>
    </row>
    <row r="13" spans="1:12" x14ac:dyDescent="0.25">
      <c r="A13" s="9" t="s">
        <v>32</v>
      </c>
      <c r="B13" s="44">
        <v>0</v>
      </c>
      <c r="C13" s="44">
        <v>146</v>
      </c>
      <c r="D13" s="44">
        <v>0</v>
      </c>
      <c r="E13" s="44">
        <v>194</v>
      </c>
      <c r="F13" s="11"/>
      <c r="G13" s="1"/>
      <c r="H13" s="1"/>
      <c r="I13" s="1"/>
    </row>
    <row r="14" spans="1:12" x14ac:dyDescent="0.25">
      <c r="A14" s="12" t="s">
        <v>33</v>
      </c>
      <c r="B14" s="45">
        <v>51633</v>
      </c>
      <c r="C14" s="45">
        <v>104249</v>
      </c>
      <c r="D14" s="45">
        <v>169722</v>
      </c>
      <c r="E14" s="45">
        <v>372833</v>
      </c>
      <c r="F14" s="14">
        <f t="shared" si="0"/>
        <v>119.67275898233581</v>
      </c>
      <c r="G14" s="1"/>
      <c r="H14" s="1"/>
      <c r="I14" s="1"/>
    </row>
    <row r="15" spans="1:12" x14ac:dyDescent="0.25">
      <c r="A15" s="9" t="s">
        <v>34</v>
      </c>
      <c r="B15" s="44">
        <v>225</v>
      </c>
      <c r="C15" s="44">
        <v>92</v>
      </c>
      <c r="D15" s="44">
        <v>1214</v>
      </c>
      <c r="E15" s="44">
        <v>1478</v>
      </c>
      <c r="F15" s="11">
        <f t="shared" si="0"/>
        <v>21.746293245469516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240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44">
        <v>1146</v>
      </c>
      <c r="C17" s="44">
        <v>5130</v>
      </c>
      <c r="D17" s="44">
        <v>4082</v>
      </c>
      <c r="E17" s="44">
        <v>17394</v>
      </c>
      <c r="F17" s="11">
        <f t="shared" si="0"/>
        <v>326.11464968152865</v>
      </c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8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9"/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1</v>
      </c>
      <c r="E20" s="45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0</v>
      </c>
      <c r="D21" s="44">
        <v>0</v>
      </c>
      <c r="E21" s="44">
        <v>4</v>
      </c>
      <c r="F21" s="19"/>
      <c r="G21" s="1"/>
      <c r="H21" s="1"/>
      <c r="I21" s="1"/>
    </row>
    <row r="22" spans="1:9" x14ac:dyDescent="0.25">
      <c r="A22" s="12" t="s">
        <v>59</v>
      </c>
      <c r="B22" s="45">
        <v>32890</v>
      </c>
      <c r="C22" s="45">
        <v>46019</v>
      </c>
      <c r="D22" s="45">
        <v>163417</v>
      </c>
      <c r="E22" s="45">
        <v>210695</v>
      </c>
      <c r="F22" s="18">
        <f t="shared" si="0"/>
        <v>28.930894582570971</v>
      </c>
      <c r="G22" s="1"/>
      <c r="H22" s="1"/>
      <c r="I22" s="1"/>
    </row>
    <row r="23" spans="1:9" x14ac:dyDescent="0.25">
      <c r="A23" s="9" t="s">
        <v>171</v>
      </c>
      <c r="B23" s="44">
        <v>2666</v>
      </c>
      <c r="C23" s="44">
        <v>2045</v>
      </c>
      <c r="D23" s="44">
        <v>6306</v>
      </c>
      <c r="E23" s="44">
        <v>26567</v>
      </c>
      <c r="F23" s="11">
        <f t="shared" si="0"/>
        <v>321.29717729146842</v>
      </c>
      <c r="G23" s="1"/>
      <c r="H23" s="1"/>
      <c r="I23" s="1"/>
    </row>
    <row r="24" spans="1:9" x14ac:dyDescent="0.25">
      <c r="A24" s="12" t="s">
        <v>173</v>
      </c>
      <c r="B24" s="45">
        <v>42</v>
      </c>
      <c r="C24" s="45">
        <v>2425</v>
      </c>
      <c r="D24" s="45">
        <v>101</v>
      </c>
      <c r="E24" s="45">
        <v>7037</v>
      </c>
      <c r="F24" s="14">
        <f t="shared" si="0"/>
        <v>6867.3267326732675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4</v>
      </c>
      <c r="F25" s="19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54</v>
      </c>
      <c r="E26" s="4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9"/>
      <c r="G27" s="1"/>
      <c r="H27" s="1"/>
      <c r="I27" s="1"/>
    </row>
    <row r="28" spans="1:9" x14ac:dyDescent="0.25">
      <c r="A28" s="12" t="s">
        <v>42</v>
      </c>
      <c r="B28" s="45">
        <v>158</v>
      </c>
      <c r="C28" s="45">
        <v>342</v>
      </c>
      <c r="D28" s="45">
        <v>1381</v>
      </c>
      <c r="E28" s="45">
        <v>1650</v>
      </c>
      <c r="F28" s="14">
        <f t="shared" si="0"/>
        <v>19.478638667632154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9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8"/>
      <c r="G30" s="1"/>
      <c r="H30" s="1"/>
      <c r="I30" s="1"/>
    </row>
    <row r="31" spans="1:9" x14ac:dyDescent="0.25">
      <c r="A31" s="9" t="s">
        <v>45</v>
      </c>
      <c r="B31" s="44">
        <v>1580</v>
      </c>
      <c r="C31" s="44">
        <v>149</v>
      </c>
      <c r="D31" s="44">
        <v>7714</v>
      </c>
      <c r="E31" s="44">
        <v>2535</v>
      </c>
      <c r="F31" s="11">
        <f t="shared" si="0"/>
        <v>-67.137671765620951</v>
      </c>
      <c r="G31" s="1"/>
      <c r="H31" s="1"/>
      <c r="I31" s="1"/>
    </row>
    <row r="32" spans="1:9" x14ac:dyDescent="0.25">
      <c r="A32" s="12" t="s">
        <v>46</v>
      </c>
      <c r="B32" s="45">
        <v>218330</v>
      </c>
      <c r="C32" s="45">
        <v>219356</v>
      </c>
      <c r="D32" s="45">
        <v>1054789</v>
      </c>
      <c r="E32" s="45">
        <v>1069284</v>
      </c>
      <c r="F32" s="14">
        <f t="shared" si="0"/>
        <v>1.3742084909873</v>
      </c>
      <c r="G32" s="1"/>
      <c r="H32" s="1"/>
      <c r="I32" s="1"/>
    </row>
    <row r="33" spans="1:9" x14ac:dyDescent="0.25">
      <c r="A33" s="9" t="s">
        <v>47</v>
      </c>
      <c r="B33" s="44">
        <v>736</v>
      </c>
      <c r="C33" s="44">
        <v>590</v>
      </c>
      <c r="D33" s="44">
        <v>2991</v>
      </c>
      <c r="E33" s="44">
        <v>4971</v>
      </c>
      <c r="F33" s="11">
        <f t="shared" si="0"/>
        <v>66.198595787362081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672540</v>
      </c>
      <c r="C35" s="16">
        <f t="shared" ref="C35:E35" si="1">SUM(C7:C34)</f>
        <v>771974</v>
      </c>
      <c r="D35" s="16">
        <f t="shared" si="1"/>
        <v>3232049</v>
      </c>
      <c r="E35" s="16">
        <f t="shared" si="1"/>
        <v>3383492</v>
      </c>
      <c r="F35" s="17">
        <f t="shared" ref="F35" si="2">((E35*100)/D35)-100</f>
        <v>4.685665347276597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1667695</v>
      </c>
      <c r="G39" s="50">
        <f>LOOKUP(E39,$A$39:$A$66,$C$39:$C$66)</f>
        <v>1816575</v>
      </c>
    </row>
    <row r="40" spans="1:9" x14ac:dyDescent="0.25">
      <c r="A40" s="50" t="str">
        <f t="shared" si="5"/>
        <v>ALICANTE</v>
      </c>
      <c r="B40" s="51">
        <f t="shared" si="3"/>
        <v>1011</v>
      </c>
      <c r="C40" s="51">
        <f t="shared" si="4"/>
        <v>3450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1069284</v>
      </c>
      <c r="G40" s="50">
        <f t="shared" ref="G40:G66" si="9">LOOKUP(E40,$A$39:$A$66,$C$39:$C$66)</f>
        <v>1054789</v>
      </c>
    </row>
    <row r="41" spans="1:9" x14ac:dyDescent="0.25">
      <c r="A41" s="50" t="str">
        <f t="shared" si="5"/>
        <v>ALMERÍA</v>
      </c>
      <c r="B41" s="51">
        <f t="shared" si="3"/>
        <v>14</v>
      </c>
      <c r="C41" s="51">
        <f t="shared" si="4"/>
        <v>0</v>
      </c>
      <c r="D41" s="51">
        <f t="shared" si="7"/>
        <v>15</v>
      </c>
      <c r="E41" s="50" t="str">
        <f t="shared" si="6"/>
        <v>BARCELONA</v>
      </c>
      <c r="F41" s="50">
        <f t="shared" si="8"/>
        <v>372833</v>
      </c>
      <c r="G41" s="50">
        <f t="shared" si="9"/>
        <v>169722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210695</v>
      </c>
      <c r="G42" s="50">
        <f t="shared" si="9"/>
        <v>163417</v>
      </c>
    </row>
    <row r="43" spans="1:9" x14ac:dyDescent="0.25">
      <c r="A43" s="50" t="str">
        <f t="shared" si="5"/>
        <v>BAHÍA DE ALGECIRAS</v>
      </c>
      <c r="B43" s="51">
        <f t="shared" si="3"/>
        <v>1667695</v>
      </c>
      <c r="C43" s="51">
        <f t="shared" si="4"/>
        <v>1816575</v>
      </c>
      <c r="D43" s="51">
        <f t="shared" si="7"/>
        <v>1</v>
      </c>
      <c r="E43" s="50" t="str">
        <f t="shared" si="6"/>
        <v>MÁLAGA</v>
      </c>
      <c r="F43" s="50">
        <f t="shared" si="8"/>
        <v>26567</v>
      </c>
      <c r="G43" s="50">
        <f t="shared" si="9"/>
        <v>6306</v>
      </c>
    </row>
    <row r="44" spans="1:9" x14ac:dyDescent="0.25">
      <c r="A44" s="50" t="str">
        <f t="shared" si="5"/>
        <v>BAHÍA DE CÁDIZ</v>
      </c>
      <c r="B44" s="51">
        <f t="shared" si="3"/>
        <v>126</v>
      </c>
      <c r="C44" s="51">
        <f t="shared" si="4"/>
        <v>12</v>
      </c>
      <c r="D44" s="51">
        <f t="shared" si="7"/>
        <v>14</v>
      </c>
      <c r="E44" s="50" t="str">
        <f t="shared" si="6"/>
        <v>CASTELLÓN</v>
      </c>
      <c r="F44" s="50">
        <f t="shared" si="8"/>
        <v>17394</v>
      </c>
      <c r="G44" s="50">
        <f t="shared" si="9"/>
        <v>4082</v>
      </c>
    </row>
    <row r="45" spans="1:9" x14ac:dyDescent="0.25">
      <c r="A45" s="50" t="str">
        <f t="shared" si="5"/>
        <v>BALEARES</v>
      </c>
      <c r="B45" s="51">
        <f t="shared" si="3"/>
        <v>194</v>
      </c>
      <c r="C45" s="51">
        <f t="shared" si="4"/>
        <v>0</v>
      </c>
      <c r="D45" s="51">
        <f t="shared" si="7"/>
        <v>13</v>
      </c>
      <c r="E45" s="50" t="str">
        <f t="shared" si="6"/>
        <v>MARÍN Y RÍA DE PONTEVEDRA</v>
      </c>
      <c r="F45" s="50">
        <f t="shared" si="8"/>
        <v>7037</v>
      </c>
      <c r="G45" s="50">
        <f t="shared" si="9"/>
        <v>101</v>
      </c>
    </row>
    <row r="46" spans="1:9" x14ac:dyDescent="0.25">
      <c r="A46" s="50" t="str">
        <f t="shared" si="5"/>
        <v>BARCELONA</v>
      </c>
      <c r="B46" s="51">
        <f t="shared" si="3"/>
        <v>372833</v>
      </c>
      <c r="C46" s="51">
        <f t="shared" si="4"/>
        <v>169722</v>
      </c>
      <c r="D46" s="51">
        <f t="shared" si="7"/>
        <v>3</v>
      </c>
      <c r="E46" s="50" t="str">
        <f t="shared" si="6"/>
        <v>VIGO</v>
      </c>
      <c r="F46" s="50">
        <f t="shared" si="8"/>
        <v>4971</v>
      </c>
      <c r="G46" s="50">
        <f t="shared" si="9"/>
        <v>2991</v>
      </c>
    </row>
    <row r="47" spans="1:9" x14ac:dyDescent="0.25">
      <c r="A47" s="50" t="str">
        <f t="shared" si="5"/>
        <v>BILBAO</v>
      </c>
      <c r="B47" s="51">
        <f t="shared" si="3"/>
        <v>1478</v>
      </c>
      <c r="C47" s="51">
        <f t="shared" si="4"/>
        <v>1214</v>
      </c>
      <c r="D47" s="51">
        <f t="shared" si="7"/>
        <v>11</v>
      </c>
      <c r="E47" s="50" t="str">
        <f t="shared" si="6"/>
        <v>TARRAGONA</v>
      </c>
      <c r="F47" s="50">
        <f t="shared" si="8"/>
        <v>2535</v>
      </c>
      <c r="G47" s="50">
        <f t="shared" si="9"/>
        <v>7714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240</v>
      </c>
      <c r="D48" s="51">
        <f t="shared" si="7"/>
        <v>28</v>
      </c>
      <c r="E48" s="50" t="str">
        <f t="shared" si="6"/>
        <v>SANTA CRUZ DE TENERIFE</v>
      </c>
      <c r="F48" s="50">
        <f t="shared" si="8"/>
        <v>1650</v>
      </c>
      <c r="G48" s="50">
        <f t="shared" si="9"/>
        <v>1381</v>
      </c>
    </row>
    <row r="49" spans="1:7" x14ac:dyDescent="0.25">
      <c r="A49" s="50" t="str">
        <f t="shared" si="5"/>
        <v>CASTELLÓN</v>
      </c>
      <c r="B49" s="51">
        <f t="shared" si="3"/>
        <v>17394</v>
      </c>
      <c r="C49" s="51">
        <f t="shared" si="4"/>
        <v>4082</v>
      </c>
      <c r="D49" s="51">
        <f t="shared" si="7"/>
        <v>6</v>
      </c>
      <c r="E49" s="50" t="str">
        <f t="shared" si="6"/>
        <v>BILBAO</v>
      </c>
      <c r="F49" s="50">
        <f t="shared" si="8"/>
        <v>1478</v>
      </c>
      <c r="G49" s="50">
        <f t="shared" si="9"/>
        <v>1214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1011</v>
      </c>
      <c r="G50" s="50">
        <f t="shared" si="9"/>
        <v>3450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BALEARES</v>
      </c>
      <c r="F51" s="50">
        <f t="shared" si="8"/>
        <v>194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1</v>
      </c>
      <c r="D52" s="51">
        <f t="shared" si="7"/>
        <v>28</v>
      </c>
      <c r="E52" s="50" t="str">
        <f t="shared" si="6"/>
        <v>BAHÍA DE CÁDIZ</v>
      </c>
      <c r="F52" s="50">
        <f t="shared" si="8"/>
        <v>126</v>
      </c>
      <c r="G52" s="50">
        <f t="shared" si="9"/>
        <v>12</v>
      </c>
    </row>
    <row r="53" spans="1:7" x14ac:dyDescent="0.25">
      <c r="A53" s="50" t="str">
        <f t="shared" si="5"/>
        <v>HUELVA</v>
      </c>
      <c r="B53" s="51">
        <f t="shared" si="3"/>
        <v>4</v>
      </c>
      <c r="C53" s="51">
        <f t="shared" si="4"/>
        <v>0</v>
      </c>
      <c r="D53" s="51">
        <f t="shared" si="7"/>
        <v>17</v>
      </c>
      <c r="E53" s="50" t="str">
        <f t="shared" si="6"/>
        <v>ALMERÍA</v>
      </c>
      <c r="F53" s="50">
        <f t="shared" si="8"/>
        <v>14</v>
      </c>
      <c r="G53" s="50">
        <f t="shared" si="9"/>
        <v>0</v>
      </c>
    </row>
    <row r="54" spans="1:7" x14ac:dyDescent="0.25">
      <c r="A54" s="50" t="str">
        <f t="shared" si="5"/>
        <v>LAS PALMAS</v>
      </c>
      <c r="B54" s="51">
        <f t="shared" si="3"/>
        <v>210695</v>
      </c>
      <c r="C54" s="51">
        <f t="shared" si="4"/>
        <v>163417</v>
      </c>
      <c r="D54" s="51">
        <f t="shared" si="7"/>
        <v>4</v>
      </c>
      <c r="E54" s="50" t="e">
        <f t="shared" si="6"/>
        <v>#N/A</v>
      </c>
      <c r="F54" s="50" t="e">
        <f t="shared" si="8"/>
        <v>#N/A</v>
      </c>
      <c r="G54" s="50" t="e">
        <f t="shared" si="9"/>
        <v>#N/A</v>
      </c>
    </row>
    <row r="55" spans="1:7" x14ac:dyDescent="0.25">
      <c r="A55" s="50" t="str">
        <f t="shared" si="5"/>
        <v>MÁLAGA</v>
      </c>
      <c r="B55" s="51">
        <f t="shared" si="3"/>
        <v>26567</v>
      </c>
      <c r="C55" s="51">
        <f t="shared" si="4"/>
        <v>6306</v>
      </c>
      <c r="D55" s="51">
        <f t="shared" si="7"/>
        <v>5</v>
      </c>
      <c r="E55" s="50" t="str">
        <f t="shared" si="6"/>
        <v>HUELVA</v>
      </c>
      <c r="F55" s="50">
        <f t="shared" si="8"/>
        <v>4</v>
      </c>
      <c r="G55" s="50">
        <f t="shared" si="9"/>
        <v>0</v>
      </c>
    </row>
    <row r="56" spans="1:7" x14ac:dyDescent="0.25">
      <c r="A56" s="50" t="str">
        <f t="shared" si="5"/>
        <v>MARÍN Y RÍA DE PONTEVEDRA</v>
      </c>
      <c r="B56" s="51">
        <f t="shared" si="3"/>
        <v>7037</v>
      </c>
      <c r="C56" s="51">
        <f t="shared" si="4"/>
        <v>101</v>
      </c>
      <c r="D56" s="51">
        <f t="shared" si="7"/>
        <v>7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4</v>
      </c>
      <c r="C57" s="51">
        <f t="shared" si="4"/>
        <v>0</v>
      </c>
      <c r="D57" s="51">
        <f t="shared" si="7"/>
        <v>17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54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1650</v>
      </c>
      <c r="C60" s="51">
        <f t="shared" si="4"/>
        <v>1381</v>
      </c>
      <c r="D60" s="51">
        <f t="shared" si="7"/>
        <v>10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2535</v>
      </c>
      <c r="C63" s="51">
        <f t="shared" si="4"/>
        <v>7714</v>
      </c>
      <c r="D63" s="51">
        <f t="shared" si="7"/>
        <v>9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1069284</v>
      </c>
      <c r="C64" s="51">
        <f t="shared" si="4"/>
        <v>1054789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4971</v>
      </c>
      <c r="C65" s="51">
        <f t="shared" si="4"/>
        <v>2991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>
      <selection activeCell="F29" sqref="F29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71</v>
      </c>
      <c r="E7" s="10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13">
        <v>10968</v>
      </c>
      <c r="C8" s="13">
        <v>11744</v>
      </c>
      <c r="D8" s="13">
        <v>54357</v>
      </c>
      <c r="E8" s="13">
        <v>57110</v>
      </c>
      <c r="F8" s="14">
        <f t="shared" ref="F8:F34" si="0">((E8*100)/D8)-100</f>
        <v>5.0646650845337291</v>
      </c>
      <c r="G8" s="1"/>
      <c r="H8" s="1"/>
      <c r="I8" s="1"/>
    </row>
    <row r="9" spans="1:12" x14ac:dyDescent="0.25">
      <c r="A9" s="9" t="s">
        <v>164</v>
      </c>
      <c r="B9" s="10">
        <v>87</v>
      </c>
      <c r="C9" s="10">
        <v>74</v>
      </c>
      <c r="D9" s="10">
        <v>292</v>
      </c>
      <c r="E9" s="10">
        <v>192</v>
      </c>
      <c r="F9" s="11">
        <f t="shared" si="0"/>
        <v>-34.246575342465746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291</v>
      </c>
      <c r="C11" s="10">
        <v>136</v>
      </c>
      <c r="D11" s="10">
        <v>980</v>
      </c>
      <c r="E11" s="10">
        <v>2007</v>
      </c>
      <c r="F11" s="11">
        <f t="shared" si="0"/>
        <v>104.79591836734693</v>
      </c>
      <c r="G11" s="1"/>
      <c r="H11" s="1"/>
      <c r="I11" s="1"/>
    </row>
    <row r="12" spans="1:12" x14ac:dyDescent="0.25">
      <c r="A12" s="12" t="s">
        <v>168</v>
      </c>
      <c r="B12" s="13">
        <v>2654</v>
      </c>
      <c r="C12" s="13">
        <v>4794</v>
      </c>
      <c r="D12" s="13">
        <v>14371</v>
      </c>
      <c r="E12" s="13">
        <v>22922</v>
      </c>
      <c r="F12" s="14">
        <f t="shared" si="0"/>
        <v>59.501774406791469</v>
      </c>
      <c r="G12" s="1"/>
      <c r="H12" s="1"/>
      <c r="I12" s="1"/>
    </row>
    <row r="13" spans="1:12" x14ac:dyDescent="0.25">
      <c r="A13" s="9" t="s">
        <v>32</v>
      </c>
      <c r="B13" s="10">
        <v>12503</v>
      </c>
      <c r="C13" s="10">
        <v>12145</v>
      </c>
      <c r="D13" s="10">
        <v>52840</v>
      </c>
      <c r="E13" s="10">
        <v>50986</v>
      </c>
      <c r="F13" s="11">
        <f t="shared" si="0"/>
        <v>-3.5087055261165716</v>
      </c>
      <c r="G13" s="1"/>
      <c r="H13" s="1"/>
      <c r="I13" s="1"/>
    </row>
    <row r="14" spans="1:12" x14ac:dyDescent="0.25">
      <c r="A14" s="12" t="s">
        <v>33</v>
      </c>
      <c r="B14" s="13">
        <v>20021</v>
      </c>
      <c r="C14" s="13">
        <v>21705</v>
      </c>
      <c r="D14" s="13">
        <v>95395</v>
      </c>
      <c r="E14" s="13">
        <v>100756</v>
      </c>
      <c r="F14" s="14">
        <f t="shared" si="0"/>
        <v>5.6197913936789092</v>
      </c>
      <c r="G14" s="1"/>
      <c r="H14" s="1"/>
      <c r="I14" s="1"/>
    </row>
    <row r="15" spans="1:12" x14ac:dyDescent="0.25">
      <c r="A15" s="9" t="s">
        <v>34</v>
      </c>
      <c r="B15" s="10">
        <v>5863</v>
      </c>
      <c r="C15" s="10">
        <v>6865</v>
      </c>
      <c r="D15" s="10">
        <v>26898</v>
      </c>
      <c r="E15" s="10">
        <v>26794</v>
      </c>
      <c r="F15" s="11">
        <f t="shared" si="0"/>
        <v>-0.38664584727489171</v>
      </c>
      <c r="G15" s="1"/>
      <c r="H15" s="1"/>
      <c r="I15" s="1"/>
    </row>
    <row r="16" spans="1:12" x14ac:dyDescent="0.25">
      <c r="A16" s="12" t="s">
        <v>35</v>
      </c>
      <c r="B16" s="13">
        <v>3686</v>
      </c>
      <c r="C16" s="13">
        <v>1523</v>
      </c>
      <c r="D16" s="13">
        <v>15580</v>
      </c>
      <c r="E16" s="13">
        <v>6054</v>
      </c>
      <c r="F16" s="14">
        <f t="shared" si="0"/>
        <v>-61.142490372272142</v>
      </c>
      <c r="G16" s="1"/>
      <c r="H16" s="1"/>
      <c r="I16" s="1"/>
    </row>
    <row r="17" spans="1:9" x14ac:dyDescent="0.25">
      <c r="A17" s="9" t="s">
        <v>169</v>
      </c>
      <c r="B17" s="10">
        <v>1130</v>
      </c>
      <c r="C17" s="10">
        <v>545</v>
      </c>
      <c r="D17" s="10">
        <v>2765</v>
      </c>
      <c r="E17" s="10">
        <v>1016</v>
      </c>
      <c r="F17" s="11">
        <f t="shared" si="0"/>
        <v>-63.254972875226038</v>
      </c>
      <c r="G17" s="1"/>
      <c r="H17" s="1"/>
      <c r="I17" s="1"/>
    </row>
    <row r="18" spans="1:9" x14ac:dyDescent="0.25">
      <c r="A18" s="12" t="s">
        <v>36</v>
      </c>
      <c r="B18" s="13">
        <v>2073</v>
      </c>
      <c r="C18" s="13">
        <v>1703</v>
      </c>
      <c r="D18" s="13">
        <v>9287</v>
      </c>
      <c r="E18" s="13">
        <v>9664</v>
      </c>
      <c r="F18" s="14">
        <f t="shared" si="0"/>
        <v>4.0594379239797576</v>
      </c>
      <c r="G18" s="1"/>
      <c r="H18" s="1"/>
      <c r="I18" s="1"/>
    </row>
    <row r="19" spans="1:9" x14ac:dyDescent="0.25">
      <c r="A19" s="9" t="s">
        <v>37</v>
      </c>
      <c r="B19" s="10">
        <v>4</v>
      </c>
      <c r="C19" s="10">
        <v>0</v>
      </c>
      <c r="D19" s="10">
        <v>4</v>
      </c>
      <c r="E19" s="10">
        <v>0</v>
      </c>
      <c r="F19" s="19">
        <f t="shared" si="0"/>
        <v>-100</v>
      </c>
      <c r="G19" s="1"/>
      <c r="H19" s="1"/>
      <c r="I19" s="1"/>
    </row>
    <row r="20" spans="1:9" x14ac:dyDescent="0.25">
      <c r="A20" s="12" t="s">
        <v>170</v>
      </c>
      <c r="B20" s="13">
        <v>791</v>
      </c>
      <c r="C20" s="13">
        <v>1456</v>
      </c>
      <c r="D20" s="13">
        <v>3411</v>
      </c>
      <c r="E20" s="13">
        <v>7105</v>
      </c>
      <c r="F20" s="14">
        <f t="shared" si="0"/>
        <v>108.29668718850778</v>
      </c>
      <c r="G20" s="1"/>
      <c r="H20" s="1"/>
      <c r="I20" s="1"/>
    </row>
    <row r="21" spans="1:9" x14ac:dyDescent="0.25">
      <c r="A21" s="9" t="s">
        <v>38</v>
      </c>
      <c r="B21" s="10">
        <v>326</v>
      </c>
      <c r="C21" s="10">
        <v>3048</v>
      </c>
      <c r="D21" s="10">
        <v>1761</v>
      </c>
      <c r="E21" s="10">
        <v>17516</v>
      </c>
      <c r="F21" s="11">
        <f t="shared" si="0"/>
        <v>894.66212379329932</v>
      </c>
      <c r="G21" s="1"/>
      <c r="H21" s="1"/>
      <c r="I21" s="1"/>
    </row>
    <row r="22" spans="1:9" x14ac:dyDescent="0.25">
      <c r="A22" s="12" t="s">
        <v>59</v>
      </c>
      <c r="B22" s="13">
        <v>35814</v>
      </c>
      <c r="C22" s="13">
        <v>41379</v>
      </c>
      <c r="D22" s="13">
        <v>171838</v>
      </c>
      <c r="E22" s="13">
        <v>188524</v>
      </c>
      <c r="F22" s="14">
        <f t="shared" si="0"/>
        <v>9.7103085464216292</v>
      </c>
      <c r="G22" s="1"/>
      <c r="H22" s="1"/>
      <c r="I22" s="1"/>
    </row>
    <row r="23" spans="1:9" x14ac:dyDescent="0.25">
      <c r="A23" s="9" t="s">
        <v>171</v>
      </c>
      <c r="B23" s="10">
        <v>1368</v>
      </c>
      <c r="C23" s="10">
        <v>1275</v>
      </c>
      <c r="D23" s="10">
        <v>6239</v>
      </c>
      <c r="E23" s="10">
        <v>5924</v>
      </c>
      <c r="F23" s="11">
        <f t="shared" si="0"/>
        <v>-5.0488860394293908</v>
      </c>
      <c r="G23" s="1"/>
      <c r="H23" s="1"/>
      <c r="I23" s="1"/>
    </row>
    <row r="24" spans="1:9" x14ac:dyDescent="0.25">
      <c r="A24" s="12" t="s">
        <v>173</v>
      </c>
      <c r="B24" s="13">
        <v>252</v>
      </c>
      <c r="C24" s="13">
        <v>262</v>
      </c>
      <c r="D24" s="13">
        <v>1271</v>
      </c>
      <c r="E24" s="13">
        <v>1865</v>
      </c>
      <c r="F24" s="14">
        <f t="shared" si="0"/>
        <v>46.734854445318661</v>
      </c>
      <c r="G24" s="1"/>
      <c r="H24" s="1"/>
      <c r="I24" s="1"/>
    </row>
    <row r="25" spans="1:9" x14ac:dyDescent="0.25">
      <c r="A25" s="9" t="s">
        <v>39</v>
      </c>
      <c r="B25" s="10">
        <v>1899</v>
      </c>
      <c r="C25" s="10">
        <v>2456</v>
      </c>
      <c r="D25" s="10">
        <v>9822</v>
      </c>
      <c r="E25" s="10">
        <v>10139</v>
      </c>
      <c r="F25" s="11">
        <f t="shared" si="0"/>
        <v>3.2274485848096077</v>
      </c>
      <c r="G25" s="1"/>
      <c r="H25" s="1"/>
      <c r="I25" s="1"/>
    </row>
    <row r="26" spans="1:9" x14ac:dyDescent="0.25">
      <c r="A26" s="12" t="s">
        <v>40</v>
      </c>
      <c r="B26" s="13">
        <v>229</v>
      </c>
      <c r="C26" s="13">
        <v>102</v>
      </c>
      <c r="D26" s="13">
        <v>785</v>
      </c>
      <c r="E26" s="13">
        <v>620</v>
      </c>
      <c r="F26" s="14">
        <f t="shared" si="0"/>
        <v>-21.019108280254784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26914</v>
      </c>
      <c r="C28" s="13">
        <v>29960</v>
      </c>
      <c r="D28" s="13">
        <v>130334</v>
      </c>
      <c r="E28" s="13">
        <v>141987</v>
      </c>
      <c r="F28" s="14">
        <f t="shared" si="0"/>
        <v>8.9408749827366591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/>
      <c r="G29" s="1"/>
      <c r="H29" s="1"/>
      <c r="I29" s="1"/>
    </row>
    <row r="30" spans="1:9" x14ac:dyDescent="0.25">
      <c r="A30" s="12" t="s">
        <v>44</v>
      </c>
      <c r="B30" s="13">
        <v>12234</v>
      </c>
      <c r="C30" s="13">
        <v>8405</v>
      </c>
      <c r="D30" s="13">
        <v>61235</v>
      </c>
      <c r="E30" s="13">
        <v>40779</v>
      </c>
      <c r="F30" s="14">
        <f t="shared" si="0"/>
        <v>-33.405732016003924</v>
      </c>
      <c r="G30" s="1"/>
      <c r="H30" s="1"/>
      <c r="I30" s="1"/>
    </row>
    <row r="31" spans="1:9" x14ac:dyDescent="0.25">
      <c r="A31" s="9" t="s">
        <v>45</v>
      </c>
      <c r="B31" s="10">
        <v>936</v>
      </c>
      <c r="C31" s="10">
        <v>686</v>
      </c>
      <c r="D31" s="10">
        <v>4820</v>
      </c>
      <c r="E31" s="10">
        <v>3758</v>
      </c>
      <c r="F31" s="11">
        <f t="shared" si="0"/>
        <v>-22.033195020746888</v>
      </c>
      <c r="G31" s="1"/>
      <c r="H31" s="1"/>
      <c r="I31" s="1"/>
    </row>
    <row r="32" spans="1:9" x14ac:dyDescent="0.25">
      <c r="A32" s="12" t="s">
        <v>46</v>
      </c>
      <c r="B32" s="13">
        <v>17698</v>
      </c>
      <c r="C32" s="13">
        <v>18570</v>
      </c>
      <c r="D32" s="13">
        <v>80384</v>
      </c>
      <c r="E32" s="13">
        <v>79558</v>
      </c>
      <c r="F32" s="14">
        <f t="shared" si="0"/>
        <v>-1.0275676751592329</v>
      </c>
      <c r="G32" s="1"/>
      <c r="H32" s="1"/>
      <c r="I32" s="1"/>
    </row>
    <row r="33" spans="1:9" x14ac:dyDescent="0.25">
      <c r="A33" s="9" t="s">
        <v>47</v>
      </c>
      <c r="B33" s="10">
        <v>2854</v>
      </c>
      <c r="C33" s="10">
        <v>1659</v>
      </c>
      <c r="D33" s="10">
        <v>12846</v>
      </c>
      <c r="E33" s="10">
        <v>9506</v>
      </c>
      <c r="F33" s="11">
        <f t="shared" si="0"/>
        <v>-26.000311380974622</v>
      </c>
      <c r="G33" s="1"/>
      <c r="H33" s="1"/>
      <c r="I33" s="1"/>
    </row>
    <row r="34" spans="1:9" x14ac:dyDescent="0.25">
      <c r="A34" s="12" t="s">
        <v>172</v>
      </c>
      <c r="B34" s="13">
        <v>3088</v>
      </c>
      <c r="C34" s="13">
        <v>3320</v>
      </c>
      <c r="D34" s="13">
        <v>13719</v>
      </c>
      <c r="E34" s="13">
        <v>14227</v>
      </c>
      <c r="F34" s="14">
        <f t="shared" si="0"/>
        <v>3.7028937969239735</v>
      </c>
      <c r="G34" s="1"/>
      <c r="H34" s="1"/>
      <c r="I34" s="1"/>
    </row>
    <row r="35" spans="1:9" x14ac:dyDescent="0.25">
      <c r="A35" s="15" t="s">
        <v>48</v>
      </c>
      <c r="B35" s="16">
        <f>SUM(B7:B34)</f>
        <v>163683</v>
      </c>
      <c r="C35" s="16">
        <f t="shared" ref="C35:E35" si="1">SUM(C7:C34)</f>
        <v>173812</v>
      </c>
      <c r="D35" s="16">
        <f t="shared" si="1"/>
        <v>771305</v>
      </c>
      <c r="E35" s="16">
        <f t="shared" si="1"/>
        <v>799009</v>
      </c>
      <c r="F35" s="17">
        <f t="shared" ref="F35" si="2">((E35*100)/D35)-100</f>
        <v>3.591834617952685</v>
      </c>
      <c r="G35" s="1"/>
      <c r="H35" s="1"/>
      <c r="I35" s="1"/>
    </row>
    <row r="36" spans="1:9" x14ac:dyDescent="0.25">
      <c r="A36" s="73" t="s">
        <v>123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LAS PALMAS</v>
      </c>
      <c r="F39" s="50">
        <f>LOOKUP(E39,$A$39:$A$66,$B$39:$B$66)</f>
        <v>188524</v>
      </c>
      <c r="G39" s="50">
        <f>LOOKUP(E39,$A$39:$A$66,$C$39:$C$66)</f>
        <v>171838</v>
      </c>
    </row>
    <row r="40" spans="1:9" x14ac:dyDescent="0.25">
      <c r="A40" s="50" t="str">
        <f t="shared" si="5"/>
        <v>ALICANTE</v>
      </c>
      <c r="B40" s="51">
        <f t="shared" si="3"/>
        <v>57110</v>
      </c>
      <c r="C40" s="51">
        <f t="shared" si="4"/>
        <v>54357</v>
      </c>
      <c r="D40" s="51">
        <f t="shared" ref="D40:D66" si="7">_xlfn.RANK.EQ(B40,$B$39:$B$66)+COUNTIF($B$39:$B$66,B40)-1</f>
        <v>5</v>
      </c>
      <c r="E40" s="50" t="str">
        <f t="shared" si="6"/>
        <v>SANTA CRUZ DE TENERIFE</v>
      </c>
      <c r="F40" s="50">
        <f t="shared" ref="F40:F55" si="8">LOOKUP(E40,$A$39:$A$66,$B$39:$B$66)</f>
        <v>141987</v>
      </c>
      <c r="G40" s="50">
        <f t="shared" ref="G40:G66" si="9">LOOKUP(E40,$A$39:$A$66,$C$39:$C$66)</f>
        <v>130334</v>
      </c>
    </row>
    <row r="41" spans="1:9" x14ac:dyDescent="0.25">
      <c r="A41" s="50" t="str">
        <f t="shared" si="5"/>
        <v>ALMERÍA</v>
      </c>
      <c r="B41" s="51">
        <f t="shared" si="3"/>
        <v>192</v>
      </c>
      <c r="C41" s="51">
        <f t="shared" si="4"/>
        <v>292</v>
      </c>
      <c r="D41" s="51">
        <f t="shared" si="7"/>
        <v>23</v>
      </c>
      <c r="E41" s="50" t="str">
        <f t="shared" si="6"/>
        <v>BARCELONA</v>
      </c>
      <c r="F41" s="50">
        <f t="shared" si="8"/>
        <v>100756</v>
      </c>
      <c r="G41" s="50">
        <f t="shared" si="9"/>
        <v>95395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VALENCIA</v>
      </c>
      <c r="F42" s="50">
        <f t="shared" si="8"/>
        <v>79558</v>
      </c>
      <c r="G42" s="50">
        <f t="shared" si="9"/>
        <v>80384</v>
      </c>
    </row>
    <row r="43" spans="1:9" x14ac:dyDescent="0.25">
      <c r="A43" s="50" t="str">
        <f t="shared" si="5"/>
        <v>BAHÍA DE ALGECIRAS</v>
      </c>
      <c r="B43" s="51">
        <f t="shared" si="3"/>
        <v>2007</v>
      </c>
      <c r="C43" s="51">
        <f t="shared" si="4"/>
        <v>980</v>
      </c>
      <c r="D43" s="51">
        <f t="shared" si="7"/>
        <v>19</v>
      </c>
      <c r="E43" s="50" t="str">
        <f t="shared" si="6"/>
        <v>ALICANTE</v>
      </c>
      <c r="F43" s="50">
        <f t="shared" si="8"/>
        <v>57110</v>
      </c>
      <c r="G43" s="50">
        <f t="shared" si="9"/>
        <v>54357</v>
      </c>
    </row>
    <row r="44" spans="1:9" x14ac:dyDescent="0.25">
      <c r="A44" s="50" t="str">
        <f t="shared" si="5"/>
        <v>BAHÍA DE CÁDIZ</v>
      </c>
      <c r="B44" s="51">
        <f t="shared" si="3"/>
        <v>22922</v>
      </c>
      <c r="C44" s="51">
        <f t="shared" si="4"/>
        <v>14371</v>
      </c>
      <c r="D44" s="51">
        <f t="shared" si="7"/>
        <v>9</v>
      </c>
      <c r="E44" s="50" t="str">
        <f t="shared" si="6"/>
        <v>BALEARES</v>
      </c>
      <c r="F44" s="50">
        <f t="shared" si="8"/>
        <v>50986</v>
      </c>
      <c r="G44" s="50">
        <f t="shared" si="9"/>
        <v>52840</v>
      </c>
    </row>
    <row r="45" spans="1:9" x14ac:dyDescent="0.25">
      <c r="A45" s="50" t="str">
        <f t="shared" si="5"/>
        <v>BALEARES</v>
      </c>
      <c r="B45" s="51">
        <f t="shared" si="3"/>
        <v>50986</v>
      </c>
      <c r="C45" s="51">
        <f t="shared" si="4"/>
        <v>52840</v>
      </c>
      <c r="D45" s="51">
        <f t="shared" si="7"/>
        <v>6</v>
      </c>
      <c r="E45" s="50" t="str">
        <f t="shared" si="6"/>
        <v>SEVILLA</v>
      </c>
      <c r="F45" s="50">
        <f t="shared" si="8"/>
        <v>40779</v>
      </c>
      <c r="G45" s="50">
        <f t="shared" si="9"/>
        <v>61235</v>
      </c>
    </row>
    <row r="46" spans="1:9" x14ac:dyDescent="0.25">
      <c r="A46" s="50" t="str">
        <f t="shared" si="5"/>
        <v>BARCELONA</v>
      </c>
      <c r="B46" s="51">
        <f t="shared" si="3"/>
        <v>100756</v>
      </c>
      <c r="C46" s="51">
        <f t="shared" si="4"/>
        <v>95395</v>
      </c>
      <c r="D46" s="51">
        <f t="shared" si="7"/>
        <v>3</v>
      </c>
      <c r="E46" s="50" t="str">
        <f t="shared" si="6"/>
        <v>BILBAO</v>
      </c>
      <c r="F46" s="50">
        <f t="shared" si="8"/>
        <v>26794</v>
      </c>
      <c r="G46" s="50">
        <f t="shared" si="9"/>
        <v>26898</v>
      </c>
    </row>
    <row r="47" spans="1:9" x14ac:dyDescent="0.25">
      <c r="A47" s="50" t="str">
        <f t="shared" si="5"/>
        <v>BILBAO</v>
      </c>
      <c r="B47" s="51">
        <f t="shared" si="3"/>
        <v>26794</v>
      </c>
      <c r="C47" s="51">
        <f t="shared" si="4"/>
        <v>26898</v>
      </c>
      <c r="D47" s="51">
        <f t="shared" si="7"/>
        <v>8</v>
      </c>
      <c r="E47" s="50" t="str">
        <f t="shared" si="6"/>
        <v>BAHÍA DE CÁDIZ</v>
      </c>
      <c r="F47" s="50">
        <f t="shared" si="8"/>
        <v>22922</v>
      </c>
      <c r="G47" s="50">
        <f t="shared" si="9"/>
        <v>14371</v>
      </c>
    </row>
    <row r="48" spans="1:9" x14ac:dyDescent="0.25">
      <c r="A48" s="50" t="str">
        <f t="shared" si="5"/>
        <v>CARTAGENA</v>
      </c>
      <c r="B48" s="51">
        <f t="shared" si="3"/>
        <v>6054</v>
      </c>
      <c r="C48" s="51">
        <f t="shared" si="4"/>
        <v>15580</v>
      </c>
      <c r="D48" s="51">
        <f t="shared" si="7"/>
        <v>16</v>
      </c>
      <c r="E48" s="50" t="str">
        <f t="shared" si="6"/>
        <v>HUELVA</v>
      </c>
      <c r="F48" s="50">
        <f t="shared" si="8"/>
        <v>17516</v>
      </c>
      <c r="G48" s="50">
        <f t="shared" si="9"/>
        <v>1761</v>
      </c>
    </row>
    <row r="49" spans="1:7" x14ac:dyDescent="0.25">
      <c r="A49" s="50" t="str">
        <f t="shared" si="5"/>
        <v>CASTELLÓN</v>
      </c>
      <c r="B49" s="51">
        <f t="shared" si="3"/>
        <v>1016</v>
      </c>
      <c r="C49" s="51">
        <f t="shared" si="4"/>
        <v>2765</v>
      </c>
      <c r="D49" s="51">
        <f t="shared" si="7"/>
        <v>21</v>
      </c>
      <c r="E49" s="50" t="str">
        <f t="shared" si="6"/>
        <v>VILAGARCÍA</v>
      </c>
      <c r="F49" s="50">
        <f t="shared" si="8"/>
        <v>14227</v>
      </c>
      <c r="G49" s="50">
        <f t="shared" si="9"/>
        <v>13719</v>
      </c>
    </row>
    <row r="50" spans="1:7" x14ac:dyDescent="0.25">
      <c r="A50" s="50" t="str">
        <f t="shared" si="5"/>
        <v>CEUTA</v>
      </c>
      <c r="B50" s="51">
        <f t="shared" si="3"/>
        <v>9664</v>
      </c>
      <c r="C50" s="51">
        <f t="shared" si="4"/>
        <v>9287</v>
      </c>
      <c r="D50" s="51">
        <f t="shared" si="7"/>
        <v>13</v>
      </c>
      <c r="E50" s="50" t="str">
        <f t="shared" si="6"/>
        <v>MELILLA</v>
      </c>
      <c r="F50" s="50">
        <f t="shared" si="8"/>
        <v>10139</v>
      </c>
      <c r="G50" s="50">
        <f t="shared" si="9"/>
        <v>9822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4</v>
      </c>
      <c r="D51" s="51">
        <f t="shared" si="7"/>
        <v>28</v>
      </c>
      <c r="E51" s="50" t="str">
        <f t="shared" si="6"/>
        <v>CEUTA</v>
      </c>
      <c r="F51" s="50">
        <f t="shared" si="8"/>
        <v>9664</v>
      </c>
      <c r="G51" s="50">
        <f t="shared" si="9"/>
        <v>9287</v>
      </c>
    </row>
    <row r="52" spans="1:7" x14ac:dyDescent="0.25">
      <c r="A52" s="50" t="str">
        <f t="shared" si="5"/>
        <v>GIJÓN</v>
      </c>
      <c r="B52" s="51">
        <f t="shared" si="3"/>
        <v>7105</v>
      </c>
      <c r="C52" s="51">
        <f t="shared" si="4"/>
        <v>3411</v>
      </c>
      <c r="D52" s="51">
        <f t="shared" si="7"/>
        <v>15</v>
      </c>
      <c r="E52" s="50" t="str">
        <f t="shared" si="6"/>
        <v>VIGO</v>
      </c>
      <c r="F52" s="50">
        <f t="shared" si="8"/>
        <v>9506</v>
      </c>
      <c r="G52" s="50">
        <f t="shared" si="9"/>
        <v>12846</v>
      </c>
    </row>
    <row r="53" spans="1:7" x14ac:dyDescent="0.25">
      <c r="A53" s="50" t="str">
        <f t="shared" si="5"/>
        <v>HUELVA</v>
      </c>
      <c r="B53" s="51">
        <f t="shared" si="3"/>
        <v>17516</v>
      </c>
      <c r="C53" s="51">
        <f t="shared" si="4"/>
        <v>1761</v>
      </c>
      <c r="D53" s="51">
        <f t="shared" si="7"/>
        <v>10</v>
      </c>
      <c r="E53" s="50" t="str">
        <f t="shared" si="6"/>
        <v>GIJÓN</v>
      </c>
      <c r="F53" s="50">
        <f t="shared" si="8"/>
        <v>7105</v>
      </c>
      <c r="G53" s="50">
        <f t="shared" si="9"/>
        <v>3411</v>
      </c>
    </row>
    <row r="54" spans="1:7" x14ac:dyDescent="0.25">
      <c r="A54" s="50" t="str">
        <f t="shared" si="5"/>
        <v>LAS PALMAS</v>
      </c>
      <c r="B54" s="51">
        <f t="shared" si="3"/>
        <v>188524</v>
      </c>
      <c r="C54" s="51">
        <f t="shared" si="4"/>
        <v>171838</v>
      </c>
      <c r="D54" s="51">
        <f t="shared" si="7"/>
        <v>1</v>
      </c>
      <c r="E54" s="50" t="str">
        <f t="shared" si="6"/>
        <v>CARTAGENA</v>
      </c>
      <c r="F54" s="50">
        <f t="shared" si="8"/>
        <v>6054</v>
      </c>
      <c r="G54" s="50">
        <f t="shared" si="9"/>
        <v>15580</v>
      </c>
    </row>
    <row r="55" spans="1:7" x14ac:dyDescent="0.25">
      <c r="A55" s="50" t="str">
        <f t="shared" si="5"/>
        <v>MÁLAGA</v>
      </c>
      <c r="B55" s="51">
        <f t="shared" si="3"/>
        <v>5924</v>
      </c>
      <c r="C55" s="51">
        <f t="shared" si="4"/>
        <v>6239</v>
      </c>
      <c r="D55" s="51">
        <f t="shared" si="7"/>
        <v>17</v>
      </c>
      <c r="E55" s="50" t="str">
        <f t="shared" si="6"/>
        <v>MÁLAGA</v>
      </c>
      <c r="F55" s="50">
        <f t="shared" si="8"/>
        <v>5924</v>
      </c>
      <c r="G55" s="50">
        <f t="shared" si="9"/>
        <v>6239</v>
      </c>
    </row>
    <row r="56" spans="1:7" x14ac:dyDescent="0.25">
      <c r="A56" s="50" t="str">
        <f t="shared" si="5"/>
        <v>MARÍN Y RÍA DE PONTEVEDRA</v>
      </c>
      <c r="B56" s="51">
        <f t="shared" si="3"/>
        <v>1865</v>
      </c>
      <c r="C56" s="51">
        <f t="shared" si="4"/>
        <v>1271</v>
      </c>
      <c r="D56" s="51">
        <f t="shared" si="7"/>
        <v>20</v>
      </c>
      <c r="E56" s="50" t="str">
        <f t="shared" si="6"/>
        <v>TARRAGONA</v>
      </c>
      <c r="F56" s="50">
        <f t="shared" ref="F56:F66" si="10">LOOKUP(E56,$A$39:$A$66,$B$39:$B$66)</f>
        <v>3758</v>
      </c>
      <c r="G56" s="50">
        <f t="shared" si="9"/>
        <v>4820</v>
      </c>
    </row>
    <row r="57" spans="1:7" x14ac:dyDescent="0.25">
      <c r="A57" s="50" t="str">
        <f t="shared" si="5"/>
        <v>MELILLA</v>
      </c>
      <c r="B57" s="51">
        <f t="shared" si="3"/>
        <v>10139</v>
      </c>
      <c r="C57" s="51">
        <f t="shared" si="4"/>
        <v>9822</v>
      </c>
      <c r="D57" s="51">
        <f t="shared" si="7"/>
        <v>12</v>
      </c>
      <c r="E57" s="50" t="str">
        <f t="shared" si="6"/>
        <v>BAHÍA DE ALGECIRAS</v>
      </c>
      <c r="F57" s="50">
        <f t="shared" si="10"/>
        <v>2007</v>
      </c>
      <c r="G57" s="50">
        <f t="shared" si="9"/>
        <v>980</v>
      </c>
    </row>
    <row r="58" spans="1:7" x14ac:dyDescent="0.25">
      <c r="A58" s="50" t="str">
        <f t="shared" si="5"/>
        <v>MOTRIL</v>
      </c>
      <c r="B58" s="51">
        <f t="shared" si="3"/>
        <v>620</v>
      </c>
      <c r="C58" s="51">
        <f t="shared" si="4"/>
        <v>785</v>
      </c>
      <c r="D58" s="51">
        <f t="shared" si="7"/>
        <v>22</v>
      </c>
      <c r="E58" s="50" t="str">
        <f t="shared" si="6"/>
        <v>MARÍN Y RÍA DE PONTEVEDRA</v>
      </c>
      <c r="F58" s="50">
        <f t="shared" si="10"/>
        <v>1865</v>
      </c>
      <c r="G58" s="50">
        <f t="shared" si="9"/>
        <v>1271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str">
        <f t="shared" si="6"/>
        <v>CASTELLÓN</v>
      </c>
      <c r="F59" s="50">
        <f t="shared" si="10"/>
        <v>1016</v>
      </c>
      <c r="G59" s="50">
        <f t="shared" si="9"/>
        <v>2765</v>
      </c>
    </row>
    <row r="60" spans="1:7" x14ac:dyDescent="0.25">
      <c r="A60" s="50" t="str">
        <f t="shared" si="5"/>
        <v>SANTA CRUZ DE TENERIFE</v>
      </c>
      <c r="B60" s="51">
        <f t="shared" si="3"/>
        <v>141987</v>
      </c>
      <c r="C60" s="51">
        <f t="shared" si="4"/>
        <v>130334</v>
      </c>
      <c r="D60" s="51">
        <f t="shared" si="7"/>
        <v>2</v>
      </c>
      <c r="E60" s="50" t="str">
        <f t="shared" si="6"/>
        <v>MOTRIL</v>
      </c>
      <c r="F60" s="50">
        <f t="shared" si="10"/>
        <v>620</v>
      </c>
      <c r="G60" s="50">
        <f t="shared" si="9"/>
        <v>785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str">
        <f t="shared" si="6"/>
        <v>ALMERÍA</v>
      </c>
      <c r="F61" s="50">
        <f t="shared" si="10"/>
        <v>192</v>
      </c>
      <c r="G61" s="50">
        <f t="shared" si="9"/>
        <v>292</v>
      </c>
    </row>
    <row r="62" spans="1:7" x14ac:dyDescent="0.25">
      <c r="A62" s="50" t="str">
        <f t="shared" si="5"/>
        <v>SEVILLA</v>
      </c>
      <c r="B62" s="51">
        <f t="shared" si="3"/>
        <v>40779</v>
      </c>
      <c r="C62" s="51">
        <f t="shared" si="4"/>
        <v>61235</v>
      </c>
      <c r="D62" s="51">
        <f t="shared" si="7"/>
        <v>7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3758</v>
      </c>
      <c r="C63" s="51">
        <f t="shared" si="4"/>
        <v>4820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79558</v>
      </c>
      <c r="C64" s="51">
        <f t="shared" si="4"/>
        <v>80384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9506</v>
      </c>
      <c r="C65" s="51">
        <f t="shared" si="4"/>
        <v>12846</v>
      </c>
      <c r="D65" s="51">
        <f t="shared" si="7"/>
        <v>14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14227</v>
      </c>
      <c r="C66" s="51">
        <f t="shared" si="4"/>
        <v>13719</v>
      </c>
      <c r="D66" s="51">
        <f t="shared" si="7"/>
        <v>11</v>
      </c>
      <c r="E66" s="50" t="str">
        <f t="shared" si="6"/>
        <v>A CORUÑA</v>
      </c>
      <c r="F66" s="50">
        <f t="shared" si="10"/>
        <v>0</v>
      </c>
      <c r="G66" s="50">
        <f t="shared" si="9"/>
        <v>71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>
      <selection activeCell="F26" sqref="F2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</v>
      </c>
      <c r="C7" s="10">
        <v>0</v>
      </c>
      <c r="D7" s="10">
        <v>1</v>
      </c>
      <c r="E7" s="10">
        <v>2</v>
      </c>
      <c r="F7" s="11">
        <f>((E7*100)/D7)-100</f>
        <v>100</v>
      </c>
      <c r="G7" s="1"/>
      <c r="H7" s="1"/>
      <c r="I7" s="1"/>
    </row>
    <row r="8" spans="1:12" x14ac:dyDescent="0.25">
      <c r="A8" s="12" t="s">
        <v>31</v>
      </c>
      <c r="B8" s="13">
        <v>1650</v>
      </c>
      <c r="C8" s="13">
        <v>1334</v>
      </c>
      <c r="D8" s="13">
        <v>6418</v>
      </c>
      <c r="E8" s="13">
        <v>7802</v>
      </c>
      <c r="F8" s="14">
        <f t="shared" ref="F8:F34" si="0">((E8*100)/D8)-100</f>
        <v>21.564350264880019</v>
      </c>
      <c r="G8" s="1"/>
      <c r="H8" s="1"/>
      <c r="I8" s="1"/>
    </row>
    <row r="9" spans="1:12" x14ac:dyDescent="0.25">
      <c r="A9" s="9" t="s">
        <v>164</v>
      </c>
      <c r="B9" s="10">
        <v>757</v>
      </c>
      <c r="C9" s="10">
        <v>596</v>
      </c>
      <c r="D9" s="10">
        <v>2022</v>
      </c>
      <c r="E9" s="10">
        <v>2645</v>
      </c>
      <c r="F9" s="11">
        <f t="shared" si="0"/>
        <v>30.811078140454981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29022</v>
      </c>
      <c r="C11" s="10">
        <v>32647</v>
      </c>
      <c r="D11" s="10">
        <v>145735</v>
      </c>
      <c r="E11" s="10">
        <v>146115</v>
      </c>
      <c r="F11" s="11">
        <f t="shared" si="0"/>
        <v>0.26074724671492788</v>
      </c>
      <c r="G11" s="1"/>
      <c r="H11" s="1"/>
      <c r="I11" s="1"/>
    </row>
    <row r="12" spans="1:12" x14ac:dyDescent="0.25">
      <c r="A12" s="12" t="s">
        <v>168</v>
      </c>
      <c r="B12" s="13">
        <v>2212</v>
      </c>
      <c r="C12" s="13">
        <v>1876</v>
      </c>
      <c r="D12" s="13">
        <v>10379</v>
      </c>
      <c r="E12" s="13">
        <v>12551</v>
      </c>
      <c r="F12" s="14">
        <f t="shared" si="0"/>
        <v>20.926871567588407</v>
      </c>
      <c r="G12" s="1"/>
      <c r="H12" s="1"/>
      <c r="I12" s="1"/>
    </row>
    <row r="13" spans="1:12" x14ac:dyDescent="0.25">
      <c r="A13" s="9" t="s">
        <v>32</v>
      </c>
      <c r="B13" s="10">
        <v>17</v>
      </c>
      <c r="C13" s="10">
        <v>4</v>
      </c>
      <c r="D13" s="10">
        <v>26</v>
      </c>
      <c r="E13" s="10">
        <v>25</v>
      </c>
      <c r="F13" s="11">
        <f t="shared" si="0"/>
        <v>-3.8461538461538396</v>
      </c>
      <c r="G13" s="1"/>
      <c r="H13" s="1"/>
      <c r="I13" s="1"/>
    </row>
    <row r="14" spans="1:12" x14ac:dyDescent="0.25">
      <c r="A14" s="12" t="s">
        <v>33</v>
      </c>
      <c r="B14" s="13">
        <v>128644</v>
      </c>
      <c r="C14" s="13">
        <v>144233</v>
      </c>
      <c r="D14" s="13">
        <v>620994</v>
      </c>
      <c r="E14" s="13">
        <v>674569</v>
      </c>
      <c r="F14" s="14">
        <f t="shared" si="0"/>
        <v>8.6272975262240834</v>
      </c>
      <c r="G14" s="1"/>
      <c r="H14" s="1"/>
      <c r="I14" s="1"/>
    </row>
    <row r="15" spans="1:12" x14ac:dyDescent="0.25">
      <c r="A15" s="9" t="s">
        <v>34</v>
      </c>
      <c r="B15" s="10">
        <v>45354</v>
      </c>
      <c r="C15" s="10">
        <v>42680</v>
      </c>
      <c r="D15" s="10">
        <v>208783</v>
      </c>
      <c r="E15" s="10">
        <v>202766</v>
      </c>
      <c r="F15" s="11">
        <f t="shared" si="0"/>
        <v>-2.8819396215209139</v>
      </c>
      <c r="G15" s="1"/>
      <c r="H15" s="1"/>
      <c r="I15" s="1"/>
    </row>
    <row r="16" spans="1:12" x14ac:dyDescent="0.25">
      <c r="A16" s="12" t="s">
        <v>35</v>
      </c>
      <c r="B16" s="13">
        <v>6393</v>
      </c>
      <c r="C16" s="13">
        <v>6258</v>
      </c>
      <c r="D16" s="13">
        <v>27153</v>
      </c>
      <c r="E16" s="13">
        <v>26788</v>
      </c>
      <c r="F16" s="14">
        <f t="shared" si="0"/>
        <v>-1.3442345228888115</v>
      </c>
      <c r="G16" s="1"/>
      <c r="H16" s="1"/>
      <c r="I16" s="1"/>
    </row>
    <row r="17" spans="1:9" x14ac:dyDescent="0.25">
      <c r="A17" s="9" t="s">
        <v>169</v>
      </c>
      <c r="B17" s="10">
        <v>20319</v>
      </c>
      <c r="C17" s="10">
        <v>18338</v>
      </c>
      <c r="D17" s="10">
        <v>84009</v>
      </c>
      <c r="E17" s="10">
        <v>89130</v>
      </c>
      <c r="F17" s="11">
        <f t="shared" si="0"/>
        <v>6.0957754526300789</v>
      </c>
      <c r="G17" s="1"/>
      <c r="H17" s="1"/>
      <c r="I17" s="1"/>
    </row>
    <row r="18" spans="1:9" x14ac:dyDescent="0.25">
      <c r="A18" s="12" t="s">
        <v>36</v>
      </c>
      <c r="B18" s="13">
        <v>6</v>
      </c>
      <c r="C18" s="13">
        <v>1</v>
      </c>
      <c r="D18" s="13">
        <v>14</v>
      </c>
      <c r="E18" s="13">
        <v>4</v>
      </c>
      <c r="F18" s="14">
        <f t="shared" si="0"/>
        <v>-71.428571428571431</v>
      </c>
      <c r="G18" s="1"/>
      <c r="H18" s="1"/>
      <c r="I18" s="1"/>
    </row>
    <row r="19" spans="1:9" x14ac:dyDescent="0.25">
      <c r="A19" s="9" t="s">
        <v>37</v>
      </c>
      <c r="B19" s="10">
        <v>53</v>
      </c>
      <c r="C19" s="10">
        <v>13</v>
      </c>
      <c r="D19" s="10">
        <v>283</v>
      </c>
      <c r="E19" s="10">
        <v>246</v>
      </c>
      <c r="F19" s="11">
        <f t="shared" si="0"/>
        <v>-13.07420494699646</v>
      </c>
      <c r="G19" s="1"/>
      <c r="H19" s="1"/>
      <c r="I19" s="1"/>
    </row>
    <row r="20" spans="1:9" x14ac:dyDescent="0.25">
      <c r="A20" s="12" t="s">
        <v>170</v>
      </c>
      <c r="B20" s="13">
        <v>4495</v>
      </c>
      <c r="C20" s="13">
        <v>4940</v>
      </c>
      <c r="D20" s="13">
        <v>21118</v>
      </c>
      <c r="E20" s="13">
        <v>24305</v>
      </c>
      <c r="F20" s="14">
        <f t="shared" si="0"/>
        <v>15.09139123023013</v>
      </c>
      <c r="G20" s="1"/>
      <c r="H20" s="1"/>
      <c r="I20" s="1"/>
    </row>
    <row r="21" spans="1:9" x14ac:dyDescent="0.25">
      <c r="A21" s="9" t="s">
        <v>38</v>
      </c>
      <c r="B21" s="10">
        <v>922</v>
      </c>
      <c r="C21" s="10">
        <v>584</v>
      </c>
      <c r="D21" s="10">
        <v>2923</v>
      </c>
      <c r="E21" s="10">
        <v>3292</v>
      </c>
      <c r="F21" s="11">
        <f t="shared" si="0"/>
        <v>12.624016421484782</v>
      </c>
      <c r="G21" s="1"/>
      <c r="H21" s="1"/>
      <c r="I21" s="1"/>
    </row>
    <row r="22" spans="1:9" x14ac:dyDescent="0.25">
      <c r="A22" s="12" t="s">
        <v>59</v>
      </c>
      <c r="B22" s="13">
        <v>6801</v>
      </c>
      <c r="C22" s="13">
        <v>6636</v>
      </c>
      <c r="D22" s="13">
        <v>33771</v>
      </c>
      <c r="E22" s="13">
        <v>33880</v>
      </c>
      <c r="F22" s="14">
        <f t="shared" si="0"/>
        <v>0.32276213319120473</v>
      </c>
      <c r="G22" s="1"/>
      <c r="H22" s="1"/>
      <c r="I22" s="1"/>
    </row>
    <row r="23" spans="1:9" x14ac:dyDescent="0.25">
      <c r="A23" s="9" t="s">
        <v>171</v>
      </c>
      <c r="B23" s="10">
        <v>1098</v>
      </c>
      <c r="C23" s="10">
        <v>2107</v>
      </c>
      <c r="D23" s="10">
        <v>6569</v>
      </c>
      <c r="E23" s="10">
        <v>8002</v>
      </c>
      <c r="F23" s="11">
        <f t="shared" si="0"/>
        <v>21.81458365047952</v>
      </c>
      <c r="G23" s="1"/>
      <c r="H23" s="1"/>
      <c r="I23" s="1"/>
    </row>
    <row r="24" spans="1:9" x14ac:dyDescent="0.25">
      <c r="A24" s="12" t="s">
        <v>173</v>
      </c>
      <c r="B24" s="13">
        <v>2880</v>
      </c>
      <c r="C24" s="13">
        <v>6681</v>
      </c>
      <c r="D24" s="13">
        <v>14921</v>
      </c>
      <c r="E24" s="13">
        <v>29079</v>
      </c>
      <c r="F24" s="14">
        <f t="shared" si="0"/>
        <v>94.886401715702704</v>
      </c>
      <c r="G24" s="1"/>
      <c r="H24" s="1"/>
      <c r="I24" s="1"/>
    </row>
    <row r="25" spans="1:9" x14ac:dyDescent="0.25">
      <c r="A25" s="9" t="s">
        <v>39</v>
      </c>
      <c r="B25" s="10">
        <v>1032</v>
      </c>
      <c r="C25" s="10">
        <v>1434</v>
      </c>
      <c r="D25" s="10">
        <v>4613</v>
      </c>
      <c r="E25" s="10">
        <v>5352</v>
      </c>
      <c r="F25" s="11">
        <f t="shared" si="0"/>
        <v>16.019943637546064</v>
      </c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24</v>
      </c>
      <c r="D26" s="13">
        <v>0</v>
      </c>
      <c r="E26" s="13">
        <v>88</v>
      </c>
      <c r="F26" s="14"/>
      <c r="G26" s="1"/>
      <c r="H26" s="1"/>
      <c r="I26" s="1"/>
    </row>
    <row r="27" spans="1:9" x14ac:dyDescent="0.25">
      <c r="A27" s="9" t="s">
        <v>41</v>
      </c>
      <c r="B27" s="10">
        <v>1134</v>
      </c>
      <c r="C27" s="10">
        <v>0</v>
      </c>
      <c r="D27" s="10">
        <v>3816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2403</v>
      </c>
      <c r="C28" s="13">
        <v>3091</v>
      </c>
      <c r="D28" s="13">
        <v>16623</v>
      </c>
      <c r="E28" s="13">
        <v>17161</v>
      </c>
      <c r="F28" s="14">
        <f t="shared" si="0"/>
        <v>3.2364795764904102</v>
      </c>
      <c r="G28" s="1"/>
      <c r="H28" s="1"/>
      <c r="I28" s="1"/>
    </row>
    <row r="29" spans="1:9" x14ac:dyDescent="0.25">
      <c r="A29" s="9" t="s">
        <v>43</v>
      </c>
      <c r="B29" s="10">
        <v>115</v>
      </c>
      <c r="C29" s="10">
        <v>539</v>
      </c>
      <c r="D29" s="10">
        <v>523</v>
      </c>
      <c r="E29" s="10">
        <v>1314</v>
      </c>
      <c r="F29" s="11">
        <f t="shared" si="0"/>
        <v>151.24282982791587</v>
      </c>
      <c r="G29" s="1"/>
      <c r="H29" s="1"/>
      <c r="I29" s="1"/>
    </row>
    <row r="30" spans="1:9" x14ac:dyDescent="0.25">
      <c r="A30" s="12" t="s">
        <v>44</v>
      </c>
      <c r="B30" s="13">
        <v>447</v>
      </c>
      <c r="C30" s="13">
        <v>1342</v>
      </c>
      <c r="D30" s="13">
        <v>2053</v>
      </c>
      <c r="E30" s="13">
        <v>3939</v>
      </c>
      <c r="F30" s="14">
        <f t="shared" si="0"/>
        <v>91.865562591329763</v>
      </c>
      <c r="G30" s="1"/>
      <c r="H30" s="1"/>
      <c r="I30" s="1"/>
    </row>
    <row r="31" spans="1:9" x14ac:dyDescent="0.25">
      <c r="A31" s="9" t="s">
        <v>45</v>
      </c>
      <c r="B31" s="10">
        <v>5087</v>
      </c>
      <c r="C31" s="10">
        <v>4057</v>
      </c>
      <c r="D31" s="10">
        <v>22253</v>
      </c>
      <c r="E31" s="10">
        <v>19276</v>
      </c>
      <c r="F31" s="11">
        <f t="shared" si="0"/>
        <v>-13.3779715094594</v>
      </c>
      <c r="G31" s="1"/>
      <c r="H31" s="1"/>
      <c r="I31" s="1"/>
    </row>
    <row r="32" spans="1:9" x14ac:dyDescent="0.25">
      <c r="A32" s="12" t="s">
        <v>46</v>
      </c>
      <c r="B32" s="13">
        <v>182375</v>
      </c>
      <c r="C32" s="13">
        <v>196214</v>
      </c>
      <c r="D32" s="13">
        <v>837395</v>
      </c>
      <c r="E32" s="13">
        <v>817537</v>
      </c>
      <c r="F32" s="14">
        <f t="shared" si="0"/>
        <v>-2.3714017876868212</v>
      </c>
      <c r="G32" s="1"/>
      <c r="H32" s="1"/>
      <c r="I32" s="1"/>
    </row>
    <row r="33" spans="1:9" x14ac:dyDescent="0.25">
      <c r="A33" s="9" t="s">
        <v>47</v>
      </c>
      <c r="B33" s="10">
        <v>13198</v>
      </c>
      <c r="C33" s="10">
        <v>16082</v>
      </c>
      <c r="D33" s="10">
        <v>62430</v>
      </c>
      <c r="E33" s="10">
        <v>61972</v>
      </c>
      <c r="F33" s="11">
        <f t="shared" si="0"/>
        <v>-0.73362165625501063</v>
      </c>
      <c r="G33" s="1"/>
      <c r="H33" s="1"/>
      <c r="I33" s="1"/>
    </row>
    <row r="34" spans="1:9" x14ac:dyDescent="0.25">
      <c r="A34" s="12" t="s">
        <v>172</v>
      </c>
      <c r="B34" s="13">
        <v>67</v>
      </c>
      <c r="C34" s="13">
        <v>77</v>
      </c>
      <c r="D34" s="13">
        <v>323</v>
      </c>
      <c r="E34" s="13">
        <v>349</v>
      </c>
      <c r="F34" s="14">
        <f t="shared" si="0"/>
        <v>8.0495356037151709</v>
      </c>
      <c r="G34" s="1"/>
      <c r="H34" s="1"/>
      <c r="I34" s="1"/>
    </row>
    <row r="35" spans="1:9" x14ac:dyDescent="0.25">
      <c r="A35" s="15" t="s">
        <v>48</v>
      </c>
      <c r="B35" s="16">
        <f>SUM(B7:B34)</f>
        <v>456482</v>
      </c>
      <c r="C35" s="16">
        <f t="shared" ref="C35:E35" si="1">SUM(C7:C34)</f>
        <v>491788</v>
      </c>
      <c r="D35" s="16">
        <f t="shared" si="1"/>
        <v>2135148</v>
      </c>
      <c r="E35" s="16">
        <f t="shared" si="1"/>
        <v>2188189</v>
      </c>
      <c r="F35" s="17">
        <f t="shared" ref="F35" si="2">((E35*100)/D35)-100</f>
        <v>2.4841837661838895</v>
      </c>
      <c r="G35" s="1"/>
      <c r="H35" s="1"/>
      <c r="I35" s="1"/>
    </row>
    <row r="36" spans="1:9" x14ac:dyDescent="0.25">
      <c r="A36" s="73" t="s">
        <v>124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</v>
      </c>
      <c r="C39" s="51">
        <f t="shared" si="4"/>
        <v>1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817537</v>
      </c>
      <c r="G39" s="50">
        <f>LOOKUP(E39,$A$39:$A$66,$C$39:$C$66)</f>
        <v>837395</v>
      </c>
    </row>
    <row r="40" spans="1:9" x14ac:dyDescent="0.25">
      <c r="A40" s="50" t="str">
        <f t="shared" si="5"/>
        <v>ALICANTE</v>
      </c>
      <c r="B40" s="51">
        <f t="shared" si="3"/>
        <v>7802</v>
      </c>
      <c r="C40" s="51">
        <f t="shared" si="4"/>
        <v>6418</v>
      </c>
      <c r="D40" s="51">
        <f t="shared" ref="D40:D66" si="7">_xlfn.RANK.EQ(B40,$B$39:$B$66)+COUNTIF($B$39:$B$66,B40)-1</f>
        <v>15</v>
      </c>
      <c r="E40" s="50" t="str">
        <f t="shared" si="6"/>
        <v>BARCELONA</v>
      </c>
      <c r="F40" s="50">
        <f t="shared" ref="F40:F55" si="8">LOOKUP(E40,$A$39:$A$66,$B$39:$B$66)</f>
        <v>674569</v>
      </c>
      <c r="G40" s="50">
        <f t="shared" ref="G40:G66" si="9">LOOKUP(E40,$A$39:$A$66,$C$39:$C$66)</f>
        <v>620994</v>
      </c>
    </row>
    <row r="41" spans="1:9" x14ac:dyDescent="0.25">
      <c r="A41" s="50" t="str">
        <f t="shared" si="5"/>
        <v>ALMERÍA</v>
      </c>
      <c r="B41" s="51">
        <f t="shared" si="3"/>
        <v>2645</v>
      </c>
      <c r="C41" s="51">
        <f t="shared" si="4"/>
        <v>2022</v>
      </c>
      <c r="D41" s="51">
        <f t="shared" si="7"/>
        <v>19</v>
      </c>
      <c r="E41" s="50" t="str">
        <f t="shared" si="6"/>
        <v>BILBAO</v>
      </c>
      <c r="F41" s="50">
        <f t="shared" si="8"/>
        <v>202766</v>
      </c>
      <c r="G41" s="50">
        <f t="shared" si="9"/>
        <v>208783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BAHÍA DE ALGECIRAS</v>
      </c>
      <c r="F42" s="50">
        <f t="shared" si="8"/>
        <v>146115</v>
      </c>
      <c r="G42" s="50">
        <f t="shared" si="9"/>
        <v>145735</v>
      </c>
    </row>
    <row r="43" spans="1:9" x14ac:dyDescent="0.25">
      <c r="A43" s="50" t="str">
        <f t="shared" si="5"/>
        <v>BAHÍA DE ALGECIRAS</v>
      </c>
      <c r="B43" s="51">
        <f t="shared" si="3"/>
        <v>146115</v>
      </c>
      <c r="C43" s="51">
        <f t="shared" si="4"/>
        <v>145735</v>
      </c>
      <c r="D43" s="51">
        <f t="shared" si="7"/>
        <v>4</v>
      </c>
      <c r="E43" s="50" t="str">
        <f t="shared" si="6"/>
        <v>CASTELLÓN</v>
      </c>
      <c r="F43" s="50">
        <f t="shared" si="8"/>
        <v>89130</v>
      </c>
      <c r="G43" s="50">
        <f t="shared" si="9"/>
        <v>84009</v>
      </c>
    </row>
    <row r="44" spans="1:9" x14ac:dyDescent="0.25">
      <c r="A44" s="50" t="str">
        <f t="shared" si="5"/>
        <v>BAHÍA DE CÁDIZ</v>
      </c>
      <c r="B44" s="51">
        <f t="shared" si="3"/>
        <v>12551</v>
      </c>
      <c r="C44" s="51">
        <f t="shared" si="4"/>
        <v>10379</v>
      </c>
      <c r="D44" s="51">
        <f t="shared" si="7"/>
        <v>13</v>
      </c>
      <c r="E44" s="50" t="str">
        <f t="shared" si="6"/>
        <v>VIGO</v>
      </c>
      <c r="F44" s="50">
        <f t="shared" si="8"/>
        <v>61972</v>
      </c>
      <c r="G44" s="50">
        <f t="shared" si="9"/>
        <v>62430</v>
      </c>
    </row>
    <row r="45" spans="1:9" x14ac:dyDescent="0.25">
      <c r="A45" s="50" t="str">
        <f t="shared" si="5"/>
        <v>BALEARES</v>
      </c>
      <c r="B45" s="51">
        <f t="shared" si="3"/>
        <v>25</v>
      </c>
      <c r="C45" s="51">
        <f t="shared" si="4"/>
        <v>26</v>
      </c>
      <c r="D45" s="51">
        <f t="shared" si="7"/>
        <v>24</v>
      </c>
      <c r="E45" s="50" t="str">
        <f t="shared" si="6"/>
        <v>LAS PALMAS</v>
      </c>
      <c r="F45" s="50">
        <f t="shared" si="8"/>
        <v>33880</v>
      </c>
      <c r="G45" s="50">
        <f t="shared" si="9"/>
        <v>33771</v>
      </c>
    </row>
    <row r="46" spans="1:9" x14ac:dyDescent="0.25">
      <c r="A46" s="50" t="str">
        <f t="shared" si="5"/>
        <v>BARCELONA</v>
      </c>
      <c r="B46" s="51">
        <f t="shared" si="3"/>
        <v>674569</v>
      </c>
      <c r="C46" s="51">
        <f t="shared" si="4"/>
        <v>620994</v>
      </c>
      <c r="D46" s="51">
        <f t="shared" si="7"/>
        <v>2</v>
      </c>
      <c r="E46" s="50" t="str">
        <f t="shared" si="6"/>
        <v>MARÍN Y RÍA DE PONTEVEDRA</v>
      </c>
      <c r="F46" s="50">
        <f t="shared" si="8"/>
        <v>29079</v>
      </c>
      <c r="G46" s="50">
        <f t="shared" si="9"/>
        <v>14921</v>
      </c>
    </row>
    <row r="47" spans="1:9" x14ac:dyDescent="0.25">
      <c r="A47" s="50" t="str">
        <f t="shared" si="5"/>
        <v>BILBAO</v>
      </c>
      <c r="B47" s="51">
        <f t="shared" si="3"/>
        <v>202766</v>
      </c>
      <c r="C47" s="51">
        <f t="shared" si="4"/>
        <v>208783</v>
      </c>
      <c r="D47" s="51">
        <f t="shared" si="7"/>
        <v>3</v>
      </c>
      <c r="E47" s="50" t="str">
        <f t="shared" si="6"/>
        <v>CARTAGENA</v>
      </c>
      <c r="F47" s="50">
        <f t="shared" si="8"/>
        <v>26788</v>
      </c>
      <c r="G47" s="50">
        <f t="shared" si="9"/>
        <v>27153</v>
      </c>
    </row>
    <row r="48" spans="1:9" x14ac:dyDescent="0.25">
      <c r="A48" s="50" t="str">
        <f t="shared" si="5"/>
        <v>CARTAGENA</v>
      </c>
      <c r="B48" s="51">
        <f t="shared" si="3"/>
        <v>26788</v>
      </c>
      <c r="C48" s="51">
        <f t="shared" si="4"/>
        <v>27153</v>
      </c>
      <c r="D48" s="51">
        <f t="shared" si="7"/>
        <v>9</v>
      </c>
      <c r="E48" s="50" t="str">
        <f t="shared" si="6"/>
        <v>GIJÓN</v>
      </c>
      <c r="F48" s="50">
        <f t="shared" si="8"/>
        <v>24305</v>
      </c>
      <c r="G48" s="50">
        <f t="shared" si="9"/>
        <v>21118</v>
      </c>
    </row>
    <row r="49" spans="1:7" x14ac:dyDescent="0.25">
      <c r="A49" s="50" t="str">
        <f t="shared" si="5"/>
        <v>CASTELLÓN</v>
      </c>
      <c r="B49" s="51">
        <f t="shared" si="3"/>
        <v>89130</v>
      </c>
      <c r="C49" s="51">
        <f t="shared" si="4"/>
        <v>84009</v>
      </c>
      <c r="D49" s="51">
        <f t="shared" si="7"/>
        <v>5</v>
      </c>
      <c r="E49" s="50" t="str">
        <f t="shared" si="6"/>
        <v>TARRAGONA</v>
      </c>
      <c r="F49" s="50">
        <f t="shared" si="8"/>
        <v>19276</v>
      </c>
      <c r="G49" s="50">
        <f t="shared" si="9"/>
        <v>22253</v>
      </c>
    </row>
    <row r="50" spans="1:7" x14ac:dyDescent="0.25">
      <c r="A50" s="50" t="str">
        <f t="shared" si="5"/>
        <v>CEUTA</v>
      </c>
      <c r="B50" s="51">
        <f t="shared" si="3"/>
        <v>4</v>
      </c>
      <c r="C50" s="51">
        <f t="shared" si="4"/>
        <v>14</v>
      </c>
      <c r="D50" s="51">
        <f t="shared" si="7"/>
        <v>25</v>
      </c>
      <c r="E50" s="50" t="str">
        <f t="shared" si="6"/>
        <v>SANTA CRUZ DE TENERIFE</v>
      </c>
      <c r="F50" s="50">
        <f t="shared" si="8"/>
        <v>17161</v>
      </c>
      <c r="G50" s="50">
        <f t="shared" si="9"/>
        <v>16623</v>
      </c>
    </row>
    <row r="51" spans="1:7" x14ac:dyDescent="0.25">
      <c r="A51" s="50" t="str">
        <f t="shared" si="5"/>
        <v>FERROL-SAN CIBRAO</v>
      </c>
      <c r="B51" s="51">
        <f t="shared" si="3"/>
        <v>246</v>
      </c>
      <c r="C51" s="51">
        <f t="shared" si="4"/>
        <v>283</v>
      </c>
      <c r="D51" s="51">
        <f t="shared" si="7"/>
        <v>22</v>
      </c>
      <c r="E51" s="50" t="str">
        <f t="shared" si="6"/>
        <v>BAHÍA DE CÁDIZ</v>
      </c>
      <c r="F51" s="50">
        <f t="shared" si="8"/>
        <v>12551</v>
      </c>
      <c r="G51" s="50">
        <f t="shared" si="9"/>
        <v>10379</v>
      </c>
    </row>
    <row r="52" spans="1:7" x14ac:dyDescent="0.25">
      <c r="A52" s="50" t="str">
        <f t="shared" si="5"/>
        <v>GIJÓN</v>
      </c>
      <c r="B52" s="51">
        <f t="shared" si="3"/>
        <v>24305</v>
      </c>
      <c r="C52" s="51">
        <f t="shared" si="4"/>
        <v>21118</v>
      </c>
      <c r="D52" s="51">
        <f t="shared" si="7"/>
        <v>10</v>
      </c>
      <c r="E52" s="50" t="str">
        <f t="shared" si="6"/>
        <v>MÁLAGA</v>
      </c>
      <c r="F52" s="50">
        <f t="shared" si="8"/>
        <v>8002</v>
      </c>
      <c r="G52" s="50">
        <f t="shared" si="9"/>
        <v>6569</v>
      </c>
    </row>
    <row r="53" spans="1:7" x14ac:dyDescent="0.25">
      <c r="A53" s="50" t="str">
        <f t="shared" si="5"/>
        <v>HUELVA</v>
      </c>
      <c r="B53" s="51">
        <f t="shared" si="3"/>
        <v>3292</v>
      </c>
      <c r="C53" s="51">
        <f t="shared" si="4"/>
        <v>2923</v>
      </c>
      <c r="D53" s="51">
        <f t="shared" si="7"/>
        <v>18</v>
      </c>
      <c r="E53" s="50" t="str">
        <f t="shared" si="6"/>
        <v>ALICANTE</v>
      </c>
      <c r="F53" s="50">
        <f t="shared" si="8"/>
        <v>7802</v>
      </c>
      <c r="G53" s="50">
        <f t="shared" si="9"/>
        <v>6418</v>
      </c>
    </row>
    <row r="54" spans="1:7" x14ac:dyDescent="0.25">
      <c r="A54" s="50" t="str">
        <f t="shared" si="5"/>
        <v>LAS PALMAS</v>
      </c>
      <c r="B54" s="51">
        <f t="shared" si="3"/>
        <v>33880</v>
      </c>
      <c r="C54" s="51">
        <f t="shared" si="4"/>
        <v>33771</v>
      </c>
      <c r="D54" s="51">
        <f t="shared" si="7"/>
        <v>7</v>
      </c>
      <c r="E54" s="50" t="str">
        <f t="shared" si="6"/>
        <v>MELILLA</v>
      </c>
      <c r="F54" s="50">
        <f t="shared" si="8"/>
        <v>5352</v>
      </c>
      <c r="G54" s="50">
        <f t="shared" si="9"/>
        <v>4613</v>
      </c>
    </row>
    <row r="55" spans="1:7" x14ac:dyDescent="0.25">
      <c r="A55" s="50" t="str">
        <f t="shared" si="5"/>
        <v>MÁLAGA</v>
      </c>
      <c r="B55" s="51">
        <f t="shared" si="3"/>
        <v>8002</v>
      </c>
      <c r="C55" s="51">
        <f t="shared" si="4"/>
        <v>6569</v>
      </c>
      <c r="D55" s="51">
        <f t="shared" si="7"/>
        <v>14</v>
      </c>
      <c r="E55" s="50" t="str">
        <f t="shared" si="6"/>
        <v>SEVILLA</v>
      </c>
      <c r="F55" s="50">
        <f t="shared" si="8"/>
        <v>3939</v>
      </c>
      <c r="G55" s="50">
        <f t="shared" si="9"/>
        <v>2053</v>
      </c>
    </row>
    <row r="56" spans="1:7" x14ac:dyDescent="0.25">
      <c r="A56" s="50" t="str">
        <f t="shared" si="5"/>
        <v>MARÍN Y RÍA DE PONTEVEDRA</v>
      </c>
      <c r="B56" s="51">
        <f t="shared" si="3"/>
        <v>29079</v>
      </c>
      <c r="C56" s="51">
        <f t="shared" si="4"/>
        <v>14921</v>
      </c>
      <c r="D56" s="51">
        <f t="shared" si="7"/>
        <v>8</v>
      </c>
      <c r="E56" s="50" t="str">
        <f t="shared" si="6"/>
        <v>HUELVA</v>
      </c>
      <c r="F56" s="50">
        <f t="shared" ref="F56:F66" si="10">LOOKUP(E56,$A$39:$A$66,$B$39:$B$66)</f>
        <v>3292</v>
      </c>
      <c r="G56" s="50">
        <f t="shared" si="9"/>
        <v>2923</v>
      </c>
    </row>
    <row r="57" spans="1:7" x14ac:dyDescent="0.25">
      <c r="A57" s="50" t="str">
        <f t="shared" si="5"/>
        <v>MELILLA</v>
      </c>
      <c r="B57" s="51">
        <f t="shared" si="3"/>
        <v>5352</v>
      </c>
      <c r="C57" s="51">
        <f t="shared" si="4"/>
        <v>4613</v>
      </c>
      <c r="D57" s="51">
        <f t="shared" si="7"/>
        <v>16</v>
      </c>
      <c r="E57" s="50" t="str">
        <f t="shared" si="6"/>
        <v>ALMERÍA</v>
      </c>
      <c r="F57" s="50">
        <f t="shared" si="10"/>
        <v>2645</v>
      </c>
      <c r="G57" s="50">
        <f t="shared" si="9"/>
        <v>2022</v>
      </c>
    </row>
    <row r="58" spans="1:7" x14ac:dyDescent="0.25">
      <c r="A58" s="50" t="str">
        <f t="shared" si="5"/>
        <v>MOTRIL</v>
      </c>
      <c r="B58" s="51">
        <f t="shared" si="3"/>
        <v>88</v>
      </c>
      <c r="C58" s="51">
        <f t="shared" si="4"/>
        <v>0</v>
      </c>
      <c r="D58" s="51">
        <f t="shared" si="7"/>
        <v>23</v>
      </c>
      <c r="E58" s="50" t="str">
        <f t="shared" si="6"/>
        <v>SANTANDER</v>
      </c>
      <c r="F58" s="50">
        <f t="shared" si="10"/>
        <v>1314</v>
      </c>
      <c r="G58" s="50">
        <f t="shared" si="9"/>
        <v>523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3816</v>
      </c>
      <c r="D59" s="51">
        <f t="shared" si="7"/>
        <v>28</v>
      </c>
      <c r="E59" s="50" t="str">
        <f t="shared" si="6"/>
        <v>VILAGARCÍA</v>
      </c>
      <c r="F59" s="50">
        <f t="shared" si="10"/>
        <v>349</v>
      </c>
      <c r="G59" s="50">
        <f t="shared" si="9"/>
        <v>323</v>
      </c>
    </row>
    <row r="60" spans="1:7" x14ac:dyDescent="0.25">
      <c r="A60" s="50" t="str">
        <f t="shared" si="5"/>
        <v>SANTA CRUZ DE TENERIFE</v>
      </c>
      <c r="B60" s="51">
        <f t="shared" si="3"/>
        <v>17161</v>
      </c>
      <c r="C60" s="51">
        <f t="shared" si="4"/>
        <v>16623</v>
      </c>
      <c r="D60" s="51">
        <f t="shared" si="7"/>
        <v>12</v>
      </c>
      <c r="E60" s="50" t="str">
        <f t="shared" si="6"/>
        <v>FERROL-SAN CIBRAO</v>
      </c>
      <c r="F60" s="50">
        <f t="shared" si="10"/>
        <v>246</v>
      </c>
      <c r="G60" s="50">
        <f t="shared" si="9"/>
        <v>283</v>
      </c>
    </row>
    <row r="61" spans="1:7" x14ac:dyDescent="0.25">
      <c r="A61" s="50" t="str">
        <f t="shared" si="5"/>
        <v>SANTANDER</v>
      </c>
      <c r="B61" s="51">
        <f t="shared" si="3"/>
        <v>1314</v>
      </c>
      <c r="C61" s="51">
        <f t="shared" si="4"/>
        <v>523</v>
      </c>
      <c r="D61" s="51">
        <f t="shared" si="7"/>
        <v>20</v>
      </c>
      <c r="E61" s="50" t="str">
        <f t="shared" si="6"/>
        <v>MOTRIL</v>
      </c>
      <c r="F61" s="50">
        <f t="shared" si="10"/>
        <v>88</v>
      </c>
      <c r="G61" s="50">
        <f t="shared" si="9"/>
        <v>0</v>
      </c>
    </row>
    <row r="62" spans="1:7" x14ac:dyDescent="0.25">
      <c r="A62" s="50" t="str">
        <f t="shared" si="5"/>
        <v>SEVILLA</v>
      </c>
      <c r="B62" s="51">
        <f t="shared" si="3"/>
        <v>3939</v>
      </c>
      <c r="C62" s="51">
        <f t="shared" si="4"/>
        <v>2053</v>
      </c>
      <c r="D62" s="51">
        <f t="shared" si="7"/>
        <v>17</v>
      </c>
      <c r="E62" s="50" t="str">
        <f t="shared" si="6"/>
        <v>BALEARES</v>
      </c>
      <c r="F62" s="50">
        <f t="shared" si="10"/>
        <v>25</v>
      </c>
      <c r="G62" s="50">
        <f t="shared" si="9"/>
        <v>26</v>
      </c>
    </row>
    <row r="63" spans="1:7" x14ac:dyDescent="0.25">
      <c r="A63" s="50" t="str">
        <f t="shared" si="5"/>
        <v>TARRAGONA</v>
      </c>
      <c r="B63" s="51">
        <f t="shared" si="3"/>
        <v>19276</v>
      </c>
      <c r="C63" s="51">
        <f t="shared" si="4"/>
        <v>22253</v>
      </c>
      <c r="D63" s="51">
        <f t="shared" si="7"/>
        <v>11</v>
      </c>
      <c r="E63" s="50" t="str">
        <f t="shared" si="6"/>
        <v>CEUTA</v>
      </c>
      <c r="F63" s="50">
        <f t="shared" si="10"/>
        <v>4</v>
      </c>
      <c r="G63" s="50">
        <f t="shared" si="9"/>
        <v>14</v>
      </c>
    </row>
    <row r="64" spans="1:7" x14ac:dyDescent="0.25">
      <c r="A64" s="50" t="str">
        <f t="shared" si="5"/>
        <v>VALENCIA</v>
      </c>
      <c r="B64" s="51">
        <f t="shared" si="3"/>
        <v>817537</v>
      </c>
      <c r="C64" s="51">
        <f t="shared" si="4"/>
        <v>837395</v>
      </c>
      <c r="D64" s="51">
        <f t="shared" si="7"/>
        <v>1</v>
      </c>
      <c r="E64" s="50" t="str">
        <f t="shared" si="6"/>
        <v>A CORUÑA</v>
      </c>
      <c r="F64" s="50">
        <f t="shared" si="10"/>
        <v>2</v>
      </c>
      <c r="G64" s="50">
        <f t="shared" si="9"/>
        <v>1</v>
      </c>
    </row>
    <row r="65" spans="1:7" x14ac:dyDescent="0.25">
      <c r="A65" s="50" t="str">
        <f t="shared" si="5"/>
        <v>VIGO</v>
      </c>
      <c r="B65" s="51">
        <f t="shared" si="3"/>
        <v>61972</v>
      </c>
      <c r="C65" s="51">
        <f t="shared" si="4"/>
        <v>62430</v>
      </c>
      <c r="D65" s="51">
        <f t="shared" si="7"/>
        <v>6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349</v>
      </c>
      <c r="C66" s="51">
        <f t="shared" si="4"/>
        <v>323</v>
      </c>
      <c r="D66" s="51">
        <f t="shared" si="7"/>
        <v>21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</v>
      </c>
      <c r="C7" s="10">
        <v>0</v>
      </c>
      <c r="D7" s="10">
        <v>72</v>
      </c>
      <c r="E7" s="10">
        <v>2</v>
      </c>
      <c r="F7" s="11">
        <f>((E7*100)/D7)-100</f>
        <v>-97.222222222222229</v>
      </c>
      <c r="G7" s="1"/>
      <c r="H7" s="1"/>
      <c r="I7" s="1"/>
    </row>
    <row r="8" spans="1:12" x14ac:dyDescent="0.25">
      <c r="A8" s="12" t="s">
        <v>31</v>
      </c>
      <c r="B8" s="13">
        <v>12618</v>
      </c>
      <c r="C8" s="13">
        <v>13078</v>
      </c>
      <c r="D8" s="13">
        <v>60775</v>
      </c>
      <c r="E8" s="13">
        <v>64912</v>
      </c>
      <c r="F8" s="14">
        <f t="shared" ref="F8:F34" si="0">((E8*100)/D8)-100</f>
        <v>6.8070752776635146</v>
      </c>
      <c r="G8" s="1"/>
      <c r="H8" s="1"/>
      <c r="I8" s="1"/>
    </row>
    <row r="9" spans="1:12" x14ac:dyDescent="0.25">
      <c r="A9" s="9" t="s">
        <v>164</v>
      </c>
      <c r="B9" s="10">
        <v>844</v>
      </c>
      <c r="C9" s="10">
        <v>670</v>
      </c>
      <c r="D9" s="10">
        <v>2314</v>
      </c>
      <c r="E9" s="10">
        <v>2837</v>
      </c>
      <c r="F9" s="11">
        <f t="shared" si="0"/>
        <v>22.601555747623166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29313</v>
      </c>
      <c r="C11" s="10">
        <v>32783</v>
      </c>
      <c r="D11" s="10">
        <v>146715</v>
      </c>
      <c r="E11" s="10">
        <v>148122</v>
      </c>
      <c r="F11" s="11">
        <f t="shared" si="0"/>
        <v>0.95900214701973141</v>
      </c>
      <c r="G11" s="1"/>
      <c r="H11" s="1"/>
      <c r="I11" s="1"/>
    </row>
    <row r="12" spans="1:12" x14ac:dyDescent="0.25">
      <c r="A12" s="12" t="s">
        <v>168</v>
      </c>
      <c r="B12" s="13">
        <v>4866</v>
      </c>
      <c r="C12" s="13">
        <v>6670</v>
      </c>
      <c r="D12" s="13">
        <v>24750</v>
      </c>
      <c r="E12" s="13">
        <v>35473</v>
      </c>
      <c r="F12" s="14">
        <f t="shared" si="0"/>
        <v>43.325252525252523</v>
      </c>
      <c r="G12" s="1"/>
      <c r="H12" s="1"/>
      <c r="I12" s="1"/>
    </row>
    <row r="13" spans="1:12" x14ac:dyDescent="0.25">
      <c r="A13" s="9" t="s">
        <v>32</v>
      </c>
      <c r="B13" s="10">
        <v>12520</v>
      </c>
      <c r="C13" s="10">
        <v>12149</v>
      </c>
      <c r="D13" s="10">
        <v>52866</v>
      </c>
      <c r="E13" s="10">
        <v>51011</v>
      </c>
      <c r="F13" s="11">
        <f t="shared" si="0"/>
        <v>-3.5088714863995705</v>
      </c>
      <c r="G13" s="1"/>
      <c r="H13" s="1"/>
      <c r="I13" s="1"/>
    </row>
    <row r="14" spans="1:12" x14ac:dyDescent="0.25">
      <c r="A14" s="12" t="s">
        <v>33</v>
      </c>
      <c r="B14" s="13">
        <v>148667</v>
      </c>
      <c r="C14" s="13">
        <v>165938</v>
      </c>
      <c r="D14" s="13">
        <v>716391</v>
      </c>
      <c r="E14" s="13">
        <v>775327</v>
      </c>
      <c r="F14" s="14">
        <f t="shared" si="0"/>
        <v>8.226792352221068</v>
      </c>
      <c r="G14" s="1"/>
      <c r="H14" s="1"/>
      <c r="I14" s="1"/>
    </row>
    <row r="15" spans="1:12" x14ac:dyDescent="0.25">
      <c r="A15" s="9" t="s">
        <v>34</v>
      </c>
      <c r="B15" s="10">
        <v>51217</v>
      </c>
      <c r="C15" s="10">
        <v>49545</v>
      </c>
      <c r="D15" s="10">
        <v>235681</v>
      </c>
      <c r="E15" s="10">
        <v>229560</v>
      </c>
      <c r="F15" s="11">
        <f t="shared" si="0"/>
        <v>-2.5971546285020821</v>
      </c>
      <c r="G15" s="1"/>
      <c r="H15" s="1"/>
      <c r="I15" s="1"/>
    </row>
    <row r="16" spans="1:12" x14ac:dyDescent="0.25">
      <c r="A16" s="12" t="s">
        <v>35</v>
      </c>
      <c r="B16" s="13">
        <v>10079</v>
      </c>
      <c r="C16" s="13">
        <v>7781</v>
      </c>
      <c r="D16" s="13">
        <v>42733</v>
      </c>
      <c r="E16" s="13">
        <v>32842</v>
      </c>
      <c r="F16" s="14">
        <f t="shared" si="0"/>
        <v>-23.146046381017015</v>
      </c>
      <c r="G16" s="1"/>
      <c r="H16" s="1"/>
      <c r="I16" s="1"/>
    </row>
    <row r="17" spans="1:9" x14ac:dyDescent="0.25">
      <c r="A17" s="9" t="s">
        <v>169</v>
      </c>
      <c r="B17" s="10">
        <v>21449</v>
      </c>
      <c r="C17" s="10">
        <v>18883</v>
      </c>
      <c r="D17" s="10">
        <v>86774</v>
      </c>
      <c r="E17" s="10">
        <v>90146</v>
      </c>
      <c r="F17" s="11">
        <f t="shared" si="0"/>
        <v>3.8859566229515821</v>
      </c>
      <c r="G17" s="1"/>
      <c r="H17" s="1"/>
      <c r="I17" s="1"/>
    </row>
    <row r="18" spans="1:9" x14ac:dyDescent="0.25">
      <c r="A18" s="12" t="s">
        <v>36</v>
      </c>
      <c r="B18" s="13">
        <v>2079</v>
      </c>
      <c r="C18" s="13">
        <v>1704</v>
      </c>
      <c r="D18" s="13">
        <v>9301</v>
      </c>
      <c r="E18" s="13">
        <v>9668</v>
      </c>
      <c r="F18" s="14">
        <f t="shared" si="0"/>
        <v>3.9458122782496474</v>
      </c>
      <c r="G18" s="1"/>
      <c r="H18" s="1"/>
      <c r="I18" s="1"/>
    </row>
    <row r="19" spans="1:9" x14ac:dyDescent="0.25">
      <c r="A19" s="9" t="s">
        <v>37</v>
      </c>
      <c r="B19" s="10">
        <v>57</v>
      </c>
      <c r="C19" s="10">
        <v>13</v>
      </c>
      <c r="D19" s="10">
        <v>287</v>
      </c>
      <c r="E19" s="10">
        <v>246</v>
      </c>
      <c r="F19" s="11">
        <f t="shared" si="0"/>
        <v>-14.285714285714292</v>
      </c>
      <c r="G19" s="1"/>
      <c r="H19" s="1"/>
      <c r="I19" s="1"/>
    </row>
    <row r="20" spans="1:9" x14ac:dyDescent="0.25">
      <c r="A20" s="12" t="s">
        <v>170</v>
      </c>
      <c r="B20" s="13">
        <v>5286</v>
      </c>
      <c r="C20" s="13">
        <v>6396</v>
      </c>
      <c r="D20" s="13">
        <v>24529</v>
      </c>
      <c r="E20" s="13">
        <v>31410</v>
      </c>
      <c r="F20" s="14">
        <f t="shared" si="0"/>
        <v>28.052509274736025</v>
      </c>
      <c r="G20" s="1"/>
      <c r="H20" s="1"/>
      <c r="I20" s="1"/>
    </row>
    <row r="21" spans="1:9" x14ac:dyDescent="0.25">
      <c r="A21" s="9" t="s">
        <v>38</v>
      </c>
      <c r="B21" s="10">
        <v>1248</v>
      </c>
      <c r="C21" s="10">
        <v>3632</v>
      </c>
      <c r="D21" s="10">
        <v>4684</v>
      </c>
      <c r="E21" s="10">
        <v>20808</v>
      </c>
      <c r="F21" s="11">
        <f t="shared" si="0"/>
        <v>344.23569598633645</v>
      </c>
      <c r="G21" s="1"/>
      <c r="H21" s="1"/>
      <c r="I21" s="1"/>
    </row>
    <row r="22" spans="1:9" x14ac:dyDescent="0.25">
      <c r="A22" s="12" t="s">
        <v>59</v>
      </c>
      <c r="B22" s="13">
        <v>42615</v>
      </c>
      <c r="C22" s="13">
        <v>48015</v>
      </c>
      <c r="D22" s="13">
        <v>205612</v>
      </c>
      <c r="E22" s="13">
        <v>222409</v>
      </c>
      <c r="F22" s="14">
        <f t="shared" si="0"/>
        <v>8.169270276053922</v>
      </c>
      <c r="G22" s="1"/>
      <c r="H22" s="1"/>
      <c r="I22" s="1"/>
    </row>
    <row r="23" spans="1:9" x14ac:dyDescent="0.25">
      <c r="A23" s="9" t="s">
        <v>171</v>
      </c>
      <c r="B23" s="10">
        <v>2466</v>
      </c>
      <c r="C23" s="10">
        <v>3382</v>
      </c>
      <c r="D23" s="10">
        <v>12808</v>
      </c>
      <c r="E23" s="10">
        <v>13926</v>
      </c>
      <c r="F23" s="11">
        <f t="shared" si="0"/>
        <v>8.7289194253591518</v>
      </c>
      <c r="G23" s="1"/>
      <c r="H23" s="1"/>
      <c r="I23" s="1"/>
    </row>
    <row r="24" spans="1:9" x14ac:dyDescent="0.25">
      <c r="A24" s="12" t="s">
        <v>173</v>
      </c>
      <c r="B24" s="13">
        <v>3132</v>
      </c>
      <c r="C24" s="13">
        <v>6943</v>
      </c>
      <c r="D24" s="13">
        <v>16192</v>
      </c>
      <c r="E24" s="13">
        <v>30944</v>
      </c>
      <c r="F24" s="14">
        <f t="shared" si="0"/>
        <v>91.106719367588937</v>
      </c>
      <c r="G24" s="1"/>
      <c r="H24" s="1"/>
      <c r="I24" s="1"/>
    </row>
    <row r="25" spans="1:9" x14ac:dyDescent="0.25">
      <c r="A25" s="9" t="s">
        <v>39</v>
      </c>
      <c r="B25" s="10">
        <v>2931</v>
      </c>
      <c r="C25" s="10">
        <v>3890</v>
      </c>
      <c r="D25" s="10">
        <v>14435</v>
      </c>
      <c r="E25" s="10">
        <v>15491</v>
      </c>
      <c r="F25" s="11">
        <f t="shared" si="0"/>
        <v>7.3155524766193309</v>
      </c>
      <c r="G25" s="1"/>
      <c r="H25" s="1"/>
      <c r="I25" s="1"/>
    </row>
    <row r="26" spans="1:9" x14ac:dyDescent="0.25">
      <c r="A26" s="12" t="s">
        <v>40</v>
      </c>
      <c r="B26" s="13">
        <v>229</v>
      </c>
      <c r="C26" s="13">
        <v>126</v>
      </c>
      <c r="D26" s="13">
        <v>785</v>
      </c>
      <c r="E26" s="13">
        <v>708</v>
      </c>
      <c r="F26" s="14">
        <f t="shared" si="0"/>
        <v>-9.8089171974522316</v>
      </c>
      <c r="G26" s="1"/>
      <c r="H26" s="1"/>
      <c r="I26" s="1"/>
    </row>
    <row r="27" spans="1:9" x14ac:dyDescent="0.25">
      <c r="A27" s="9" t="s">
        <v>41</v>
      </c>
      <c r="B27" s="10">
        <v>1134</v>
      </c>
      <c r="C27" s="10">
        <v>0</v>
      </c>
      <c r="D27" s="10">
        <v>3816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29317</v>
      </c>
      <c r="C28" s="13">
        <v>33051</v>
      </c>
      <c r="D28" s="13">
        <v>146957</v>
      </c>
      <c r="E28" s="13">
        <v>159148</v>
      </c>
      <c r="F28" s="14">
        <f t="shared" si="0"/>
        <v>8.2956238899814281</v>
      </c>
      <c r="G28" s="1"/>
      <c r="H28" s="1"/>
      <c r="I28" s="1"/>
    </row>
    <row r="29" spans="1:9" x14ac:dyDescent="0.25">
      <c r="A29" s="9" t="s">
        <v>43</v>
      </c>
      <c r="B29" s="10">
        <v>115</v>
      </c>
      <c r="C29" s="10">
        <v>539</v>
      </c>
      <c r="D29" s="10">
        <v>523</v>
      </c>
      <c r="E29" s="10">
        <v>1314</v>
      </c>
      <c r="F29" s="11">
        <f t="shared" si="0"/>
        <v>151.24282982791587</v>
      </c>
      <c r="G29" s="1"/>
      <c r="H29" s="1"/>
      <c r="I29" s="1"/>
    </row>
    <row r="30" spans="1:9" x14ac:dyDescent="0.25">
      <c r="A30" s="12" t="s">
        <v>44</v>
      </c>
      <c r="B30" s="13">
        <v>12681</v>
      </c>
      <c r="C30" s="13">
        <v>9747</v>
      </c>
      <c r="D30" s="13">
        <v>63288</v>
      </c>
      <c r="E30" s="13">
        <v>44718</v>
      </c>
      <c r="F30" s="14">
        <f t="shared" si="0"/>
        <v>-29.342055365946152</v>
      </c>
      <c r="G30" s="1"/>
      <c r="H30" s="1"/>
      <c r="I30" s="1"/>
    </row>
    <row r="31" spans="1:9" x14ac:dyDescent="0.25">
      <c r="A31" s="9" t="s">
        <v>45</v>
      </c>
      <c r="B31" s="10">
        <v>6023</v>
      </c>
      <c r="C31" s="10">
        <v>4743</v>
      </c>
      <c r="D31" s="10">
        <v>27073</v>
      </c>
      <c r="E31" s="10">
        <v>23034</v>
      </c>
      <c r="F31" s="11">
        <f t="shared" si="0"/>
        <v>-14.918922912126476</v>
      </c>
      <c r="G31" s="1"/>
      <c r="H31" s="1"/>
      <c r="I31" s="1"/>
    </row>
    <row r="32" spans="1:9" x14ac:dyDescent="0.25">
      <c r="A32" s="12" t="s">
        <v>46</v>
      </c>
      <c r="B32" s="13">
        <v>200073</v>
      </c>
      <c r="C32" s="13">
        <v>214784</v>
      </c>
      <c r="D32" s="13">
        <v>917779</v>
      </c>
      <c r="E32" s="13">
        <v>897095</v>
      </c>
      <c r="F32" s="14">
        <f t="shared" si="0"/>
        <v>-2.2537015991867264</v>
      </c>
      <c r="G32" s="1"/>
      <c r="H32" s="1"/>
      <c r="I32" s="1"/>
    </row>
    <row r="33" spans="1:9" x14ac:dyDescent="0.25">
      <c r="A33" s="9" t="s">
        <v>47</v>
      </c>
      <c r="B33" s="10">
        <v>16052</v>
      </c>
      <c r="C33" s="10">
        <v>17741</v>
      </c>
      <c r="D33" s="10">
        <v>75276</v>
      </c>
      <c r="E33" s="10">
        <v>71478</v>
      </c>
      <c r="F33" s="11">
        <f t="shared" si="0"/>
        <v>-5.0454328072692505</v>
      </c>
      <c r="G33" s="1"/>
      <c r="H33" s="1"/>
      <c r="I33" s="1"/>
    </row>
    <row r="34" spans="1:9" x14ac:dyDescent="0.25">
      <c r="A34" s="12" t="s">
        <v>172</v>
      </c>
      <c r="B34" s="13">
        <v>3155</v>
      </c>
      <c r="C34" s="13">
        <v>3397</v>
      </c>
      <c r="D34" s="13">
        <v>14042</v>
      </c>
      <c r="E34" s="13">
        <v>14576</v>
      </c>
      <c r="F34" s="14">
        <f t="shared" si="0"/>
        <v>3.8028770830366057</v>
      </c>
      <c r="G34" s="1"/>
      <c r="H34" s="1"/>
      <c r="I34" s="1"/>
    </row>
    <row r="35" spans="1:9" x14ac:dyDescent="0.25">
      <c r="A35" s="15" t="s">
        <v>48</v>
      </c>
      <c r="B35" s="16">
        <f>SUM(B7:B34)</f>
        <v>620167</v>
      </c>
      <c r="C35" s="16">
        <f t="shared" ref="C35:E35" si="1">SUM(C7:C34)</f>
        <v>665600</v>
      </c>
      <c r="D35" s="16">
        <f t="shared" si="1"/>
        <v>2906458</v>
      </c>
      <c r="E35" s="16">
        <f t="shared" si="1"/>
        <v>2987205</v>
      </c>
      <c r="F35" s="17">
        <f t="shared" ref="F35" si="2">((E35*100)/D35)-100</f>
        <v>2.7781925629064688</v>
      </c>
      <c r="G35" s="1"/>
      <c r="H35" s="1"/>
      <c r="I35" s="1"/>
    </row>
    <row r="36" spans="1:9" x14ac:dyDescent="0.25">
      <c r="A36" s="73" t="s">
        <v>125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</v>
      </c>
      <c r="C39" s="51">
        <f t="shared" si="4"/>
        <v>72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897095</v>
      </c>
      <c r="G39" s="50">
        <f>LOOKUP(E39,$A$39:$A$66,$C$39:$C$66)</f>
        <v>917779</v>
      </c>
    </row>
    <row r="40" spans="1:9" x14ac:dyDescent="0.25">
      <c r="A40" s="50" t="str">
        <f t="shared" si="5"/>
        <v>ALICANTE</v>
      </c>
      <c r="B40" s="51">
        <f t="shared" si="3"/>
        <v>64912</v>
      </c>
      <c r="C40" s="51">
        <f t="shared" si="4"/>
        <v>60775</v>
      </c>
      <c r="D40" s="51">
        <f t="shared" ref="D40:D66" si="7">_xlfn.RANK.EQ(B40,$B$39:$B$66)+COUNTIF($B$39:$B$66,B40)-1</f>
        <v>9</v>
      </c>
      <c r="E40" s="50" t="str">
        <f t="shared" si="6"/>
        <v>BARCELONA</v>
      </c>
      <c r="F40" s="50">
        <f t="shared" ref="F40:F55" si="8">LOOKUP(E40,$A$39:$A$66,$B$39:$B$66)</f>
        <v>775327</v>
      </c>
      <c r="G40" s="50">
        <f t="shared" ref="G40:G66" si="9">LOOKUP(E40,$A$39:$A$66,$C$39:$C$66)</f>
        <v>716391</v>
      </c>
    </row>
    <row r="41" spans="1:9" x14ac:dyDescent="0.25">
      <c r="A41" s="50" t="str">
        <f t="shared" si="5"/>
        <v>ALMERÍA</v>
      </c>
      <c r="B41" s="51">
        <f t="shared" si="3"/>
        <v>2837</v>
      </c>
      <c r="C41" s="51">
        <f t="shared" si="4"/>
        <v>2314</v>
      </c>
      <c r="D41" s="51">
        <f t="shared" si="7"/>
        <v>22</v>
      </c>
      <c r="E41" s="50" t="str">
        <f t="shared" si="6"/>
        <v>BILBAO</v>
      </c>
      <c r="F41" s="50">
        <f t="shared" si="8"/>
        <v>229560</v>
      </c>
      <c r="G41" s="50">
        <f t="shared" si="9"/>
        <v>235681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222409</v>
      </c>
      <c r="G42" s="50">
        <f t="shared" si="9"/>
        <v>205612</v>
      </c>
    </row>
    <row r="43" spans="1:9" x14ac:dyDescent="0.25">
      <c r="A43" s="50" t="str">
        <f t="shared" si="5"/>
        <v>BAHÍA DE ALGECIRAS</v>
      </c>
      <c r="B43" s="51">
        <f t="shared" si="3"/>
        <v>148122</v>
      </c>
      <c r="C43" s="51">
        <f t="shared" si="4"/>
        <v>146715</v>
      </c>
      <c r="D43" s="51">
        <f t="shared" si="7"/>
        <v>6</v>
      </c>
      <c r="E43" s="50" t="str">
        <f t="shared" si="6"/>
        <v>SANTA CRUZ DE TENERIFE</v>
      </c>
      <c r="F43" s="50">
        <f t="shared" si="8"/>
        <v>159148</v>
      </c>
      <c r="G43" s="50">
        <f t="shared" si="9"/>
        <v>146957</v>
      </c>
    </row>
    <row r="44" spans="1:9" x14ac:dyDescent="0.25">
      <c r="A44" s="50" t="str">
        <f t="shared" si="5"/>
        <v>BAHÍA DE CÁDIZ</v>
      </c>
      <c r="B44" s="51">
        <f t="shared" si="3"/>
        <v>35473</v>
      </c>
      <c r="C44" s="51">
        <f t="shared" si="4"/>
        <v>24750</v>
      </c>
      <c r="D44" s="51">
        <f t="shared" si="7"/>
        <v>12</v>
      </c>
      <c r="E44" s="50" t="str">
        <f t="shared" si="6"/>
        <v>BAHÍA DE ALGECIRAS</v>
      </c>
      <c r="F44" s="50">
        <f t="shared" si="8"/>
        <v>148122</v>
      </c>
      <c r="G44" s="50">
        <f t="shared" si="9"/>
        <v>146715</v>
      </c>
    </row>
    <row r="45" spans="1:9" x14ac:dyDescent="0.25">
      <c r="A45" s="50" t="str">
        <f t="shared" si="5"/>
        <v>BALEARES</v>
      </c>
      <c r="B45" s="51">
        <f t="shared" si="3"/>
        <v>51011</v>
      </c>
      <c r="C45" s="51">
        <f t="shared" si="4"/>
        <v>52866</v>
      </c>
      <c r="D45" s="51">
        <f t="shared" si="7"/>
        <v>10</v>
      </c>
      <c r="E45" s="50" t="str">
        <f t="shared" si="6"/>
        <v>CASTELLÓN</v>
      </c>
      <c r="F45" s="50">
        <f t="shared" si="8"/>
        <v>90146</v>
      </c>
      <c r="G45" s="50">
        <f t="shared" si="9"/>
        <v>86774</v>
      </c>
    </row>
    <row r="46" spans="1:9" x14ac:dyDescent="0.25">
      <c r="A46" s="50" t="str">
        <f t="shared" si="5"/>
        <v>BARCELONA</v>
      </c>
      <c r="B46" s="51">
        <f t="shared" si="3"/>
        <v>775327</v>
      </c>
      <c r="C46" s="51">
        <f t="shared" si="4"/>
        <v>716391</v>
      </c>
      <c r="D46" s="51">
        <f t="shared" si="7"/>
        <v>2</v>
      </c>
      <c r="E46" s="50" t="str">
        <f t="shared" si="6"/>
        <v>VIGO</v>
      </c>
      <c r="F46" s="50">
        <f t="shared" si="8"/>
        <v>71478</v>
      </c>
      <c r="G46" s="50">
        <f t="shared" si="9"/>
        <v>75276</v>
      </c>
    </row>
    <row r="47" spans="1:9" x14ac:dyDescent="0.25">
      <c r="A47" s="50" t="str">
        <f t="shared" si="5"/>
        <v>BILBAO</v>
      </c>
      <c r="B47" s="51">
        <f t="shared" si="3"/>
        <v>229560</v>
      </c>
      <c r="C47" s="51">
        <f t="shared" si="4"/>
        <v>235681</v>
      </c>
      <c r="D47" s="51">
        <f t="shared" si="7"/>
        <v>3</v>
      </c>
      <c r="E47" s="50" t="str">
        <f t="shared" si="6"/>
        <v>ALICANTE</v>
      </c>
      <c r="F47" s="50">
        <f t="shared" si="8"/>
        <v>64912</v>
      </c>
      <c r="G47" s="50">
        <f t="shared" si="9"/>
        <v>60775</v>
      </c>
    </row>
    <row r="48" spans="1:9" x14ac:dyDescent="0.25">
      <c r="A48" s="50" t="str">
        <f t="shared" si="5"/>
        <v>CARTAGENA</v>
      </c>
      <c r="B48" s="51">
        <f t="shared" si="3"/>
        <v>32842</v>
      </c>
      <c r="C48" s="51">
        <f t="shared" si="4"/>
        <v>42733</v>
      </c>
      <c r="D48" s="51">
        <f t="shared" si="7"/>
        <v>13</v>
      </c>
      <c r="E48" s="50" t="str">
        <f t="shared" si="6"/>
        <v>BALEARES</v>
      </c>
      <c r="F48" s="50">
        <f t="shared" si="8"/>
        <v>51011</v>
      </c>
      <c r="G48" s="50">
        <f t="shared" si="9"/>
        <v>52866</v>
      </c>
    </row>
    <row r="49" spans="1:7" x14ac:dyDescent="0.25">
      <c r="A49" s="50" t="str">
        <f t="shared" si="5"/>
        <v>CASTELLÓN</v>
      </c>
      <c r="B49" s="51">
        <f t="shared" si="3"/>
        <v>90146</v>
      </c>
      <c r="C49" s="51">
        <f t="shared" si="4"/>
        <v>86774</v>
      </c>
      <c r="D49" s="51">
        <f t="shared" si="7"/>
        <v>7</v>
      </c>
      <c r="E49" s="50" t="str">
        <f t="shared" si="6"/>
        <v>SEVILLA</v>
      </c>
      <c r="F49" s="50">
        <f t="shared" si="8"/>
        <v>44718</v>
      </c>
      <c r="G49" s="50">
        <f t="shared" si="9"/>
        <v>63288</v>
      </c>
    </row>
    <row r="50" spans="1:7" x14ac:dyDescent="0.25">
      <c r="A50" s="50" t="str">
        <f t="shared" si="5"/>
        <v>CEUTA</v>
      </c>
      <c r="B50" s="51">
        <f t="shared" si="3"/>
        <v>9668</v>
      </c>
      <c r="C50" s="51">
        <f t="shared" si="4"/>
        <v>9301</v>
      </c>
      <c r="D50" s="51">
        <f t="shared" si="7"/>
        <v>21</v>
      </c>
      <c r="E50" s="50" t="str">
        <f t="shared" si="6"/>
        <v>BAHÍA DE CÁDIZ</v>
      </c>
      <c r="F50" s="50">
        <f t="shared" si="8"/>
        <v>35473</v>
      </c>
      <c r="G50" s="50">
        <f t="shared" si="9"/>
        <v>24750</v>
      </c>
    </row>
    <row r="51" spans="1:7" x14ac:dyDescent="0.25">
      <c r="A51" s="50" t="str">
        <f t="shared" si="5"/>
        <v>FERROL-SAN CIBRAO</v>
      </c>
      <c r="B51" s="51">
        <f t="shared" si="3"/>
        <v>246</v>
      </c>
      <c r="C51" s="51">
        <f t="shared" si="4"/>
        <v>287</v>
      </c>
      <c r="D51" s="51">
        <f t="shared" si="7"/>
        <v>25</v>
      </c>
      <c r="E51" s="50" t="str">
        <f t="shared" si="6"/>
        <v>CARTAGENA</v>
      </c>
      <c r="F51" s="50">
        <f t="shared" si="8"/>
        <v>32842</v>
      </c>
      <c r="G51" s="50">
        <f t="shared" si="9"/>
        <v>42733</v>
      </c>
    </row>
    <row r="52" spans="1:7" x14ac:dyDescent="0.25">
      <c r="A52" s="50" t="str">
        <f t="shared" si="5"/>
        <v>GIJÓN</v>
      </c>
      <c r="B52" s="51">
        <f t="shared" si="3"/>
        <v>31410</v>
      </c>
      <c r="C52" s="51">
        <f t="shared" si="4"/>
        <v>24529</v>
      </c>
      <c r="D52" s="51">
        <f t="shared" si="7"/>
        <v>14</v>
      </c>
      <c r="E52" s="50" t="str">
        <f t="shared" si="6"/>
        <v>GIJÓN</v>
      </c>
      <c r="F52" s="50">
        <f t="shared" si="8"/>
        <v>31410</v>
      </c>
      <c r="G52" s="50">
        <f t="shared" si="9"/>
        <v>24529</v>
      </c>
    </row>
    <row r="53" spans="1:7" x14ac:dyDescent="0.25">
      <c r="A53" s="50" t="str">
        <f t="shared" si="5"/>
        <v>HUELVA</v>
      </c>
      <c r="B53" s="51">
        <f t="shared" si="3"/>
        <v>20808</v>
      </c>
      <c r="C53" s="51">
        <f t="shared" si="4"/>
        <v>4684</v>
      </c>
      <c r="D53" s="51">
        <f t="shared" si="7"/>
        <v>17</v>
      </c>
      <c r="E53" s="50" t="str">
        <f t="shared" si="6"/>
        <v>MARÍN Y RÍA DE PONTEVEDRA</v>
      </c>
      <c r="F53" s="50">
        <f t="shared" si="8"/>
        <v>30944</v>
      </c>
      <c r="G53" s="50">
        <f t="shared" si="9"/>
        <v>16192</v>
      </c>
    </row>
    <row r="54" spans="1:7" x14ac:dyDescent="0.25">
      <c r="A54" s="50" t="str">
        <f t="shared" si="5"/>
        <v>LAS PALMAS</v>
      </c>
      <c r="B54" s="51">
        <f t="shared" si="3"/>
        <v>222409</v>
      </c>
      <c r="C54" s="51">
        <f t="shared" si="4"/>
        <v>205612</v>
      </c>
      <c r="D54" s="51">
        <f t="shared" si="7"/>
        <v>4</v>
      </c>
      <c r="E54" s="50" t="str">
        <f t="shared" si="6"/>
        <v>TARRAGONA</v>
      </c>
      <c r="F54" s="50">
        <f t="shared" si="8"/>
        <v>23034</v>
      </c>
      <c r="G54" s="50">
        <f t="shared" si="9"/>
        <v>27073</v>
      </c>
    </row>
    <row r="55" spans="1:7" x14ac:dyDescent="0.25">
      <c r="A55" s="50" t="str">
        <f t="shared" si="5"/>
        <v>MÁLAGA</v>
      </c>
      <c r="B55" s="51">
        <f t="shared" si="3"/>
        <v>13926</v>
      </c>
      <c r="C55" s="51">
        <f t="shared" si="4"/>
        <v>12808</v>
      </c>
      <c r="D55" s="51">
        <f t="shared" si="7"/>
        <v>20</v>
      </c>
      <c r="E55" s="50" t="str">
        <f t="shared" si="6"/>
        <v>HUELVA</v>
      </c>
      <c r="F55" s="50">
        <f t="shared" si="8"/>
        <v>20808</v>
      </c>
      <c r="G55" s="50">
        <f t="shared" si="9"/>
        <v>4684</v>
      </c>
    </row>
    <row r="56" spans="1:7" x14ac:dyDescent="0.25">
      <c r="A56" s="50" t="str">
        <f t="shared" si="5"/>
        <v>MARÍN Y RÍA DE PONTEVEDRA</v>
      </c>
      <c r="B56" s="51">
        <f t="shared" si="3"/>
        <v>30944</v>
      </c>
      <c r="C56" s="51">
        <f t="shared" si="4"/>
        <v>16192</v>
      </c>
      <c r="D56" s="51">
        <f t="shared" si="7"/>
        <v>15</v>
      </c>
      <c r="E56" s="50" t="str">
        <f t="shared" si="6"/>
        <v>MELILLA</v>
      </c>
      <c r="F56" s="50">
        <f t="shared" ref="F56:F66" si="10">LOOKUP(E56,$A$39:$A$66,$B$39:$B$66)</f>
        <v>15491</v>
      </c>
      <c r="G56" s="50">
        <f t="shared" si="9"/>
        <v>14435</v>
      </c>
    </row>
    <row r="57" spans="1:7" x14ac:dyDescent="0.25">
      <c r="A57" s="50" t="str">
        <f t="shared" si="5"/>
        <v>MELILLA</v>
      </c>
      <c r="B57" s="51">
        <f t="shared" si="3"/>
        <v>15491</v>
      </c>
      <c r="C57" s="51">
        <f t="shared" si="4"/>
        <v>14435</v>
      </c>
      <c r="D57" s="51">
        <f t="shared" si="7"/>
        <v>18</v>
      </c>
      <c r="E57" s="50" t="str">
        <f t="shared" si="6"/>
        <v>VILAGARCÍA</v>
      </c>
      <c r="F57" s="50">
        <f t="shared" si="10"/>
        <v>14576</v>
      </c>
      <c r="G57" s="50">
        <f t="shared" si="9"/>
        <v>14042</v>
      </c>
    </row>
    <row r="58" spans="1:7" x14ac:dyDescent="0.25">
      <c r="A58" s="50" t="str">
        <f t="shared" si="5"/>
        <v>MOTRIL</v>
      </c>
      <c r="B58" s="51">
        <f t="shared" si="3"/>
        <v>708</v>
      </c>
      <c r="C58" s="51">
        <f t="shared" si="4"/>
        <v>785</v>
      </c>
      <c r="D58" s="51">
        <f t="shared" si="7"/>
        <v>24</v>
      </c>
      <c r="E58" s="50" t="str">
        <f t="shared" si="6"/>
        <v>MÁLAGA</v>
      </c>
      <c r="F58" s="50">
        <f t="shared" si="10"/>
        <v>13926</v>
      </c>
      <c r="G58" s="50">
        <f t="shared" si="9"/>
        <v>12808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3816</v>
      </c>
      <c r="D59" s="51">
        <f t="shared" si="7"/>
        <v>28</v>
      </c>
      <c r="E59" s="50" t="str">
        <f t="shared" si="6"/>
        <v>CEUTA</v>
      </c>
      <c r="F59" s="50">
        <f t="shared" si="10"/>
        <v>9668</v>
      </c>
      <c r="G59" s="50">
        <f t="shared" si="9"/>
        <v>9301</v>
      </c>
    </row>
    <row r="60" spans="1:7" x14ac:dyDescent="0.25">
      <c r="A60" s="50" t="str">
        <f t="shared" si="5"/>
        <v>SANTA CRUZ DE TENERIFE</v>
      </c>
      <c r="B60" s="51">
        <f t="shared" si="3"/>
        <v>159148</v>
      </c>
      <c r="C60" s="51">
        <f t="shared" si="4"/>
        <v>146957</v>
      </c>
      <c r="D60" s="51">
        <f t="shared" si="7"/>
        <v>5</v>
      </c>
      <c r="E60" s="50" t="str">
        <f t="shared" si="6"/>
        <v>ALMERÍA</v>
      </c>
      <c r="F60" s="50">
        <f t="shared" si="10"/>
        <v>2837</v>
      </c>
      <c r="G60" s="50">
        <f t="shared" si="9"/>
        <v>2314</v>
      </c>
    </row>
    <row r="61" spans="1:7" x14ac:dyDescent="0.25">
      <c r="A61" s="50" t="str">
        <f t="shared" si="5"/>
        <v>SANTANDER</v>
      </c>
      <c r="B61" s="51">
        <f t="shared" si="3"/>
        <v>1314</v>
      </c>
      <c r="C61" s="51">
        <f t="shared" si="4"/>
        <v>523</v>
      </c>
      <c r="D61" s="51">
        <f t="shared" si="7"/>
        <v>23</v>
      </c>
      <c r="E61" s="50" t="str">
        <f t="shared" si="6"/>
        <v>SANTANDER</v>
      </c>
      <c r="F61" s="50">
        <f t="shared" si="10"/>
        <v>1314</v>
      </c>
      <c r="G61" s="50">
        <f t="shared" si="9"/>
        <v>523</v>
      </c>
    </row>
    <row r="62" spans="1:7" x14ac:dyDescent="0.25">
      <c r="A62" s="50" t="str">
        <f t="shared" si="5"/>
        <v>SEVILLA</v>
      </c>
      <c r="B62" s="51">
        <f t="shared" si="3"/>
        <v>44718</v>
      </c>
      <c r="C62" s="51">
        <f t="shared" si="4"/>
        <v>63288</v>
      </c>
      <c r="D62" s="51">
        <f t="shared" si="7"/>
        <v>11</v>
      </c>
      <c r="E62" s="50" t="str">
        <f t="shared" si="6"/>
        <v>MOTRIL</v>
      </c>
      <c r="F62" s="50">
        <f t="shared" si="10"/>
        <v>708</v>
      </c>
      <c r="G62" s="50">
        <f t="shared" si="9"/>
        <v>785</v>
      </c>
    </row>
    <row r="63" spans="1:7" x14ac:dyDescent="0.25">
      <c r="A63" s="50" t="str">
        <f t="shared" si="5"/>
        <v>TARRAGONA</v>
      </c>
      <c r="B63" s="51">
        <f t="shared" si="3"/>
        <v>23034</v>
      </c>
      <c r="C63" s="51">
        <f t="shared" si="4"/>
        <v>27073</v>
      </c>
      <c r="D63" s="51">
        <f t="shared" si="7"/>
        <v>16</v>
      </c>
      <c r="E63" s="50" t="str">
        <f t="shared" si="6"/>
        <v>FERROL-SAN CIBRAO</v>
      </c>
      <c r="F63" s="50">
        <f t="shared" si="10"/>
        <v>246</v>
      </c>
      <c r="G63" s="50">
        <f t="shared" si="9"/>
        <v>287</v>
      </c>
    </row>
    <row r="64" spans="1:7" x14ac:dyDescent="0.25">
      <c r="A64" s="50" t="str">
        <f t="shared" si="5"/>
        <v>VALENCIA</v>
      </c>
      <c r="B64" s="51">
        <f t="shared" si="3"/>
        <v>897095</v>
      </c>
      <c r="C64" s="51">
        <f t="shared" si="4"/>
        <v>917779</v>
      </c>
      <c r="D64" s="51">
        <f t="shared" si="7"/>
        <v>1</v>
      </c>
      <c r="E64" s="50" t="str">
        <f t="shared" si="6"/>
        <v>A CORUÑA</v>
      </c>
      <c r="F64" s="50">
        <f t="shared" si="10"/>
        <v>2</v>
      </c>
      <c r="G64" s="50">
        <f t="shared" si="9"/>
        <v>72</v>
      </c>
    </row>
    <row r="65" spans="1:7" x14ac:dyDescent="0.25">
      <c r="A65" s="50" t="str">
        <f t="shared" si="5"/>
        <v>VIGO</v>
      </c>
      <c r="B65" s="51">
        <f t="shared" si="3"/>
        <v>71478</v>
      </c>
      <c r="C65" s="51">
        <f t="shared" si="4"/>
        <v>75276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14576</v>
      </c>
      <c r="C66" s="51">
        <f t="shared" si="4"/>
        <v>14042</v>
      </c>
      <c r="D66" s="51">
        <f t="shared" si="7"/>
        <v>19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>
      <selection activeCell="F24" sqref="F2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153</v>
      </c>
    </row>
    <row r="2" spans="1:12" s="2" customFormat="1" ht="21" x14ac:dyDescent="0.35">
      <c r="I2" s="2" t="s">
        <v>58</v>
      </c>
    </row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16837</v>
      </c>
      <c r="C7" s="10">
        <v>36551</v>
      </c>
      <c r="D7" s="10">
        <v>43167</v>
      </c>
      <c r="E7" s="10">
        <v>64953</v>
      </c>
      <c r="F7" s="11">
        <f>((E7*100)/D7)-100</f>
        <v>50.469108346653684</v>
      </c>
      <c r="G7" s="1"/>
      <c r="H7" s="1"/>
      <c r="I7" s="1"/>
    </row>
    <row r="8" spans="1:12" x14ac:dyDescent="0.25">
      <c r="A8" s="12" t="s">
        <v>31</v>
      </c>
      <c r="B8" s="13">
        <v>21235</v>
      </c>
      <c r="C8" s="13">
        <v>19011</v>
      </c>
      <c r="D8" s="13">
        <v>59906</v>
      </c>
      <c r="E8" s="13">
        <v>59227</v>
      </c>
      <c r="F8" s="14">
        <f t="shared" ref="F8:F34" si="0">((E8*100)/D8)-100</f>
        <v>-1.1334423930824897</v>
      </c>
      <c r="G8" s="1"/>
      <c r="H8" s="1"/>
      <c r="I8" s="1"/>
    </row>
    <row r="9" spans="1:12" x14ac:dyDescent="0.25">
      <c r="A9" s="9" t="s">
        <v>164</v>
      </c>
      <c r="B9" s="10">
        <v>37313</v>
      </c>
      <c r="C9" s="10">
        <v>39684</v>
      </c>
      <c r="D9" s="10">
        <v>173841</v>
      </c>
      <c r="E9" s="10">
        <v>193594</v>
      </c>
      <c r="F9" s="11">
        <f t="shared" si="0"/>
        <v>11.362681991014782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348256</v>
      </c>
      <c r="C11" s="10">
        <v>331976</v>
      </c>
      <c r="D11" s="10">
        <v>1737881</v>
      </c>
      <c r="E11" s="10">
        <v>1692751</v>
      </c>
      <c r="F11" s="11">
        <f t="shared" si="0"/>
        <v>-2.5968406352333631</v>
      </c>
      <c r="G11" s="1"/>
      <c r="H11" s="1"/>
      <c r="I11" s="1"/>
    </row>
    <row r="12" spans="1:12" x14ac:dyDescent="0.25">
      <c r="A12" s="12" t="s">
        <v>168</v>
      </c>
      <c r="B12" s="13">
        <v>48134</v>
      </c>
      <c r="C12" s="13">
        <v>60305</v>
      </c>
      <c r="D12" s="13">
        <v>116355</v>
      </c>
      <c r="E12" s="13">
        <v>129697</v>
      </c>
      <c r="F12" s="14">
        <f t="shared" si="0"/>
        <v>11.466632289115211</v>
      </c>
      <c r="G12" s="1"/>
      <c r="H12" s="1"/>
      <c r="I12" s="1"/>
    </row>
    <row r="13" spans="1:12" x14ac:dyDescent="0.25">
      <c r="A13" s="9" t="s">
        <v>32</v>
      </c>
      <c r="B13" s="10">
        <v>748413</v>
      </c>
      <c r="C13" s="10">
        <v>756539</v>
      </c>
      <c r="D13" s="10">
        <v>1880951</v>
      </c>
      <c r="E13" s="10">
        <v>1977140</v>
      </c>
      <c r="F13" s="11">
        <f t="shared" si="0"/>
        <v>5.1138493240919018</v>
      </c>
      <c r="G13" s="1"/>
      <c r="H13" s="1"/>
      <c r="I13" s="1"/>
    </row>
    <row r="14" spans="1:12" x14ac:dyDescent="0.25">
      <c r="A14" s="12" t="s">
        <v>33</v>
      </c>
      <c r="B14" s="13">
        <v>355504</v>
      </c>
      <c r="C14" s="13">
        <v>390523</v>
      </c>
      <c r="D14" s="13">
        <v>1084370</v>
      </c>
      <c r="E14" s="13">
        <v>1155454</v>
      </c>
      <c r="F14" s="14">
        <f t="shared" si="0"/>
        <v>6.5553270562630814</v>
      </c>
      <c r="G14" s="1"/>
      <c r="H14" s="1"/>
      <c r="I14" s="1"/>
    </row>
    <row r="15" spans="1:12" x14ac:dyDescent="0.25">
      <c r="A15" s="9" t="s">
        <v>34</v>
      </c>
      <c r="B15" s="10">
        <v>27847</v>
      </c>
      <c r="C15" s="10">
        <v>31046</v>
      </c>
      <c r="D15" s="10">
        <v>59055</v>
      </c>
      <c r="E15" s="10">
        <v>63050</v>
      </c>
      <c r="F15" s="11">
        <f t="shared" si="0"/>
        <v>6.7648801964270575</v>
      </c>
      <c r="G15" s="1"/>
      <c r="H15" s="1"/>
      <c r="I15" s="1"/>
    </row>
    <row r="16" spans="1:12" x14ac:dyDescent="0.25">
      <c r="A16" s="12" t="s">
        <v>35</v>
      </c>
      <c r="B16" s="13">
        <v>24633</v>
      </c>
      <c r="C16" s="13">
        <v>43409</v>
      </c>
      <c r="D16" s="13">
        <v>56175</v>
      </c>
      <c r="E16" s="13">
        <v>70098</v>
      </c>
      <c r="F16" s="14">
        <f t="shared" si="0"/>
        <v>24.785046728971963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1"/>
      <c r="G17" s="1"/>
      <c r="H17" s="1"/>
      <c r="I17" s="1"/>
    </row>
    <row r="18" spans="1:9" x14ac:dyDescent="0.25">
      <c r="A18" s="12" t="s">
        <v>36</v>
      </c>
      <c r="B18" s="13">
        <v>145629</v>
      </c>
      <c r="C18" s="13">
        <v>133031</v>
      </c>
      <c r="D18" s="13">
        <v>718840</v>
      </c>
      <c r="E18" s="13">
        <v>645572</v>
      </c>
      <c r="F18" s="14">
        <f t="shared" si="0"/>
        <v>-10.192532413332586</v>
      </c>
      <c r="G18" s="1"/>
      <c r="H18" s="1"/>
      <c r="I18" s="1"/>
    </row>
    <row r="19" spans="1:9" x14ac:dyDescent="0.25">
      <c r="A19" s="9" t="s">
        <v>37</v>
      </c>
      <c r="B19" s="10">
        <v>3633</v>
      </c>
      <c r="C19" s="10">
        <v>560</v>
      </c>
      <c r="D19" s="10">
        <v>5200</v>
      </c>
      <c r="E19" s="10">
        <v>4016</v>
      </c>
      <c r="F19" s="11">
        <f t="shared" si="0"/>
        <v>-22.769230769230774</v>
      </c>
      <c r="G19" s="1"/>
      <c r="H19" s="1"/>
      <c r="I19" s="1"/>
    </row>
    <row r="20" spans="1:9" x14ac:dyDescent="0.25">
      <c r="A20" s="12" t="s">
        <v>170</v>
      </c>
      <c r="B20" s="13">
        <v>12171</v>
      </c>
      <c r="C20" s="13">
        <v>1105</v>
      </c>
      <c r="D20" s="13">
        <v>16321</v>
      </c>
      <c r="E20" s="13">
        <v>2198</v>
      </c>
      <c r="F20" s="14">
        <f t="shared" si="0"/>
        <v>-86.532687948042394</v>
      </c>
      <c r="G20" s="1"/>
      <c r="H20" s="1"/>
      <c r="I20" s="1"/>
    </row>
    <row r="21" spans="1:9" x14ac:dyDescent="0.25">
      <c r="A21" s="9" t="s">
        <v>38</v>
      </c>
      <c r="B21" s="10">
        <v>2258</v>
      </c>
      <c r="C21" s="10">
        <v>2590</v>
      </c>
      <c r="D21" s="10">
        <v>11376</v>
      </c>
      <c r="E21" s="10">
        <v>13303</v>
      </c>
      <c r="F21" s="11">
        <f t="shared" si="0"/>
        <v>16.939170182841067</v>
      </c>
      <c r="G21" s="1"/>
      <c r="H21" s="1"/>
      <c r="I21" s="1"/>
    </row>
    <row r="22" spans="1:9" x14ac:dyDescent="0.25">
      <c r="A22" s="12" t="s">
        <v>59</v>
      </c>
      <c r="B22" s="13">
        <v>132621</v>
      </c>
      <c r="C22" s="13">
        <v>136032</v>
      </c>
      <c r="D22" s="13">
        <v>1027886</v>
      </c>
      <c r="E22" s="13">
        <v>989879</v>
      </c>
      <c r="F22" s="14">
        <f t="shared" si="0"/>
        <v>-3.6975890322467677</v>
      </c>
      <c r="G22" s="1"/>
      <c r="H22" s="1"/>
      <c r="I22" s="1"/>
    </row>
    <row r="23" spans="1:9" x14ac:dyDescent="0.25">
      <c r="A23" s="9" t="s">
        <v>171</v>
      </c>
      <c r="B23" s="10">
        <v>50625</v>
      </c>
      <c r="C23" s="10">
        <v>84315</v>
      </c>
      <c r="D23" s="10">
        <v>232224</v>
      </c>
      <c r="E23" s="10">
        <v>274772</v>
      </c>
      <c r="F23" s="11">
        <f t="shared" si="0"/>
        <v>18.321964999311007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45346</v>
      </c>
      <c r="C25" s="10">
        <v>47797</v>
      </c>
      <c r="D25" s="10">
        <v>239267</v>
      </c>
      <c r="E25" s="10">
        <v>254857</v>
      </c>
      <c r="F25" s="11">
        <f t="shared" si="0"/>
        <v>6.5157334693041662</v>
      </c>
      <c r="G25" s="1"/>
      <c r="H25" s="1"/>
      <c r="I25" s="1"/>
    </row>
    <row r="26" spans="1:9" x14ac:dyDescent="0.25">
      <c r="A26" s="12" t="s">
        <v>40</v>
      </c>
      <c r="B26" s="13">
        <v>16193</v>
      </c>
      <c r="C26" s="13">
        <v>15777</v>
      </c>
      <c r="D26" s="13">
        <v>77902</v>
      </c>
      <c r="E26" s="13">
        <v>75278</v>
      </c>
      <c r="F26" s="14">
        <f t="shared" si="0"/>
        <v>-3.3683345742086175</v>
      </c>
      <c r="G26" s="1"/>
      <c r="H26" s="1"/>
      <c r="I26" s="1"/>
    </row>
    <row r="27" spans="1:9" x14ac:dyDescent="0.25">
      <c r="A27" s="9" t="s">
        <v>41</v>
      </c>
      <c r="B27" s="10">
        <v>100</v>
      </c>
      <c r="C27" s="10">
        <v>92</v>
      </c>
      <c r="D27" s="10">
        <v>488</v>
      </c>
      <c r="E27" s="10">
        <v>94</v>
      </c>
      <c r="F27" s="19">
        <f t="shared" si="0"/>
        <v>-80.73770491803279</v>
      </c>
      <c r="G27" s="1"/>
      <c r="H27" s="1"/>
      <c r="I27" s="1"/>
    </row>
    <row r="28" spans="1:9" x14ac:dyDescent="0.25">
      <c r="A28" s="12" t="s">
        <v>42</v>
      </c>
      <c r="B28" s="13">
        <v>393303</v>
      </c>
      <c r="C28" s="13">
        <v>382273</v>
      </c>
      <c r="D28" s="13">
        <v>2196386</v>
      </c>
      <c r="E28" s="13">
        <v>2201499</v>
      </c>
      <c r="F28" s="14">
        <f t="shared" si="0"/>
        <v>0.23279150386134972</v>
      </c>
      <c r="G28" s="1"/>
      <c r="H28" s="1"/>
      <c r="I28" s="1"/>
    </row>
    <row r="29" spans="1:9" x14ac:dyDescent="0.25">
      <c r="A29" s="9" t="s">
        <v>43</v>
      </c>
      <c r="B29" s="10">
        <v>14170</v>
      </c>
      <c r="C29" s="10">
        <v>25507</v>
      </c>
      <c r="D29" s="10">
        <v>55578</v>
      </c>
      <c r="E29" s="10">
        <v>74152</v>
      </c>
      <c r="F29" s="11">
        <f t="shared" si="0"/>
        <v>33.419698441829496</v>
      </c>
      <c r="G29" s="1"/>
      <c r="H29" s="1"/>
      <c r="I29" s="1"/>
    </row>
    <row r="30" spans="1:9" x14ac:dyDescent="0.25">
      <c r="A30" s="12" t="s">
        <v>44</v>
      </c>
      <c r="B30" s="13">
        <v>1537</v>
      </c>
      <c r="C30" s="13">
        <v>3448</v>
      </c>
      <c r="D30" s="13">
        <v>6548</v>
      </c>
      <c r="E30" s="13">
        <v>7146</v>
      </c>
      <c r="F30" s="14">
        <f t="shared" si="0"/>
        <v>9.1325595601710461</v>
      </c>
      <c r="G30" s="1"/>
      <c r="H30" s="1"/>
      <c r="I30" s="1"/>
    </row>
    <row r="31" spans="1:9" x14ac:dyDescent="0.25">
      <c r="A31" s="9" t="s">
        <v>45</v>
      </c>
      <c r="B31" s="10">
        <v>363</v>
      </c>
      <c r="C31" s="10">
        <v>0</v>
      </c>
      <c r="D31" s="10">
        <v>1322</v>
      </c>
      <c r="E31" s="10">
        <v>1670</v>
      </c>
      <c r="F31" s="11">
        <f t="shared" si="0"/>
        <v>26.323751891074124</v>
      </c>
      <c r="G31" s="1"/>
      <c r="H31" s="1"/>
      <c r="I31" s="1"/>
    </row>
    <row r="32" spans="1:9" x14ac:dyDescent="0.25">
      <c r="A32" s="12" t="s">
        <v>46</v>
      </c>
      <c r="B32" s="13">
        <v>76361</v>
      </c>
      <c r="C32" s="13">
        <v>100117</v>
      </c>
      <c r="D32" s="13">
        <v>245263</v>
      </c>
      <c r="E32" s="13">
        <v>314651</v>
      </c>
      <c r="F32" s="14">
        <f t="shared" si="0"/>
        <v>28.291262848452476</v>
      </c>
      <c r="G32" s="1"/>
      <c r="H32" s="1"/>
      <c r="I32" s="1"/>
    </row>
    <row r="33" spans="1:9" x14ac:dyDescent="0.25">
      <c r="A33" s="9" t="s">
        <v>47</v>
      </c>
      <c r="B33" s="10">
        <v>29590</v>
      </c>
      <c r="C33" s="10">
        <v>36104</v>
      </c>
      <c r="D33" s="10">
        <v>48305</v>
      </c>
      <c r="E33" s="10">
        <v>49219</v>
      </c>
      <c r="F33" s="11">
        <f t="shared" si="0"/>
        <v>1.8921436704274868</v>
      </c>
      <c r="G33" s="1"/>
      <c r="H33" s="1"/>
      <c r="I33" s="1"/>
    </row>
    <row r="34" spans="1:9" x14ac:dyDescent="0.25">
      <c r="A34" s="12" t="s">
        <v>172</v>
      </c>
      <c r="B34" s="13">
        <v>186</v>
      </c>
      <c r="C34" s="13">
        <v>92</v>
      </c>
      <c r="D34" s="13">
        <v>186</v>
      </c>
      <c r="E34" s="13">
        <v>92</v>
      </c>
      <c r="F34" s="14">
        <f t="shared" si="0"/>
        <v>-50.537634408602152</v>
      </c>
      <c r="G34" s="1"/>
      <c r="H34" s="1"/>
      <c r="I34" s="1"/>
    </row>
    <row r="35" spans="1:9" x14ac:dyDescent="0.25">
      <c r="A35" s="15" t="s">
        <v>48</v>
      </c>
      <c r="B35" s="16">
        <f>SUM(B7:B34)</f>
        <v>2552258</v>
      </c>
      <c r="C35" s="16">
        <f t="shared" ref="C35:E35" si="1">SUM(C7:C34)</f>
        <v>2677884</v>
      </c>
      <c r="D35" s="16">
        <f t="shared" si="1"/>
        <v>10094793</v>
      </c>
      <c r="E35" s="16">
        <f t="shared" si="1"/>
        <v>10314362</v>
      </c>
      <c r="F35" s="17">
        <f t="shared" ref="F35" si="2">((E35*100)/D35)-100</f>
        <v>2.1750718414929366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64953</v>
      </c>
      <c r="C39" s="51">
        <f t="shared" si="4"/>
        <v>43167</v>
      </c>
      <c r="D39" s="51">
        <f>_xlfn.RANK.EQ(B39,$B$39:$B$66)+COUNTIF($B$39:$B$66,B39)-1</f>
        <v>15</v>
      </c>
      <c r="E39" s="50" t="str">
        <f t="shared" ref="E39:E66" si="6">INDEX($A$39:$B$66,MATCH(ROW()-38,$D$39:$D$66,0),1)</f>
        <v>SANTA CRUZ DE TENERIFE</v>
      </c>
      <c r="F39" s="50">
        <f>LOOKUP(E39,$A$39:$A$66,$B$39:$B$66)</f>
        <v>2201499</v>
      </c>
      <c r="G39" s="50">
        <f>LOOKUP(E39,$A$39:$A$66,$C$39:$C$66)</f>
        <v>2196386</v>
      </c>
    </row>
    <row r="40" spans="1:9" x14ac:dyDescent="0.25">
      <c r="A40" s="50" t="str">
        <f t="shared" si="5"/>
        <v>ALICANTE</v>
      </c>
      <c r="B40" s="51">
        <f t="shared" si="3"/>
        <v>59227</v>
      </c>
      <c r="C40" s="51">
        <f t="shared" si="4"/>
        <v>59906</v>
      </c>
      <c r="D40" s="51">
        <f t="shared" ref="D40:D66" si="7">_xlfn.RANK.EQ(B40,$B$39:$B$66)+COUNTIF($B$39:$B$66,B40)-1</f>
        <v>17</v>
      </c>
      <c r="E40" s="50" t="str">
        <f t="shared" si="6"/>
        <v>BALEARES</v>
      </c>
      <c r="F40" s="50">
        <f t="shared" ref="F40:F55" si="8">LOOKUP(E40,$A$39:$A$66,$B$39:$B$66)</f>
        <v>1977140</v>
      </c>
      <c r="G40" s="50">
        <f t="shared" ref="G40:G66" si="9">LOOKUP(E40,$A$39:$A$66,$C$39:$C$66)</f>
        <v>1880951</v>
      </c>
    </row>
    <row r="41" spans="1:9" x14ac:dyDescent="0.25">
      <c r="A41" s="50" t="str">
        <f t="shared" si="5"/>
        <v>ALMERÍA</v>
      </c>
      <c r="B41" s="51">
        <f t="shared" si="3"/>
        <v>193594</v>
      </c>
      <c r="C41" s="51">
        <f t="shared" si="4"/>
        <v>173841</v>
      </c>
      <c r="D41" s="51">
        <f t="shared" si="7"/>
        <v>10</v>
      </c>
      <c r="E41" s="50" t="str">
        <f t="shared" si="6"/>
        <v>BAHÍA DE ALGECIRAS</v>
      </c>
      <c r="F41" s="50">
        <f t="shared" si="8"/>
        <v>1692751</v>
      </c>
      <c r="G41" s="50">
        <f t="shared" si="9"/>
        <v>1737881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BARCELONA</v>
      </c>
      <c r="F42" s="50">
        <f t="shared" si="8"/>
        <v>1155454</v>
      </c>
      <c r="G42" s="50">
        <f t="shared" si="9"/>
        <v>1084370</v>
      </c>
    </row>
    <row r="43" spans="1:9" x14ac:dyDescent="0.25">
      <c r="A43" s="50" t="str">
        <f t="shared" si="5"/>
        <v>BAHÍA DE ALGECIRAS</v>
      </c>
      <c r="B43" s="51">
        <f t="shared" si="3"/>
        <v>1692751</v>
      </c>
      <c r="C43" s="51">
        <f t="shared" si="4"/>
        <v>1737881</v>
      </c>
      <c r="D43" s="51">
        <f t="shared" si="7"/>
        <v>3</v>
      </c>
      <c r="E43" s="50" t="str">
        <f t="shared" si="6"/>
        <v>LAS PALMAS</v>
      </c>
      <c r="F43" s="50">
        <f t="shared" si="8"/>
        <v>989879</v>
      </c>
      <c r="G43" s="50">
        <f t="shared" si="9"/>
        <v>1027886</v>
      </c>
    </row>
    <row r="44" spans="1:9" x14ac:dyDescent="0.25">
      <c r="A44" s="50" t="str">
        <f t="shared" si="5"/>
        <v>BAHÍA DE CÁDIZ</v>
      </c>
      <c r="B44" s="51">
        <f t="shared" si="3"/>
        <v>129697</v>
      </c>
      <c r="C44" s="51">
        <f t="shared" si="4"/>
        <v>116355</v>
      </c>
      <c r="D44" s="51">
        <f t="shared" si="7"/>
        <v>11</v>
      </c>
      <c r="E44" s="50" t="str">
        <f t="shared" si="6"/>
        <v>CEUTA</v>
      </c>
      <c r="F44" s="50">
        <f t="shared" si="8"/>
        <v>645572</v>
      </c>
      <c r="G44" s="50">
        <f t="shared" si="9"/>
        <v>718840</v>
      </c>
    </row>
    <row r="45" spans="1:9" x14ac:dyDescent="0.25">
      <c r="A45" s="50" t="str">
        <f t="shared" si="5"/>
        <v>BALEARES</v>
      </c>
      <c r="B45" s="51">
        <f t="shared" si="3"/>
        <v>1977140</v>
      </c>
      <c r="C45" s="51">
        <f t="shared" si="4"/>
        <v>1880951</v>
      </c>
      <c r="D45" s="51">
        <f t="shared" si="7"/>
        <v>2</v>
      </c>
      <c r="E45" s="50" t="str">
        <f t="shared" si="6"/>
        <v>VALENCIA</v>
      </c>
      <c r="F45" s="50">
        <f t="shared" si="8"/>
        <v>314651</v>
      </c>
      <c r="G45" s="50">
        <f t="shared" si="9"/>
        <v>245263</v>
      </c>
    </row>
    <row r="46" spans="1:9" x14ac:dyDescent="0.25">
      <c r="A46" s="50" t="str">
        <f t="shared" si="5"/>
        <v>BARCELONA</v>
      </c>
      <c r="B46" s="51">
        <f t="shared" si="3"/>
        <v>1155454</v>
      </c>
      <c r="C46" s="51">
        <f t="shared" si="4"/>
        <v>1084370</v>
      </c>
      <c r="D46" s="51">
        <f t="shared" si="7"/>
        <v>4</v>
      </c>
      <c r="E46" s="50" t="str">
        <f t="shared" si="6"/>
        <v>MÁLAGA</v>
      </c>
      <c r="F46" s="50">
        <f t="shared" si="8"/>
        <v>274772</v>
      </c>
      <c r="G46" s="50">
        <f t="shared" si="9"/>
        <v>232224</v>
      </c>
    </row>
    <row r="47" spans="1:9" x14ac:dyDescent="0.25">
      <c r="A47" s="50" t="str">
        <f t="shared" si="5"/>
        <v>BILBAO</v>
      </c>
      <c r="B47" s="51">
        <f t="shared" si="3"/>
        <v>63050</v>
      </c>
      <c r="C47" s="51">
        <f t="shared" si="4"/>
        <v>59055</v>
      </c>
      <c r="D47" s="51">
        <f t="shared" si="7"/>
        <v>16</v>
      </c>
      <c r="E47" s="50" t="str">
        <f t="shared" si="6"/>
        <v>MELILLA</v>
      </c>
      <c r="F47" s="50">
        <f t="shared" si="8"/>
        <v>254857</v>
      </c>
      <c r="G47" s="50">
        <f t="shared" si="9"/>
        <v>239267</v>
      </c>
    </row>
    <row r="48" spans="1:9" x14ac:dyDescent="0.25">
      <c r="A48" s="50" t="str">
        <f t="shared" si="5"/>
        <v>CARTAGENA</v>
      </c>
      <c r="B48" s="51">
        <f t="shared" si="3"/>
        <v>70098</v>
      </c>
      <c r="C48" s="51">
        <f t="shared" si="4"/>
        <v>56175</v>
      </c>
      <c r="D48" s="51">
        <f t="shared" si="7"/>
        <v>14</v>
      </c>
      <c r="E48" s="50" t="str">
        <f t="shared" si="6"/>
        <v>ALMERÍA</v>
      </c>
      <c r="F48" s="50">
        <f t="shared" si="8"/>
        <v>193594</v>
      </c>
      <c r="G48" s="50">
        <f t="shared" si="9"/>
        <v>173841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BAHÍA DE CÁDIZ</v>
      </c>
      <c r="F49" s="50">
        <f t="shared" si="8"/>
        <v>129697</v>
      </c>
      <c r="G49" s="50">
        <f t="shared" si="9"/>
        <v>116355</v>
      </c>
    </row>
    <row r="50" spans="1:7" x14ac:dyDescent="0.25">
      <c r="A50" s="50" t="str">
        <f t="shared" si="5"/>
        <v>CEUTA</v>
      </c>
      <c r="B50" s="51">
        <f t="shared" si="3"/>
        <v>645572</v>
      </c>
      <c r="C50" s="51">
        <f t="shared" si="4"/>
        <v>718840</v>
      </c>
      <c r="D50" s="51">
        <f t="shared" si="7"/>
        <v>6</v>
      </c>
      <c r="E50" s="50" t="str">
        <f t="shared" si="6"/>
        <v>MOTRIL</v>
      </c>
      <c r="F50" s="50">
        <f t="shared" si="8"/>
        <v>75278</v>
      </c>
      <c r="G50" s="50">
        <f t="shared" si="9"/>
        <v>77902</v>
      </c>
    </row>
    <row r="51" spans="1:7" x14ac:dyDescent="0.25">
      <c r="A51" s="50" t="str">
        <f t="shared" si="5"/>
        <v>FERROL-SAN CIBRAO</v>
      </c>
      <c r="B51" s="51">
        <f t="shared" si="3"/>
        <v>4016</v>
      </c>
      <c r="C51" s="51">
        <f t="shared" si="4"/>
        <v>5200</v>
      </c>
      <c r="D51" s="51">
        <f t="shared" si="7"/>
        <v>21</v>
      </c>
      <c r="E51" s="50" t="str">
        <f t="shared" si="6"/>
        <v>SANTANDER</v>
      </c>
      <c r="F51" s="50">
        <f t="shared" si="8"/>
        <v>74152</v>
      </c>
      <c r="G51" s="50">
        <f t="shared" si="9"/>
        <v>55578</v>
      </c>
    </row>
    <row r="52" spans="1:7" x14ac:dyDescent="0.25">
      <c r="A52" s="50" t="str">
        <f t="shared" si="5"/>
        <v>GIJÓN</v>
      </c>
      <c r="B52" s="51">
        <f t="shared" si="3"/>
        <v>2198</v>
      </c>
      <c r="C52" s="51">
        <f t="shared" si="4"/>
        <v>16321</v>
      </c>
      <c r="D52" s="51">
        <f t="shared" si="7"/>
        <v>22</v>
      </c>
      <c r="E52" s="50" t="str">
        <f t="shared" si="6"/>
        <v>CARTAGENA</v>
      </c>
      <c r="F52" s="50">
        <f t="shared" si="8"/>
        <v>70098</v>
      </c>
      <c r="G52" s="50">
        <f t="shared" si="9"/>
        <v>56175</v>
      </c>
    </row>
    <row r="53" spans="1:7" x14ac:dyDescent="0.25">
      <c r="A53" s="50" t="str">
        <f t="shared" si="5"/>
        <v>HUELVA</v>
      </c>
      <c r="B53" s="51">
        <f t="shared" si="3"/>
        <v>13303</v>
      </c>
      <c r="C53" s="51">
        <f t="shared" si="4"/>
        <v>11376</v>
      </c>
      <c r="D53" s="51">
        <f t="shared" si="7"/>
        <v>19</v>
      </c>
      <c r="E53" s="50" t="str">
        <f t="shared" si="6"/>
        <v>A CORUÑA</v>
      </c>
      <c r="F53" s="50">
        <f t="shared" si="8"/>
        <v>64953</v>
      </c>
      <c r="G53" s="50">
        <f t="shared" si="9"/>
        <v>43167</v>
      </c>
    </row>
    <row r="54" spans="1:7" x14ac:dyDescent="0.25">
      <c r="A54" s="50" t="str">
        <f t="shared" si="5"/>
        <v>LAS PALMAS</v>
      </c>
      <c r="B54" s="51">
        <f t="shared" si="3"/>
        <v>989879</v>
      </c>
      <c r="C54" s="51">
        <f t="shared" si="4"/>
        <v>1027886</v>
      </c>
      <c r="D54" s="51">
        <f t="shared" si="7"/>
        <v>5</v>
      </c>
      <c r="E54" s="50" t="str">
        <f t="shared" si="6"/>
        <v>BILBAO</v>
      </c>
      <c r="F54" s="50">
        <f t="shared" si="8"/>
        <v>63050</v>
      </c>
      <c r="G54" s="50">
        <f t="shared" si="9"/>
        <v>59055</v>
      </c>
    </row>
    <row r="55" spans="1:7" x14ac:dyDescent="0.25">
      <c r="A55" s="50" t="str">
        <f t="shared" si="5"/>
        <v>MÁLAGA</v>
      </c>
      <c r="B55" s="51">
        <f t="shared" si="3"/>
        <v>274772</v>
      </c>
      <c r="C55" s="51">
        <f t="shared" si="4"/>
        <v>232224</v>
      </c>
      <c r="D55" s="51">
        <f t="shared" si="7"/>
        <v>8</v>
      </c>
      <c r="E55" s="50" t="str">
        <f t="shared" si="6"/>
        <v>ALICANTE</v>
      </c>
      <c r="F55" s="50">
        <f t="shared" si="8"/>
        <v>59227</v>
      </c>
      <c r="G55" s="50">
        <f t="shared" si="9"/>
        <v>59906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VIGO</v>
      </c>
      <c r="F56" s="50">
        <f t="shared" ref="F56:F66" si="10">LOOKUP(E56,$A$39:$A$66,$B$39:$B$66)</f>
        <v>49219</v>
      </c>
      <c r="G56" s="50">
        <f t="shared" si="9"/>
        <v>48305</v>
      </c>
    </row>
    <row r="57" spans="1:7" x14ac:dyDescent="0.25">
      <c r="A57" s="50" t="str">
        <f t="shared" si="5"/>
        <v>MELILLA</v>
      </c>
      <c r="B57" s="51">
        <f t="shared" si="3"/>
        <v>254857</v>
      </c>
      <c r="C57" s="51">
        <f t="shared" si="4"/>
        <v>239267</v>
      </c>
      <c r="D57" s="51">
        <f t="shared" si="7"/>
        <v>9</v>
      </c>
      <c r="E57" s="50" t="str">
        <f t="shared" si="6"/>
        <v>HUELVA</v>
      </c>
      <c r="F57" s="50">
        <f t="shared" si="10"/>
        <v>13303</v>
      </c>
      <c r="G57" s="50">
        <f t="shared" si="9"/>
        <v>11376</v>
      </c>
    </row>
    <row r="58" spans="1:7" x14ac:dyDescent="0.25">
      <c r="A58" s="50" t="str">
        <f t="shared" si="5"/>
        <v>MOTRIL</v>
      </c>
      <c r="B58" s="51">
        <f t="shared" si="3"/>
        <v>75278</v>
      </c>
      <c r="C58" s="51">
        <f t="shared" si="4"/>
        <v>77902</v>
      </c>
      <c r="D58" s="51">
        <f t="shared" si="7"/>
        <v>12</v>
      </c>
      <c r="E58" s="50" t="str">
        <f t="shared" si="6"/>
        <v>SEVILLA</v>
      </c>
      <c r="F58" s="50">
        <f t="shared" si="10"/>
        <v>7146</v>
      </c>
      <c r="G58" s="50">
        <f t="shared" si="9"/>
        <v>6548</v>
      </c>
    </row>
    <row r="59" spans="1:7" x14ac:dyDescent="0.25">
      <c r="A59" s="50" t="str">
        <f t="shared" si="5"/>
        <v>PASAIA</v>
      </c>
      <c r="B59" s="51">
        <f t="shared" si="3"/>
        <v>94</v>
      </c>
      <c r="C59" s="51">
        <f t="shared" si="4"/>
        <v>488</v>
      </c>
      <c r="D59" s="51">
        <f t="shared" si="7"/>
        <v>24</v>
      </c>
      <c r="E59" s="50" t="str">
        <f t="shared" si="6"/>
        <v>FERROL-SAN CIBRAO</v>
      </c>
      <c r="F59" s="50">
        <f t="shared" si="10"/>
        <v>4016</v>
      </c>
      <c r="G59" s="50">
        <f t="shared" si="9"/>
        <v>5200</v>
      </c>
    </row>
    <row r="60" spans="1:7" x14ac:dyDescent="0.25">
      <c r="A60" s="50" t="str">
        <f t="shared" si="5"/>
        <v>SANTA CRUZ DE TENERIFE</v>
      </c>
      <c r="B60" s="51">
        <f t="shared" si="3"/>
        <v>2201499</v>
      </c>
      <c r="C60" s="51">
        <f t="shared" si="4"/>
        <v>2196386</v>
      </c>
      <c r="D60" s="51">
        <f t="shared" si="7"/>
        <v>1</v>
      </c>
      <c r="E60" s="50" t="str">
        <f t="shared" si="6"/>
        <v>GIJÓN</v>
      </c>
      <c r="F60" s="50">
        <f t="shared" si="10"/>
        <v>2198</v>
      </c>
      <c r="G60" s="50">
        <f t="shared" si="9"/>
        <v>16321</v>
      </c>
    </row>
    <row r="61" spans="1:7" x14ac:dyDescent="0.25">
      <c r="A61" s="50" t="str">
        <f t="shared" si="5"/>
        <v>SANTANDER</v>
      </c>
      <c r="B61" s="51">
        <f t="shared" si="3"/>
        <v>74152</v>
      </c>
      <c r="C61" s="51">
        <f t="shared" si="4"/>
        <v>55578</v>
      </c>
      <c r="D61" s="51">
        <f t="shared" si="7"/>
        <v>13</v>
      </c>
      <c r="E61" s="50" t="str">
        <f t="shared" si="6"/>
        <v>TARRAGONA</v>
      </c>
      <c r="F61" s="50">
        <f t="shared" si="10"/>
        <v>1670</v>
      </c>
      <c r="G61" s="50">
        <f t="shared" si="9"/>
        <v>1322</v>
      </c>
    </row>
    <row r="62" spans="1:7" x14ac:dyDescent="0.25">
      <c r="A62" s="50" t="str">
        <f t="shared" si="5"/>
        <v>SEVILLA</v>
      </c>
      <c r="B62" s="51">
        <f t="shared" si="3"/>
        <v>7146</v>
      </c>
      <c r="C62" s="51">
        <f t="shared" si="4"/>
        <v>6548</v>
      </c>
      <c r="D62" s="51">
        <f t="shared" si="7"/>
        <v>20</v>
      </c>
      <c r="E62" s="50" t="str">
        <f t="shared" si="6"/>
        <v>PASAIA</v>
      </c>
      <c r="F62" s="50">
        <f t="shared" si="10"/>
        <v>94</v>
      </c>
      <c r="G62" s="50">
        <f t="shared" si="9"/>
        <v>488</v>
      </c>
    </row>
    <row r="63" spans="1:7" x14ac:dyDescent="0.25">
      <c r="A63" s="50" t="str">
        <f t="shared" si="5"/>
        <v>TARRAGONA</v>
      </c>
      <c r="B63" s="51">
        <f t="shared" si="3"/>
        <v>1670</v>
      </c>
      <c r="C63" s="51">
        <f t="shared" si="4"/>
        <v>1322</v>
      </c>
      <c r="D63" s="51">
        <f t="shared" si="7"/>
        <v>23</v>
      </c>
      <c r="E63" s="50" t="str">
        <f t="shared" si="6"/>
        <v>VILAGARCÍA</v>
      </c>
      <c r="F63" s="50">
        <f t="shared" si="10"/>
        <v>92</v>
      </c>
      <c r="G63" s="50">
        <f t="shared" si="9"/>
        <v>186</v>
      </c>
    </row>
    <row r="64" spans="1:7" x14ac:dyDescent="0.25">
      <c r="A64" s="50" t="str">
        <f t="shared" si="5"/>
        <v>VALENCIA</v>
      </c>
      <c r="B64" s="51">
        <f t="shared" si="3"/>
        <v>314651</v>
      </c>
      <c r="C64" s="51">
        <f t="shared" si="4"/>
        <v>245263</v>
      </c>
      <c r="D64" s="51">
        <f t="shared" si="7"/>
        <v>7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49219</v>
      </c>
      <c r="C65" s="51">
        <f t="shared" si="4"/>
        <v>48305</v>
      </c>
      <c r="D65" s="51">
        <f t="shared" si="7"/>
        <v>18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92</v>
      </c>
      <c r="C66" s="51">
        <f t="shared" si="4"/>
        <v>186</v>
      </c>
      <c r="D66" s="51">
        <f t="shared" si="7"/>
        <v>25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>
      <selection activeCell="F25" sqref="F2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16837</v>
      </c>
      <c r="C7" s="10">
        <v>36551</v>
      </c>
      <c r="D7" s="10">
        <v>43167</v>
      </c>
      <c r="E7" s="10">
        <v>64953</v>
      </c>
      <c r="F7" s="11">
        <f>((E7*100)/D7)-100</f>
        <v>50.469108346653684</v>
      </c>
      <c r="G7" s="1"/>
      <c r="H7" s="1"/>
      <c r="I7" s="1"/>
    </row>
    <row r="8" spans="1:12" x14ac:dyDescent="0.25">
      <c r="A8" s="12" t="s">
        <v>31</v>
      </c>
      <c r="B8" s="13">
        <v>13965</v>
      </c>
      <c r="C8" s="13">
        <v>12987</v>
      </c>
      <c r="D8" s="13">
        <v>24606</v>
      </c>
      <c r="E8" s="13">
        <v>31866</v>
      </c>
      <c r="F8" s="14">
        <f t="shared" ref="F8:F34" si="0">((E8*100)/D8)-100</f>
        <v>29.504998780785172</v>
      </c>
      <c r="G8" s="1"/>
      <c r="H8" s="1"/>
      <c r="I8" s="1"/>
    </row>
    <row r="9" spans="1:12" x14ac:dyDescent="0.25">
      <c r="A9" s="9" t="s">
        <v>164</v>
      </c>
      <c r="B9" s="10">
        <v>3211</v>
      </c>
      <c r="C9" s="10">
        <v>2007</v>
      </c>
      <c r="D9" s="10">
        <v>4243</v>
      </c>
      <c r="E9" s="10">
        <v>4096</v>
      </c>
      <c r="F9" s="11">
        <f t="shared" si="0"/>
        <v>-3.4645298138109837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0</v>
      </c>
      <c r="E11" s="10">
        <v>0</v>
      </c>
      <c r="F11" s="11"/>
      <c r="G11" s="1"/>
      <c r="H11" s="1"/>
      <c r="I11" s="1"/>
    </row>
    <row r="12" spans="1:12" x14ac:dyDescent="0.25">
      <c r="A12" s="12" t="s">
        <v>168</v>
      </c>
      <c r="B12" s="13">
        <v>46254</v>
      </c>
      <c r="C12" s="13">
        <v>58418</v>
      </c>
      <c r="D12" s="13">
        <v>108931</v>
      </c>
      <c r="E12" s="13">
        <v>122378</v>
      </c>
      <c r="F12" s="14">
        <f t="shared" si="0"/>
        <v>12.344511663346523</v>
      </c>
      <c r="G12" s="1"/>
      <c r="H12" s="1"/>
      <c r="I12" s="1"/>
    </row>
    <row r="13" spans="1:12" x14ac:dyDescent="0.25">
      <c r="A13" s="9" t="s">
        <v>32</v>
      </c>
      <c r="B13" s="10">
        <v>245920</v>
      </c>
      <c r="C13" s="10">
        <v>233148</v>
      </c>
      <c r="D13" s="10">
        <v>497641</v>
      </c>
      <c r="E13" s="10">
        <v>441853</v>
      </c>
      <c r="F13" s="11">
        <f t="shared" si="0"/>
        <v>-11.210491096995625</v>
      </c>
      <c r="G13" s="1"/>
      <c r="H13" s="1"/>
      <c r="I13" s="1"/>
    </row>
    <row r="14" spans="1:12" x14ac:dyDescent="0.25">
      <c r="A14" s="12" t="s">
        <v>33</v>
      </c>
      <c r="B14" s="13">
        <v>270647</v>
      </c>
      <c r="C14" s="13">
        <v>297511</v>
      </c>
      <c r="D14" s="13">
        <v>751118</v>
      </c>
      <c r="E14" s="13">
        <v>768678</v>
      </c>
      <c r="F14" s="14">
        <f t="shared" si="0"/>
        <v>2.3378483806805264</v>
      </c>
      <c r="G14" s="1"/>
      <c r="H14" s="1"/>
      <c r="I14" s="1"/>
    </row>
    <row r="15" spans="1:12" x14ac:dyDescent="0.25">
      <c r="A15" s="9" t="s">
        <v>34</v>
      </c>
      <c r="B15" s="10">
        <v>19956</v>
      </c>
      <c r="C15" s="10">
        <v>20689</v>
      </c>
      <c r="D15" s="10">
        <v>30513</v>
      </c>
      <c r="E15" s="10">
        <v>31029</v>
      </c>
      <c r="F15" s="11">
        <f t="shared" si="0"/>
        <v>1.691082489430741</v>
      </c>
      <c r="G15" s="1"/>
      <c r="H15" s="1"/>
      <c r="I15" s="1"/>
    </row>
    <row r="16" spans="1:12" x14ac:dyDescent="0.25">
      <c r="A16" s="12" t="s">
        <v>35</v>
      </c>
      <c r="B16" s="13">
        <v>24633</v>
      </c>
      <c r="C16" s="13">
        <v>43409</v>
      </c>
      <c r="D16" s="13">
        <v>56175</v>
      </c>
      <c r="E16" s="13">
        <v>70098</v>
      </c>
      <c r="F16" s="14">
        <f t="shared" si="0"/>
        <v>24.785046728971963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1"/>
      <c r="G17" s="1"/>
      <c r="H17" s="1"/>
      <c r="I17" s="1"/>
    </row>
    <row r="18" spans="1:9" x14ac:dyDescent="0.25">
      <c r="A18" s="12" t="s">
        <v>36</v>
      </c>
      <c r="B18" s="13">
        <v>2998</v>
      </c>
      <c r="C18" s="13">
        <v>0</v>
      </c>
      <c r="D18" s="13">
        <v>4604</v>
      </c>
      <c r="E18" s="13">
        <v>569</v>
      </c>
      <c r="F18" s="14">
        <f t="shared" si="0"/>
        <v>-87.64118158123371</v>
      </c>
      <c r="G18" s="1"/>
      <c r="H18" s="1"/>
      <c r="I18" s="1"/>
    </row>
    <row r="19" spans="1:9" x14ac:dyDescent="0.25">
      <c r="A19" s="9" t="s">
        <v>37</v>
      </c>
      <c r="B19" s="10">
        <v>3633</v>
      </c>
      <c r="C19" s="10">
        <v>560</v>
      </c>
      <c r="D19" s="10">
        <v>5200</v>
      </c>
      <c r="E19" s="10">
        <v>4016</v>
      </c>
      <c r="F19" s="11">
        <f t="shared" si="0"/>
        <v>-22.769230769230774</v>
      </c>
      <c r="G19" s="1"/>
      <c r="H19" s="1"/>
      <c r="I19" s="1"/>
    </row>
    <row r="20" spans="1:9" x14ac:dyDescent="0.25">
      <c r="A20" s="12" t="s">
        <v>170</v>
      </c>
      <c r="B20" s="13">
        <v>12119</v>
      </c>
      <c r="C20" s="13">
        <v>1105</v>
      </c>
      <c r="D20" s="13">
        <v>16262</v>
      </c>
      <c r="E20" s="13">
        <v>2198</v>
      </c>
      <c r="F20" s="14">
        <f t="shared" si="0"/>
        <v>-86.483827327511989</v>
      </c>
      <c r="G20" s="1"/>
      <c r="H20" s="1"/>
      <c r="I20" s="1"/>
    </row>
    <row r="21" spans="1:9" x14ac:dyDescent="0.25">
      <c r="A21" s="9" t="s">
        <v>38</v>
      </c>
      <c r="B21" s="10">
        <v>0</v>
      </c>
      <c r="C21" s="10">
        <v>0</v>
      </c>
      <c r="D21" s="10">
        <v>636</v>
      </c>
      <c r="E21" s="10">
        <v>1868</v>
      </c>
      <c r="F21" s="19">
        <f t="shared" si="0"/>
        <v>193.71069182389937</v>
      </c>
      <c r="G21" s="1"/>
      <c r="H21" s="1"/>
      <c r="I21" s="1"/>
    </row>
    <row r="22" spans="1:9" x14ac:dyDescent="0.25">
      <c r="A22" s="12" t="s">
        <v>59</v>
      </c>
      <c r="B22" s="13">
        <v>30463</v>
      </c>
      <c r="C22" s="13">
        <v>38988</v>
      </c>
      <c r="D22" s="13">
        <v>583365</v>
      </c>
      <c r="E22" s="13">
        <v>544432</v>
      </c>
      <c r="F22" s="14">
        <f t="shared" si="0"/>
        <v>-6.673866275830747</v>
      </c>
      <c r="G22" s="1"/>
      <c r="H22" s="1"/>
      <c r="I22" s="1"/>
    </row>
    <row r="23" spans="1:9" x14ac:dyDescent="0.25">
      <c r="A23" s="9" t="s">
        <v>171</v>
      </c>
      <c r="B23" s="10">
        <v>33089</v>
      </c>
      <c r="C23" s="10">
        <v>65348</v>
      </c>
      <c r="D23" s="10">
        <v>139124</v>
      </c>
      <c r="E23" s="10">
        <v>170199</v>
      </c>
      <c r="F23" s="11">
        <f t="shared" si="0"/>
        <v>22.336189298755073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25">
      <c r="A26" s="12" t="s">
        <v>40</v>
      </c>
      <c r="B26" s="13">
        <v>1222</v>
      </c>
      <c r="C26" s="13">
        <v>1043</v>
      </c>
      <c r="D26" s="13">
        <v>2386</v>
      </c>
      <c r="E26" s="13">
        <v>1586</v>
      </c>
      <c r="F26" s="14">
        <f t="shared" si="0"/>
        <v>-33.528918692372173</v>
      </c>
      <c r="G26" s="1"/>
      <c r="H26" s="1"/>
      <c r="I26" s="1"/>
    </row>
    <row r="27" spans="1:9" x14ac:dyDescent="0.25">
      <c r="A27" s="9" t="s">
        <v>41</v>
      </c>
      <c r="B27" s="10">
        <v>97</v>
      </c>
      <c r="C27" s="10">
        <v>92</v>
      </c>
      <c r="D27" s="10">
        <v>484</v>
      </c>
      <c r="E27" s="10">
        <v>92</v>
      </c>
      <c r="F27" s="19">
        <f t="shared" si="0"/>
        <v>-80.991735537190081</v>
      </c>
      <c r="G27" s="1"/>
      <c r="H27" s="1"/>
      <c r="I27" s="1"/>
    </row>
    <row r="28" spans="1:9" x14ac:dyDescent="0.25">
      <c r="A28" s="12" t="s">
        <v>42</v>
      </c>
      <c r="B28" s="13">
        <v>25649</v>
      </c>
      <c r="C28" s="13">
        <v>21529</v>
      </c>
      <c r="D28" s="13">
        <v>425044</v>
      </c>
      <c r="E28" s="13">
        <v>387139</v>
      </c>
      <c r="F28" s="14">
        <f t="shared" si="0"/>
        <v>-8.9179002644432046</v>
      </c>
      <c r="G28" s="1"/>
      <c r="H28" s="1"/>
      <c r="I28" s="1"/>
    </row>
    <row r="29" spans="1:9" x14ac:dyDescent="0.25">
      <c r="A29" s="9" t="s">
        <v>43</v>
      </c>
      <c r="B29" s="10">
        <v>667</v>
      </c>
      <c r="C29" s="10">
        <v>3857</v>
      </c>
      <c r="D29" s="10">
        <v>1076</v>
      </c>
      <c r="E29" s="10">
        <v>6224</v>
      </c>
      <c r="F29" s="11">
        <f t="shared" si="0"/>
        <v>478.4386617100372</v>
      </c>
      <c r="G29" s="1"/>
      <c r="H29" s="1"/>
      <c r="I29" s="1"/>
    </row>
    <row r="30" spans="1:9" x14ac:dyDescent="0.25">
      <c r="A30" s="12" t="s">
        <v>44</v>
      </c>
      <c r="B30" s="13">
        <v>1537</v>
      </c>
      <c r="C30" s="13">
        <v>3448</v>
      </c>
      <c r="D30" s="13">
        <v>6548</v>
      </c>
      <c r="E30" s="13">
        <v>7146</v>
      </c>
      <c r="F30" s="14">
        <f t="shared" si="0"/>
        <v>9.1325595601710461</v>
      </c>
      <c r="G30" s="1"/>
      <c r="H30" s="1"/>
      <c r="I30" s="1"/>
    </row>
    <row r="31" spans="1:9" x14ac:dyDescent="0.25">
      <c r="A31" s="9" t="s">
        <v>45</v>
      </c>
      <c r="B31" s="10">
        <v>363</v>
      </c>
      <c r="C31" s="10">
        <v>0</v>
      </c>
      <c r="D31" s="10">
        <v>1322</v>
      </c>
      <c r="E31" s="10">
        <v>1661</v>
      </c>
      <c r="F31" s="11">
        <f t="shared" si="0"/>
        <v>25.642965204236006</v>
      </c>
      <c r="G31" s="1"/>
      <c r="H31" s="1"/>
      <c r="I31" s="1"/>
    </row>
    <row r="32" spans="1:9" x14ac:dyDescent="0.25">
      <c r="A32" s="12" t="s">
        <v>46</v>
      </c>
      <c r="B32" s="13">
        <v>45284</v>
      </c>
      <c r="C32" s="13">
        <v>57740</v>
      </c>
      <c r="D32" s="13">
        <v>103709</v>
      </c>
      <c r="E32" s="13">
        <v>114169</v>
      </c>
      <c r="F32" s="14">
        <f t="shared" si="0"/>
        <v>10.085913469419239</v>
      </c>
      <c r="G32" s="1"/>
      <c r="H32" s="1"/>
      <c r="I32" s="1"/>
    </row>
    <row r="33" spans="1:9" x14ac:dyDescent="0.25">
      <c r="A33" s="9" t="s">
        <v>47</v>
      </c>
      <c r="B33" s="10">
        <v>29590</v>
      </c>
      <c r="C33" s="10">
        <v>36104</v>
      </c>
      <c r="D33" s="10">
        <v>48294</v>
      </c>
      <c r="E33" s="10">
        <v>49219</v>
      </c>
      <c r="F33" s="11">
        <f t="shared" si="0"/>
        <v>1.9153518035366659</v>
      </c>
      <c r="G33" s="1"/>
      <c r="H33" s="1"/>
      <c r="I33" s="1"/>
    </row>
    <row r="34" spans="1:9" x14ac:dyDescent="0.25">
      <c r="A34" s="12" t="s">
        <v>172</v>
      </c>
      <c r="B34" s="13">
        <v>186</v>
      </c>
      <c r="C34" s="13">
        <v>92</v>
      </c>
      <c r="D34" s="13">
        <v>186</v>
      </c>
      <c r="E34" s="13">
        <v>92</v>
      </c>
      <c r="F34" s="14">
        <f t="shared" si="0"/>
        <v>-50.537634408602152</v>
      </c>
      <c r="G34" s="1"/>
      <c r="H34" s="1"/>
      <c r="I34" s="1"/>
    </row>
    <row r="35" spans="1:9" x14ac:dyDescent="0.25">
      <c r="A35" s="15" t="s">
        <v>48</v>
      </c>
      <c r="B35" s="16">
        <f>SUM(B7:B34)</f>
        <v>828320</v>
      </c>
      <c r="C35" s="16">
        <f t="shared" ref="C35:E35" si="1">SUM(C7:C34)</f>
        <v>934626</v>
      </c>
      <c r="D35" s="16">
        <f t="shared" si="1"/>
        <v>2854634</v>
      </c>
      <c r="E35" s="16">
        <f t="shared" si="1"/>
        <v>2825561</v>
      </c>
      <c r="F35" s="17">
        <f t="shared" ref="F35" si="2">((E35*100)/D35)-100</f>
        <v>-1.0184493003306159</v>
      </c>
      <c r="G35" s="1"/>
      <c r="H35" s="1"/>
      <c r="I35" s="1"/>
    </row>
    <row r="36" spans="1:9" x14ac:dyDescent="0.25">
      <c r="A36" s="73" t="s">
        <v>127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64953</v>
      </c>
      <c r="C39" s="51">
        <f t="shared" si="4"/>
        <v>43167</v>
      </c>
      <c r="D39" s="51">
        <f>_xlfn.RANK.EQ(B39,$B$39:$B$66)+COUNTIF($B$39:$B$66,B39)-1</f>
        <v>9</v>
      </c>
      <c r="E39" s="50" t="str">
        <f t="shared" ref="E39:E66" si="6">INDEX($A$39:$B$66,MATCH(ROW()-38,$D$39:$D$66,0),1)</f>
        <v>BARCELONA</v>
      </c>
      <c r="F39" s="50">
        <f>LOOKUP(E39,$A$39:$A$66,$B$39:$B$66)</f>
        <v>768678</v>
      </c>
      <c r="G39" s="50">
        <f>LOOKUP(E39,$A$39:$A$66,$C$39:$C$66)</f>
        <v>751118</v>
      </c>
    </row>
    <row r="40" spans="1:9" x14ac:dyDescent="0.25">
      <c r="A40" s="50" t="str">
        <f t="shared" si="5"/>
        <v>ALICANTE</v>
      </c>
      <c r="B40" s="51">
        <f t="shared" si="3"/>
        <v>31866</v>
      </c>
      <c r="C40" s="51">
        <f t="shared" si="4"/>
        <v>24606</v>
      </c>
      <c r="D40" s="51">
        <f t="shared" ref="D40:D66" si="7">_xlfn.RANK.EQ(B40,$B$39:$B$66)+COUNTIF($B$39:$B$66,B40)-1</f>
        <v>11</v>
      </c>
      <c r="E40" s="50" t="str">
        <f t="shared" si="6"/>
        <v>LAS PALMAS</v>
      </c>
      <c r="F40" s="50">
        <f t="shared" ref="F40:F55" si="8">LOOKUP(E40,$A$39:$A$66,$B$39:$B$66)</f>
        <v>544432</v>
      </c>
      <c r="G40" s="50">
        <f t="shared" ref="G40:G66" si="9">LOOKUP(E40,$A$39:$A$66,$C$39:$C$66)</f>
        <v>583365</v>
      </c>
    </row>
    <row r="41" spans="1:9" x14ac:dyDescent="0.25">
      <c r="A41" s="50" t="str">
        <f t="shared" si="5"/>
        <v>ALMERÍA</v>
      </c>
      <c r="B41" s="51">
        <f t="shared" si="3"/>
        <v>4096</v>
      </c>
      <c r="C41" s="51">
        <f t="shared" si="4"/>
        <v>4243</v>
      </c>
      <c r="D41" s="51">
        <f t="shared" si="7"/>
        <v>15</v>
      </c>
      <c r="E41" s="50" t="str">
        <f t="shared" si="6"/>
        <v>BALEARES</v>
      </c>
      <c r="F41" s="50">
        <f t="shared" si="8"/>
        <v>441853</v>
      </c>
      <c r="G41" s="50">
        <f t="shared" si="9"/>
        <v>497641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SANTA CRUZ DE TENERIFE</v>
      </c>
      <c r="F42" s="50">
        <f t="shared" si="8"/>
        <v>387139</v>
      </c>
      <c r="G42" s="50">
        <f t="shared" si="9"/>
        <v>425044</v>
      </c>
    </row>
    <row r="43" spans="1:9" x14ac:dyDescent="0.25">
      <c r="A43" s="50" t="str">
        <f t="shared" si="5"/>
        <v>BAHÍA DE ALGECIRAS</v>
      </c>
      <c r="B43" s="51">
        <f t="shared" si="3"/>
        <v>0</v>
      </c>
      <c r="C43" s="51">
        <f t="shared" si="4"/>
        <v>0</v>
      </c>
      <c r="D43" s="51">
        <f t="shared" si="7"/>
        <v>28</v>
      </c>
      <c r="E43" s="50" t="str">
        <f t="shared" si="6"/>
        <v>MÁLAGA</v>
      </c>
      <c r="F43" s="50">
        <f t="shared" si="8"/>
        <v>170199</v>
      </c>
      <c r="G43" s="50">
        <f t="shared" si="9"/>
        <v>139124</v>
      </c>
    </row>
    <row r="44" spans="1:9" x14ac:dyDescent="0.25">
      <c r="A44" s="50" t="str">
        <f t="shared" si="5"/>
        <v>BAHÍA DE CÁDIZ</v>
      </c>
      <c r="B44" s="51">
        <f t="shared" si="3"/>
        <v>122378</v>
      </c>
      <c r="C44" s="51">
        <f t="shared" si="4"/>
        <v>108931</v>
      </c>
      <c r="D44" s="51">
        <f t="shared" si="7"/>
        <v>6</v>
      </c>
      <c r="E44" s="50" t="str">
        <f t="shared" si="6"/>
        <v>BAHÍA DE CÁDIZ</v>
      </c>
      <c r="F44" s="50">
        <f t="shared" si="8"/>
        <v>122378</v>
      </c>
      <c r="G44" s="50">
        <f t="shared" si="9"/>
        <v>108931</v>
      </c>
    </row>
    <row r="45" spans="1:9" x14ac:dyDescent="0.25">
      <c r="A45" s="50" t="str">
        <f t="shared" si="5"/>
        <v>BALEARES</v>
      </c>
      <c r="B45" s="51">
        <f t="shared" si="3"/>
        <v>441853</v>
      </c>
      <c r="C45" s="51">
        <f t="shared" si="4"/>
        <v>497641</v>
      </c>
      <c r="D45" s="51">
        <f t="shared" si="7"/>
        <v>3</v>
      </c>
      <c r="E45" s="50" t="str">
        <f t="shared" si="6"/>
        <v>VALENCIA</v>
      </c>
      <c r="F45" s="50">
        <f t="shared" si="8"/>
        <v>114169</v>
      </c>
      <c r="G45" s="50">
        <f t="shared" si="9"/>
        <v>103709</v>
      </c>
    </row>
    <row r="46" spans="1:9" x14ac:dyDescent="0.25">
      <c r="A46" s="50" t="str">
        <f t="shared" si="5"/>
        <v>BARCELONA</v>
      </c>
      <c r="B46" s="51">
        <f t="shared" si="3"/>
        <v>768678</v>
      </c>
      <c r="C46" s="51">
        <f t="shared" si="4"/>
        <v>751118</v>
      </c>
      <c r="D46" s="51">
        <f t="shared" si="7"/>
        <v>1</v>
      </c>
      <c r="E46" s="50" t="str">
        <f t="shared" si="6"/>
        <v>CARTAGENA</v>
      </c>
      <c r="F46" s="50">
        <f t="shared" si="8"/>
        <v>70098</v>
      </c>
      <c r="G46" s="50">
        <f t="shared" si="9"/>
        <v>56175</v>
      </c>
    </row>
    <row r="47" spans="1:9" x14ac:dyDescent="0.25">
      <c r="A47" s="50" t="str">
        <f t="shared" si="5"/>
        <v>BILBAO</v>
      </c>
      <c r="B47" s="51">
        <f t="shared" si="3"/>
        <v>31029</v>
      </c>
      <c r="C47" s="51">
        <f t="shared" si="4"/>
        <v>30513</v>
      </c>
      <c r="D47" s="51">
        <f t="shared" si="7"/>
        <v>12</v>
      </c>
      <c r="E47" s="50" t="str">
        <f t="shared" si="6"/>
        <v>A CORUÑA</v>
      </c>
      <c r="F47" s="50">
        <f t="shared" si="8"/>
        <v>64953</v>
      </c>
      <c r="G47" s="50">
        <f t="shared" si="9"/>
        <v>43167</v>
      </c>
    </row>
    <row r="48" spans="1:9" x14ac:dyDescent="0.25">
      <c r="A48" s="50" t="str">
        <f t="shared" si="5"/>
        <v>CARTAGENA</v>
      </c>
      <c r="B48" s="51">
        <f t="shared" si="3"/>
        <v>70098</v>
      </c>
      <c r="C48" s="51">
        <f t="shared" si="4"/>
        <v>56175</v>
      </c>
      <c r="D48" s="51">
        <f t="shared" si="7"/>
        <v>8</v>
      </c>
      <c r="E48" s="50" t="str">
        <f t="shared" si="6"/>
        <v>VIGO</v>
      </c>
      <c r="F48" s="50">
        <f t="shared" si="8"/>
        <v>49219</v>
      </c>
      <c r="G48" s="50">
        <f t="shared" si="9"/>
        <v>48294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ALICANTE</v>
      </c>
      <c r="F49" s="50">
        <f t="shared" si="8"/>
        <v>31866</v>
      </c>
      <c r="G49" s="50">
        <f t="shared" si="9"/>
        <v>24606</v>
      </c>
    </row>
    <row r="50" spans="1:7" x14ac:dyDescent="0.25">
      <c r="A50" s="50" t="str">
        <f t="shared" si="5"/>
        <v>CEUTA</v>
      </c>
      <c r="B50" s="51">
        <f t="shared" si="3"/>
        <v>569</v>
      </c>
      <c r="C50" s="51">
        <f t="shared" si="4"/>
        <v>4604</v>
      </c>
      <c r="D50" s="51">
        <f t="shared" si="7"/>
        <v>21</v>
      </c>
      <c r="E50" s="50" t="str">
        <f t="shared" si="6"/>
        <v>BILBAO</v>
      </c>
      <c r="F50" s="50">
        <f t="shared" si="8"/>
        <v>31029</v>
      </c>
      <c r="G50" s="50">
        <f t="shared" si="9"/>
        <v>30513</v>
      </c>
    </row>
    <row r="51" spans="1:7" x14ac:dyDescent="0.25">
      <c r="A51" s="50" t="str">
        <f t="shared" si="5"/>
        <v>FERROL-SAN CIBRAO</v>
      </c>
      <c r="B51" s="51">
        <f t="shared" si="3"/>
        <v>4016</v>
      </c>
      <c r="C51" s="51">
        <f t="shared" si="4"/>
        <v>5200</v>
      </c>
      <c r="D51" s="51">
        <f t="shared" si="7"/>
        <v>16</v>
      </c>
      <c r="E51" s="50" t="str">
        <f t="shared" si="6"/>
        <v>SEVILLA</v>
      </c>
      <c r="F51" s="50">
        <f t="shared" si="8"/>
        <v>7146</v>
      </c>
      <c r="G51" s="50">
        <f t="shared" si="9"/>
        <v>6548</v>
      </c>
    </row>
    <row r="52" spans="1:7" x14ac:dyDescent="0.25">
      <c r="A52" s="50" t="str">
        <f t="shared" si="5"/>
        <v>GIJÓN</v>
      </c>
      <c r="B52" s="51">
        <f t="shared" si="3"/>
        <v>2198</v>
      </c>
      <c r="C52" s="51">
        <f t="shared" si="4"/>
        <v>16262</v>
      </c>
      <c r="D52" s="51">
        <f t="shared" si="7"/>
        <v>17</v>
      </c>
      <c r="E52" s="50" t="str">
        <f t="shared" si="6"/>
        <v>SANTANDER</v>
      </c>
      <c r="F52" s="50">
        <f t="shared" si="8"/>
        <v>6224</v>
      </c>
      <c r="G52" s="50">
        <f t="shared" si="9"/>
        <v>1076</v>
      </c>
    </row>
    <row r="53" spans="1:7" x14ac:dyDescent="0.25">
      <c r="A53" s="50" t="str">
        <f t="shared" si="5"/>
        <v>HUELVA</v>
      </c>
      <c r="B53" s="51">
        <f t="shared" si="3"/>
        <v>1868</v>
      </c>
      <c r="C53" s="51">
        <f t="shared" si="4"/>
        <v>636</v>
      </c>
      <c r="D53" s="51">
        <f t="shared" si="7"/>
        <v>18</v>
      </c>
      <c r="E53" s="50" t="str">
        <f t="shared" si="6"/>
        <v>ALMERÍA</v>
      </c>
      <c r="F53" s="50">
        <f t="shared" si="8"/>
        <v>4096</v>
      </c>
      <c r="G53" s="50">
        <f t="shared" si="9"/>
        <v>4243</v>
      </c>
    </row>
    <row r="54" spans="1:7" x14ac:dyDescent="0.25">
      <c r="A54" s="50" t="str">
        <f t="shared" si="5"/>
        <v>LAS PALMAS</v>
      </c>
      <c r="B54" s="51">
        <f t="shared" si="3"/>
        <v>544432</v>
      </c>
      <c r="C54" s="51">
        <f t="shared" si="4"/>
        <v>583365</v>
      </c>
      <c r="D54" s="51">
        <f t="shared" si="7"/>
        <v>2</v>
      </c>
      <c r="E54" s="50" t="str">
        <f t="shared" si="6"/>
        <v>FERROL-SAN CIBRAO</v>
      </c>
      <c r="F54" s="50">
        <f t="shared" si="8"/>
        <v>4016</v>
      </c>
      <c r="G54" s="50">
        <f t="shared" si="9"/>
        <v>5200</v>
      </c>
    </row>
    <row r="55" spans="1:7" x14ac:dyDescent="0.25">
      <c r="A55" s="50" t="str">
        <f t="shared" si="5"/>
        <v>MÁLAGA</v>
      </c>
      <c r="B55" s="51">
        <f t="shared" si="3"/>
        <v>170199</v>
      </c>
      <c r="C55" s="51">
        <f t="shared" si="4"/>
        <v>139124</v>
      </c>
      <c r="D55" s="51">
        <f t="shared" si="7"/>
        <v>5</v>
      </c>
      <c r="E55" s="50" t="str">
        <f t="shared" si="6"/>
        <v>GIJÓN</v>
      </c>
      <c r="F55" s="50">
        <f t="shared" si="8"/>
        <v>2198</v>
      </c>
      <c r="G55" s="50">
        <f t="shared" si="9"/>
        <v>16262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HUELVA</v>
      </c>
      <c r="F56" s="50">
        <f t="shared" ref="F56:F66" si="10">LOOKUP(E56,$A$39:$A$66,$B$39:$B$66)</f>
        <v>1868</v>
      </c>
      <c r="G56" s="50">
        <f t="shared" si="9"/>
        <v>636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TARRAGONA</v>
      </c>
      <c r="F57" s="50">
        <f t="shared" si="10"/>
        <v>1661</v>
      </c>
      <c r="G57" s="50">
        <f t="shared" si="9"/>
        <v>1322</v>
      </c>
    </row>
    <row r="58" spans="1:7" x14ac:dyDescent="0.25">
      <c r="A58" s="50" t="str">
        <f t="shared" si="5"/>
        <v>MOTRIL</v>
      </c>
      <c r="B58" s="51">
        <f t="shared" si="3"/>
        <v>1586</v>
      </c>
      <c r="C58" s="51">
        <f t="shared" si="4"/>
        <v>2386</v>
      </c>
      <c r="D58" s="51">
        <f t="shared" si="7"/>
        <v>20</v>
      </c>
      <c r="E58" s="50" t="str">
        <f t="shared" si="6"/>
        <v>MOTRIL</v>
      </c>
      <c r="F58" s="50">
        <f t="shared" si="10"/>
        <v>1586</v>
      </c>
      <c r="G58" s="50">
        <f t="shared" si="9"/>
        <v>2386</v>
      </c>
    </row>
    <row r="59" spans="1:7" x14ac:dyDescent="0.25">
      <c r="A59" s="50" t="str">
        <f t="shared" si="5"/>
        <v>PASAIA</v>
      </c>
      <c r="B59" s="51">
        <f t="shared" si="3"/>
        <v>92</v>
      </c>
      <c r="C59" s="51">
        <f t="shared" si="4"/>
        <v>484</v>
      </c>
      <c r="D59" s="51">
        <f t="shared" si="7"/>
        <v>23</v>
      </c>
      <c r="E59" s="50" t="str">
        <f t="shared" si="6"/>
        <v>CEUTA</v>
      </c>
      <c r="F59" s="50">
        <f t="shared" si="10"/>
        <v>569</v>
      </c>
      <c r="G59" s="50">
        <f t="shared" si="9"/>
        <v>4604</v>
      </c>
    </row>
    <row r="60" spans="1:7" x14ac:dyDescent="0.25">
      <c r="A60" s="50" t="str">
        <f t="shared" si="5"/>
        <v>SANTA CRUZ DE TENERIFE</v>
      </c>
      <c r="B60" s="51">
        <f t="shared" si="3"/>
        <v>387139</v>
      </c>
      <c r="C60" s="51">
        <f t="shared" si="4"/>
        <v>425044</v>
      </c>
      <c r="D60" s="51">
        <f t="shared" si="7"/>
        <v>4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6224</v>
      </c>
      <c r="C61" s="51">
        <f t="shared" si="4"/>
        <v>1076</v>
      </c>
      <c r="D61" s="51">
        <f t="shared" si="7"/>
        <v>14</v>
      </c>
      <c r="E61" s="50" t="str">
        <f t="shared" si="6"/>
        <v>PASAIA</v>
      </c>
      <c r="F61" s="50">
        <f t="shared" si="10"/>
        <v>92</v>
      </c>
      <c r="G61" s="50">
        <f t="shared" si="9"/>
        <v>484</v>
      </c>
    </row>
    <row r="62" spans="1:7" x14ac:dyDescent="0.25">
      <c r="A62" s="50" t="str">
        <f t="shared" si="5"/>
        <v>SEVILLA</v>
      </c>
      <c r="B62" s="51">
        <f t="shared" si="3"/>
        <v>7146</v>
      </c>
      <c r="C62" s="51">
        <f t="shared" si="4"/>
        <v>6548</v>
      </c>
      <c r="D62" s="51">
        <f t="shared" si="7"/>
        <v>13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1661</v>
      </c>
      <c r="C63" s="51">
        <f t="shared" si="4"/>
        <v>1322</v>
      </c>
      <c r="D63" s="51">
        <f t="shared" si="7"/>
        <v>19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114169</v>
      </c>
      <c r="C64" s="51">
        <f t="shared" si="4"/>
        <v>103709</v>
      </c>
      <c r="D64" s="51">
        <f t="shared" si="7"/>
        <v>7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49219</v>
      </c>
      <c r="C65" s="51">
        <f t="shared" si="4"/>
        <v>48294</v>
      </c>
      <c r="D65" s="51">
        <f t="shared" si="7"/>
        <v>10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92</v>
      </c>
      <c r="C66" s="51">
        <f t="shared" si="4"/>
        <v>186</v>
      </c>
      <c r="D66" s="51">
        <f t="shared" si="7"/>
        <v>23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/>
      <c r="G7" s="1"/>
      <c r="H7" s="1"/>
      <c r="I7" s="1"/>
    </row>
    <row r="8" spans="1:12" x14ac:dyDescent="0.25">
      <c r="A8" s="12" t="s">
        <v>31</v>
      </c>
      <c r="B8" s="13">
        <v>2615</v>
      </c>
      <c r="C8" s="13">
        <v>1990</v>
      </c>
      <c r="D8" s="13">
        <v>11974</v>
      </c>
      <c r="E8" s="13">
        <v>8515</v>
      </c>
      <c r="F8" s="14">
        <f t="shared" ref="F8:F32" si="0">((E8*100)/D8)-100</f>
        <v>-28.887589777852014</v>
      </c>
      <c r="G8" s="1"/>
      <c r="H8" s="1"/>
      <c r="I8" s="1"/>
    </row>
    <row r="9" spans="1:12" x14ac:dyDescent="0.25">
      <c r="A9" s="9" t="s">
        <v>164</v>
      </c>
      <c r="B9" s="10">
        <v>7585</v>
      </c>
      <c r="C9" s="10">
        <v>9157</v>
      </c>
      <c r="D9" s="10">
        <v>34439</v>
      </c>
      <c r="E9" s="10">
        <v>42550</v>
      </c>
      <c r="F9" s="11">
        <f t="shared" si="0"/>
        <v>23.551787217979623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65386</v>
      </c>
      <c r="C11" s="10">
        <v>66391</v>
      </c>
      <c r="D11" s="10">
        <v>341614</v>
      </c>
      <c r="E11" s="10">
        <v>345197</v>
      </c>
      <c r="F11" s="11">
        <f t="shared" si="0"/>
        <v>1.04884460238749</v>
      </c>
      <c r="G11" s="1"/>
      <c r="H11" s="1"/>
      <c r="I11" s="1"/>
    </row>
    <row r="12" spans="1:12" x14ac:dyDescent="0.25">
      <c r="A12" s="12" t="s">
        <v>168</v>
      </c>
      <c r="B12" s="13">
        <v>1085</v>
      </c>
      <c r="C12" s="13">
        <v>1145</v>
      </c>
      <c r="D12" s="13">
        <v>4216</v>
      </c>
      <c r="E12" s="13">
        <v>4273</v>
      </c>
      <c r="F12" s="14">
        <f t="shared" si="0"/>
        <v>1.3519924098671794</v>
      </c>
      <c r="G12" s="1"/>
      <c r="H12" s="1"/>
      <c r="I12" s="1"/>
    </row>
    <row r="13" spans="1:12" x14ac:dyDescent="0.25">
      <c r="A13" s="9" t="s">
        <v>32</v>
      </c>
      <c r="B13" s="10">
        <v>43169</v>
      </c>
      <c r="C13" s="10">
        <v>48865</v>
      </c>
      <c r="D13" s="10">
        <v>162837</v>
      </c>
      <c r="E13" s="10">
        <v>186666</v>
      </c>
      <c r="F13" s="11">
        <f t="shared" si="0"/>
        <v>14.633652056964934</v>
      </c>
      <c r="G13" s="1"/>
      <c r="H13" s="1"/>
      <c r="I13" s="1"/>
    </row>
    <row r="14" spans="1:12" x14ac:dyDescent="0.25">
      <c r="A14" s="12" t="s">
        <v>33</v>
      </c>
      <c r="B14" s="13">
        <v>20689</v>
      </c>
      <c r="C14" s="13">
        <v>22012</v>
      </c>
      <c r="D14" s="13">
        <v>75850</v>
      </c>
      <c r="E14" s="13">
        <v>86747</v>
      </c>
      <c r="F14" s="14">
        <f t="shared" si="0"/>
        <v>14.366512854317733</v>
      </c>
      <c r="G14" s="1"/>
      <c r="H14" s="1"/>
      <c r="I14" s="1"/>
    </row>
    <row r="15" spans="1:12" x14ac:dyDescent="0.25">
      <c r="A15" s="9" t="s">
        <v>34</v>
      </c>
      <c r="B15" s="10">
        <v>3840</v>
      </c>
      <c r="C15" s="10">
        <v>5117</v>
      </c>
      <c r="D15" s="10">
        <v>13106</v>
      </c>
      <c r="E15" s="10">
        <v>14972</v>
      </c>
      <c r="F15" s="11">
        <f t="shared" si="0"/>
        <v>14.23775370059515</v>
      </c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/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9"/>
      <c r="G17" s="1"/>
      <c r="H17" s="1"/>
      <c r="I17" s="1"/>
    </row>
    <row r="18" spans="1:9" x14ac:dyDescent="0.25">
      <c r="A18" s="12" t="s">
        <v>36</v>
      </c>
      <c r="B18" s="13">
        <v>23691</v>
      </c>
      <c r="C18" s="13">
        <v>23729</v>
      </c>
      <c r="D18" s="13">
        <v>124751</v>
      </c>
      <c r="E18" s="13">
        <v>114689</v>
      </c>
      <c r="F18" s="14">
        <f t="shared" si="0"/>
        <v>-8.0656668082821028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0</v>
      </c>
      <c r="F20" s="14"/>
      <c r="G20" s="1"/>
      <c r="H20" s="1"/>
      <c r="I20" s="1"/>
    </row>
    <row r="21" spans="1:9" x14ac:dyDescent="0.25">
      <c r="A21" s="9" t="s">
        <v>38</v>
      </c>
      <c r="B21" s="10">
        <v>1354</v>
      </c>
      <c r="C21" s="10">
        <v>1624</v>
      </c>
      <c r="D21" s="10">
        <v>6404</v>
      </c>
      <c r="E21" s="10">
        <v>6913</v>
      </c>
      <c r="F21" s="11">
        <f t="shared" si="0"/>
        <v>7.9481574016239875</v>
      </c>
      <c r="G21" s="1"/>
      <c r="H21" s="1"/>
      <c r="I21" s="1"/>
    </row>
    <row r="22" spans="1:9" x14ac:dyDescent="0.25">
      <c r="A22" s="12" t="s">
        <v>59</v>
      </c>
      <c r="B22" s="13">
        <v>33857</v>
      </c>
      <c r="C22" s="13">
        <v>33955</v>
      </c>
      <c r="D22" s="13">
        <v>146588</v>
      </c>
      <c r="E22" s="13">
        <v>153921</v>
      </c>
      <c r="F22" s="14">
        <f t="shared" si="0"/>
        <v>5.0024558626899847</v>
      </c>
      <c r="G22" s="1"/>
      <c r="H22" s="1"/>
      <c r="I22" s="1"/>
    </row>
    <row r="23" spans="1:9" x14ac:dyDescent="0.25">
      <c r="A23" s="9" t="s">
        <v>171</v>
      </c>
      <c r="B23" s="10">
        <v>1956</v>
      </c>
      <c r="C23" s="10">
        <v>2260</v>
      </c>
      <c r="D23" s="10">
        <v>10509</v>
      </c>
      <c r="E23" s="10">
        <v>12699</v>
      </c>
      <c r="F23" s="11">
        <f t="shared" si="0"/>
        <v>20.839280616614332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7803</v>
      </c>
      <c r="C25" s="10">
        <v>8214</v>
      </c>
      <c r="D25" s="10">
        <v>39894</v>
      </c>
      <c r="E25" s="10">
        <v>44791</v>
      </c>
      <c r="F25" s="11">
        <f t="shared" si="0"/>
        <v>12.275028826389928</v>
      </c>
      <c r="G25" s="1"/>
      <c r="H25" s="1"/>
      <c r="I25" s="1"/>
    </row>
    <row r="26" spans="1:9" x14ac:dyDescent="0.25">
      <c r="A26" s="12" t="s">
        <v>40</v>
      </c>
      <c r="B26" s="13">
        <v>3441</v>
      </c>
      <c r="C26" s="13">
        <v>3362</v>
      </c>
      <c r="D26" s="13">
        <v>17387</v>
      </c>
      <c r="E26" s="13">
        <v>17453</v>
      </c>
      <c r="F26" s="14">
        <f t="shared" si="0"/>
        <v>0.37959394950250669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90828</v>
      </c>
      <c r="C28" s="13">
        <v>91470</v>
      </c>
      <c r="D28" s="13">
        <v>409604</v>
      </c>
      <c r="E28" s="13">
        <v>432592</v>
      </c>
      <c r="F28" s="14">
        <f t="shared" si="0"/>
        <v>5.6122498803722607</v>
      </c>
      <c r="G28" s="1"/>
      <c r="H28" s="1"/>
      <c r="I28" s="1"/>
    </row>
    <row r="29" spans="1:9" x14ac:dyDescent="0.25">
      <c r="A29" s="9" t="s">
        <v>43</v>
      </c>
      <c r="B29" s="10">
        <v>6272</v>
      </c>
      <c r="C29" s="10">
        <v>10016</v>
      </c>
      <c r="D29" s="10">
        <v>24200</v>
      </c>
      <c r="E29" s="10">
        <v>30823</v>
      </c>
      <c r="F29" s="11">
        <f t="shared" si="0"/>
        <v>27.367768595041326</v>
      </c>
      <c r="G29" s="1"/>
      <c r="H29" s="1"/>
      <c r="I29" s="1"/>
    </row>
    <row r="30" spans="1:9" x14ac:dyDescent="0.25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/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144</v>
      </c>
      <c r="E31" s="10">
        <v>0</v>
      </c>
      <c r="F31" s="11">
        <f t="shared" si="0"/>
        <v>-100</v>
      </c>
      <c r="G31" s="1"/>
      <c r="H31" s="1"/>
      <c r="I31" s="1"/>
    </row>
    <row r="32" spans="1:9" x14ac:dyDescent="0.25">
      <c r="A32" s="12" t="s">
        <v>46</v>
      </c>
      <c r="B32" s="13">
        <v>6133</v>
      </c>
      <c r="C32" s="13">
        <v>9518</v>
      </c>
      <c r="D32" s="13">
        <v>28276</v>
      </c>
      <c r="E32" s="13">
        <v>47953</v>
      </c>
      <c r="F32" s="14">
        <f t="shared" si="0"/>
        <v>69.589050785118133</v>
      </c>
      <c r="G32" s="1"/>
      <c r="H32" s="1"/>
      <c r="I32" s="1"/>
    </row>
    <row r="33" spans="1:9" x14ac:dyDescent="0.25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/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319704</v>
      </c>
      <c r="C35" s="16">
        <f t="shared" ref="C35:E35" si="1">SUM(C7:C34)</f>
        <v>338825</v>
      </c>
      <c r="D35" s="16">
        <f t="shared" si="1"/>
        <v>1451793</v>
      </c>
      <c r="E35" s="16">
        <f t="shared" si="1"/>
        <v>1550754</v>
      </c>
      <c r="F35" s="17">
        <f t="shared" ref="F35" si="2">((E35*100)/D35)-100</f>
        <v>6.8164676369151778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SANTA CRUZ DE TENERIFE</v>
      </c>
      <c r="F39" s="50">
        <f>LOOKUP(E39,$A$39:$A$66,$B$39:$B$66)</f>
        <v>432592</v>
      </c>
      <c r="G39" s="50">
        <f>LOOKUP(E39,$A$39:$A$66,$C$39:$C$66)</f>
        <v>409604</v>
      </c>
    </row>
    <row r="40" spans="1:9" x14ac:dyDescent="0.25">
      <c r="A40" s="50" t="str">
        <f t="shared" si="5"/>
        <v>ALICANTE</v>
      </c>
      <c r="B40" s="51">
        <f t="shared" si="3"/>
        <v>8515</v>
      </c>
      <c r="C40" s="51">
        <f t="shared" si="4"/>
        <v>11974</v>
      </c>
      <c r="D40" s="51">
        <f t="shared" ref="D40:D66" si="7">_xlfn.RANK.EQ(B40,$B$39:$B$66)+COUNTIF($B$39:$B$66,B40)-1</f>
        <v>14</v>
      </c>
      <c r="E40" s="50" t="str">
        <f t="shared" si="6"/>
        <v>BAHÍA DE ALGECIRAS</v>
      </c>
      <c r="F40" s="50">
        <f t="shared" ref="F40:F55" si="8">LOOKUP(E40,$A$39:$A$66,$B$39:$B$66)</f>
        <v>345197</v>
      </c>
      <c r="G40" s="50">
        <f t="shared" ref="G40:G66" si="9">LOOKUP(E40,$A$39:$A$66,$C$39:$C$66)</f>
        <v>341614</v>
      </c>
    </row>
    <row r="41" spans="1:9" x14ac:dyDescent="0.25">
      <c r="A41" s="50" t="str">
        <f t="shared" si="5"/>
        <v>ALMERÍA</v>
      </c>
      <c r="B41" s="51">
        <f t="shared" si="3"/>
        <v>42550</v>
      </c>
      <c r="C41" s="51">
        <f t="shared" si="4"/>
        <v>34439</v>
      </c>
      <c r="D41" s="51">
        <f t="shared" si="7"/>
        <v>9</v>
      </c>
      <c r="E41" s="50" t="str">
        <f t="shared" si="6"/>
        <v>BALEARES</v>
      </c>
      <c r="F41" s="50">
        <f t="shared" si="8"/>
        <v>186666</v>
      </c>
      <c r="G41" s="50">
        <f t="shared" si="9"/>
        <v>162837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153921</v>
      </c>
      <c r="G42" s="50">
        <f t="shared" si="9"/>
        <v>146588</v>
      </c>
    </row>
    <row r="43" spans="1:9" x14ac:dyDescent="0.25">
      <c r="A43" s="50" t="str">
        <f t="shared" si="5"/>
        <v>BAHÍA DE ALGECIRAS</v>
      </c>
      <c r="B43" s="51">
        <f t="shared" si="3"/>
        <v>345197</v>
      </c>
      <c r="C43" s="51">
        <f t="shared" si="4"/>
        <v>341614</v>
      </c>
      <c r="D43" s="51">
        <f t="shared" si="7"/>
        <v>2</v>
      </c>
      <c r="E43" s="50" t="str">
        <f t="shared" si="6"/>
        <v>CEUTA</v>
      </c>
      <c r="F43" s="50">
        <f t="shared" si="8"/>
        <v>114689</v>
      </c>
      <c r="G43" s="50">
        <f t="shared" si="9"/>
        <v>124751</v>
      </c>
    </row>
    <row r="44" spans="1:9" x14ac:dyDescent="0.25">
      <c r="A44" s="50" t="str">
        <f t="shared" si="5"/>
        <v>BAHÍA DE CÁDIZ</v>
      </c>
      <c r="B44" s="51">
        <f t="shared" si="3"/>
        <v>4273</v>
      </c>
      <c r="C44" s="51">
        <f t="shared" si="4"/>
        <v>4216</v>
      </c>
      <c r="D44" s="51">
        <f t="shared" si="7"/>
        <v>16</v>
      </c>
      <c r="E44" s="50" t="str">
        <f t="shared" si="6"/>
        <v>BARCELONA</v>
      </c>
      <c r="F44" s="50">
        <f t="shared" si="8"/>
        <v>86747</v>
      </c>
      <c r="G44" s="50">
        <f t="shared" si="9"/>
        <v>75850</v>
      </c>
    </row>
    <row r="45" spans="1:9" x14ac:dyDescent="0.25">
      <c r="A45" s="50" t="str">
        <f t="shared" si="5"/>
        <v>BALEARES</v>
      </c>
      <c r="B45" s="51">
        <f t="shared" si="3"/>
        <v>186666</v>
      </c>
      <c r="C45" s="51">
        <f t="shared" si="4"/>
        <v>162837</v>
      </c>
      <c r="D45" s="51">
        <f t="shared" si="7"/>
        <v>3</v>
      </c>
      <c r="E45" s="50" t="str">
        <f t="shared" si="6"/>
        <v>VALENCIA</v>
      </c>
      <c r="F45" s="50">
        <f t="shared" si="8"/>
        <v>47953</v>
      </c>
      <c r="G45" s="50">
        <f t="shared" si="9"/>
        <v>28276</v>
      </c>
    </row>
    <row r="46" spans="1:9" x14ac:dyDescent="0.25">
      <c r="A46" s="50" t="str">
        <f t="shared" si="5"/>
        <v>BARCELONA</v>
      </c>
      <c r="B46" s="51">
        <f t="shared" si="3"/>
        <v>86747</v>
      </c>
      <c r="C46" s="51">
        <f t="shared" si="4"/>
        <v>75850</v>
      </c>
      <c r="D46" s="51">
        <f t="shared" si="7"/>
        <v>6</v>
      </c>
      <c r="E46" s="50" t="str">
        <f t="shared" si="6"/>
        <v>MELILLA</v>
      </c>
      <c r="F46" s="50">
        <f t="shared" si="8"/>
        <v>44791</v>
      </c>
      <c r="G46" s="50">
        <f t="shared" si="9"/>
        <v>39894</v>
      </c>
    </row>
    <row r="47" spans="1:9" x14ac:dyDescent="0.25">
      <c r="A47" s="50" t="str">
        <f t="shared" si="5"/>
        <v>BILBAO</v>
      </c>
      <c r="B47" s="51">
        <f t="shared" si="3"/>
        <v>14972</v>
      </c>
      <c r="C47" s="51">
        <f t="shared" si="4"/>
        <v>13106</v>
      </c>
      <c r="D47" s="51">
        <f t="shared" si="7"/>
        <v>12</v>
      </c>
      <c r="E47" s="50" t="str">
        <f t="shared" si="6"/>
        <v>ALMERÍA</v>
      </c>
      <c r="F47" s="50">
        <f t="shared" si="8"/>
        <v>42550</v>
      </c>
      <c r="G47" s="50">
        <f t="shared" si="9"/>
        <v>34439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SANTANDER</v>
      </c>
      <c r="F48" s="50">
        <f t="shared" si="8"/>
        <v>30823</v>
      </c>
      <c r="G48" s="50">
        <f t="shared" si="9"/>
        <v>24200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MOTRIL</v>
      </c>
      <c r="F49" s="50">
        <f t="shared" si="8"/>
        <v>17453</v>
      </c>
      <c r="G49" s="50">
        <f t="shared" si="9"/>
        <v>17387</v>
      </c>
    </row>
    <row r="50" spans="1:7" x14ac:dyDescent="0.25">
      <c r="A50" s="50" t="str">
        <f t="shared" si="5"/>
        <v>CEUTA</v>
      </c>
      <c r="B50" s="51">
        <f t="shared" si="3"/>
        <v>114689</v>
      </c>
      <c r="C50" s="51">
        <f t="shared" si="4"/>
        <v>124751</v>
      </c>
      <c r="D50" s="51">
        <f t="shared" si="7"/>
        <v>5</v>
      </c>
      <c r="E50" s="50" t="str">
        <f t="shared" si="6"/>
        <v>BILBAO</v>
      </c>
      <c r="F50" s="50">
        <f t="shared" si="8"/>
        <v>14972</v>
      </c>
      <c r="G50" s="50">
        <f t="shared" si="9"/>
        <v>13106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MÁLAGA</v>
      </c>
      <c r="F51" s="50">
        <f t="shared" si="8"/>
        <v>12699</v>
      </c>
      <c r="G51" s="50">
        <f t="shared" si="9"/>
        <v>10509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ALICANTE</v>
      </c>
      <c r="F52" s="50">
        <f t="shared" si="8"/>
        <v>8515</v>
      </c>
      <c r="G52" s="50">
        <f t="shared" si="9"/>
        <v>11974</v>
      </c>
    </row>
    <row r="53" spans="1:7" x14ac:dyDescent="0.25">
      <c r="A53" s="50" t="str">
        <f t="shared" si="5"/>
        <v>HUELVA</v>
      </c>
      <c r="B53" s="51">
        <f t="shared" si="3"/>
        <v>6913</v>
      </c>
      <c r="C53" s="51">
        <f t="shared" si="4"/>
        <v>6404</v>
      </c>
      <c r="D53" s="51">
        <f t="shared" si="7"/>
        <v>15</v>
      </c>
      <c r="E53" s="50" t="str">
        <f t="shared" si="6"/>
        <v>HUELVA</v>
      </c>
      <c r="F53" s="50">
        <f t="shared" si="8"/>
        <v>6913</v>
      </c>
      <c r="G53" s="50">
        <f t="shared" si="9"/>
        <v>6404</v>
      </c>
    </row>
    <row r="54" spans="1:7" x14ac:dyDescent="0.25">
      <c r="A54" s="50" t="str">
        <f t="shared" si="5"/>
        <v>LAS PALMAS</v>
      </c>
      <c r="B54" s="51">
        <f t="shared" si="3"/>
        <v>153921</v>
      </c>
      <c r="C54" s="51">
        <f t="shared" si="4"/>
        <v>146588</v>
      </c>
      <c r="D54" s="51">
        <f t="shared" si="7"/>
        <v>4</v>
      </c>
      <c r="E54" s="50" t="str">
        <f t="shared" si="6"/>
        <v>BAHÍA DE CÁDIZ</v>
      </c>
      <c r="F54" s="50">
        <f t="shared" si="8"/>
        <v>4273</v>
      </c>
      <c r="G54" s="50">
        <f t="shared" si="9"/>
        <v>4216</v>
      </c>
    </row>
    <row r="55" spans="1:7" x14ac:dyDescent="0.25">
      <c r="A55" s="50" t="str">
        <f t="shared" si="5"/>
        <v>MÁLAGA</v>
      </c>
      <c r="B55" s="51">
        <f t="shared" si="3"/>
        <v>12699</v>
      </c>
      <c r="C55" s="51">
        <f t="shared" si="4"/>
        <v>10509</v>
      </c>
      <c r="D55" s="51">
        <f t="shared" si="7"/>
        <v>13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44791</v>
      </c>
      <c r="C57" s="51">
        <f t="shared" si="4"/>
        <v>39894</v>
      </c>
      <c r="D57" s="51">
        <f t="shared" si="7"/>
        <v>8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17453</v>
      </c>
      <c r="C58" s="51">
        <f t="shared" si="4"/>
        <v>17387</v>
      </c>
      <c r="D58" s="51">
        <f t="shared" si="7"/>
        <v>11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432592</v>
      </c>
      <c r="C60" s="51">
        <f t="shared" si="4"/>
        <v>409604</v>
      </c>
      <c r="D60" s="51">
        <f t="shared" si="7"/>
        <v>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30823</v>
      </c>
      <c r="C61" s="51">
        <f t="shared" si="4"/>
        <v>24200</v>
      </c>
      <c r="D61" s="51">
        <f t="shared" si="7"/>
        <v>10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144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47953</v>
      </c>
      <c r="C64" s="51">
        <f t="shared" si="4"/>
        <v>28276</v>
      </c>
      <c r="D64" s="51">
        <f t="shared" si="7"/>
        <v>7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0</v>
      </c>
      <c r="C65" s="51">
        <f t="shared" si="4"/>
        <v>0</v>
      </c>
      <c r="D65" s="51">
        <f t="shared" si="7"/>
        <v>28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tabSelected="1" zoomScaleNormal="100" workbookViewId="0">
      <selection activeCell="D20" sqref="D20"/>
    </sheetView>
  </sheetViews>
  <sheetFormatPr baseColWidth="10" defaultRowHeight="15" x14ac:dyDescent="0.25"/>
  <cols>
    <col min="1" max="1" width="21.28515625" bestFit="1" customWidth="1"/>
    <col min="6" max="6" width="8.28515625" customWidth="1"/>
  </cols>
  <sheetData>
    <row r="1" spans="1:12" s="2" customFormat="1" ht="22.5" customHeight="1" x14ac:dyDescent="0.35">
      <c r="E1" s="48" t="s">
        <v>119</v>
      </c>
    </row>
    <row r="2" spans="1:12" s="2" customFormat="1" ht="21" x14ac:dyDescent="0.35">
      <c r="F2" s="3"/>
      <c r="H2" s="49" t="s">
        <v>58</v>
      </c>
    </row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176</v>
      </c>
      <c r="C8" s="45">
        <v>0</v>
      </c>
      <c r="D8" s="45">
        <v>876</v>
      </c>
      <c r="E8" s="45">
        <v>0</v>
      </c>
      <c r="F8" s="14">
        <f t="shared" ref="F8:F34" si="0">((E8*100)/D8)-100</f>
        <v>-100</v>
      </c>
      <c r="G8" s="1"/>
      <c r="H8" s="1"/>
      <c r="I8" s="1"/>
    </row>
    <row r="9" spans="1:12" x14ac:dyDescent="0.25">
      <c r="A9" s="9" t="s">
        <v>164</v>
      </c>
      <c r="B9" s="44">
        <v>53</v>
      </c>
      <c r="C9" s="44">
        <v>30</v>
      </c>
      <c r="D9" s="44">
        <v>223</v>
      </c>
      <c r="E9" s="44">
        <v>171</v>
      </c>
      <c r="F9" s="11">
        <f t="shared" si="0"/>
        <v>-23.318385650224215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9</v>
      </c>
      <c r="C11" s="44">
        <v>1126</v>
      </c>
      <c r="D11" s="44">
        <v>35</v>
      </c>
      <c r="E11" s="44">
        <v>5516</v>
      </c>
      <c r="F11" s="11">
        <f t="shared" si="0"/>
        <v>15660</v>
      </c>
      <c r="G11" s="1"/>
      <c r="H11" s="1"/>
      <c r="I11" s="1"/>
    </row>
    <row r="12" spans="1:12" x14ac:dyDescent="0.25">
      <c r="A12" s="12" t="s">
        <v>168</v>
      </c>
      <c r="B12" s="45">
        <v>1259</v>
      </c>
      <c r="C12" s="45">
        <v>1447</v>
      </c>
      <c r="D12" s="45">
        <v>5997</v>
      </c>
      <c r="E12" s="45">
        <v>6233</v>
      </c>
      <c r="F12" s="14">
        <f t="shared" si="0"/>
        <v>3.9353009838252433</v>
      </c>
      <c r="G12" s="1"/>
      <c r="H12" s="1"/>
      <c r="I12" s="1"/>
    </row>
    <row r="13" spans="1:12" x14ac:dyDescent="0.25">
      <c r="A13" s="9" t="s">
        <v>32</v>
      </c>
      <c r="B13" s="44">
        <v>19374</v>
      </c>
      <c r="C13" s="44">
        <v>18360</v>
      </c>
      <c r="D13" s="44">
        <v>76442</v>
      </c>
      <c r="E13" s="44">
        <v>69452</v>
      </c>
      <c r="F13" s="11">
        <f t="shared" si="0"/>
        <v>-9.1441877501896869</v>
      </c>
      <c r="G13" s="1"/>
      <c r="H13" s="1"/>
      <c r="I13" s="1"/>
    </row>
    <row r="14" spans="1:12" x14ac:dyDescent="0.25">
      <c r="A14" s="12" t="s">
        <v>33</v>
      </c>
      <c r="B14" s="45">
        <v>87065</v>
      </c>
      <c r="C14" s="45">
        <v>84222</v>
      </c>
      <c r="D14" s="45">
        <v>383432</v>
      </c>
      <c r="E14" s="45">
        <v>362921</v>
      </c>
      <c r="F14" s="14">
        <f t="shared" si="0"/>
        <v>-5.3493187840347218</v>
      </c>
      <c r="G14" s="1"/>
      <c r="H14" s="1"/>
      <c r="I14" s="1"/>
    </row>
    <row r="15" spans="1:12" x14ac:dyDescent="0.25">
      <c r="A15" s="9" t="s">
        <v>34</v>
      </c>
      <c r="B15" s="44">
        <v>241</v>
      </c>
      <c r="C15" s="44">
        <v>854</v>
      </c>
      <c r="D15" s="44">
        <v>6216</v>
      </c>
      <c r="E15" s="44">
        <v>3417</v>
      </c>
      <c r="F15" s="11">
        <f t="shared" si="0"/>
        <v>-45.028957528957527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164</v>
      </c>
      <c r="C17" s="44">
        <v>0</v>
      </c>
      <c r="D17" s="44">
        <v>816</v>
      </c>
      <c r="E17" s="44">
        <v>0</v>
      </c>
      <c r="F17" s="11">
        <f t="shared" si="0"/>
        <v>-100</v>
      </c>
      <c r="G17" s="1"/>
      <c r="H17" s="1"/>
      <c r="I17" s="1"/>
    </row>
    <row r="18" spans="1:9" x14ac:dyDescent="0.25">
      <c r="A18" s="12" t="s">
        <v>36</v>
      </c>
      <c r="B18" s="45">
        <v>112</v>
      </c>
      <c r="C18" s="45">
        <v>126</v>
      </c>
      <c r="D18" s="45">
        <v>435</v>
      </c>
      <c r="E18" s="45">
        <v>550</v>
      </c>
      <c r="F18" s="14">
        <f t="shared" si="0"/>
        <v>26.436781609195407</v>
      </c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1"/>
      <c r="G19" s="1"/>
      <c r="H19" s="1"/>
      <c r="I19" s="1"/>
    </row>
    <row r="20" spans="1:9" x14ac:dyDescent="0.25">
      <c r="A20" s="12" t="s">
        <v>170</v>
      </c>
      <c r="B20" s="45">
        <v>36</v>
      </c>
      <c r="C20" s="45">
        <v>0</v>
      </c>
      <c r="D20" s="45">
        <v>183</v>
      </c>
      <c r="E20" s="45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3</v>
      </c>
      <c r="C21" s="44">
        <v>0</v>
      </c>
      <c r="D21" s="44">
        <v>13</v>
      </c>
      <c r="E21" s="44">
        <v>0</v>
      </c>
      <c r="F21" s="11">
        <f t="shared" si="0"/>
        <v>-100</v>
      </c>
      <c r="G21" s="1"/>
      <c r="H21" s="1"/>
      <c r="I21" s="1"/>
    </row>
    <row r="22" spans="1:9" x14ac:dyDescent="0.25">
      <c r="A22" s="12" t="s">
        <v>59</v>
      </c>
      <c r="B22" s="45">
        <v>7607</v>
      </c>
      <c r="C22" s="45">
        <v>10553</v>
      </c>
      <c r="D22" s="45">
        <v>34423</v>
      </c>
      <c r="E22" s="45">
        <v>40044</v>
      </c>
      <c r="F22" s="14">
        <f t="shared" si="0"/>
        <v>16.329198501002239</v>
      </c>
      <c r="G22" s="1"/>
      <c r="H22" s="1"/>
      <c r="I22" s="1"/>
    </row>
    <row r="23" spans="1:9" x14ac:dyDescent="0.25">
      <c r="A23" s="9" t="s">
        <v>171</v>
      </c>
      <c r="B23" s="44">
        <v>5196</v>
      </c>
      <c r="C23" s="44">
        <v>0</v>
      </c>
      <c r="D23" s="44">
        <v>25986</v>
      </c>
      <c r="E23" s="44">
        <v>0</v>
      </c>
      <c r="F23" s="11">
        <f t="shared" si="0"/>
        <v>-100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1133</v>
      </c>
      <c r="C25" s="44">
        <v>124</v>
      </c>
      <c r="D25" s="44">
        <v>4409</v>
      </c>
      <c r="E25" s="44">
        <v>530</v>
      </c>
      <c r="F25" s="11">
        <f t="shared" si="0"/>
        <v>-87.979133590383313</v>
      </c>
      <c r="G25" s="1"/>
      <c r="H25" s="1"/>
      <c r="I25" s="1"/>
    </row>
    <row r="26" spans="1:9" x14ac:dyDescent="0.25">
      <c r="A26" s="12" t="s">
        <v>40</v>
      </c>
      <c r="B26" s="45">
        <v>36</v>
      </c>
      <c r="C26" s="45">
        <v>32</v>
      </c>
      <c r="D26" s="45">
        <v>149</v>
      </c>
      <c r="E26" s="45">
        <v>259</v>
      </c>
      <c r="F26" s="14">
        <f t="shared" si="0"/>
        <v>73.825503355704711</v>
      </c>
      <c r="G26" s="1"/>
      <c r="H26" s="1"/>
      <c r="I26" s="1"/>
    </row>
    <row r="27" spans="1:9" x14ac:dyDescent="0.25">
      <c r="A27" s="9" t="s">
        <v>41</v>
      </c>
      <c r="B27" s="44">
        <v>23403</v>
      </c>
      <c r="C27" s="44">
        <v>22759</v>
      </c>
      <c r="D27" s="44">
        <v>112021</v>
      </c>
      <c r="E27" s="44">
        <v>99866</v>
      </c>
      <c r="F27" s="11">
        <f t="shared" si="0"/>
        <v>-10.850644075664391</v>
      </c>
      <c r="G27" s="1"/>
      <c r="H27" s="1"/>
      <c r="I27" s="1"/>
    </row>
    <row r="28" spans="1:9" x14ac:dyDescent="0.25">
      <c r="A28" s="12" t="s">
        <v>42</v>
      </c>
      <c r="B28" s="45">
        <v>4880</v>
      </c>
      <c r="C28" s="45">
        <v>7905</v>
      </c>
      <c r="D28" s="45">
        <v>23439</v>
      </c>
      <c r="E28" s="45">
        <v>29461</v>
      </c>
      <c r="F28" s="14">
        <f t="shared" si="0"/>
        <v>25.692222364435338</v>
      </c>
      <c r="G28" s="1"/>
      <c r="H28" s="1"/>
      <c r="I28" s="1"/>
    </row>
    <row r="29" spans="1:9" x14ac:dyDescent="0.25">
      <c r="A29" s="9" t="s">
        <v>43</v>
      </c>
      <c r="B29" s="44">
        <v>48322</v>
      </c>
      <c r="C29" s="44">
        <v>47714</v>
      </c>
      <c r="D29" s="44">
        <v>206784</v>
      </c>
      <c r="E29" s="44">
        <v>228152</v>
      </c>
      <c r="F29" s="11">
        <f t="shared" si="0"/>
        <v>10.333488084184467</v>
      </c>
      <c r="G29" s="1"/>
      <c r="H29" s="1"/>
      <c r="I29" s="1"/>
    </row>
    <row r="30" spans="1:9" x14ac:dyDescent="0.25">
      <c r="A30" s="12" t="s">
        <v>44</v>
      </c>
      <c r="B30" s="45">
        <v>719</v>
      </c>
      <c r="C30" s="45">
        <v>319</v>
      </c>
      <c r="D30" s="45">
        <v>3589</v>
      </c>
      <c r="E30" s="45">
        <v>986</v>
      </c>
      <c r="F30" s="14">
        <f t="shared" si="0"/>
        <v>-72.527166341599326</v>
      </c>
      <c r="G30" s="1"/>
      <c r="H30" s="1"/>
      <c r="I30" s="1"/>
    </row>
    <row r="31" spans="1:9" x14ac:dyDescent="0.25">
      <c r="A31" s="9" t="s">
        <v>45</v>
      </c>
      <c r="B31" s="44">
        <v>14288</v>
      </c>
      <c r="C31" s="44">
        <v>24904</v>
      </c>
      <c r="D31" s="44">
        <v>71353</v>
      </c>
      <c r="E31" s="44">
        <v>89403</v>
      </c>
      <c r="F31" s="11">
        <f t="shared" si="0"/>
        <v>25.296763976286911</v>
      </c>
      <c r="G31" s="1"/>
      <c r="H31" s="1"/>
      <c r="I31" s="1"/>
    </row>
    <row r="32" spans="1:9" x14ac:dyDescent="0.25">
      <c r="A32" s="12" t="s">
        <v>46</v>
      </c>
      <c r="B32" s="45">
        <v>77804</v>
      </c>
      <c r="C32" s="45">
        <v>70736</v>
      </c>
      <c r="D32" s="45">
        <v>341669</v>
      </c>
      <c r="E32" s="45">
        <v>335907</v>
      </c>
      <c r="F32" s="14">
        <f t="shared" si="0"/>
        <v>-1.6864275073243391</v>
      </c>
      <c r="G32" s="1"/>
      <c r="H32" s="1"/>
      <c r="I32" s="1"/>
    </row>
    <row r="33" spans="1:9" x14ac:dyDescent="0.25">
      <c r="A33" s="9" t="s">
        <v>47</v>
      </c>
      <c r="B33" s="44">
        <v>41458</v>
      </c>
      <c r="C33" s="44">
        <v>44255</v>
      </c>
      <c r="D33" s="44">
        <v>195439</v>
      </c>
      <c r="E33" s="44">
        <v>198922</v>
      </c>
      <c r="F33" s="11">
        <f t="shared" si="0"/>
        <v>1.7821417424362522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333338</v>
      </c>
      <c r="C35" s="16">
        <f t="shared" ref="C35:E35" si="1">SUM(C7:C34)</f>
        <v>335466</v>
      </c>
      <c r="D35" s="16">
        <f t="shared" si="1"/>
        <v>1493929</v>
      </c>
      <c r="E35" s="16">
        <f t="shared" si="1"/>
        <v>1471790</v>
      </c>
      <c r="F35" s="17">
        <f t="shared" ref="F35" si="2">((E35*100)/D35)-100</f>
        <v>-1.4819312028884895</v>
      </c>
      <c r="G35" s="1"/>
      <c r="H35" s="1"/>
      <c r="I35" s="1"/>
    </row>
    <row r="36" spans="1:9" x14ac:dyDescent="0.25">
      <c r="A36" s="73" t="s">
        <v>128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BARCELONA</v>
      </c>
      <c r="F39" s="50">
        <f>LOOKUP(E39,$A$39:$A$66,$B$39:$B$66)</f>
        <v>362921</v>
      </c>
      <c r="G39" s="50">
        <f>LOOKUP(E39,$A$39:$A$66,$C$39:$C$66)</f>
        <v>383432</v>
      </c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876</v>
      </c>
      <c r="D40" s="51">
        <f t="shared" ref="D40:D66" si="7">_xlfn.RANK.EQ(B40,$B$39:$B$66)+COUNTIF($B$39:$B$66,B40)-1</f>
        <v>28</v>
      </c>
      <c r="E40" s="50" t="str">
        <f t="shared" si="6"/>
        <v>VALENCIA</v>
      </c>
      <c r="F40" s="50">
        <f t="shared" ref="F40:F66" si="8">LOOKUP(E40,$A$39:$A$66,$B$39:$B$66)</f>
        <v>335907</v>
      </c>
      <c r="G40" s="50">
        <f t="shared" ref="G40:G66" si="9">LOOKUP(E40,$A$39:$A$66,$C$39:$C$66)</f>
        <v>341669</v>
      </c>
    </row>
    <row r="41" spans="1:9" x14ac:dyDescent="0.25">
      <c r="A41" s="50" t="str">
        <f t="shared" si="5"/>
        <v>ALMERÍA</v>
      </c>
      <c r="B41" s="51">
        <f t="shared" si="3"/>
        <v>171</v>
      </c>
      <c r="C41" s="51">
        <f t="shared" si="4"/>
        <v>223</v>
      </c>
      <c r="D41" s="51">
        <f t="shared" si="7"/>
        <v>17</v>
      </c>
      <c r="E41" s="50" t="str">
        <f t="shared" si="6"/>
        <v>SANTANDER</v>
      </c>
      <c r="F41" s="50">
        <f t="shared" si="8"/>
        <v>228152</v>
      </c>
      <c r="G41" s="50">
        <f t="shared" si="9"/>
        <v>206784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198922</v>
      </c>
      <c r="G42" s="50">
        <f t="shared" si="9"/>
        <v>195439</v>
      </c>
    </row>
    <row r="43" spans="1:9" x14ac:dyDescent="0.25">
      <c r="A43" s="50" t="str">
        <f t="shared" si="5"/>
        <v>BAHÍA DE ALGECIRAS</v>
      </c>
      <c r="B43" s="51">
        <f t="shared" si="3"/>
        <v>5516</v>
      </c>
      <c r="C43" s="51">
        <f t="shared" si="4"/>
        <v>35</v>
      </c>
      <c r="D43" s="51">
        <f t="shared" si="7"/>
        <v>11</v>
      </c>
      <c r="E43" s="50" t="str">
        <f t="shared" si="6"/>
        <v>PASAIA</v>
      </c>
      <c r="F43" s="50">
        <f t="shared" si="8"/>
        <v>99866</v>
      </c>
      <c r="G43" s="50">
        <f t="shared" si="9"/>
        <v>112021</v>
      </c>
    </row>
    <row r="44" spans="1:9" x14ac:dyDescent="0.25">
      <c r="A44" s="50" t="str">
        <f t="shared" si="5"/>
        <v>BAHÍA DE CÁDIZ</v>
      </c>
      <c r="B44" s="51">
        <f t="shared" si="3"/>
        <v>6233</v>
      </c>
      <c r="C44" s="51">
        <f t="shared" si="4"/>
        <v>5997</v>
      </c>
      <c r="D44" s="51">
        <f t="shared" si="7"/>
        <v>10</v>
      </c>
      <c r="E44" s="50" t="str">
        <f t="shared" si="6"/>
        <v>TARRAGONA</v>
      </c>
      <c r="F44" s="50">
        <f t="shared" si="8"/>
        <v>89403</v>
      </c>
      <c r="G44" s="50">
        <f t="shared" si="9"/>
        <v>71353</v>
      </c>
    </row>
    <row r="45" spans="1:9" x14ac:dyDescent="0.25">
      <c r="A45" s="50" t="str">
        <f t="shared" si="5"/>
        <v>BALEARES</v>
      </c>
      <c r="B45" s="51">
        <f t="shared" si="3"/>
        <v>69452</v>
      </c>
      <c r="C45" s="51">
        <f t="shared" si="4"/>
        <v>76442</v>
      </c>
      <c r="D45" s="51">
        <f t="shared" si="7"/>
        <v>7</v>
      </c>
      <c r="E45" s="50" t="str">
        <f t="shared" si="6"/>
        <v>BALEARES</v>
      </c>
      <c r="F45" s="50">
        <f t="shared" si="8"/>
        <v>69452</v>
      </c>
      <c r="G45" s="50">
        <f t="shared" si="9"/>
        <v>76442</v>
      </c>
    </row>
    <row r="46" spans="1:9" x14ac:dyDescent="0.25">
      <c r="A46" s="50" t="str">
        <f t="shared" si="5"/>
        <v>BARCELONA</v>
      </c>
      <c r="B46" s="51">
        <f t="shared" si="3"/>
        <v>362921</v>
      </c>
      <c r="C46" s="51">
        <f t="shared" si="4"/>
        <v>383432</v>
      </c>
      <c r="D46" s="51">
        <f t="shared" si="7"/>
        <v>1</v>
      </c>
      <c r="E46" s="50" t="str">
        <f t="shared" si="6"/>
        <v>LAS PALMAS</v>
      </c>
      <c r="F46" s="50">
        <f t="shared" si="8"/>
        <v>40044</v>
      </c>
      <c r="G46" s="50">
        <f t="shared" si="9"/>
        <v>34423</v>
      </c>
    </row>
    <row r="47" spans="1:9" x14ac:dyDescent="0.25">
      <c r="A47" s="50" t="str">
        <f t="shared" si="5"/>
        <v>BILBAO</v>
      </c>
      <c r="B47" s="51">
        <f t="shared" si="3"/>
        <v>3417</v>
      </c>
      <c r="C47" s="51">
        <f t="shared" si="4"/>
        <v>6216</v>
      </c>
      <c r="D47" s="51">
        <f t="shared" si="7"/>
        <v>12</v>
      </c>
      <c r="E47" s="50" t="str">
        <f t="shared" si="6"/>
        <v>SANTA CRUZ DE TENERIFE</v>
      </c>
      <c r="F47" s="50">
        <f t="shared" si="8"/>
        <v>29461</v>
      </c>
      <c r="G47" s="50">
        <f t="shared" si="9"/>
        <v>23439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BAHÍA DE CÁDIZ</v>
      </c>
      <c r="F48" s="50">
        <f t="shared" si="8"/>
        <v>6233</v>
      </c>
      <c r="G48" s="50">
        <f t="shared" si="9"/>
        <v>5997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816</v>
      </c>
      <c r="D49" s="51">
        <f t="shared" si="7"/>
        <v>28</v>
      </c>
      <c r="E49" s="50" t="str">
        <f t="shared" si="6"/>
        <v>BAHÍA DE ALGECIRAS</v>
      </c>
      <c r="F49" s="50">
        <f t="shared" si="8"/>
        <v>5516</v>
      </c>
      <c r="G49" s="50">
        <f t="shared" si="9"/>
        <v>35</v>
      </c>
    </row>
    <row r="50" spans="1:7" x14ac:dyDescent="0.25">
      <c r="A50" s="50" t="str">
        <f t="shared" si="5"/>
        <v>CEUTA</v>
      </c>
      <c r="B50" s="51">
        <f t="shared" si="3"/>
        <v>550</v>
      </c>
      <c r="C50" s="51">
        <f t="shared" si="4"/>
        <v>435</v>
      </c>
      <c r="D50" s="51">
        <f t="shared" si="7"/>
        <v>14</v>
      </c>
      <c r="E50" s="50" t="str">
        <f t="shared" si="6"/>
        <v>BILBAO</v>
      </c>
      <c r="F50" s="50">
        <f t="shared" si="8"/>
        <v>3417</v>
      </c>
      <c r="G50" s="50">
        <f t="shared" si="9"/>
        <v>6216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SEVILLA</v>
      </c>
      <c r="F51" s="50">
        <f t="shared" si="8"/>
        <v>986</v>
      </c>
      <c r="G51" s="50">
        <f t="shared" si="9"/>
        <v>3589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183</v>
      </c>
      <c r="D52" s="51">
        <f t="shared" si="7"/>
        <v>28</v>
      </c>
      <c r="E52" s="50" t="str">
        <f t="shared" si="6"/>
        <v>CEUTA</v>
      </c>
      <c r="F52" s="50">
        <f t="shared" si="8"/>
        <v>550</v>
      </c>
      <c r="G52" s="50">
        <f t="shared" si="9"/>
        <v>435</v>
      </c>
    </row>
    <row r="53" spans="1:7" x14ac:dyDescent="0.25">
      <c r="A53" s="50" t="str">
        <f t="shared" si="5"/>
        <v>HUELVA</v>
      </c>
      <c r="B53" s="51">
        <f t="shared" si="3"/>
        <v>0</v>
      </c>
      <c r="C53" s="51">
        <f t="shared" si="4"/>
        <v>13</v>
      </c>
      <c r="D53" s="51">
        <f t="shared" si="7"/>
        <v>28</v>
      </c>
      <c r="E53" s="50" t="str">
        <f t="shared" si="6"/>
        <v>MELILLA</v>
      </c>
      <c r="F53" s="50">
        <f t="shared" si="8"/>
        <v>530</v>
      </c>
      <c r="G53" s="50">
        <f t="shared" si="9"/>
        <v>4409</v>
      </c>
    </row>
    <row r="54" spans="1:7" x14ac:dyDescent="0.25">
      <c r="A54" s="50" t="str">
        <f t="shared" si="5"/>
        <v>LAS PALMAS</v>
      </c>
      <c r="B54" s="51">
        <f t="shared" si="3"/>
        <v>40044</v>
      </c>
      <c r="C54" s="51">
        <f t="shared" si="4"/>
        <v>34423</v>
      </c>
      <c r="D54" s="51">
        <f t="shared" si="7"/>
        <v>8</v>
      </c>
      <c r="E54" s="50" t="str">
        <f t="shared" si="6"/>
        <v>MOTRIL</v>
      </c>
      <c r="F54" s="50">
        <f t="shared" si="8"/>
        <v>259</v>
      </c>
      <c r="G54" s="50">
        <f t="shared" si="9"/>
        <v>149</v>
      </c>
    </row>
    <row r="55" spans="1:7" x14ac:dyDescent="0.25">
      <c r="A55" s="50" t="str">
        <f t="shared" si="5"/>
        <v>MÁLAGA</v>
      </c>
      <c r="B55" s="51">
        <f t="shared" si="3"/>
        <v>0</v>
      </c>
      <c r="C55" s="51">
        <f t="shared" si="4"/>
        <v>25986</v>
      </c>
      <c r="D55" s="51">
        <f t="shared" si="7"/>
        <v>28</v>
      </c>
      <c r="E55" s="50" t="str">
        <f t="shared" si="6"/>
        <v>ALMERÍA</v>
      </c>
      <c r="F55" s="50">
        <f t="shared" si="8"/>
        <v>171</v>
      </c>
      <c r="G55" s="50">
        <f t="shared" si="9"/>
        <v>223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si="8"/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530</v>
      </c>
      <c r="C57" s="51">
        <f t="shared" si="4"/>
        <v>4409</v>
      </c>
      <c r="D57" s="51">
        <f t="shared" si="7"/>
        <v>15</v>
      </c>
      <c r="E57" s="50" t="e">
        <f t="shared" si="6"/>
        <v>#N/A</v>
      </c>
      <c r="F57" s="50" t="e">
        <f t="shared" si="8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259</v>
      </c>
      <c r="C58" s="51">
        <f t="shared" si="4"/>
        <v>149</v>
      </c>
      <c r="D58" s="51">
        <f t="shared" si="7"/>
        <v>16</v>
      </c>
      <c r="E58" s="50" t="e">
        <f t="shared" si="6"/>
        <v>#N/A</v>
      </c>
      <c r="F58" s="50" t="e">
        <f t="shared" si="8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99866</v>
      </c>
      <c r="C59" s="51">
        <f t="shared" si="4"/>
        <v>112021</v>
      </c>
      <c r="D59" s="51">
        <f t="shared" si="7"/>
        <v>5</v>
      </c>
      <c r="E59" s="50" t="e">
        <f t="shared" si="6"/>
        <v>#N/A</v>
      </c>
      <c r="F59" s="50" t="e">
        <f t="shared" si="8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29461</v>
      </c>
      <c r="C60" s="51">
        <f t="shared" si="4"/>
        <v>23439</v>
      </c>
      <c r="D60" s="51">
        <f t="shared" si="7"/>
        <v>9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228152</v>
      </c>
      <c r="C61" s="51">
        <f t="shared" si="4"/>
        <v>206784</v>
      </c>
      <c r="D61" s="51">
        <f t="shared" si="7"/>
        <v>3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986</v>
      </c>
      <c r="C62" s="51">
        <f t="shared" si="4"/>
        <v>3589</v>
      </c>
      <c r="D62" s="51">
        <f t="shared" si="7"/>
        <v>13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89403</v>
      </c>
      <c r="C63" s="51">
        <f t="shared" si="4"/>
        <v>71353</v>
      </c>
      <c r="D63" s="51">
        <f t="shared" si="7"/>
        <v>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335907</v>
      </c>
      <c r="C64" s="51">
        <f t="shared" si="4"/>
        <v>341669</v>
      </c>
      <c r="D64" s="51">
        <f t="shared" si="7"/>
        <v>2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198922</v>
      </c>
      <c r="C65" s="51">
        <f t="shared" si="4"/>
        <v>195439</v>
      </c>
      <c r="D65" s="51">
        <f t="shared" si="7"/>
        <v>4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>
      <selection activeCell="D32" sqref="D32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100</v>
      </c>
      <c r="C7" s="10">
        <v>117</v>
      </c>
      <c r="D7" s="10">
        <v>465</v>
      </c>
      <c r="E7" s="10">
        <v>469</v>
      </c>
      <c r="F7" s="11">
        <f>((E7*100)/D7)-100</f>
        <v>0.8602150537634401</v>
      </c>
      <c r="G7" s="1"/>
      <c r="H7" s="1"/>
      <c r="I7" s="1"/>
    </row>
    <row r="8" spans="1:12" x14ac:dyDescent="0.25">
      <c r="A8" s="12" t="s">
        <v>31</v>
      </c>
      <c r="B8" s="13">
        <v>83</v>
      </c>
      <c r="C8" s="13">
        <v>80</v>
      </c>
      <c r="D8" s="13">
        <v>361</v>
      </c>
      <c r="E8" s="13">
        <v>341</v>
      </c>
      <c r="F8" s="14">
        <f t="shared" ref="F8:F34" si="0">((E8*100)/D8)-100</f>
        <v>-5.54016620498615</v>
      </c>
      <c r="G8" s="1"/>
      <c r="H8" s="1"/>
      <c r="I8" s="1"/>
    </row>
    <row r="9" spans="1:12" x14ac:dyDescent="0.25">
      <c r="A9" s="9" t="s">
        <v>164</v>
      </c>
      <c r="B9" s="10">
        <v>120</v>
      </c>
      <c r="C9" s="10">
        <v>144</v>
      </c>
      <c r="D9" s="10">
        <v>522</v>
      </c>
      <c r="E9" s="10">
        <v>687</v>
      </c>
      <c r="F9" s="11">
        <f t="shared" si="0"/>
        <v>31.609195402298838</v>
      </c>
      <c r="G9" s="1"/>
      <c r="H9" s="1"/>
      <c r="I9" s="1"/>
    </row>
    <row r="10" spans="1:12" x14ac:dyDescent="0.25">
      <c r="A10" s="12" t="s">
        <v>166</v>
      </c>
      <c r="B10" s="13">
        <v>67</v>
      </c>
      <c r="C10" s="13">
        <v>70</v>
      </c>
      <c r="D10" s="13">
        <v>344</v>
      </c>
      <c r="E10" s="13">
        <v>331</v>
      </c>
      <c r="F10" s="14">
        <f t="shared" si="0"/>
        <v>-3.7790697674418539</v>
      </c>
      <c r="G10" s="1"/>
      <c r="H10" s="1"/>
      <c r="I10" s="1"/>
    </row>
    <row r="11" spans="1:12" x14ac:dyDescent="0.25">
      <c r="A11" s="9" t="s">
        <v>167</v>
      </c>
      <c r="B11" s="10">
        <v>2453</v>
      </c>
      <c r="C11" s="10">
        <v>2393</v>
      </c>
      <c r="D11" s="10">
        <v>11427</v>
      </c>
      <c r="E11" s="10">
        <v>10854</v>
      </c>
      <c r="F11" s="11">
        <f t="shared" si="0"/>
        <v>-5.01443948542925</v>
      </c>
      <c r="G11" s="1"/>
      <c r="H11" s="1"/>
      <c r="I11" s="1"/>
    </row>
    <row r="12" spans="1:12" x14ac:dyDescent="0.25">
      <c r="A12" s="12" t="s">
        <v>168</v>
      </c>
      <c r="B12" s="13">
        <v>84</v>
      </c>
      <c r="C12" s="13">
        <v>104</v>
      </c>
      <c r="D12" s="13">
        <v>339</v>
      </c>
      <c r="E12" s="13">
        <v>447</v>
      </c>
      <c r="F12" s="14">
        <f t="shared" si="0"/>
        <v>31.858407079646014</v>
      </c>
      <c r="G12" s="1"/>
      <c r="H12" s="1"/>
      <c r="I12" s="1"/>
    </row>
    <row r="13" spans="1:12" x14ac:dyDescent="0.25">
      <c r="A13" s="9" t="s">
        <v>32</v>
      </c>
      <c r="B13" s="10">
        <v>4076</v>
      </c>
      <c r="C13" s="10">
        <v>4163</v>
      </c>
      <c r="D13" s="10">
        <v>12605</v>
      </c>
      <c r="E13" s="10">
        <v>13548</v>
      </c>
      <c r="F13" s="11">
        <f t="shared" si="0"/>
        <v>7.4811582705275725</v>
      </c>
      <c r="G13" s="1"/>
      <c r="H13" s="1"/>
      <c r="I13" s="1"/>
    </row>
    <row r="14" spans="1:12" x14ac:dyDescent="0.25">
      <c r="A14" s="12" t="s">
        <v>33</v>
      </c>
      <c r="B14" s="13">
        <v>787</v>
      </c>
      <c r="C14" s="13">
        <v>816</v>
      </c>
      <c r="D14" s="13">
        <v>3380</v>
      </c>
      <c r="E14" s="13">
        <v>3471</v>
      </c>
      <c r="F14" s="14">
        <f t="shared" si="0"/>
        <v>2.6923076923076934</v>
      </c>
      <c r="G14" s="1"/>
      <c r="H14" s="1"/>
      <c r="I14" s="1"/>
    </row>
    <row r="15" spans="1:12" x14ac:dyDescent="0.25">
      <c r="A15" s="9" t="s">
        <v>34</v>
      </c>
      <c r="B15" s="10">
        <v>238</v>
      </c>
      <c r="C15" s="10">
        <v>261</v>
      </c>
      <c r="D15" s="10">
        <v>1139</v>
      </c>
      <c r="E15" s="10">
        <v>1143</v>
      </c>
      <c r="F15" s="11">
        <f t="shared" si="0"/>
        <v>0.35118525021948699</v>
      </c>
      <c r="G15" s="1"/>
      <c r="H15" s="1"/>
      <c r="I15" s="1"/>
    </row>
    <row r="16" spans="1:12" x14ac:dyDescent="0.25">
      <c r="A16" s="12" t="s">
        <v>35</v>
      </c>
      <c r="B16" s="13">
        <v>182</v>
      </c>
      <c r="C16" s="13">
        <v>188</v>
      </c>
      <c r="D16" s="13">
        <v>775</v>
      </c>
      <c r="E16" s="13">
        <v>813</v>
      </c>
      <c r="F16" s="14">
        <f t="shared" si="0"/>
        <v>4.9032258064516157</v>
      </c>
      <c r="G16" s="1"/>
      <c r="H16" s="1"/>
      <c r="I16" s="1"/>
    </row>
    <row r="17" spans="1:9" x14ac:dyDescent="0.25">
      <c r="A17" s="9" t="s">
        <v>169</v>
      </c>
      <c r="B17" s="10">
        <v>150</v>
      </c>
      <c r="C17" s="10">
        <v>148</v>
      </c>
      <c r="D17" s="10">
        <v>660</v>
      </c>
      <c r="E17" s="10">
        <v>705</v>
      </c>
      <c r="F17" s="11">
        <f t="shared" si="0"/>
        <v>6.818181818181813</v>
      </c>
      <c r="G17" s="1"/>
      <c r="H17" s="1"/>
      <c r="I17" s="1"/>
    </row>
    <row r="18" spans="1:9" x14ac:dyDescent="0.25">
      <c r="A18" s="12" t="s">
        <v>36</v>
      </c>
      <c r="B18" s="13">
        <v>883</v>
      </c>
      <c r="C18" s="13">
        <v>960</v>
      </c>
      <c r="D18" s="13">
        <v>4305</v>
      </c>
      <c r="E18" s="13">
        <v>4293</v>
      </c>
      <c r="F18" s="14">
        <f t="shared" si="0"/>
        <v>-0.27874564459929729</v>
      </c>
      <c r="G18" s="1"/>
      <c r="H18" s="1"/>
      <c r="I18" s="1"/>
    </row>
    <row r="19" spans="1:9" x14ac:dyDescent="0.25">
      <c r="A19" s="9" t="s">
        <v>37</v>
      </c>
      <c r="B19" s="10">
        <v>99</v>
      </c>
      <c r="C19" s="10">
        <v>86</v>
      </c>
      <c r="D19" s="10">
        <v>436</v>
      </c>
      <c r="E19" s="10">
        <v>439</v>
      </c>
      <c r="F19" s="11">
        <f t="shared" si="0"/>
        <v>0.68807339449541871</v>
      </c>
      <c r="G19" s="1"/>
      <c r="H19" s="1"/>
      <c r="I19" s="1"/>
    </row>
    <row r="20" spans="1:9" x14ac:dyDescent="0.25">
      <c r="A20" s="12" t="s">
        <v>170</v>
      </c>
      <c r="B20" s="13">
        <v>103</v>
      </c>
      <c r="C20" s="13">
        <v>109</v>
      </c>
      <c r="D20" s="13">
        <v>492</v>
      </c>
      <c r="E20" s="13">
        <v>517</v>
      </c>
      <c r="F20" s="14">
        <f t="shared" si="0"/>
        <v>5.0813008130081272</v>
      </c>
      <c r="G20" s="1"/>
      <c r="H20" s="1"/>
      <c r="I20" s="1"/>
    </row>
    <row r="21" spans="1:9" x14ac:dyDescent="0.25">
      <c r="A21" s="9" t="s">
        <v>38</v>
      </c>
      <c r="B21" s="10">
        <v>167</v>
      </c>
      <c r="C21" s="10">
        <v>197</v>
      </c>
      <c r="D21" s="10">
        <v>852</v>
      </c>
      <c r="E21" s="10">
        <v>936</v>
      </c>
      <c r="F21" s="11">
        <f t="shared" si="0"/>
        <v>9.8591549295774712</v>
      </c>
      <c r="G21" s="1"/>
      <c r="H21" s="1"/>
      <c r="I21" s="1"/>
    </row>
    <row r="22" spans="1:9" x14ac:dyDescent="0.25">
      <c r="A22" s="12" t="s">
        <v>59</v>
      </c>
      <c r="B22" s="13">
        <v>964</v>
      </c>
      <c r="C22" s="13">
        <v>938</v>
      </c>
      <c r="D22" s="13">
        <v>4942</v>
      </c>
      <c r="E22" s="13">
        <v>4847</v>
      </c>
      <c r="F22" s="14">
        <f t="shared" si="0"/>
        <v>-1.9222986645082898</v>
      </c>
      <c r="G22" s="1"/>
      <c r="H22" s="1"/>
      <c r="I22" s="1"/>
    </row>
    <row r="23" spans="1:9" x14ac:dyDescent="0.25">
      <c r="A23" s="9" t="s">
        <v>171</v>
      </c>
      <c r="B23" s="10">
        <v>113</v>
      </c>
      <c r="C23" s="10">
        <v>148</v>
      </c>
      <c r="D23" s="10">
        <v>531</v>
      </c>
      <c r="E23" s="10">
        <v>638</v>
      </c>
      <c r="F23" s="11">
        <f t="shared" si="0"/>
        <v>20.150659133709979</v>
      </c>
      <c r="G23" s="1"/>
      <c r="H23" s="1"/>
      <c r="I23" s="1"/>
    </row>
    <row r="24" spans="1:9" x14ac:dyDescent="0.25">
      <c r="A24" s="12" t="s">
        <v>173</v>
      </c>
      <c r="B24" s="13">
        <v>47</v>
      </c>
      <c r="C24" s="13">
        <v>46</v>
      </c>
      <c r="D24" s="13">
        <v>205</v>
      </c>
      <c r="E24" s="13">
        <v>209</v>
      </c>
      <c r="F24" s="14">
        <f t="shared" si="0"/>
        <v>1.9512195121951237</v>
      </c>
      <c r="G24" s="1"/>
      <c r="H24" s="1"/>
      <c r="I24" s="1"/>
    </row>
    <row r="25" spans="1:9" x14ac:dyDescent="0.25">
      <c r="A25" s="9" t="s">
        <v>39</v>
      </c>
      <c r="B25" s="10">
        <v>121</v>
      </c>
      <c r="C25" s="10">
        <v>152</v>
      </c>
      <c r="D25" s="10">
        <v>583</v>
      </c>
      <c r="E25" s="10">
        <v>793</v>
      </c>
      <c r="F25" s="11">
        <f t="shared" si="0"/>
        <v>36.020583190394518</v>
      </c>
      <c r="G25" s="1"/>
      <c r="H25" s="1"/>
      <c r="I25" s="1"/>
    </row>
    <row r="26" spans="1:9" x14ac:dyDescent="0.25">
      <c r="A26" s="12" t="s">
        <v>40</v>
      </c>
      <c r="B26" s="13">
        <v>105</v>
      </c>
      <c r="C26" s="13">
        <v>103</v>
      </c>
      <c r="D26" s="13">
        <v>472</v>
      </c>
      <c r="E26" s="13">
        <v>500</v>
      </c>
      <c r="F26" s="14">
        <f t="shared" si="0"/>
        <v>5.9322033898305051</v>
      </c>
      <c r="G26" s="1"/>
      <c r="H26" s="1"/>
      <c r="I26" s="1"/>
    </row>
    <row r="27" spans="1:9" x14ac:dyDescent="0.25">
      <c r="A27" s="9" t="s">
        <v>41</v>
      </c>
      <c r="B27" s="10">
        <v>102</v>
      </c>
      <c r="C27" s="10">
        <v>71</v>
      </c>
      <c r="D27" s="10">
        <v>429</v>
      </c>
      <c r="E27" s="10">
        <v>340</v>
      </c>
      <c r="F27" s="11">
        <f t="shared" si="0"/>
        <v>-20.745920745920742</v>
      </c>
      <c r="G27" s="1"/>
      <c r="H27" s="1"/>
      <c r="I27" s="1"/>
    </row>
    <row r="28" spans="1:9" x14ac:dyDescent="0.25">
      <c r="A28" s="12" t="s">
        <v>42</v>
      </c>
      <c r="B28" s="13">
        <v>977</v>
      </c>
      <c r="C28" s="13">
        <v>1032</v>
      </c>
      <c r="D28" s="13">
        <v>5089</v>
      </c>
      <c r="E28" s="13">
        <v>5181</v>
      </c>
      <c r="F28" s="14">
        <f t="shared" si="0"/>
        <v>1.8078207899390861</v>
      </c>
      <c r="G28" s="1"/>
      <c r="H28" s="1"/>
      <c r="I28" s="1"/>
    </row>
    <row r="29" spans="1:9" x14ac:dyDescent="0.25">
      <c r="A29" s="9" t="s">
        <v>43</v>
      </c>
      <c r="B29" s="10">
        <v>123</v>
      </c>
      <c r="C29" s="10">
        <v>144</v>
      </c>
      <c r="D29" s="10">
        <v>551</v>
      </c>
      <c r="E29" s="10">
        <v>616</v>
      </c>
      <c r="F29" s="11">
        <f t="shared" si="0"/>
        <v>11.796733212341195</v>
      </c>
      <c r="G29" s="1"/>
      <c r="H29" s="1"/>
      <c r="I29" s="1"/>
    </row>
    <row r="30" spans="1:9" x14ac:dyDescent="0.25">
      <c r="A30" s="12" t="s">
        <v>44</v>
      </c>
      <c r="B30" s="13">
        <v>107</v>
      </c>
      <c r="C30" s="13">
        <v>81</v>
      </c>
      <c r="D30" s="13">
        <v>462</v>
      </c>
      <c r="E30" s="13">
        <v>387</v>
      </c>
      <c r="F30" s="14">
        <f t="shared" si="0"/>
        <v>-16.233766233766232</v>
      </c>
      <c r="G30" s="1"/>
      <c r="H30" s="1"/>
      <c r="I30" s="1"/>
    </row>
    <row r="31" spans="1:9" x14ac:dyDescent="0.25">
      <c r="A31" s="9" t="s">
        <v>45</v>
      </c>
      <c r="B31" s="10">
        <v>205</v>
      </c>
      <c r="C31" s="10">
        <v>218</v>
      </c>
      <c r="D31" s="10">
        <v>1040</v>
      </c>
      <c r="E31" s="10">
        <v>1084</v>
      </c>
      <c r="F31" s="11">
        <f t="shared" si="0"/>
        <v>4.2307692307692264</v>
      </c>
      <c r="G31" s="1"/>
      <c r="H31" s="1"/>
      <c r="I31" s="1"/>
    </row>
    <row r="32" spans="1:9" x14ac:dyDescent="0.25">
      <c r="A32" s="12" t="s">
        <v>46</v>
      </c>
      <c r="B32" s="13">
        <v>686</v>
      </c>
      <c r="C32" s="13">
        <v>672</v>
      </c>
      <c r="D32" s="13">
        <v>3182</v>
      </c>
      <c r="E32" s="13">
        <v>3092</v>
      </c>
      <c r="F32" s="14">
        <f t="shared" si="0"/>
        <v>-2.8284098051539956</v>
      </c>
      <c r="G32" s="1"/>
      <c r="H32" s="1"/>
      <c r="I32" s="1"/>
    </row>
    <row r="33" spans="1:9" x14ac:dyDescent="0.25">
      <c r="A33" s="9" t="s">
        <v>47</v>
      </c>
      <c r="B33" s="10">
        <v>150</v>
      </c>
      <c r="C33" s="10">
        <v>160</v>
      </c>
      <c r="D33" s="10">
        <v>637</v>
      </c>
      <c r="E33" s="10">
        <v>634</v>
      </c>
      <c r="F33" s="11">
        <f t="shared" si="0"/>
        <v>-0.47095761381476109</v>
      </c>
      <c r="G33" s="1"/>
      <c r="H33" s="1"/>
      <c r="I33" s="1"/>
    </row>
    <row r="34" spans="1:9" x14ac:dyDescent="0.25">
      <c r="A34" s="12" t="s">
        <v>172</v>
      </c>
      <c r="B34" s="13">
        <v>32</v>
      </c>
      <c r="C34" s="13">
        <v>23</v>
      </c>
      <c r="D34" s="13">
        <v>124</v>
      </c>
      <c r="E34" s="13">
        <v>118</v>
      </c>
      <c r="F34" s="14">
        <f t="shared" si="0"/>
        <v>-4.8387096774193594</v>
      </c>
      <c r="G34" s="1"/>
      <c r="H34" s="1"/>
      <c r="I34" s="1"/>
    </row>
    <row r="35" spans="1:9" x14ac:dyDescent="0.25">
      <c r="A35" s="15" t="s">
        <v>48</v>
      </c>
      <c r="B35" s="16">
        <f>SUM(B7:B34)</f>
        <v>13324</v>
      </c>
      <c r="C35" s="16">
        <f t="shared" ref="C35:E35" si="1">SUM(C7:C34)</f>
        <v>13624</v>
      </c>
      <c r="D35" s="16">
        <f t="shared" si="1"/>
        <v>56349</v>
      </c>
      <c r="E35" s="16">
        <f t="shared" si="1"/>
        <v>57433</v>
      </c>
      <c r="F35" s="17">
        <f t="shared" ref="F35" si="2">((E35*100)/D35)-100</f>
        <v>1.9237253544872175</v>
      </c>
      <c r="G35" s="1"/>
      <c r="H35" s="1"/>
      <c r="I35" s="1"/>
    </row>
    <row r="36" spans="1:9" x14ac:dyDescent="0.25">
      <c r="A36" s="73" t="s">
        <v>129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469</v>
      </c>
      <c r="C39" s="51">
        <f t="shared" si="4"/>
        <v>465</v>
      </c>
      <c r="D39" s="51">
        <f>_xlfn.RANK.EQ(B39,$B$39:$B$66)+COUNTIF($B$39:$B$66,B39)-1</f>
        <v>20</v>
      </c>
      <c r="E39" s="50" t="str">
        <f t="shared" ref="E39:E66" si="6">INDEX($A$39:$B$66,MATCH(ROW()-38,$D$39:$D$66,0),1)</f>
        <v>BALEARES</v>
      </c>
      <c r="F39" s="50">
        <f>LOOKUP(E39,$A$39:$A$66,$B$39:$B$66)</f>
        <v>13548</v>
      </c>
      <c r="G39" s="50">
        <f>LOOKUP(E39,$A$39:$A$66,$C$39:$C$66)</f>
        <v>12605</v>
      </c>
    </row>
    <row r="40" spans="1:9" x14ac:dyDescent="0.25">
      <c r="A40" s="50" t="str">
        <f t="shared" si="5"/>
        <v>ALICANTE</v>
      </c>
      <c r="B40" s="51">
        <f t="shared" si="3"/>
        <v>341</v>
      </c>
      <c r="C40" s="51">
        <f t="shared" si="4"/>
        <v>361</v>
      </c>
      <c r="D40" s="51">
        <f t="shared" ref="D40:D66" si="7">_xlfn.RANK.EQ(B40,$B$39:$B$66)+COUNTIF($B$39:$B$66,B40)-1</f>
        <v>24</v>
      </c>
      <c r="E40" s="50" t="str">
        <f t="shared" si="6"/>
        <v>BAHÍA DE ALGECIRAS</v>
      </c>
      <c r="F40" s="50">
        <f t="shared" ref="F40:F55" si="8">LOOKUP(E40,$A$39:$A$66,$B$39:$B$66)</f>
        <v>10854</v>
      </c>
      <c r="G40" s="50">
        <f t="shared" ref="G40:G66" si="9">LOOKUP(E40,$A$39:$A$66,$C$39:$C$66)</f>
        <v>11427</v>
      </c>
    </row>
    <row r="41" spans="1:9" x14ac:dyDescent="0.25">
      <c r="A41" s="50" t="str">
        <f t="shared" si="5"/>
        <v>ALMERÍA</v>
      </c>
      <c r="B41" s="51">
        <f t="shared" si="3"/>
        <v>687</v>
      </c>
      <c r="C41" s="51">
        <f t="shared" si="4"/>
        <v>522</v>
      </c>
      <c r="D41" s="51">
        <f t="shared" si="7"/>
        <v>14</v>
      </c>
      <c r="E41" s="50" t="str">
        <f t="shared" si="6"/>
        <v>SANTA CRUZ DE TENERIFE</v>
      </c>
      <c r="F41" s="50">
        <f t="shared" si="8"/>
        <v>5181</v>
      </c>
      <c r="G41" s="50">
        <f t="shared" si="9"/>
        <v>5089</v>
      </c>
    </row>
    <row r="42" spans="1:9" x14ac:dyDescent="0.25">
      <c r="A42" s="50" t="str">
        <f t="shared" si="5"/>
        <v>AVILÉS</v>
      </c>
      <c r="B42" s="51">
        <f t="shared" si="3"/>
        <v>331</v>
      </c>
      <c r="C42" s="51">
        <f t="shared" si="4"/>
        <v>344</v>
      </c>
      <c r="D42" s="51">
        <f t="shared" si="7"/>
        <v>26</v>
      </c>
      <c r="E42" s="50" t="str">
        <f t="shared" si="6"/>
        <v>LAS PALMAS</v>
      </c>
      <c r="F42" s="50">
        <f t="shared" si="8"/>
        <v>4847</v>
      </c>
      <c r="G42" s="50">
        <f t="shared" si="9"/>
        <v>4942</v>
      </c>
    </row>
    <row r="43" spans="1:9" x14ac:dyDescent="0.25">
      <c r="A43" s="50" t="str">
        <f t="shared" si="5"/>
        <v>BAHÍA DE ALGECIRAS</v>
      </c>
      <c r="B43" s="51">
        <f t="shared" si="3"/>
        <v>10854</v>
      </c>
      <c r="C43" s="51">
        <f t="shared" si="4"/>
        <v>11427</v>
      </c>
      <c r="D43" s="51">
        <f t="shared" si="7"/>
        <v>2</v>
      </c>
      <c r="E43" s="50" t="str">
        <f t="shared" si="6"/>
        <v>CEUTA</v>
      </c>
      <c r="F43" s="50">
        <f t="shared" si="8"/>
        <v>4293</v>
      </c>
      <c r="G43" s="50">
        <f t="shared" si="9"/>
        <v>4305</v>
      </c>
    </row>
    <row r="44" spans="1:9" x14ac:dyDescent="0.25">
      <c r="A44" s="50" t="str">
        <f t="shared" si="5"/>
        <v>BAHÍA DE CÁDIZ</v>
      </c>
      <c r="B44" s="51">
        <f t="shared" si="3"/>
        <v>447</v>
      </c>
      <c r="C44" s="51">
        <f t="shared" si="4"/>
        <v>339</v>
      </c>
      <c r="D44" s="51">
        <f t="shared" si="7"/>
        <v>21</v>
      </c>
      <c r="E44" s="50" t="str">
        <f t="shared" si="6"/>
        <v>BARCELONA</v>
      </c>
      <c r="F44" s="50">
        <f t="shared" si="8"/>
        <v>3471</v>
      </c>
      <c r="G44" s="50">
        <f t="shared" si="9"/>
        <v>3380</v>
      </c>
    </row>
    <row r="45" spans="1:9" x14ac:dyDescent="0.25">
      <c r="A45" s="50" t="str">
        <f t="shared" si="5"/>
        <v>BALEARES</v>
      </c>
      <c r="B45" s="51">
        <f t="shared" si="3"/>
        <v>13548</v>
      </c>
      <c r="C45" s="51">
        <f t="shared" si="4"/>
        <v>12605</v>
      </c>
      <c r="D45" s="51">
        <f t="shared" si="7"/>
        <v>1</v>
      </c>
      <c r="E45" s="50" t="str">
        <f t="shared" si="6"/>
        <v>VALENCIA</v>
      </c>
      <c r="F45" s="50">
        <f t="shared" si="8"/>
        <v>3092</v>
      </c>
      <c r="G45" s="50">
        <f t="shared" si="9"/>
        <v>3182</v>
      </c>
    </row>
    <row r="46" spans="1:9" x14ac:dyDescent="0.25">
      <c r="A46" s="50" t="str">
        <f t="shared" si="5"/>
        <v>BARCELONA</v>
      </c>
      <c r="B46" s="51">
        <f t="shared" si="3"/>
        <v>3471</v>
      </c>
      <c r="C46" s="51">
        <f t="shared" si="4"/>
        <v>3380</v>
      </c>
      <c r="D46" s="51">
        <f t="shared" si="7"/>
        <v>6</v>
      </c>
      <c r="E46" s="50" t="str">
        <f t="shared" si="6"/>
        <v>BILBAO</v>
      </c>
      <c r="F46" s="50">
        <f t="shared" si="8"/>
        <v>1143</v>
      </c>
      <c r="G46" s="50">
        <f t="shared" si="9"/>
        <v>1139</v>
      </c>
    </row>
    <row r="47" spans="1:9" x14ac:dyDescent="0.25">
      <c r="A47" s="50" t="str">
        <f t="shared" si="5"/>
        <v>BILBAO</v>
      </c>
      <c r="B47" s="51">
        <f t="shared" si="3"/>
        <v>1143</v>
      </c>
      <c r="C47" s="51">
        <f t="shared" si="4"/>
        <v>1139</v>
      </c>
      <c r="D47" s="51">
        <f t="shared" si="7"/>
        <v>8</v>
      </c>
      <c r="E47" s="50" t="str">
        <f t="shared" si="6"/>
        <v>TARRAGONA</v>
      </c>
      <c r="F47" s="50">
        <f t="shared" si="8"/>
        <v>1084</v>
      </c>
      <c r="G47" s="50">
        <f t="shared" si="9"/>
        <v>1040</v>
      </c>
    </row>
    <row r="48" spans="1:9" x14ac:dyDescent="0.25">
      <c r="A48" s="50" t="str">
        <f t="shared" si="5"/>
        <v>CARTAGENA</v>
      </c>
      <c r="B48" s="51">
        <f t="shared" si="3"/>
        <v>813</v>
      </c>
      <c r="C48" s="51">
        <f t="shared" si="4"/>
        <v>775</v>
      </c>
      <c r="D48" s="51">
        <f t="shared" si="7"/>
        <v>11</v>
      </c>
      <c r="E48" s="50" t="str">
        <f t="shared" si="6"/>
        <v>HUELVA</v>
      </c>
      <c r="F48" s="50">
        <f t="shared" si="8"/>
        <v>936</v>
      </c>
      <c r="G48" s="50">
        <f t="shared" si="9"/>
        <v>852</v>
      </c>
    </row>
    <row r="49" spans="1:7" x14ac:dyDescent="0.25">
      <c r="A49" s="50" t="str">
        <f t="shared" si="5"/>
        <v>CASTELLÓN</v>
      </c>
      <c r="B49" s="51">
        <f t="shared" si="3"/>
        <v>705</v>
      </c>
      <c r="C49" s="51">
        <f t="shared" si="4"/>
        <v>660</v>
      </c>
      <c r="D49" s="51">
        <f t="shared" si="7"/>
        <v>13</v>
      </c>
      <c r="E49" s="50" t="str">
        <f t="shared" si="6"/>
        <v>CARTAGENA</v>
      </c>
      <c r="F49" s="50">
        <f t="shared" si="8"/>
        <v>813</v>
      </c>
      <c r="G49" s="50">
        <f t="shared" si="9"/>
        <v>775</v>
      </c>
    </row>
    <row r="50" spans="1:7" x14ac:dyDescent="0.25">
      <c r="A50" s="50" t="str">
        <f t="shared" si="5"/>
        <v>CEUTA</v>
      </c>
      <c r="B50" s="51">
        <f t="shared" si="3"/>
        <v>4293</v>
      </c>
      <c r="C50" s="51">
        <f t="shared" si="4"/>
        <v>4305</v>
      </c>
      <c r="D50" s="51">
        <f t="shared" si="7"/>
        <v>5</v>
      </c>
      <c r="E50" s="50" t="str">
        <f t="shared" si="6"/>
        <v>MELILLA</v>
      </c>
      <c r="F50" s="50">
        <f t="shared" si="8"/>
        <v>793</v>
      </c>
      <c r="G50" s="50">
        <f t="shared" si="9"/>
        <v>583</v>
      </c>
    </row>
    <row r="51" spans="1:7" x14ac:dyDescent="0.25">
      <c r="A51" s="50" t="str">
        <f t="shared" si="5"/>
        <v>FERROL-SAN CIBRAO</v>
      </c>
      <c r="B51" s="51">
        <f t="shared" si="3"/>
        <v>439</v>
      </c>
      <c r="C51" s="51">
        <f t="shared" si="4"/>
        <v>436</v>
      </c>
      <c r="D51" s="51">
        <f t="shared" si="7"/>
        <v>22</v>
      </c>
      <c r="E51" s="50" t="str">
        <f t="shared" si="6"/>
        <v>CASTELLÓN</v>
      </c>
      <c r="F51" s="50">
        <f t="shared" si="8"/>
        <v>705</v>
      </c>
      <c r="G51" s="50">
        <f t="shared" si="9"/>
        <v>660</v>
      </c>
    </row>
    <row r="52" spans="1:7" x14ac:dyDescent="0.25">
      <c r="A52" s="50" t="str">
        <f t="shared" si="5"/>
        <v>GIJÓN</v>
      </c>
      <c r="B52" s="51">
        <f t="shared" si="3"/>
        <v>517</v>
      </c>
      <c r="C52" s="51">
        <f t="shared" si="4"/>
        <v>492</v>
      </c>
      <c r="D52" s="51">
        <f t="shared" si="7"/>
        <v>18</v>
      </c>
      <c r="E52" s="50" t="str">
        <f t="shared" si="6"/>
        <v>ALMERÍA</v>
      </c>
      <c r="F52" s="50">
        <f t="shared" si="8"/>
        <v>687</v>
      </c>
      <c r="G52" s="50">
        <f t="shared" si="9"/>
        <v>522</v>
      </c>
    </row>
    <row r="53" spans="1:7" x14ac:dyDescent="0.25">
      <c r="A53" s="50" t="str">
        <f t="shared" si="5"/>
        <v>HUELVA</v>
      </c>
      <c r="B53" s="51">
        <f t="shared" si="3"/>
        <v>936</v>
      </c>
      <c r="C53" s="51">
        <f t="shared" si="4"/>
        <v>852</v>
      </c>
      <c r="D53" s="51">
        <f t="shared" si="7"/>
        <v>10</v>
      </c>
      <c r="E53" s="50" t="str">
        <f t="shared" si="6"/>
        <v>MÁLAGA</v>
      </c>
      <c r="F53" s="50">
        <f t="shared" si="8"/>
        <v>638</v>
      </c>
      <c r="G53" s="50">
        <f t="shared" si="9"/>
        <v>531</v>
      </c>
    </row>
    <row r="54" spans="1:7" x14ac:dyDescent="0.25">
      <c r="A54" s="50" t="str">
        <f t="shared" si="5"/>
        <v>LAS PALMAS</v>
      </c>
      <c r="B54" s="51">
        <f t="shared" si="3"/>
        <v>4847</v>
      </c>
      <c r="C54" s="51">
        <f t="shared" si="4"/>
        <v>4942</v>
      </c>
      <c r="D54" s="51">
        <f t="shared" si="7"/>
        <v>4</v>
      </c>
      <c r="E54" s="50" t="str">
        <f t="shared" si="6"/>
        <v>VIGO</v>
      </c>
      <c r="F54" s="50">
        <f t="shared" si="8"/>
        <v>634</v>
      </c>
      <c r="G54" s="50">
        <f t="shared" si="9"/>
        <v>637</v>
      </c>
    </row>
    <row r="55" spans="1:7" x14ac:dyDescent="0.25">
      <c r="A55" s="50" t="str">
        <f t="shared" si="5"/>
        <v>MÁLAGA</v>
      </c>
      <c r="B55" s="51">
        <f t="shared" si="3"/>
        <v>638</v>
      </c>
      <c r="C55" s="51">
        <f t="shared" si="4"/>
        <v>531</v>
      </c>
      <c r="D55" s="51">
        <f t="shared" si="7"/>
        <v>15</v>
      </c>
      <c r="E55" s="50" t="str">
        <f t="shared" si="6"/>
        <v>SANTANDER</v>
      </c>
      <c r="F55" s="50">
        <f t="shared" si="8"/>
        <v>616</v>
      </c>
      <c r="G55" s="50">
        <f t="shared" si="9"/>
        <v>551</v>
      </c>
    </row>
    <row r="56" spans="1:7" x14ac:dyDescent="0.25">
      <c r="A56" s="50" t="str">
        <f t="shared" si="5"/>
        <v>MARÍN Y RÍA DE PONTEVEDRA</v>
      </c>
      <c r="B56" s="51">
        <f t="shared" si="3"/>
        <v>209</v>
      </c>
      <c r="C56" s="51">
        <f t="shared" si="4"/>
        <v>205</v>
      </c>
      <c r="D56" s="51">
        <f t="shared" si="7"/>
        <v>27</v>
      </c>
      <c r="E56" s="50" t="str">
        <f t="shared" si="6"/>
        <v>GIJÓN</v>
      </c>
      <c r="F56" s="50">
        <f t="shared" ref="F56:F66" si="10">LOOKUP(E56,$A$39:$A$66,$B$39:$B$66)</f>
        <v>517</v>
      </c>
      <c r="G56" s="50">
        <f t="shared" si="9"/>
        <v>492</v>
      </c>
    </row>
    <row r="57" spans="1:7" x14ac:dyDescent="0.25">
      <c r="A57" s="50" t="str">
        <f t="shared" si="5"/>
        <v>MELILLA</v>
      </c>
      <c r="B57" s="51">
        <f t="shared" si="3"/>
        <v>793</v>
      </c>
      <c r="C57" s="51">
        <f t="shared" si="4"/>
        <v>583</v>
      </c>
      <c r="D57" s="51">
        <f t="shared" si="7"/>
        <v>12</v>
      </c>
      <c r="E57" s="50" t="str">
        <f t="shared" si="6"/>
        <v>MOTRIL</v>
      </c>
      <c r="F57" s="50">
        <f t="shared" si="10"/>
        <v>500</v>
      </c>
      <c r="G57" s="50">
        <f t="shared" si="9"/>
        <v>472</v>
      </c>
    </row>
    <row r="58" spans="1:7" x14ac:dyDescent="0.25">
      <c r="A58" s="50" t="str">
        <f t="shared" si="5"/>
        <v>MOTRIL</v>
      </c>
      <c r="B58" s="51">
        <f t="shared" si="3"/>
        <v>500</v>
      </c>
      <c r="C58" s="51">
        <f t="shared" si="4"/>
        <v>472</v>
      </c>
      <c r="D58" s="51">
        <f t="shared" si="7"/>
        <v>19</v>
      </c>
      <c r="E58" s="50" t="str">
        <f t="shared" si="6"/>
        <v>A CORUÑA</v>
      </c>
      <c r="F58" s="50">
        <f t="shared" si="10"/>
        <v>469</v>
      </c>
      <c r="G58" s="50">
        <f t="shared" si="9"/>
        <v>465</v>
      </c>
    </row>
    <row r="59" spans="1:7" x14ac:dyDescent="0.25">
      <c r="A59" s="50" t="str">
        <f t="shared" si="5"/>
        <v>PASAIA</v>
      </c>
      <c r="B59" s="51">
        <f t="shared" si="3"/>
        <v>340</v>
      </c>
      <c r="C59" s="51">
        <f t="shared" si="4"/>
        <v>429</v>
      </c>
      <c r="D59" s="51">
        <f t="shared" si="7"/>
        <v>25</v>
      </c>
      <c r="E59" s="50" t="str">
        <f t="shared" si="6"/>
        <v>BAHÍA DE CÁDIZ</v>
      </c>
      <c r="F59" s="50">
        <f t="shared" si="10"/>
        <v>447</v>
      </c>
      <c r="G59" s="50">
        <f t="shared" si="9"/>
        <v>339</v>
      </c>
    </row>
    <row r="60" spans="1:7" x14ac:dyDescent="0.25">
      <c r="A60" s="50" t="str">
        <f t="shared" si="5"/>
        <v>SANTA CRUZ DE TENERIFE</v>
      </c>
      <c r="B60" s="51">
        <f t="shared" si="3"/>
        <v>5181</v>
      </c>
      <c r="C60" s="51">
        <f t="shared" si="4"/>
        <v>5089</v>
      </c>
      <c r="D60" s="51">
        <f t="shared" si="7"/>
        <v>3</v>
      </c>
      <c r="E60" s="50" t="str">
        <f t="shared" si="6"/>
        <v>FERROL-SAN CIBRAO</v>
      </c>
      <c r="F60" s="50">
        <f t="shared" si="10"/>
        <v>439</v>
      </c>
      <c r="G60" s="50">
        <f t="shared" si="9"/>
        <v>436</v>
      </c>
    </row>
    <row r="61" spans="1:7" x14ac:dyDescent="0.25">
      <c r="A61" s="50" t="str">
        <f t="shared" si="5"/>
        <v>SANTANDER</v>
      </c>
      <c r="B61" s="51">
        <f t="shared" si="3"/>
        <v>616</v>
      </c>
      <c r="C61" s="51">
        <f t="shared" si="4"/>
        <v>551</v>
      </c>
      <c r="D61" s="51">
        <f t="shared" si="7"/>
        <v>17</v>
      </c>
      <c r="E61" s="50" t="str">
        <f t="shared" si="6"/>
        <v>SEVILLA</v>
      </c>
      <c r="F61" s="50">
        <f t="shared" si="10"/>
        <v>387</v>
      </c>
      <c r="G61" s="50">
        <f t="shared" si="9"/>
        <v>462</v>
      </c>
    </row>
    <row r="62" spans="1:7" x14ac:dyDescent="0.25">
      <c r="A62" s="50" t="str">
        <f t="shared" si="5"/>
        <v>SEVILLA</v>
      </c>
      <c r="B62" s="51">
        <f t="shared" si="3"/>
        <v>387</v>
      </c>
      <c r="C62" s="51">
        <f t="shared" si="4"/>
        <v>462</v>
      </c>
      <c r="D62" s="51">
        <f t="shared" si="7"/>
        <v>23</v>
      </c>
      <c r="E62" s="50" t="str">
        <f t="shared" si="6"/>
        <v>ALICANTE</v>
      </c>
      <c r="F62" s="50">
        <f t="shared" si="10"/>
        <v>341</v>
      </c>
      <c r="G62" s="50">
        <f t="shared" si="9"/>
        <v>361</v>
      </c>
    </row>
    <row r="63" spans="1:7" x14ac:dyDescent="0.25">
      <c r="A63" s="50" t="str">
        <f t="shared" si="5"/>
        <v>TARRAGONA</v>
      </c>
      <c r="B63" s="51">
        <f t="shared" si="3"/>
        <v>1084</v>
      </c>
      <c r="C63" s="51">
        <f t="shared" si="4"/>
        <v>1040</v>
      </c>
      <c r="D63" s="51">
        <f t="shared" si="7"/>
        <v>9</v>
      </c>
      <c r="E63" s="50" t="str">
        <f t="shared" si="6"/>
        <v>PASAIA</v>
      </c>
      <c r="F63" s="50">
        <f t="shared" si="10"/>
        <v>340</v>
      </c>
      <c r="G63" s="50">
        <f t="shared" si="9"/>
        <v>429</v>
      </c>
    </row>
    <row r="64" spans="1:7" x14ac:dyDescent="0.25">
      <c r="A64" s="50" t="str">
        <f t="shared" si="5"/>
        <v>VALENCIA</v>
      </c>
      <c r="B64" s="51">
        <f t="shared" si="3"/>
        <v>3092</v>
      </c>
      <c r="C64" s="51">
        <f t="shared" si="4"/>
        <v>3182</v>
      </c>
      <c r="D64" s="51">
        <f t="shared" si="7"/>
        <v>7</v>
      </c>
      <c r="E64" s="50" t="str">
        <f t="shared" si="6"/>
        <v>AVILÉS</v>
      </c>
      <c r="F64" s="50">
        <f t="shared" si="10"/>
        <v>331</v>
      </c>
      <c r="G64" s="50">
        <f t="shared" si="9"/>
        <v>344</v>
      </c>
    </row>
    <row r="65" spans="1:7" x14ac:dyDescent="0.25">
      <c r="A65" s="50" t="str">
        <f t="shared" si="5"/>
        <v>VIGO</v>
      </c>
      <c r="B65" s="51">
        <f t="shared" si="3"/>
        <v>634</v>
      </c>
      <c r="C65" s="51">
        <f t="shared" si="4"/>
        <v>637</v>
      </c>
      <c r="D65" s="51">
        <f t="shared" si="7"/>
        <v>16</v>
      </c>
      <c r="E65" s="50" t="str">
        <f t="shared" si="6"/>
        <v>MARÍN Y RÍA DE PONTEVEDRA</v>
      </c>
      <c r="F65" s="50">
        <f t="shared" si="10"/>
        <v>209</v>
      </c>
      <c r="G65" s="50">
        <f t="shared" si="9"/>
        <v>205</v>
      </c>
    </row>
    <row r="66" spans="1:7" x14ac:dyDescent="0.25">
      <c r="A66" s="50" t="str">
        <f t="shared" si="5"/>
        <v>VILAGARCÍA</v>
      </c>
      <c r="B66" s="51">
        <f t="shared" si="3"/>
        <v>118</v>
      </c>
      <c r="C66" s="51">
        <f t="shared" si="4"/>
        <v>124</v>
      </c>
      <c r="D66" s="51">
        <f t="shared" si="7"/>
        <v>28</v>
      </c>
      <c r="E66" s="50" t="str">
        <f t="shared" si="6"/>
        <v>VILAGARCÍA</v>
      </c>
      <c r="F66" s="50">
        <f t="shared" si="10"/>
        <v>118</v>
      </c>
      <c r="G66" s="50">
        <f t="shared" si="9"/>
        <v>124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>
      <selection activeCell="H33" sqref="H33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1806808</v>
      </c>
      <c r="C7" s="10">
        <v>3005046</v>
      </c>
      <c r="D7" s="10">
        <v>7491320</v>
      </c>
      <c r="E7" s="10">
        <v>8228149</v>
      </c>
      <c r="F7" s="11">
        <f>((E7*100)/D7)-100</f>
        <v>9.835769931066892</v>
      </c>
      <c r="G7" s="1"/>
      <c r="H7" s="1"/>
      <c r="I7" s="1"/>
    </row>
    <row r="8" spans="1:12" x14ac:dyDescent="0.25">
      <c r="A8" s="12" t="s">
        <v>31</v>
      </c>
      <c r="B8" s="13">
        <v>1290477</v>
      </c>
      <c r="C8" s="13">
        <v>1319659</v>
      </c>
      <c r="D8" s="13">
        <v>4437385</v>
      </c>
      <c r="E8" s="13">
        <v>4688826</v>
      </c>
      <c r="F8" s="14">
        <f t="shared" ref="F8:F34" si="0">((E8*100)/D8)-100</f>
        <v>5.6664229044809105</v>
      </c>
      <c r="G8" s="1"/>
      <c r="H8" s="1"/>
      <c r="I8" s="1"/>
    </row>
    <row r="9" spans="1:12" x14ac:dyDescent="0.25">
      <c r="A9" s="9" t="s">
        <v>164</v>
      </c>
      <c r="B9" s="10">
        <v>2362392</v>
      </c>
      <c r="C9" s="10">
        <v>2146462</v>
      </c>
      <c r="D9" s="10">
        <v>9510143</v>
      </c>
      <c r="E9" s="10">
        <v>11047382</v>
      </c>
      <c r="F9" s="11">
        <f t="shared" si="0"/>
        <v>16.164204891556309</v>
      </c>
      <c r="G9" s="1"/>
      <c r="H9" s="1"/>
      <c r="I9" s="1"/>
    </row>
    <row r="10" spans="1:12" x14ac:dyDescent="0.25">
      <c r="A10" s="12" t="s">
        <v>166</v>
      </c>
      <c r="B10" s="13">
        <v>504332</v>
      </c>
      <c r="C10" s="13">
        <v>495085</v>
      </c>
      <c r="D10" s="13">
        <v>2396279</v>
      </c>
      <c r="E10" s="13">
        <v>2270248</v>
      </c>
      <c r="F10" s="14">
        <f t="shared" si="0"/>
        <v>-5.2594459994015779</v>
      </c>
      <c r="G10" s="1"/>
      <c r="H10" s="1"/>
      <c r="I10" s="1"/>
    </row>
    <row r="11" spans="1:12" x14ac:dyDescent="0.25">
      <c r="A11" s="9" t="s">
        <v>167</v>
      </c>
      <c r="B11" s="10">
        <v>38200858</v>
      </c>
      <c r="C11" s="10">
        <v>36617002</v>
      </c>
      <c r="D11" s="10">
        <v>180912829</v>
      </c>
      <c r="E11" s="10">
        <v>163480068</v>
      </c>
      <c r="F11" s="11">
        <f t="shared" si="0"/>
        <v>-9.6360004408532092</v>
      </c>
      <c r="G11" s="1"/>
      <c r="H11" s="1"/>
      <c r="I11" s="1"/>
    </row>
    <row r="12" spans="1:12" x14ac:dyDescent="0.25">
      <c r="A12" s="12" t="s">
        <v>168</v>
      </c>
      <c r="B12" s="13">
        <v>2616047</v>
      </c>
      <c r="C12" s="13">
        <v>3221299</v>
      </c>
      <c r="D12" s="13">
        <v>8589591</v>
      </c>
      <c r="E12" s="13">
        <v>9351541</v>
      </c>
      <c r="F12" s="14">
        <f t="shared" si="0"/>
        <v>8.8706202658543276</v>
      </c>
      <c r="G12" s="1"/>
      <c r="H12" s="1"/>
      <c r="I12" s="1"/>
    </row>
    <row r="13" spans="1:12" x14ac:dyDescent="0.25">
      <c r="A13" s="9" t="s">
        <v>32</v>
      </c>
      <c r="B13" s="10">
        <v>20513199</v>
      </c>
      <c r="C13" s="10">
        <v>21774200</v>
      </c>
      <c r="D13" s="10">
        <v>73486669</v>
      </c>
      <c r="E13" s="10">
        <v>76869885</v>
      </c>
      <c r="F13" s="11">
        <f t="shared" si="0"/>
        <v>4.6038499853626575</v>
      </c>
      <c r="G13" s="1"/>
      <c r="H13" s="1"/>
      <c r="I13" s="1"/>
    </row>
    <row r="14" spans="1:12" x14ac:dyDescent="0.25">
      <c r="A14" s="12" t="s">
        <v>33</v>
      </c>
      <c r="B14" s="13">
        <v>27894268</v>
      </c>
      <c r="C14" s="13">
        <v>30789591</v>
      </c>
      <c r="D14" s="13">
        <v>116010571</v>
      </c>
      <c r="E14" s="13">
        <v>120663459</v>
      </c>
      <c r="F14" s="14">
        <f t="shared" si="0"/>
        <v>4.0107448484155839</v>
      </c>
      <c r="G14" s="1"/>
      <c r="H14" s="1"/>
      <c r="I14" s="1"/>
    </row>
    <row r="15" spans="1:12" x14ac:dyDescent="0.25">
      <c r="A15" s="9" t="s">
        <v>34</v>
      </c>
      <c r="B15" s="10">
        <v>3987433</v>
      </c>
      <c r="C15" s="10">
        <v>4598953</v>
      </c>
      <c r="D15" s="10">
        <v>17577718</v>
      </c>
      <c r="E15" s="10">
        <v>18493676</v>
      </c>
      <c r="F15" s="11">
        <f t="shared" si="0"/>
        <v>5.2109039410007654</v>
      </c>
      <c r="G15" s="1"/>
      <c r="H15" s="1"/>
      <c r="I15" s="1"/>
    </row>
    <row r="16" spans="1:12" x14ac:dyDescent="0.25">
      <c r="A16" s="12" t="s">
        <v>35</v>
      </c>
      <c r="B16" s="13">
        <v>3307482</v>
      </c>
      <c r="C16" s="13">
        <v>4317287</v>
      </c>
      <c r="D16" s="13">
        <v>14858779</v>
      </c>
      <c r="E16" s="13">
        <v>15648551</v>
      </c>
      <c r="F16" s="14">
        <f t="shared" si="0"/>
        <v>5.3151877418730038</v>
      </c>
      <c r="G16" s="1"/>
      <c r="H16" s="1"/>
      <c r="I16" s="1"/>
    </row>
    <row r="17" spans="1:9" x14ac:dyDescent="0.25">
      <c r="A17" s="9" t="s">
        <v>169</v>
      </c>
      <c r="B17" s="10">
        <v>2006617</v>
      </c>
      <c r="C17" s="10">
        <v>2084962</v>
      </c>
      <c r="D17" s="10">
        <v>9117247</v>
      </c>
      <c r="E17" s="10">
        <v>10051354</v>
      </c>
      <c r="F17" s="11">
        <f t="shared" si="0"/>
        <v>10.245494061968486</v>
      </c>
      <c r="G17" s="1"/>
      <c r="H17" s="1"/>
      <c r="I17" s="1"/>
    </row>
    <row r="18" spans="1:9" x14ac:dyDescent="0.25">
      <c r="A18" s="12" t="s">
        <v>36</v>
      </c>
      <c r="B18" s="13">
        <v>5773748</v>
      </c>
      <c r="C18" s="13">
        <v>5898369</v>
      </c>
      <c r="D18" s="13">
        <v>25078580</v>
      </c>
      <c r="E18" s="13">
        <v>25334370</v>
      </c>
      <c r="F18" s="14">
        <f t="shared" si="0"/>
        <v>1.0199540803346849</v>
      </c>
      <c r="G18" s="1"/>
      <c r="H18" s="1"/>
      <c r="I18" s="1"/>
    </row>
    <row r="19" spans="1:9" x14ac:dyDescent="0.25">
      <c r="A19" s="9" t="s">
        <v>37</v>
      </c>
      <c r="B19" s="10">
        <v>1264175</v>
      </c>
      <c r="C19" s="10">
        <v>1129773</v>
      </c>
      <c r="D19" s="10">
        <v>6557774</v>
      </c>
      <c r="E19" s="10">
        <v>5953231</v>
      </c>
      <c r="F19" s="11">
        <f t="shared" si="0"/>
        <v>-9.2187226946216754</v>
      </c>
      <c r="G19" s="1"/>
      <c r="H19" s="1"/>
      <c r="I19" s="1"/>
    </row>
    <row r="20" spans="1:9" x14ac:dyDescent="0.25">
      <c r="A20" s="12" t="s">
        <v>170</v>
      </c>
      <c r="B20" s="13">
        <v>1737153</v>
      </c>
      <c r="C20" s="13">
        <v>1435795</v>
      </c>
      <c r="D20" s="13">
        <v>8244318</v>
      </c>
      <c r="E20" s="13">
        <v>7938239</v>
      </c>
      <c r="F20" s="14">
        <f t="shared" si="0"/>
        <v>-3.7126054574799241</v>
      </c>
      <c r="G20" s="1"/>
      <c r="H20" s="1"/>
      <c r="I20" s="1"/>
    </row>
    <row r="21" spans="1:9" x14ac:dyDescent="0.25">
      <c r="A21" s="9" t="s">
        <v>38</v>
      </c>
      <c r="B21" s="10">
        <v>2368722</v>
      </c>
      <c r="C21" s="10">
        <v>2888844</v>
      </c>
      <c r="D21" s="10">
        <v>12707134</v>
      </c>
      <c r="E21" s="10">
        <v>13740107</v>
      </c>
      <c r="F21" s="11">
        <f t="shared" si="0"/>
        <v>8.1290793030119914</v>
      </c>
      <c r="G21" s="1"/>
      <c r="H21" s="1"/>
      <c r="I21" s="1"/>
    </row>
    <row r="22" spans="1:9" x14ac:dyDescent="0.25">
      <c r="A22" s="12" t="s">
        <v>59</v>
      </c>
      <c r="B22" s="13">
        <v>18764867</v>
      </c>
      <c r="C22" s="13">
        <v>18482023</v>
      </c>
      <c r="D22" s="13">
        <v>101741745</v>
      </c>
      <c r="E22" s="13">
        <v>97276998</v>
      </c>
      <c r="F22" s="14">
        <f t="shared" si="0"/>
        <v>-4.3883137644238417</v>
      </c>
      <c r="G22" s="1"/>
      <c r="H22" s="1"/>
      <c r="I22" s="1"/>
    </row>
    <row r="23" spans="1:9" x14ac:dyDescent="0.25">
      <c r="A23" s="9" t="s">
        <v>171</v>
      </c>
      <c r="B23" s="10">
        <v>2714391</v>
      </c>
      <c r="C23" s="10">
        <v>4028602</v>
      </c>
      <c r="D23" s="10">
        <v>13057847</v>
      </c>
      <c r="E23" s="10">
        <v>15109441</v>
      </c>
      <c r="F23" s="11">
        <f t="shared" si="0"/>
        <v>15.711579405088756</v>
      </c>
      <c r="G23" s="1"/>
      <c r="H23" s="1"/>
      <c r="I23" s="1"/>
    </row>
    <row r="24" spans="1:9" x14ac:dyDescent="0.25">
      <c r="A24" s="12" t="s">
        <v>173</v>
      </c>
      <c r="B24" s="13">
        <v>461821</v>
      </c>
      <c r="C24" s="13">
        <v>334595</v>
      </c>
      <c r="D24" s="13">
        <v>1565535</v>
      </c>
      <c r="E24" s="13">
        <v>1804461</v>
      </c>
      <c r="F24" s="14">
        <f t="shared" si="0"/>
        <v>15.261619829642896</v>
      </c>
      <c r="G24" s="1"/>
      <c r="H24" s="1"/>
      <c r="I24" s="1"/>
    </row>
    <row r="25" spans="1:9" x14ac:dyDescent="0.25">
      <c r="A25" s="9" t="s">
        <v>39</v>
      </c>
      <c r="B25" s="10">
        <v>2722954</v>
      </c>
      <c r="C25" s="10">
        <v>3156122</v>
      </c>
      <c r="D25" s="10">
        <v>12959521</v>
      </c>
      <c r="E25" s="10">
        <v>15789586</v>
      </c>
      <c r="F25" s="11">
        <f t="shared" si="0"/>
        <v>21.837728416042538</v>
      </c>
      <c r="G25" s="1"/>
      <c r="H25" s="1"/>
      <c r="I25" s="1"/>
    </row>
    <row r="26" spans="1:9" x14ac:dyDescent="0.25">
      <c r="A26" s="12" t="s">
        <v>40</v>
      </c>
      <c r="B26" s="13">
        <v>1874851</v>
      </c>
      <c r="C26" s="13">
        <v>1610426</v>
      </c>
      <c r="D26" s="13">
        <v>8168624</v>
      </c>
      <c r="E26" s="13">
        <v>7766161</v>
      </c>
      <c r="F26" s="14">
        <f t="shared" si="0"/>
        <v>-4.9269375111401814</v>
      </c>
      <c r="G26" s="1"/>
      <c r="H26" s="1"/>
      <c r="I26" s="1"/>
    </row>
    <row r="27" spans="1:9" x14ac:dyDescent="0.25">
      <c r="A27" s="9" t="s">
        <v>41</v>
      </c>
      <c r="B27" s="10">
        <v>670610</v>
      </c>
      <c r="C27" s="10">
        <v>552337</v>
      </c>
      <c r="D27" s="10">
        <v>2974461</v>
      </c>
      <c r="E27" s="10">
        <v>2641666</v>
      </c>
      <c r="F27" s="11">
        <f t="shared" si="0"/>
        <v>-11.188413631915154</v>
      </c>
      <c r="G27" s="1"/>
      <c r="H27" s="1"/>
      <c r="I27" s="1"/>
    </row>
    <row r="28" spans="1:9" x14ac:dyDescent="0.25">
      <c r="A28" s="12" t="s">
        <v>42</v>
      </c>
      <c r="B28" s="13">
        <v>11372318</v>
      </c>
      <c r="C28" s="13">
        <v>13458153</v>
      </c>
      <c r="D28" s="13">
        <v>71888843</v>
      </c>
      <c r="E28" s="13">
        <v>73368670</v>
      </c>
      <c r="F28" s="14">
        <f t="shared" si="0"/>
        <v>2.0584932769052955</v>
      </c>
      <c r="G28" s="1"/>
      <c r="H28" s="1"/>
      <c r="I28" s="1"/>
    </row>
    <row r="29" spans="1:9" x14ac:dyDescent="0.25">
      <c r="A29" s="9" t="s">
        <v>43</v>
      </c>
      <c r="B29" s="10">
        <v>2300212</v>
      </c>
      <c r="C29" s="10">
        <v>2827659</v>
      </c>
      <c r="D29" s="10">
        <v>10313095</v>
      </c>
      <c r="E29" s="10">
        <v>11843944</v>
      </c>
      <c r="F29" s="11">
        <f t="shared" si="0"/>
        <v>14.843739924823737</v>
      </c>
      <c r="G29" s="1"/>
      <c r="H29" s="1"/>
      <c r="I29" s="1"/>
    </row>
    <row r="30" spans="1:9" x14ac:dyDescent="0.25">
      <c r="A30" s="12" t="s">
        <v>44</v>
      </c>
      <c r="B30" s="13">
        <v>538575</v>
      </c>
      <c r="C30" s="13">
        <v>476397</v>
      </c>
      <c r="D30" s="13">
        <v>2438050</v>
      </c>
      <c r="E30" s="13">
        <v>1980543</v>
      </c>
      <c r="F30" s="14">
        <f t="shared" si="0"/>
        <v>-18.76528373085047</v>
      </c>
      <c r="G30" s="1"/>
      <c r="H30" s="1"/>
      <c r="I30" s="1"/>
    </row>
    <row r="31" spans="1:9" x14ac:dyDescent="0.25">
      <c r="A31" s="9" t="s">
        <v>45</v>
      </c>
      <c r="B31" s="10">
        <v>3425391</v>
      </c>
      <c r="C31" s="10">
        <v>3971102</v>
      </c>
      <c r="D31" s="10">
        <v>18958386</v>
      </c>
      <c r="E31" s="10">
        <v>19299727</v>
      </c>
      <c r="F31" s="11">
        <f t="shared" si="0"/>
        <v>1.8004749982408867</v>
      </c>
      <c r="G31" s="1"/>
      <c r="H31" s="1"/>
      <c r="I31" s="1"/>
    </row>
    <row r="32" spans="1:9" x14ac:dyDescent="0.25">
      <c r="A32" s="12" t="s">
        <v>46</v>
      </c>
      <c r="B32" s="13">
        <v>22839120</v>
      </c>
      <c r="C32" s="13">
        <v>23065718</v>
      </c>
      <c r="D32" s="13">
        <v>103399275</v>
      </c>
      <c r="E32" s="13">
        <v>102259405</v>
      </c>
      <c r="F32" s="14">
        <f t="shared" si="0"/>
        <v>-1.102396511000677</v>
      </c>
      <c r="G32" s="1"/>
      <c r="H32" s="1"/>
      <c r="I32" s="1"/>
    </row>
    <row r="33" spans="1:9" x14ac:dyDescent="0.25">
      <c r="A33" s="9" t="s">
        <v>47</v>
      </c>
      <c r="B33" s="10">
        <v>3659641</v>
      </c>
      <c r="C33" s="10">
        <v>4154927</v>
      </c>
      <c r="D33" s="10">
        <v>12810221</v>
      </c>
      <c r="E33" s="10">
        <v>13979696</v>
      </c>
      <c r="F33" s="11">
        <f t="shared" si="0"/>
        <v>9.1292336018246658</v>
      </c>
      <c r="G33" s="1"/>
      <c r="H33" s="1"/>
      <c r="I33" s="1"/>
    </row>
    <row r="34" spans="1:9" x14ac:dyDescent="0.25">
      <c r="A34" s="12" t="s">
        <v>172</v>
      </c>
      <c r="B34" s="13">
        <v>195162</v>
      </c>
      <c r="C34" s="13">
        <v>163448</v>
      </c>
      <c r="D34" s="13">
        <v>727635</v>
      </c>
      <c r="E34" s="13">
        <v>781540</v>
      </c>
      <c r="F34" s="14">
        <f t="shared" si="0"/>
        <v>7.4082472668302159</v>
      </c>
      <c r="G34" s="1"/>
      <c r="H34" s="1"/>
      <c r="I34" s="1"/>
    </row>
    <row r="35" spans="1:9" x14ac:dyDescent="0.25">
      <c r="A35" s="15" t="s">
        <v>48</v>
      </c>
      <c r="B35" s="16">
        <f>SUM(B7:B34)</f>
        <v>187173624</v>
      </c>
      <c r="C35" s="16">
        <f t="shared" ref="C35:E35" si="1">SUM(C7:C34)</f>
        <v>198003836</v>
      </c>
      <c r="D35" s="16">
        <f t="shared" si="1"/>
        <v>857979575</v>
      </c>
      <c r="E35" s="16">
        <f t="shared" si="1"/>
        <v>857660924</v>
      </c>
      <c r="F35" s="17">
        <f t="shared" ref="F35" si="2">((E35*100)/D35)-100</f>
        <v>-3.7139695312674803E-2</v>
      </c>
      <c r="G35" s="1"/>
      <c r="H35" s="1"/>
      <c r="I35" s="1"/>
    </row>
    <row r="36" spans="1:9" x14ac:dyDescent="0.25">
      <c r="A36" s="73" t="s">
        <v>130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8228149</v>
      </c>
      <c r="C39" s="51">
        <f t="shared" si="4"/>
        <v>7491320</v>
      </c>
      <c r="D39" s="51">
        <f>_xlfn.RANK.EQ(B39,$B$39:$B$66)+COUNTIF($B$39:$B$66,B39)-1</f>
        <v>19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163480068</v>
      </c>
      <c r="G39" s="50">
        <f>LOOKUP(E39,$A$39:$A$66,$C$39:$C$66)</f>
        <v>180912829</v>
      </c>
    </row>
    <row r="40" spans="1:9" x14ac:dyDescent="0.25">
      <c r="A40" s="50" t="str">
        <f t="shared" si="5"/>
        <v>ALICANTE</v>
      </c>
      <c r="B40" s="51">
        <f t="shared" si="3"/>
        <v>4688826</v>
      </c>
      <c r="C40" s="51">
        <f t="shared" si="4"/>
        <v>4437385</v>
      </c>
      <c r="D40" s="51">
        <f t="shared" ref="D40:D66" si="7">_xlfn.RANK.EQ(B40,$B$39:$B$66)+COUNTIF($B$39:$B$66,B40)-1</f>
        <v>23</v>
      </c>
      <c r="E40" s="50" t="str">
        <f t="shared" si="6"/>
        <v>BARCELONA</v>
      </c>
      <c r="F40" s="50">
        <f t="shared" ref="F40:F55" si="8">LOOKUP(E40,$A$39:$A$66,$B$39:$B$66)</f>
        <v>120663459</v>
      </c>
      <c r="G40" s="50">
        <f t="shared" ref="G40:G66" si="9">LOOKUP(E40,$A$39:$A$66,$C$39:$C$66)</f>
        <v>116010571</v>
      </c>
    </row>
    <row r="41" spans="1:9" x14ac:dyDescent="0.25">
      <c r="A41" s="50" t="str">
        <f t="shared" si="5"/>
        <v>ALMERÍA</v>
      </c>
      <c r="B41" s="51">
        <f t="shared" si="3"/>
        <v>11047382</v>
      </c>
      <c r="C41" s="51">
        <f t="shared" si="4"/>
        <v>9510143</v>
      </c>
      <c r="D41" s="51">
        <f t="shared" si="7"/>
        <v>16</v>
      </c>
      <c r="E41" s="50" t="str">
        <f t="shared" si="6"/>
        <v>VALENCIA</v>
      </c>
      <c r="F41" s="50">
        <f t="shared" si="8"/>
        <v>102259405</v>
      </c>
      <c r="G41" s="50">
        <f t="shared" si="9"/>
        <v>103399275</v>
      </c>
    </row>
    <row r="42" spans="1:9" x14ac:dyDescent="0.25">
      <c r="A42" s="50" t="str">
        <f t="shared" si="5"/>
        <v>AVILÉS</v>
      </c>
      <c r="B42" s="51">
        <f t="shared" si="3"/>
        <v>2270248</v>
      </c>
      <c r="C42" s="51">
        <f t="shared" si="4"/>
        <v>2396279</v>
      </c>
      <c r="D42" s="51">
        <f t="shared" si="7"/>
        <v>25</v>
      </c>
      <c r="E42" s="50" t="str">
        <f t="shared" si="6"/>
        <v>LAS PALMAS</v>
      </c>
      <c r="F42" s="50">
        <f t="shared" si="8"/>
        <v>97276998</v>
      </c>
      <c r="G42" s="50">
        <f t="shared" si="9"/>
        <v>101741745</v>
      </c>
    </row>
    <row r="43" spans="1:9" x14ac:dyDescent="0.25">
      <c r="A43" s="50" t="str">
        <f t="shared" si="5"/>
        <v>BAHÍA DE ALGECIRAS</v>
      </c>
      <c r="B43" s="51">
        <f t="shared" si="3"/>
        <v>163480068</v>
      </c>
      <c r="C43" s="51">
        <f t="shared" si="4"/>
        <v>180912829</v>
      </c>
      <c r="D43" s="51">
        <f t="shared" si="7"/>
        <v>1</v>
      </c>
      <c r="E43" s="50" t="str">
        <f t="shared" si="6"/>
        <v>BALEARES</v>
      </c>
      <c r="F43" s="50">
        <f t="shared" si="8"/>
        <v>76869885</v>
      </c>
      <c r="G43" s="50">
        <f t="shared" si="9"/>
        <v>73486669</v>
      </c>
    </row>
    <row r="44" spans="1:9" x14ac:dyDescent="0.25">
      <c r="A44" s="50" t="str">
        <f t="shared" si="5"/>
        <v>BAHÍA DE CÁDIZ</v>
      </c>
      <c r="B44" s="51">
        <f t="shared" si="3"/>
        <v>9351541</v>
      </c>
      <c r="C44" s="51">
        <f t="shared" si="4"/>
        <v>8589591</v>
      </c>
      <c r="D44" s="51">
        <f t="shared" si="7"/>
        <v>18</v>
      </c>
      <c r="E44" s="50" t="str">
        <f t="shared" si="6"/>
        <v>SANTA CRUZ DE TENERIFE</v>
      </c>
      <c r="F44" s="50">
        <f t="shared" si="8"/>
        <v>73368670</v>
      </c>
      <c r="G44" s="50">
        <f t="shared" si="9"/>
        <v>71888843</v>
      </c>
    </row>
    <row r="45" spans="1:9" x14ac:dyDescent="0.25">
      <c r="A45" s="50" t="str">
        <f t="shared" si="5"/>
        <v>BALEARES</v>
      </c>
      <c r="B45" s="51">
        <f t="shared" si="3"/>
        <v>76869885</v>
      </c>
      <c r="C45" s="51">
        <f t="shared" si="4"/>
        <v>73486669</v>
      </c>
      <c r="D45" s="51">
        <f t="shared" si="7"/>
        <v>5</v>
      </c>
      <c r="E45" s="50" t="str">
        <f t="shared" si="6"/>
        <v>CEUTA</v>
      </c>
      <c r="F45" s="50">
        <f t="shared" si="8"/>
        <v>25334370</v>
      </c>
      <c r="G45" s="50">
        <f t="shared" si="9"/>
        <v>25078580</v>
      </c>
    </row>
    <row r="46" spans="1:9" x14ac:dyDescent="0.25">
      <c r="A46" s="50" t="str">
        <f t="shared" si="5"/>
        <v>BARCELONA</v>
      </c>
      <c r="B46" s="51">
        <f t="shared" si="3"/>
        <v>120663459</v>
      </c>
      <c r="C46" s="51">
        <f t="shared" si="4"/>
        <v>116010571</v>
      </c>
      <c r="D46" s="51">
        <f t="shared" si="7"/>
        <v>2</v>
      </c>
      <c r="E46" s="50" t="str">
        <f t="shared" si="6"/>
        <v>TARRAGONA</v>
      </c>
      <c r="F46" s="50">
        <f t="shared" si="8"/>
        <v>19299727</v>
      </c>
      <c r="G46" s="50">
        <f t="shared" si="9"/>
        <v>18958386</v>
      </c>
    </row>
    <row r="47" spans="1:9" x14ac:dyDescent="0.25">
      <c r="A47" s="50" t="str">
        <f t="shared" si="5"/>
        <v>BILBAO</v>
      </c>
      <c r="B47" s="51">
        <f t="shared" si="3"/>
        <v>18493676</v>
      </c>
      <c r="C47" s="51">
        <f t="shared" si="4"/>
        <v>17577718</v>
      </c>
      <c r="D47" s="51">
        <f t="shared" si="7"/>
        <v>9</v>
      </c>
      <c r="E47" s="50" t="str">
        <f t="shared" si="6"/>
        <v>BILBAO</v>
      </c>
      <c r="F47" s="50">
        <f t="shared" si="8"/>
        <v>18493676</v>
      </c>
      <c r="G47" s="50">
        <f t="shared" si="9"/>
        <v>17577718</v>
      </c>
    </row>
    <row r="48" spans="1:9" x14ac:dyDescent="0.25">
      <c r="A48" s="50" t="str">
        <f t="shared" si="5"/>
        <v>CARTAGENA</v>
      </c>
      <c r="B48" s="51">
        <f t="shared" si="3"/>
        <v>15648551</v>
      </c>
      <c r="C48" s="51">
        <f t="shared" si="4"/>
        <v>14858779</v>
      </c>
      <c r="D48" s="51">
        <f t="shared" si="7"/>
        <v>11</v>
      </c>
      <c r="E48" s="50" t="str">
        <f t="shared" si="6"/>
        <v>MELILLA</v>
      </c>
      <c r="F48" s="50">
        <f t="shared" si="8"/>
        <v>15789586</v>
      </c>
      <c r="G48" s="50">
        <f t="shared" si="9"/>
        <v>12959521</v>
      </c>
    </row>
    <row r="49" spans="1:7" x14ac:dyDescent="0.25">
      <c r="A49" s="50" t="str">
        <f t="shared" si="5"/>
        <v>CASTELLÓN</v>
      </c>
      <c r="B49" s="51">
        <f t="shared" si="3"/>
        <v>10051354</v>
      </c>
      <c r="C49" s="51">
        <f t="shared" si="4"/>
        <v>9117247</v>
      </c>
      <c r="D49" s="51">
        <f t="shared" si="7"/>
        <v>17</v>
      </c>
      <c r="E49" s="50" t="str">
        <f t="shared" si="6"/>
        <v>CARTAGENA</v>
      </c>
      <c r="F49" s="50">
        <f t="shared" si="8"/>
        <v>15648551</v>
      </c>
      <c r="G49" s="50">
        <f t="shared" si="9"/>
        <v>14858779</v>
      </c>
    </row>
    <row r="50" spans="1:7" x14ac:dyDescent="0.25">
      <c r="A50" s="50" t="str">
        <f t="shared" si="5"/>
        <v>CEUTA</v>
      </c>
      <c r="B50" s="51">
        <f t="shared" si="3"/>
        <v>25334370</v>
      </c>
      <c r="C50" s="51">
        <f t="shared" si="4"/>
        <v>25078580</v>
      </c>
      <c r="D50" s="51">
        <f t="shared" si="7"/>
        <v>7</v>
      </c>
      <c r="E50" s="50" t="str">
        <f t="shared" si="6"/>
        <v>MÁLAGA</v>
      </c>
      <c r="F50" s="50">
        <f t="shared" si="8"/>
        <v>15109441</v>
      </c>
      <c r="G50" s="50">
        <f t="shared" si="9"/>
        <v>13057847</v>
      </c>
    </row>
    <row r="51" spans="1:7" x14ac:dyDescent="0.25">
      <c r="A51" s="50" t="str">
        <f t="shared" si="5"/>
        <v>FERROL-SAN CIBRAO</v>
      </c>
      <c r="B51" s="51">
        <f t="shared" si="3"/>
        <v>5953231</v>
      </c>
      <c r="C51" s="51">
        <f t="shared" si="4"/>
        <v>6557774</v>
      </c>
      <c r="D51" s="51">
        <f t="shared" si="7"/>
        <v>22</v>
      </c>
      <c r="E51" s="50" t="str">
        <f t="shared" si="6"/>
        <v>VIGO</v>
      </c>
      <c r="F51" s="50">
        <f t="shared" si="8"/>
        <v>13979696</v>
      </c>
      <c r="G51" s="50">
        <f t="shared" si="9"/>
        <v>12810221</v>
      </c>
    </row>
    <row r="52" spans="1:7" x14ac:dyDescent="0.25">
      <c r="A52" s="50" t="str">
        <f t="shared" si="5"/>
        <v>GIJÓN</v>
      </c>
      <c r="B52" s="51">
        <f t="shared" si="3"/>
        <v>7938239</v>
      </c>
      <c r="C52" s="51">
        <f t="shared" si="4"/>
        <v>8244318</v>
      </c>
      <c r="D52" s="51">
        <f t="shared" si="7"/>
        <v>20</v>
      </c>
      <c r="E52" s="50" t="str">
        <f t="shared" si="6"/>
        <v>HUELVA</v>
      </c>
      <c r="F52" s="50">
        <f t="shared" si="8"/>
        <v>13740107</v>
      </c>
      <c r="G52" s="50">
        <f t="shared" si="9"/>
        <v>12707134</v>
      </c>
    </row>
    <row r="53" spans="1:7" x14ac:dyDescent="0.25">
      <c r="A53" s="50" t="str">
        <f t="shared" si="5"/>
        <v>HUELVA</v>
      </c>
      <c r="B53" s="51">
        <f t="shared" si="3"/>
        <v>13740107</v>
      </c>
      <c r="C53" s="51">
        <f t="shared" si="4"/>
        <v>12707134</v>
      </c>
      <c r="D53" s="51">
        <f t="shared" si="7"/>
        <v>14</v>
      </c>
      <c r="E53" s="50" t="str">
        <f t="shared" si="6"/>
        <v>SANTANDER</v>
      </c>
      <c r="F53" s="50">
        <f t="shared" si="8"/>
        <v>11843944</v>
      </c>
      <c r="G53" s="50">
        <f t="shared" si="9"/>
        <v>10313095</v>
      </c>
    </row>
    <row r="54" spans="1:7" x14ac:dyDescent="0.25">
      <c r="A54" s="50" t="str">
        <f t="shared" si="5"/>
        <v>LAS PALMAS</v>
      </c>
      <c r="B54" s="51">
        <f t="shared" si="3"/>
        <v>97276998</v>
      </c>
      <c r="C54" s="51">
        <f t="shared" si="4"/>
        <v>101741745</v>
      </c>
      <c r="D54" s="51">
        <f t="shared" si="7"/>
        <v>4</v>
      </c>
      <c r="E54" s="50" t="str">
        <f t="shared" si="6"/>
        <v>ALMERÍA</v>
      </c>
      <c r="F54" s="50">
        <f t="shared" si="8"/>
        <v>11047382</v>
      </c>
      <c r="G54" s="50">
        <f t="shared" si="9"/>
        <v>9510143</v>
      </c>
    </row>
    <row r="55" spans="1:7" x14ac:dyDescent="0.25">
      <c r="A55" s="50" t="str">
        <f t="shared" si="5"/>
        <v>MÁLAGA</v>
      </c>
      <c r="B55" s="51">
        <f t="shared" si="3"/>
        <v>15109441</v>
      </c>
      <c r="C55" s="51">
        <f t="shared" si="4"/>
        <v>13057847</v>
      </c>
      <c r="D55" s="51">
        <f t="shared" si="7"/>
        <v>12</v>
      </c>
      <c r="E55" s="50" t="str">
        <f t="shared" si="6"/>
        <v>CASTELLÓN</v>
      </c>
      <c r="F55" s="50">
        <f t="shared" si="8"/>
        <v>10051354</v>
      </c>
      <c r="G55" s="50">
        <f t="shared" si="9"/>
        <v>9117247</v>
      </c>
    </row>
    <row r="56" spans="1:7" x14ac:dyDescent="0.25">
      <c r="A56" s="50" t="str">
        <f t="shared" si="5"/>
        <v>MARÍN Y RÍA DE PONTEVEDRA</v>
      </c>
      <c r="B56" s="51">
        <f t="shared" si="3"/>
        <v>1804461</v>
      </c>
      <c r="C56" s="51">
        <f t="shared" si="4"/>
        <v>1565535</v>
      </c>
      <c r="D56" s="51">
        <f t="shared" si="7"/>
        <v>27</v>
      </c>
      <c r="E56" s="50" t="str">
        <f t="shared" si="6"/>
        <v>BAHÍA DE CÁDIZ</v>
      </c>
      <c r="F56" s="50">
        <f t="shared" ref="F56:F66" si="10">LOOKUP(E56,$A$39:$A$66,$B$39:$B$66)</f>
        <v>9351541</v>
      </c>
      <c r="G56" s="50">
        <f t="shared" si="9"/>
        <v>8589591</v>
      </c>
    </row>
    <row r="57" spans="1:7" x14ac:dyDescent="0.25">
      <c r="A57" s="50" t="str">
        <f t="shared" si="5"/>
        <v>MELILLA</v>
      </c>
      <c r="B57" s="51">
        <f t="shared" si="3"/>
        <v>15789586</v>
      </c>
      <c r="C57" s="51">
        <f t="shared" si="4"/>
        <v>12959521</v>
      </c>
      <c r="D57" s="51">
        <f t="shared" si="7"/>
        <v>10</v>
      </c>
      <c r="E57" s="50" t="str">
        <f t="shared" si="6"/>
        <v>A CORUÑA</v>
      </c>
      <c r="F57" s="50">
        <f t="shared" si="10"/>
        <v>8228149</v>
      </c>
      <c r="G57" s="50">
        <f t="shared" si="9"/>
        <v>7491320</v>
      </c>
    </row>
    <row r="58" spans="1:7" x14ac:dyDescent="0.25">
      <c r="A58" s="50" t="str">
        <f t="shared" si="5"/>
        <v>MOTRIL</v>
      </c>
      <c r="B58" s="51">
        <f t="shared" si="3"/>
        <v>7766161</v>
      </c>
      <c r="C58" s="51">
        <f t="shared" si="4"/>
        <v>8168624</v>
      </c>
      <c r="D58" s="51">
        <f t="shared" si="7"/>
        <v>21</v>
      </c>
      <c r="E58" s="50" t="str">
        <f t="shared" si="6"/>
        <v>GIJÓN</v>
      </c>
      <c r="F58" s="50">
        <f t="shared" si="10"/>
        <v>7938239</v>
      </c>
      <c r="G58" s="50">
        <f t="shared" si="9"/>
        <v>8244318</v>
      </c>
    </row>
    <row r="59" spans="1:7" x14ac:dyDescent="0.25">
      <c r="A59" s="50" t="str">
        <f t="shared" si="5"/>
        <v>PASAIA</v>
      </c>
      <c r="B59" s="51">
        <f t="shared" si="3"/>
        <v>2641666</v>
      </c>
      <c r="C59" s="51">
        <f t="shared" si="4"/>
        <v>2974461</v>
      </c>
      <c r="D59" s="51">
        <f t="shared" si="7"/>
        <v>24</v>
      </c>
      <c r="E59" s="50" t="str">
        <f t="shared" si="6"/>
        <v>MOTRIL</v>
      </c>
      <c r="F59" s="50">
        <f t="shared" si="10"/>
        <v>7766161</v>
      </c>
      <c r="G59" s="50">
        <f t="shared" si="9"/>
        <v>8168624</v>
      </c>
    </row>
    <row r="60" spans="1:7" x14ac:dyDescent="0.25">
      <c r="A60" s="50" t="str">
        <f t="shared" si="5"/>
        <v>SANTA CRUZ DE TENERIFE</v>
      </c>
      <c r="B60" s="51">
        <f t="shared" si="3"/>
        <v>73368670</v>
      </c>
      <c r="C60" s="51">
        <f t="shared" si="4"/>
        <v>71888843</v>
      </c>
      <c r="D60" s="51">
        <f t="shared" si="7"/>
        <v>6</v>
      </c>
      <c r="E60" s="50" t="str">
        <f t="shared" si="6"/>
        <v>FERROL-SAN CIBRAO</v>
      </c>
      <c r="F60" s="50">
        <f t="shared" si="10"/>
        <v>5953231</v>
      </c>
      <c r="G60" s="50">
        <f t="shared" si="9"/>
        <v>6557774</v>
      </c>
    </row>
    <row r="61" spans="1:7" x14ac:dyDescent="0.25">
      <c r="A61" s="50" t="str">
        <f t="shared" si="5"/>
        <v>SANTANDER</v>
      </c>
      <c r="B61" s="51">
        <f t="shared" si="3"/>
        <v>11843944</v>
      </c>
      <c r="C61" s="51">
        <f t="shared" si="4"/>
        <v>10313095</v>
      </c>
      <c r="D61" s="51">
        <f t="shared" si="7"/>
        <v>15</v>
      </c>
      <c r="E61" s="50" t="str">
        <f t="shared" si="6"/>
        <v>ALICANTE</v>
      </c>
      <c r="F61" s="50">
        <f t="shared" si="10"/>
        <v>4688826</v>
      </c>
      <c r="G61" s="50">
        <f t="shared" si="9"/>
        <v>4437385</v>
      </c>
    </row>
    <row r="62" spans="1:7" x14ac:dyDescent="0.25">
      <c r="A62" s="50" t="str">
        <f t="shared" si="5"/>
        <v>SEVILLA</v>
      </c>
      <c r="B62" s="51">
        <f t="shared" si="3"/>
        <v>1980543</v>
      </c>
      <c r="C62" s="51">
        <f t="shared" si="4"/>
        <v>2438050</v>
      </c>
      <c r="D62" s="51">
        <f t="shared" si="7"/>
        <v>26</v>
      </c>
      <c r="E62" s="50" t="str">
        <f t="shared" si="6"/>
        <v>PASAIA</v>
      </c>
      <c r="F62" s="50">
        <f t="shared" si="10"/>
        <v>2641666</v>
      </c>
      <c r="G62" s="50">
        <f t="shared" si="9"/>
        <v>2974461</v>
      </c>
    </row>
    <row r="63" spans="1:7" x14ac:dyDescent="0.25">
      <c r="A63" s="50" t="str">
        <f t="shared" si="5"/>
        <v>TARRAGONA</v>
      </c>
      <c r="B63" s="51">
        <f t="shared" si="3"/>
        <v>19299727</v>
      </c>
      <c r="C63" s="51">
        <f t="shared" si="4"/>
        <v>18958386</v>
      </c>
      <c r="D63" s="51">
        <f t="shared" si="7"/>
        <v>8</v>
      </c>
      <c r="E63" s="50" t="str">
        <f t="shared" si="6"/>
        <v>AVILÉS</v>
      </c>
      <c r="F63" s="50">
        <f t="shared" si="10"/>
        <v>2270248</v>
      </c>
      <c r="G63" s="50">
        <f t="shared" si="9"/>
        <v>2396279</v>
      </c>
    </row>
    <row r="64" spans="1:7" x14ac:dyDescent="0.25">
      <c r="A64" s="50" t="str">
        <f t="shared" si="5"/>
        <v>VALENCIA</v>
      </c>
      <c r="B64" s="51">
        <f t="shared" si="3"/>
        <v>102259405</v>
      </c>
      <c r="C64" s="51">
        <f t="shared" si="4"/>
        <v>103399275</v>
      </c>
      <c r="D64" s="51">
        <f t="shared" si="7"/>
        <v>3</v>
      </c>
      <c r="E64" s="50" t="str">
        <f t="shared" si="6"/>
        <v>SEVILLA</v>
      </c>
      <c r="F64" s="50">
        <f t="shared" si="10"/>
        <v>1980543</v>
      </c>
      <c r="G64" s="50">
        <f t="shared" si="9"/>
        <v>2438050</v>
      </c>
    </row>
    <row r="65" spans="1:7" x14ac:dyDescent="0.25">
      <c r="A65" s="50" t="str">
        <f t="shared" si="5"/>
        <v>VIGO</v>
      </c>
      <c r="B65" s="51">
        <f t="shared" si="3"/>
        <v>13979696</v>
      </c>
      <c r="C65" s="51">
        <f t="shared" si="4"/>
        <v>12810221</v>
      </c>
      <c r="D65" s="51">
        <f t="shared" si="7"/>
        <v>13</v>
      </c>
      <c r="E65" s="50" t="str">
        <f t="shared" si="6"/>
        <v>MARÍN Y RÍA DE PONTEVEDRA</v>
      </c>
      <c r="F65" s="50">
        <f t="shared" si="10"/>
        <v>1804461</v>
      </c>
      <c r="G65" s="50">
        <f t="shared" si="9"/>
        <v>1565535</v>
      </c>
    </row>
    <row r="66" spans="1:7" x14ac:dyDescent="0.25">
      <c r="A66" s="50" t="str">
        <f t="shared" si="5"/>
        <v>VILAGARCÍA</v>
      </c>
      <c r="B66" s="51">
        <f t="shared" si="3"/>
        <v>781540</v>
      </c>
      <c r="C66" s="51">
        <f t="shared" si="4"/>
        <v>727635</v>
      </c>
      <c r="D66" s="51">
        <f t="shared" si="7"/>
        <v>28</v>
      </c>
      <c r="E66" s="50" t="str">
        <f t="shared" si="6"/>
        <v>VILAGARCÍA</v>
      </c>
      <c r="F66" s="50">
        <f t="shared" si="10"/>
        <v>781540</v>
      </c>
      <c r="G66" s="50">
        <f t="shared" si="9"/>
        <v>727635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>
      <selection activeCell="F37" sqref="F37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156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mayo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17</v>
      </c>
      <c r="C7" s="10">
        <v>26</v>
      </c>
      <c r="D7" s="10">
        <v>35</v>
      </c>
      <c r="E7" s="10">
        <v>46</v>
      </c>
      <c r="F7" s="11">
        <f>((E7*100)/D7)-100</f>
        <v>31.428571428571416</v>
      </c>
      <c r="G7" s="1"/>
      <c r="H7" s="1"/>
      <c r="I7" s="1"/>
    </row>
    <row r="8" spans="1:12" x14ac:dyDescent="0.25">
      <c r="A8" s="12" t="s">
        <v>31</v>
      </c>
      <c r="B8" s="13">
        <v>9</v>
      </c>
      <c r="C8" s="13">
        <v>10</v>
      </c>
      <c r="D8" s="13">
        <v>16</v>
      </c>
      <c r="E8" s="13">
        <v>23</v>
      </c>
      <c r="F8" s="14">
        <f t="shared" ref="F8:F34" si="0">((E8*100)/D8)-100</f>
        <v>43.75</v>
      </c>
      <c r="G8" s="1"/>
      <c r="H8" s="1"/>
      <c r="I8" s="1"/>
    </row>
    <row r="9" spans="1:12" x14ac:dyDescent="0.25">
      <c r="A9" s="9" t="s">
        <v>164</v>
      </c>
      <c r="B9" s="10">
        <v>3</v>
      </c>
      <c r="C9" s="10">
        <v>5</v>
      </c>
      <c r="D9" s="10">
        <v>8</v>
      </c>
      <c r="E9" s="10">
        <v>11</v>
      </c>
      <c r="F9" s="11">
        <f t="shared" si="0"/>
        <v>37.5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4"/>
      <c r="G10" s="1"/>
      <c r="H10" s="1"/>
      <c r="I10" s="1"/>
    </row>
    <row r="11" spans="1:12" x14ac:dyDescent="0.25">
      <c r="A11" s="9" t="s">
        <v>167</v>
      </c>
      <c r="B11" s="10">
        <v>1</v>
      </c>
      <c r="C11" s="10">
        <v>1</v>
      </c>
      <c r="D11" s="10">
        <v>1</v>
      </c>
      <c r="E11" s="10">
        <v>1</v>
      </c>
      <c r="F11" s="11">
        <f t="shared" si="0"/>
        <v>0</v>
      </c>
      <c r="G11" s="1"/>
      <c r="H11" s="1"/>
      <c r="I11" s="1"/>
    </row>
    <row r="12" spans="1:12" x14ac:dyDescent="0.25">
      <c r="A12" s="12" t="s">
        <v>168</v>
      </c>
      <c r="B12" s="13">
        <v>35</v>
      </c>
      <c r="C12" s="13">
        <v>41</v>
      </c>
      <c r="D12" s="13">
        <v>91</v>
      </c>
      <c r="E12" s="13">
        <v>94</v>
      </c>
      <c r="F12" s="14">
        <f t="shared" si="0"/>
        <v>3.2967032967032992</v>
      </c>
      <c r="G12" s="1"/>
      <c r="H12" s="1"/>
      <c r="I12" s="1"/>
    </row>
    <row r="13" spans="1:12" x14ac:dyDescent="0.25">
      <c r="A13" s="9" t="s">
        <v>32</v>
      </c>
      <c r="B13" s="10">
        <v>106</v>
      </c>
      <c r="C13" s="10">
        <v>104</v>
      </c>
      <c r="D13" s="10">
        <v>211</v>
      </c>
      <c r="E13" s="10">
        <v>200</v>
      </c>
      <c r="F13" s="11">
        <f t="shared" si="0"/>
        <v>-5.2132701421800931</v>
      </c>
      <c r="G13" s="1"/>
      <c r="H13" s="1"/>
      <c r="I13" s="1"/>
    </row>
    <row r="14" spans="1:12" x14ac:dyDescent="0.25">
      <c r="A14" s="12" t="s">
        <v>33</v>
      </c>
      <c r="B14" s="13">
        <v>91</v>
      </c>
      <c r="C14" s="13">
        <v>97</v>
      </c>
      <c r="D14" s="13">
        <v>230</v>
      </c>
      <c r="E14" s="13">
        <v>245</v>
      </c>
      <c r="F14" s="14">
        <f t="shared" si="0"/>
        <v>6.5217391304347814</v>
      </c>
      <c r="G14" s="1"/>
      <c r="H14" s="1"/>
      <c r="I14" s="1"/>
    </row>
    <row r="15" spans="1:12" x14ac:dyDescent="0.25">
      <c r="A15" s="9" t="s">
        <v>34</v>
      </c>
      <c r="B15" s="10">
        <v>13</v>
      </c>
      <c r="C15" s="10">
        <v>14</v>
      </c>
      <c r="D15" s="10">
        <v>18</v>
      </c>
      <c r="E15" s="10">
        <v>18</v>
      </c>
      <c r="F15" s="11">
        <f t="shared" si="0"/>
        <v>0</v>
      </c>
      <c r="G15" s="1"/>
      <c r="H15" s="1"/>
      <c r="I15" s="1"/>
    </row>
    <row r="16" spans="1:12" x14ac:dyDescent="0.25">
      <c r="A16" s="12" t="s">
        <v>35</v>
      </c>
      <c r="B16" s="13">
        <v>18</v>
      </c>
      <c r="C16" s="13">
        <v>25</v>
      </c>
      <c r="D16" s="13">
        <v>41</v>
      </c>
      <c r="E16" s="13">
        <v>47</v>
      </c>
      <c r="F16" s="14">
        <f t="shared" si="0"/>
        <v>14.634146341463421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1"/>
      <c r="G17" s="1"/>
      <c r="H17" s="1"/>
      <c r="I17" s="1"/>
    </row>
    <row r="18" spans="1:9" x14ac:dyDescent="0.25">
      <c r="A18" s="12" t="s">
        <v>36</v>
      </c>
      <c r="B18" s="13">
        <v>2</v>
      </c>
      <c r="C18" s="13">
        <v>0</v>
      </c>
      <c r="D18" s="13">
        <v>5</v>
      </c>
      <c r="E18" s="13">
        <v>2</v>
      </c>
      <c r="F18" s="14">
        <f t="shared" si="0"/>
        <v>-60</v>
      </c>
      <c r="G18" s="1"/>
      <c r="H18" s="1"/>
      <c r="I18" s="1"/>
    </row>
    <row r="19" spans="1:9" x14ac:dyDescent="0.25">
      <c r="A19" s="9" t="s">
        <v>37</v>
      </c>
      <c r="B19" s="10">
        <v>3</v>
      </c>
      <c r="C19" s="10">
        <v>2</v>
      </c>
      <c r="D19" s="10">
        <v>5</v>
      </c>
      <c r="E19" s="10">
        <v>5</v>
      </c>
      <c r="F19" s="11">
        <f t="shared" si="0"/>
        <v>0</v>
      </c>
      <c r="G19" s="1"/>
      <c r="H19" s="1"/>
      <c r="I19" s="1"/>
    </row>
    <row r="20" spans="1:9" x14ac:dyDescent="0.25">
      <c r="A20" s="12" t="s">
        <v>170</v>
      </c>
      <c r="B20" s="13">
        <v>4</v>
      </c>
      <c r="C20" s="13">
        <v>2</v>
      </c>
      <c r="D20" s="13">
        <v>6</v>
      </c>
      <c r="E20" s="13">
        <v>3</v>
      </c>
      <c r="F20" s="14">
        <f t="shared" si="0"/>
        <v>-50</v>
      </c>
      <c r="G20" s="1"/>
      <c r="H20" s="1"/>
      <c r="I20" s="1"/>
    </row>
    <row r="21" spans="1:9" x14ac:dyDescent="0.25">
      <c r="A21" s="9" t="s">
        <v>38</v>
      </c>
      <c r="B21" s="10">
        <v>0</v>
      </c>
      <c r="C21" s="10">
        <v>0</v>
      </c>
      <c r="D21" s="10">
        <v>1</v>
      </c>
      <c r="E21" s="10">
        <v>2</v>
      </c>
      <c r="F21" s="19">
        <f t="shared" si="0"/>
        <v>100</v>
      </c>
      <c r="G21" s="1"/>
      <c r="H21" s="1"/>
      <c r="I21" s="1"/>
    </row>
    <row r="22" spans="1:9" x14ac:dyDescent="0.25">
      <c r="A22" s="12" t="s">
        <v>59</v>
      </c>
      <c r="B22" s="13">
        <v>17</v>
      </c>
      <c r="C22" s="13">
        <v>20</v>
      </c>
      <c r="D22" s="13">
        <v>256</v>
      </c>
      <c r="E22" s="13">
        <v>248</v>
      </c>
      <c r="F22" s="14">
        <f t="shared" si="0"/>
        <v>-3.125</v>
      </c>
      <c r="G22" s="1"/>
      <c r="H22" s="1"/>
      <c r="I22" s="1"/>
    </row>
    <row r="23" spans="1:9" x14ac:dyDescent="0.25">
      <c r="A23" s="9" t="s">
        <v>171</v>
      </c>
      <c r="B23" s="10">
        <v>23</v>
      </c>
      <c r="C23" s="10">
        <v>40</v>
      </c>
      <c r="D23" s="10">
        <v>86</v>
      </c>
      <c r="E23" s="10">
        <v>106</v>
      </c>
      <c r="F23" s="11">
        <f t="shared" si="0"/>
        <v>23.255813953488371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3</v>
      </c>
      <c r="C26" s="13">
        <v>2</v>
      </c>
      <c r="D26" s="13">
        <v>10</v>
      </c>
      <c r="E26" s="13">
        <v>5</v>
      </c>
      <c r="F26" s="14">
        <f t="shared" si="0"/>
        <v>-50</v>
      </c>
      <c r="G26" s="1"/>
      <c r="H26" s="1"/>
      <c r="I26" s="1"/>
    </row>
    <row r="27" spans="1:9" x14ac:dyDescent="0.25">
      <c r="A27" s="9" t="s">
        <v>41</v>
      </c>
      <c r="B27" s="10">
        <v>1</v>
      </c>
      <c r="C27" s="10">
        <v>1</v>
      </c>
      <c r="D27" s="10">
        <v>2</v>
      </c>
      <c r="E27" s="10">
        <v>1</v>
      </c>
      <c r="F27" s="19">
        <f t="shared" si="0"/>
        <v>-50</v>
      </c>
      <c r="G27" s="1"/>
      <c r="H27" s="1"/>
      <c r="I27" s="1"/>
    </row>
    <row r="28" spans="1:9" x14ac:dyDescent="0.25">
      <c r="A28" s="12" t="s">
        <v>42</v>
      </c>
      <c r="B28" s="13">
        <v>17</v>
      </c>
      <c r="C28" s="13">
        <v>14</v>
      </c>
      <c r="D28" s="13">
        <v>239</v>
      </c>
      <c r="E28" s="13">
        <v>233</v>
      </c>
      <c r="F28" s="14">
        <f t="shared" si="0"/>
        <v>-2.5104602510460268</v>
      </c>
      <c r="G28" s="1"/>
      <c r="H28" s="1"/>
      <c r="I28" s="1"/>
    </row>
    <row r="29" spans="1:9" x14ac:dyDescent="0.25">
      <c r="A29" s="9" t="s">
        <v>43</v>
      </c>
      <c r="B29" s="10">
        <v>2</v>
      </c>
      <c r="C29" s="10">
        <v>4</v>
      </c>
      <c r="D29" s="10">
        <v>3</v>
      </c>
      <c r="E29" s="10">
        <v>5</v>
      </c>
      <c r="F29" s="11">
        <f t="shared" si="0"/>
        <v>66.666666666666657</v>
      </c>
      <c r="G29" s="1"/>
      <c r="H29" s="1"/>
      <c r="I29" s="1"/>
    </row>
    <row r="30" spans="1:9" x14ac:dyDescent="0.25">
      <c r="A30" s="12" t="s">
        <v>44</v>
      </c>
      <c r="B30" s="13">
        <v>5</v>
      </c>
      <c r="C30" s="13">
        <v>8</v>
      </c>
      <c r="D30" s="13">
        <v>25</v>
      </c>
      <c r="E30" s="13">
        <v>23</v>
      </c>
      <c r="F30" s="14">
        <f t="shared" si="0"/>
        <v>-8</v>
      </c>
      <c r="G30" s="1"/>
      <c r="H30" s="1"/>
      <c r="I30" s="1"/>
    </row>
    <row r="31" spans="1:9" x14ac:dyDescent="0.25">
      <c r="A31" s="9" t="s">
        <v>45</v>
      </c>
      <c r="B31" s="10">
        <v>2</v>
      </c>
      <c r="C31" s="10">
        <v>0</v>
      </c>
      <c r="D31" s="10">
        <v>6</v>
      </c>
      <c r="E31" s="10">
        <v>5</v>
      </c>
      <c r="F31" s="11">
        <f t="shared" si="0"/>
        <v>-16.666666666666671</v>
      </c>
      <c r="G31" s="1"/>
      <c r="H31" s="1"/>
      <c r="I31" s="1"/>
    </row>
    <row r="32" spans="1:9" x14ac:dyDescent="0.25">
      <c r="A32" s="12" t="s">
        <v>46</v>
      </c>
      <c r="B32" s="13">
        <v>25</v>
      </c>
      <c r="C32" s="13">
        <v>29</v>
      </c>
      <c r="D32" s="13">
        <v>58</v>
      </c>
      <c r="E32" s="13">
        <v>61</v>
      </c>
      <c r="F32" s="14">
        <f t="shared" si="0"/>
        <v>5.1724137931034448</v>
      </c>
      <c r="G32" s="1"/>
      <c r="H32" s="1"/>
      <c r="I32" s="1"/>
    </row>
    <row r="33" spans="1:9" x14ac:dyDescent="0.25">
      <c r="A33" s="9" t="s">
        <v>47</v>
      </c>
      <c r="B33" s="10">
        <v>15</v>
      </c>
      <c r="C33" s="10">
        <v>15</v>
      </c>
      <c r="D33" s="10">
        <v>25</v>
      </c>
      <c r="E33" s="10">
        <v>22</v>
      </c>
      <c r="F33" s="11">
        <f t="shared" si="0"/>
        <v>-12</v>
      </c>
      <c r="G33" s="1"/>
      <c r="H33" s="1"/>
      <c r="I33" s="1"/>
    </row>
    <row r="34" spans="1:9" x14ac:dyDescent="0.25">
      <c r="A34" s="12" t="s">
        <v>172</v>
      </c>
      <c r="B34" s="13">
        <v>2</v>
      </c>
      <c r="C34" s="13">
        <v>1</v>
      </c>
      <c r="D34" s="13">
        <v>2</v>
      </c>
      <c r="E34" s="13">
        <v>1</v>
      </c>
      <c r="F34" s="14">
        <f t="shared" si="0"/>
        <v>-50</v>
      </c>
      <c r="G34" s="1"/>
      <c r="H34" s="1"/>
      <c r="I34" s="1"/>
    </row>
    <row r="35" spans="1:9" x14ac:dyDescent="0.25">
      <c r="A35" s="15" t="s">
        <v>48</v>
      </c>
      <c r="B35" s="16">
        <f>SUM(B7:B34)</f>
        <v>414</v>
      </c>
      <c r="C35" s="16">
        <f t="shared" ref="C35:E35" si="1">SUM(C7:C34)</f>
        <v>461</v>
      </c>
      <c r="D35" s="16">
        <f t="shared" si="1"/>
        <v>1380</v>
      </c>
      <c r="E35" s="16">
        <f t="shared" si="1"/>
        <v>1407</v>
      </c>
      <c r="F35" s="17">
        <f t="shared" ref="F35" si="2">((E35*100)/D35)-100</f>
        <v>1.9565217391304373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  <c r="I38" s="91"/>
    </row>
    <row r="39" spans="1:9" x14ac:dyDescent="0.25">
      <c r="A39" s="50" t="str">
        <f t="shared" ref="A39:A66" si="5">A7</f>
        <v>A CORUÑA</v>
      </c>
      <c r="B39" s="51">
        <f t="shared" si="3"/>
        <v>46</v>
      </c>
      <c r="C39" s="51">
        <f t="shared" si="4"/>
        <v>35</v>
      </c>
      <c r="D39" s="51">
        <f>_xlfn.RANK.EQ(B39,$B$39:$B$66)+COUNTIF($B$39:$B$66,B39)-1</f>
        <v>9</v>
      </c>
      <c r="E39" s="50" t="str">
        <f t="shared" ref="E39:E47" si="6">INDEX($A$39:$B$66,MATCH(ROW()-38,$D$39:$D$66,0),1)</f>
        <v>LAS PALMAS</v>
      </c>
      <c r="F39" s="50">
        <f>LOOKUP(E39,$A$39:$A$66,$B$39:$B$66)</f>
        <v>248</v>
      </c>
      <c r="G39" s="50">
        <f>LOOKUP(E39,$A$39:$A$66,$C$39:$C$66)</f>
        <v>256</v>
      </c>
      <c r="H39" s="91"/>
      <c r="I39" s="91"/>
    </row>
    <row r="40" spans="1:9" x14ac:dyDescent="0.25">
      <c r="A40" s="50" t="str">
        <f t="shared" si="5"/>
        <v>ALICANTE</v>
      </c>
      <c r="B40" s="51">
        <f t="shared" si="3"/>
        <v>23</v>
      </c>
      <c r="C40" s="51">
        <f t="shared" si="4"/>
        <v>16</v>
      </c>
      <c r="D40" s="51">
        <f t="shared" ref="D40:D66" si="7">_xlfn.RANK.EQ(B40,$B$39:$B$66)+COUNTIF($B$39:$B$66,B40)-1</f>
        <v>11</v>
      </c>
      <c r="E40" s="50" t="str">
        <f t="shared" si="6"/>
        <v>BARCELONA</v>
      </c>
      <c r="F40" s="50">
        <f t="shared" ref="F40:F55" si="8">LOOKUP(E40,$A$39:$A$66,$B$39:$B$66)</f>
        <v>245</v>
      </c>
      <c r="G40" s="50">
        <f t="shared" ref="G40:G66" si="9">LOOKUP(E40,$A$39:$A$66,$C$39:$C$66)</f>
        <v>230</v>
      </c>
      <c r="H40" s="91"/>
      <c r="I40" s="91"/>
    </row>
    <row r="41" spans="1:9" x14ac:dyDescent="0.25">
      <c r="A41" s="50" t="str">
        <f t="shared" si="5"/>
        <v>ALMERÍA</v>
      </c>
      <c r="B41" s="51">
        <f t="shared" si="3"/>
        <v>11</v>
      </c>
      <c r="C41" s="51">
        <f t="shared" si="4"/>
        <v>8</v>
      </c>
      <c r="D41" s="51">
        <f t="shared" si="7"/>
        <v>14</v>
      </c>
      <c r="E41" s="50" t="str">
        <f t="shared" si="6"/>
        <v>SANTA CRUZ DE TENERIFE</v>
      </c>
      <c r="F41" s="50">
        <f t="shared" si="8"/>
        <v>233</v>
      </c>
      <c r="G41" s="50">
        <f t="shared" si="9"/>
        <v>239</v>
      </c>
      <c r="H41" s="91"/>
      <c r="I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BALEARES</v>
      </c>
      <c r="F42" s="50">
        <f t="shared" si="8"/>
        <v>200</v>
      </c>
      <c r="G42" s="50">
        <f t="shared" si="9"/>
        <v>211</v>
      </c>
      <c r="H42" s="91"/>
      <c r="I42" s="91"/>
    </row>
    <row r="43" spans="1:9" x14ac:dyDescent="0.25">
      <c r="A43" s="50" t="str">
        <f t="shared" si="5"/>
        <v>BAHÍA DE ALGECIRAS</v>
      </c>
      <c r="B43" s="51">
        <f t="shared" si="3"/>
        <v>1</v>
      </c>
      <c r="C43" s="51">
        <f t="shared" si="4"/>
        <v>1</v>
      </c>
      <c r="D43" s="51">
        <f t="shared" si="7"/>
        <v>24</v>
      </c>
      <c r="E43" s="50" t="str">
        <f t="shared" si="6"/>
        <v>MÁLAGA</v>
      </c>
      <c r="F43" s="50">
        <f t="shared" si="8"/>
        <v>106</v>
      </c>
      <c r="G43" s="50">
        <f t="shared" si="9"/>
        <v>86</v>
      </c>
      <c r="H43" s="91"/>
      <c r="I43" s="91"/>
    </row>
    <row r="44" spans="1:9" x14ac:dyDescent="0.25">
      <c r="A44" s="50" t="str">
        <f t="shared" si="5"/>
        <v>BAHÍA DE CÁDIZ</v>
      </c>
      <c r="B44" s="51">
        <f t="shared" si="3"/>
        <v>94</v>
      </c>
      <c r="C44" s="51">
        <f t="shared" si="4"/>
        <v>91</v>
      </c>
      <c r="D44" s="51">
        <f t="shared" si="7"/>
        <v>6</v>
      </c>
      <c r="E44" s="50" t="str">
        <f t="shared" si="6"/>
        <v>BAHÍA DE CÁDIZ</v>
      </c>
      <c r="F44" s="50">
        <f t="shared" si="8"/>
        <v>94</v>
      </c>
      <c r="G44" s="50">
        <f t="shared" si="9"/>
        <v>91</v>
      </c>
      <c r="H44" s="91"/>
      <c r="I44" s="91"/>
    </row>
    <row r="45" spans="1:9" x14ac:dyDescent="0.25">
      <c r="A45" s="50" t="str">
        <f t="shared" si="5"/>
        <v>BALEARES</v>
      </c>
      <c r="B45" s="51">
        <f t="shared" si="3"/>
        <v>200</v>
      </c>
      <c r="C45" s="51">
        <f t="shared" si="4"/>
        <v>211</v>
      </c>
      <c r="D45" s="51">
        <f t="shared" si="7"/>
        <v>4</v>
      </c>
      <c r="E45" s="50" t="str">
        <f t="shared" si="6"/>
        <v>VALENCIA</v>
      </c>
      <c r="F45" s="50">
        <f t="shared" si="8"/>
        <v>61</v>
      </c>
      <c r="G45" s="50">
        <f t="shared" si="9"/>
        <v>58</v>
      </c>
      <c r="H45" s="91"/>
      <c r="I45" s="91"/>
    </row>
    <row r="46" spans="1:9" x14ac:dyDescent="0.25">
      <c r="A46" s="50" t="str">
        <f t="shared" si="5"/>
        <v>BARCELONA</v>
      </c>
      <c r="B46" s="51">
        <f t="shared" si="3"/>
        <v>245</v>
      </c>
      <c r="C46" s="51">
        <f t="shared" si="4"/>
        <v>230</v>
      </c>
      <c r="D46" s="51">
        <f t="shared" si="7"/>
        <v>2</v>
      </c>
      <c r="E46" s="50" t="str">
        <f t="shared" si="6"/>
        <v>CARTAGENA</v>
      </c>
      <c r="F46" s="50">
        <f t="shared" si="8"/>
        <v>47</v>
      </c>
      <c r="G46" s="50">
        <f t="shared" si="9"/>
        <v>41</v>
      </c>
      <c r="H46" s="91"/>
      <c r="I46" s="91"/>
    </row>
    <row r="47" spans="1:9" x14ac:dyDescent="0.25">
      <c r="A47" s="50" t="str">
        <f t="shared" si="5"/>
        <v>BILBAO</v>
      </c>
      <c r="B47" s="51">
        <f t="shared" si="3"/>
        <v>18</v>
      </c>
      <c r="C47" s="51">
        <f t="shared" si="4"/>
        <v>18</v>
      </c>
      <c r="D47" s="51">
        <f t="shared" si="7"/>
        <v>13</v>
      </c>
      <c r="E47" s="50" t="str">
        <f t="shared" si="6"/>
        <v>A CORUÑA</v>
      </c>
      <c r="F47" s="50">
        <f t="shared" si="8"/>
        <v>46</v>
      </c>
      <c r="G47" s="50">
        <f t="shared" si="9"/>
        <v>35</v>
      </c>
      <c r="H47" s="91"/>
      <c r="I47" s="91"/>
    </row>
    <row r="48" spans="1:9" x14ac:dyDescent="0.25">
      <c r="A48" s="50" t="str">
        <f t="shared" si="5"/>
        <v>CARTAGENA</v>
      </c>
      <c r="B48" s="51">
        <f t="shared" si="3"/>
        <v>47</v>
      </c>
      <c r="C48" s="51">
        <f t="shared" si="4"/>
        <v>41</v>
      </c>
      <c r="D48" s="51">
        <f t="shared" si="7"/>
        <v>8</v>
      </c>
      <c r="E48" s="50" t="s">
        <v>47</v>
      </c>
      <c r="F48" s="50">
        <f t="shared" si="8"/>
        <v>22</v>
      </c>
      <c r="G48" s="50">
        <f t="shared" si="9"/>
        <v>25</v>
      </c>
      <c r="H48" s="91"/>
      <c r="I48" s="91"/>
    </row>
    <row r="49" spans="1:9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ref="E49:E66" si="10">INDEX($A$39:$B$66,MATCH(ROW()-38,$D$39:$D$66,0),1)</f>
        <v>ALICANTE</v>
      </c>
      <c r="F49" s="50">
        <f t="shared" si="8"/>
        <v>23</v>
      </c>
      <c r="G49" s="50">
        <f t="shared" si="9"/>
        <v>16</v>
      </c>
      <c r="H49" s="91"/>
      <c r="I49" s="91"/>
    </row>
    <row r="50" spans="1:9" x14ac:dyDescent="0.25">
      <c r="A50" s="50" t="str">
        <f t="shared" si="5"/>
        <v>CEUTA</v>
      </c>
      <c r="B50" s="51">
        <f t="shared" si="3"/>
        <v>2</v>
      </c>
      <c r="C50" s="51">
        <f t="shared" si="4"/>
        <v>5</v>
      </c>
      <c r="D50" s="51">
        <f t="shared" si="7"/>
        <v>21</v>
      </c>
      <c r="E50" s="50" t="str">
        <f t="shared" si="10"/>
        <v>VIGO</v>
      </c>
      <c r="F50" s="50">
        <f t="shared" si="8"/>
        <v>22</v>
      </c>
      <c r="G50" s="50">
        <f t="shared" si="9"/>
        <v>25</v>
      </c>
      <c r="H50" s="91"/>
      <c r="I50" s="91"/>
    </row>
    <row r="51" spans="1:9" x14ac:dyDescent="0.25">
      <c r="A51" s="50" t="str">
        <f t="shared" si="5"/>
        <v>FERROL-SAN CIBRAO</v>
      </c>
      <c r="B51" s="51">
        <f t="shared" si="3"/>
        <v>5</v>
      </c>
      <c r="C51" s="51">
        <f t="shared" si="4"/>
        <v>5</v>
      </c>
      <c r="D51" s="51">
        <f t="shared" si="7"/>
        <v>18</v>
      </c>
      <c r="E51" s="50" t="str">
        <f t="shared" si="10"/>
        <v>BILBAO</v>
      </c>
      <c r="F51" s="50">
        <f t="shared" si="8"/>
        <v>18</v>
      </c>
      <c r="G51" s="50">
        <f t="shared" si="9"/>
        <v>18</v>
      </c>
      <c r="H51" s="91"/>
      <c r="I51" s="91"/>
    </row>
    <row r="52" spans="1:9" x14ac:dyDescent="0.25">
      <c r="A52" s="50" t="str">
        <f t="shared" si="5"/>
        <v>GIJÓN</v>
      </c>
      <c r="B52" s="51">
        <f t="shared" si="3"/>
        <v>3</v>
      </c>
      <c r="C52" s="51">
        <f t="shared" si="4"/>
        <v>6</v>
      </c>
      <c r="D52" s="51">
        <f t="shared" si="7"/>
        <v>19</v>
      </c>
      <c r="E52" s="50" t="str">
        <f t="shared" si="10"/>
        <v>ALMERÍA</v>
      </c>
      <c r="F52" s="50">
        <f t="shared" si="8"/>
        <v>11</v>
      </c>
      <c r="G52" s="50">
        <f t="shared" si="9"/>
        <v>8</v>
      </c>
      <c r="H52" s="91"/>
      <c r="I52" s="91"/>
    </row>
    <row r="53" spans="1:9" x14ac:dyDescent="0.25">
      <c r="A53" s="50" t="str">
        <f t="shared" si="5"/>
        <v>HUELVA</v>
      </c>
      <c r="B53" s="51">
        <f t="shared" si="3"/>
        <v>2</v>
      </c>
      <c r="C53" s="51">
        <f t="shared" si="4"/>
        <v>1</v>
      </c>
      <c r="D53" s="51">
        <f t="shared" si="7"/>
        <v>21</v>
      </c>
      <c r="E53" s="50" t="e">
        <f t="shared" si="10"/>
        <v>#N/A</v>
      </c>
      <c r="F53" s="50" t="e">
        <f t="shared" si="8"/>
        <v>#N/A</v>
      </c>
      <c r="G53" s="50" t="e">
        <f t="shared" si="9"/>
        <v>#N/A</v>
      </c>
      <c r="H53" s="91"/>
      <c r="I53" s="91"/>
    </row>
    <row r="54" spans="1:9" x14ac:dyDescent="0.25">
      <c r="A54" s="50" t="str">
        <f t="shared" si="5"/>
        <v>LAS PALMAS</v>
      </c>
      <c r="B54" s="51">
        <f t="shared" si="3"/>
        <v>248</v>
      </c>
      <c r="C54" s="51">
        <f t="shared" si="4"/>
        <v>256</v>
      </c>
      <c r="D54" s="51">
        <f t="shared" si="7"/>
        <v>1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  <c r="I54" s="91"/>
    </row>
    <row r="55" spans="1:9" x14ac:dyDescent="0.25">
      <c r="A55" s="50" t="str">
        <f t="shared" si="5"/>
        <v>MÁLAGA</v>
      </c>
      <c r="B55" s="51">
        <f t="shared" si="3"/>
        <v>106</v>
      </c>
      <c r="C55" s="51">
        <f t="shared" si="4"/>
        <v>86</v>
      </c>
      <c r="D55" s="51">
        <f t="shared" si="7"/>
        <v>5</v>
      </c>
      <c r="E55" s="50" t="e">
        <f t="shared" si="10"/>
        <v>#N/A</v>
      </c>
      <c r="F55" s="50" t="e">
        <f t="shared" si="8"/>
        <v>#N/A</v>
      </c>
      <c r="G55" s="50" t="e">
        <f t="shared" si="9"/>
        <v>#N/A</v>
      </c>
      <c r="H55" s="91"/>
      <c r="I55" s="91"/>
    </row>
    <row r="56" spans="1:9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10"/>
        <v>FERROL-SAN CIBRAO</v>
      </c>
      <c r="F56" s="50">
        <f t="shared" ref="F56:F66" si="11">LOOKUP(E56,$A$39:$A$66,$B$39:$B$66)</f>
        <v>5</v>
      </c>
      <c r="G56" s="50">
        <f t="shared" si="9"/>
        <v>5</v>
      </c>
      <c r="H56" s="91"/>
      <c r="I56" s="91"/>
    </row>
    <row r="57" spans="1:9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10"/>
        <v>GIJÓN</v>
      </c>
      <c r="F57" s="50">
        <f t="shared" si="11"/>
        <v>3</v>
      </c>
      <c r="G57" s="50">
        <f t="shared" si="9"/>
        <v>6</v>
      </c>
      <c r="H57" s="91"/>
      <c r="I57" s="91"/>
    </row>
    <row r="58" spans="1:9" x14ac:dyDescent="0.25">
      <c r="A58" s="50" t="str">
        <f t="shared" si="5"/>
        <v>MOTRIL</v>
      </c>
      <c r="B58" s="51">
        <f t="shared" si="3"/>
        <v>5</v>
      </c>
      <c r="C58" s="51">
        <f t="shared" si="4"/>
        <v>10</v>
      </c>
      <c r="D58" s="51">
        <f t="shared" si="7"/>
        <v>18</v>
      </c>
      <c r="E58" s="50" t="e">
        <f t="shared" si="10"/>
        <v>#N/A</v>
      </c>
      <c r="F58" s="50" t="e">
        <f t="shared" si="11"/>
        <v>#N/A</v>
      </c>
      <c r="G58" s="50" t="e">
        <f t="shared" si="9"/>
        <v>#N/A</v>
      </c>
      <c r="H58" s="91"/>
      <c r="I58" s="91"/>
    </row>
    <row r="59" spans="1:9" x14ac:dyDescent="0.25">
      <c r="A59" s="50" t="str">
        <f t="shared" si="5"/>
        <v>PASAIA</v>
      </c>
      <c r="B59" s="51">
        <f t="shared" si="3"/>
        <v>1</v>
      </c>
      <c r="C59" s="51">
        <f t="shared" si="4"/>
        <v>2</v>
      </c>
      <c r="D59" s="51">
        <f t="shared" si="7"/>
        <v>24</v>
      </c>
      <c r="E59" s="50" t="str">
        <f t="shared" si="10"/>
        <v>CEUTA</v>
      </c>
      <c r="F59" s="50">
        <f t="shared" si="11"/>
        <v>2</v>
      </c>
      <c r="G59" s="50">
        <f t="shared" si="9"/>
        <v>5</v>
      </c>
      <c r="H59" s="91"/>
      <c r="I59" s="91"/>
    </row>
    <row r="60" spans="1:9" x14ac:dyDescent="0.25">
      <c r="A60" s="50" t="str">
        <f t="shared" si="5"/>
        <v>SANTA CRUZ DE TENERIFE</v>
      </c>
      <c r="B60" s="51">
        <f t="shared" si="3"/>
        <v>233</v>
      </c>
      <c r="C60" s="51">
        <f t="shared" si="4"/>
        <v>239</v>
      </c>
      <c r="D60" s="51">
        <f t="shared" si="7"/>
        <v>3</v>
      </c>
      <c r="E60" s="50" t="e">
        <f t="shared" si="10"/>
        <v>#N/A</v>
      </c>
      <c r="F60" s="50" t="e">
        <f t="shared" si="11"/>
        <v>#N/A</v>
      </c>
      <c r="G60" s="50" t="e">
        <f t="shared" si="9"/>
        <v>#N/A</v>
      </c>
      <c r="H60" s="91"/>
      <c r="I60" s="91"/>
    </row>
    <row r="61" spans="1:9" x14ac:dyDescent="0.25">
      <c r="A61" s="50" t="str">
        <f t="shared" si="5"/>
        <v>SANTANDER</v>
      </c>
      <c r="B61" s="51">
        <f t="shared" si="3"/>
        <v>5</v>
      </c>
      <c r="C61" s="51">
        <f t="shared" si="4"/>
        <v>3</v>
      </c>
      <c r="D61" s="51">
        <f t="shared" si="7"/>
        <v>18</v>
      </c>
      <c r="E61" s="50" t="e">
        <f t="shared" si="10"/>
        <v>#N/A</v>
      </c>
      <c r="F61" s="50" t="e">
        <f t="shared" si="11"/>
        <v>#N/A</v>
      </c>
      <c r="G61" s="50" t="e">
        <f t="shared" si="9"/>
        <v>#N/A</v>
      </c>
      <c r="H61" s="91"/>
      <c r="I61" s="91"/>
    </row>
    <row r="62" spans="1:9" x14ac:dyDescent="0.25">
      <c r="A62" s="50" t="str">
        <f t="shared" si="5"/>
        <v>SEVILLA</v>
      </c>
      <c r="B62" s="51">
        <f t="shared" si="3"/>
        <v>23</v>
      </c>
      <c r="C62" s="51">
        <f t="shared" si="4"/>
        <v>25</v>
      </c>
      <c r="D62" s="51">
        <f t="shared" si="7"/>
        <v>11</v>
      </c>
      <c r="E62" s="50" t="str">
        <f t="shared" si="10"/>
        <v>BAHÍA DE ALGECIRAS</v>
      </c>
      <c r="F62" s="50">
        <f t="shared" si="11"/>
        <v>1</v>
      </c>
      <c r="G62" s="50">
        <f t="shared" si="9"/>
        <v>1</v>
      </c>
      <c r="H62" s="91"/>
      <c r="I62" s="91"/>
    </row>
    <row r="63" spans="1:9" x14ac:dyDescent="0.25">
      <c r="A63" s="50" t="str">
        <f t="shared" si="5"/>
        <v>TARRAGONA</v>
      </c>
      <c r="B63" s="51">
        <f t="shared" si="3"/>
        <v>5</v>
      </c>
      <c r="C63" s="51">
        <f t="shared" si="4"/>
        <v>6</v>
      </c>
      <c r="D63" s="51">
        <f t="shared" si="7"/>
        <v>18</v>
      </c>
      <c r="E63" s="50" t="e">
        <f t="shared" si="10"/>
        <v>#N/A</v>
      </c>
      <c r="F63" s="50" t="e">
        <f t="shared" si="11"/>
        <v>#N/A</v>
      </c>
      <c r="G63" s="50" t="e">
        <f t="shared" si="9"/>
        <v>#N/A</v>
      </c>
      <c r="H63" s="91"/>
      <c r="I63" s="91"/>
    </row>
    <row r="64" spans="1:9" x14ac:dyDescent="0.25">
      <c r="A64" s="50" t="str">
        <f t="shared" si="5"/>
        <v>VALENCIA</v>
      </c>
      <c r="B64" s="51">
        <f t="shared" si="3"/>
        <v>61</v>
      </c>
      <c r="C64" s="51">
        <f t="shared" si="4"/>
        <v>58</v>
      </c>
      <c r="D64" s="51">
        <f t="shared" si="7"/>
        <v>7</v>
      </c>
      <c r="E64" s="50" t="e">
        <f t="shared" si="10"/>
        <v>#N/A</v>
      </c>
      <c r="F64" s="50" t="e">
        <f t="shared" si="11"/>
        <v>#N/A</v>
      </c>
      <c r="G64" s="50" t="e">
        <f t="shared" si="9"/>
        <v>#N/A</v>
      </c>
      <c r="H64" s="91"/>
      <c r="I64" s="91"/>
    </row>
    <row r="65" spans="1:9" x14ac:dyDescent="0.25">
      <c r="A65" s="50" t="str">
        <f t="shared" si="5"/>
        <v>VIGO</v>
      </c>
      <c r="B65" s="51">
        <f t="shared" si="3"/>
        <v>22</v>
      </c>
      <c r="C65" s="51">
        <f t="shared" si="4"/>
        <v>25</v>
      </c>
      <c r="D65" s="51">
        <f t="shared" si="7"/>
        <v>12</v>
      </c>
      <c r="E65" s="50" t="e">
        <f t="shared" si="10"/>
        <v>#N/A</v>
      </c>
      <c r="F65" s="50" t="e">
        <f t="shared" si="11"/>
        <v>#N/A</v>
      </c>
      <c r="G65" s="50" t="e">
        <f t="shared" si="9"/>
        <v>#N/A</v>
      </c>
      <c r="H65" s="91"/>
      <c r="I65" s="91"/>
    </row>
    <row r="66" spans="1:9" x14ac:dyDescent="0.25">
      <c r="A66" s="50" t="str">
        <f t="shared" si="5"/>
        <v>VILAGARCÍA</v>
      </c>
      <c r="B66" s="51">
        <f t="shared" si="3"/>
        <v>1</v>
      </c>
      <c r="C66" s="51">
        <f t="shared" si="4"/>
        <v>2</v>
      </c>
      <c r="D66" s="51">
        <f t="shared" si="7"/>
        <v>24</v>
      </c>
      <c r="E66" s="50" t="str">
        <f t="shared" si="10"/>
        <v>AVILÉS</v>
      </c>
      <c r="F66" s="50">
        <f t="shared" si="11"/>
        <v>0</v>
      </c>
      <c r="G66" s="50">
        <f t="shared" si="9"/>
        <v>0</v>
      </c>
      <c r="H66" s="91"/>
      <c r="I66" s="91"/>
    </row>
    <row r="67" spans="1:9" x14ac:dyDescent="0.25">
      <c r="A67" s="91"/>
      <c r="B67" s="91"/>
      <c r="C67" s="91"/>
      <c r="D67" s="91"/>
      <c r="E67" s="91"/>
      <c r="F67" s="91"/>
      <c r="G67" s="91"/>
      <c r="H67" s="91"/>
      <c r="I67" s="91"/>
    </row>
    <row r="68" spans="1:9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12</A_x00f1_o>
  </documentManagement>
</p:properties>
</file>

<file path=customXml/itemProps1.xml><?xml version="1.0" encoding="utf-8"?>
<ds:datastoreItem xmlns:ds="http://schemas.openxmlformats.org/officeDocument/2006/customXml" ds:itemID="{08CEDFCD-765F-4541-808B-9128EF17AF42}"/>
</file>

<file path=customXml/itemProps2.xml><?xml version="1.0" encoding="utf-8"?>
<ds:datastoreItem xmlns:ds="http://schemas.openxmlformats.org/officeDocument/2006/customXml" ds:itemID="{637E17CD-89B2-49FD-A41C-0EAE636807E7}"/>
</file>

<file path=customXml/itemProps3.xml><?xml version="1.0" encoding="utf-8"?>
<ds:datastoreItem xmlns:ds="http://schemas.openxmlformats.org/officeDocument/2006/customXml" ds:itemID="{0DF5E02F-FF5C-4728-BAB0-6E4579B52A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2018-02-01T16:32:26Z</cp:lastPrinted>
  <dcterms:created xsi:type="dcterms:W3CDTF">2015-12-29T08:33:54Z</dcterms:created>
  <dcterms:modified xsi:type="dcterms:W3CDTF">2018-02-09T12:47:02Z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