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24" activeTab="24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23" i="28" l="1"/>
  <c r="F21" i="28"/>
  <c r="F17" i="28"/>
  <c r="F8" i="28"/>
  <c r="F13" i="12" l="1"/>
  <c r="F33" i="28" l="1"/>
  <c r="F32" i="28"/>
  <c r="F31" i="28"/>
  <c r="F30" i="28"/>
  <c r="F29" i="28"/>
  <c r="F28" i="28"/>
  <c r="F27" i="28"/>
  <c r="F26" i="28"/>
  <c r="F25" i="28"/>
  <c r="F22" i="28"/>
  <c r="F20" i="28"/>
  <c r="F18" i="28"/>
  <c r="F15" i="28"/>
  <c r="F14" i="28"/>
  <c r="F13" i="28"/>
  <c r="F12" i="28"/>
  <c r="F11" i="28"/>
  <c r="F9" i="28"/>
  <c r="F32" i="23"/>
  <c r="F31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8" i="17"/>
  <c r="F26" i="17"/>
  <c r="F24" i="17"/>
  <c r="F23" i="17"/>
  <c r="F22" i="17"/>
  <c r="F20" i="17"/>
  <c r="F17" i="17"/>
  <c r="F16" i="17"/>
  <c r="F15" i="17"/>
  <c r="F14" i="17"/>
  <c r="F12" i="17"/>
  <c r="F11" i="17"/>
  <c r="F9" i="17"/>
  <c r="F8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8" i="13"/>
  <c r="F26" i="13"/>
  <c r="F24" i="13"/>
  <c r="F23" i="13"/>
  <c r="F22" i="13"/>
  <c r="F20" i="13"/>
  <c r="F17" i="13"/>
  <c r="F16" i="13"/>
  <c r="F15" i="13"/>
  <c r="F14" i="13"/>
  <c r="F12" i="13"/>
  <c r="F11" i="13"/>
  <c r="F9" i="13"/>
  <c r="F8" i="13"/>
  <c r="F28" i="33"/>
  <c r="F21" i="33"/>
  <c r="F19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2" i="12"/>
  <c r="F11" i="12"/>
  <c r="F10" i="12"/>
  <c r="F9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3" i="22"/>
  <c r="F22" i="22"/>
  <c r="F21" i="22"/>
  <c r="F20" i="22"/>
  <c r="F19" i="22"/>
  <c r="F18" i="22"/>
  <c r="F16" i="22"/>
  <c r="F15" i="22"/>
  <c r="F14" i="22"/>
  <c r="F13" i="22"/>
  <c r="F12" i="22"/>
  <c r="F10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3" i="26"/>
  <c r="F22" i="26"/>
  <c r="F21" i="26"/>
  <c r="F20" i="26"/>
  <c r="F19" i="26"/>
  <c r="F18" i="26"/>
  <c r="F16" i="26"/>
  <c r="F15" i="26"/>
  <c r="F14" i="26"/>
  <c r="F13" i="26"/>
  <c r="F12" i="26"/>
  <c r="F11" i="26"/>
  <c r="F10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F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9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G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/>
  <c r="G46" i="28"/>
  <c r="F46" i="28"/>
  <c r="F51" i="28" l="1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G49" i="27"/>
  <c r="F43" i="27"/>
  <c r="G57" i="27" l="1"/>
  <c r="F39" i="27"/>
  <c r="F45" i="27"/>
  <c r="G42" i="27"/>
  <c r="F64" i="27"/>
  <c r="F60" i="27"/>
  <c r="F61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H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26" i="4"/>
  <c r="D16" i="4"/>
  <c r="D18" i="4" s="1"/>
  <c r="D10" i="4"/>
  <c r="G10" i="4"/>
  <c r="F13" i="4"/>
  <c r="E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<sst xmlns="http://schemas.openxmlformats.org/spreadsheetml/2006/main" count="973" uniqueCount="178">
  <si>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</si>
  <si>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</si>
  <si>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</si>
  <si>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</si>
  <si>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</si>
  <si>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</si>
  <si>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</si>
  <si>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</si>
  <si>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</si>
  <si>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</si>
  <si>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</si>
  <si>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</si>
  <si>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</si>
  <si>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</si>
  <si>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</si>
  <si>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</si>
  <si>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</si>
  <si>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</si>
  <si>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</si>
  <si>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</si>
  <si>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</si>
  <si>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</si>
  <si>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</si>
  <si>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</si>
  <si>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</si>
  <si>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</si>
  <si>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</si>
  <si>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</si>
  <si>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</si>
  <si>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</si>
  <si>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</si>
  <si>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</si>
  <si>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</si>
  <si>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</si>
  <si>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</si>
  <si>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</si>
  <si>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</si>
  <si>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</si>
  <si>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</si>
  <si>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</si>
  <si>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</si>
  <si>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</si>
  <si>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</si>
  <si>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</si>
  <si>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</si>
  <si>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</si>
  <si>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</si>
  <si>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</si>
  <si>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</si>
  <si>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</si>
  <si>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</si>
  <si>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</si>
  <si>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</si>
  <si>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</si>
  <si>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</si>
  <si>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</si>
  <si>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</si>
  <si>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</si>
  <si>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</si>
  <si>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</si>
  <si>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</si>
  <si>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</si>
  <si>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</si>
  <si>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</si>
  <si>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</si>
  <si>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</si>
  <si>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</si>
  <si>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</si>
  <si>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</si>
  <si>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</si>
  <si>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</si>
  <si>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</si>
  <si>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</si>
  <si>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</si>
  <si>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</si>
  <si>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</si>
  <si>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</si>
  <si>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</si>
  <si>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</si>
  <si>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</si>
  <si>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</si>
  <si>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</si>
  <si>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</si>
  <si>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</si>
  <si>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</si>
  <si>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</si>
  <si>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</si>
  <si>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</si>
  <si>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</si>
  <si>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</si>
  <si>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</si>
  <si>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</si>
  <si>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</si>
  <si>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</si>
  <si>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</si>
  <si>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</si>
  <si>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</si>
  <si>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</si>
  <si>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</si>
  <si>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</si>
  <si>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</si>
  <si>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</si>
  <si>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</si>
  <si>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</si>
  <si>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</si>
  <si>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</si>
  <si>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</si>
  <si>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</si>
  <si>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</si>
  <si>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</si>
  <si>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</si>
  <si>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</si>
  <si>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</si>
  <si>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</si>
  <si>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</si>
  <si>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</si>
  <si>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</si>
  <si>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</si>
  <si>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</si>
  <si>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</si>
  <si>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</si>
  <si>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</si>
  <si>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</si>
  <si>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</si>
  <si>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</si>
  <si>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</si>
  <si>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</si>
  <si>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</si>
  <si>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</si>
  <si>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</si>
  <si>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</si>
  <si>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</si>
  <si>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</si>
  <si>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</si>
  <si>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</si>
  <si>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</si>
  <si>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</si>
  <si>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</si>
  <si>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</si>
  <si>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</si>
  <si>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</si>
  <si>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</si>
  <si>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</si>
  <si>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</si>
  <si>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</si>
  <si>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</si>
  <si>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</si>
  <si>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</si>
  <si>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</si>
  <si>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</si>
  <si>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</si>
  <si>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</si>
  <si>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</si>
  <si>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</si>
  <si>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</si>
  <si>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</si>
  <si>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</si>
  <si>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</si>
  <si>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</si>
  <si>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</si>
  <si>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</si>
  <si>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</si>
  <si>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</si>
  <si>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</si>
  <si>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</si>
  <si>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</si>
  <si>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</si>
  <si>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</si>
  <si>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</si>
  <si>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</si>
  <si>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</si>
  <si>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</si>
  <si>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</si>
  <si>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</si>
  <si>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</si>
  <si>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junio 2017</t>
  </si>
  <si>
    <t>Mes junio</t>
  </si>
  <si>
    <t>Fecha: 08/02/2018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</si>
</sst>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49098373</c:v>
                </c:pt>
                <c:pt idx="1">
                  <c:v>36309729</c:v>
                </c:pt>
                <c:pt idx="2">
                  <c:v>28736522</c:v>
                </c:pt>
                <c:pt idx="3">
                  <c:v>16495201</c:v>
                </c:pt>
                <c:pt idx="4">
                  <c:v>15980647</c:v>
                </c:pt>
                <c:pt idx="5">
                  <c:v>15950498</c:v>
                </c:pt>
                <c:pt idx="6">
                  <c:v>15611640</c:v>
                </c:pt>
                <c:pt idx="7">
                  <c:v>12587398</c:v>
                </c:pt>
                <c:pt idx="8">
                  <c:v>11032074</c:v>
                </c:pt>
                <c:pt idx="9">
                  <c:v>9223831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51997898</c:v>
                </c:pt>
                <c:pt idx="1">
                  <c:v>36224907</c:v>
                </c:pt>
                <c:pt idx="2">
                  <c:v>24323996</c:v>
                </c:pt>
                <c:pt idx="3">
                  <c:v>15042089</c:v>
                </c:pt>
                <c:pt idx="4">
                  <c:v>14378509</c:v>
                </c:pt>
                <c:pt idx="5">
                  <c:v>15318420</c:v>
                </c:pt>
                <c:pt idx="6">
                  <c:v>15302449</c:v>
                </c:pt>
                <c:pt idx="7">
                  <c:v>11112310</c:v>
                </c:pt>
                <c:pt idx="8">
                  <c:v>10087199</c:v>
                </c:pt>
                <c:pt idx="9">
                  <c:v>8466347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46389137</c:v>
                </c:pt>
                <c:pt idx="1">
                  <c:v>36161189</c:v>
                </c:pt>
                <c:pt idx="2">
                  <c:v>28229278</c:v>
                </c:pt>
                <c:pt idx="3">
                  <c:v>16469312</c:v>
                </c:pt>
                <c:pt idx="4">
                  <c:v>15949094</c:v>
                </c:pt>
                <c:pt idx="5">
                  <c:v>15896397</c:v>
                </c:pt>
                <c:pt idx="6">
                  <c:v>15529930</c:v>
                </c:pt>
                <c:pt idx="7">
                  <c:v>11319675</c:v>
                </c:pt>
                <c:pt idx="8">
                  <c:v>11002621</c:v>
                </c:pt>
                <c:pt idx="9">
                  <c:v>9210688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48714870</c:v>
                </c:pt>
                <c:pt idx="1">
                  <c:v>35987166</c:v>
                </c:pt>
                <c:pt idx="2">
                  <c:v>23824945</c:v>
                </c:pt>
                <c:pt idx="3">
                  <c:v>14984305</c:v>
                </c:pt>
                <c:pt idx="4">
                  <c:v>14369155</c:v>
                </c:pt>
                <c:pt idx="5">
                  <c:v>15264556</c:v>
                </c:pt>
                <c:pt idx="6">
                  <c:v>15204576</c:v>
                </c:pt>
                <c:pt idx="7">
                  <c:v>9760933</c:v>
                </c:pt>
                <c:pt idx="8">
                  <c:v>10057289</c:v>
                </c:pt>
                <c:pt idx="9">
                  <c:v>8452843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13517818</c:v>
                </c:pt>
                <c:pt idx="1">
                  <c:v>13226302</c:v>
                </c:pt>
                <c:pt idx="2">
                  <c:v>12152001</c:v>
                </c:pt>
                <c:pt idx="3">
                  <c:v>10922408</c:v>
                </c:pt>
                <c:pt idx="4">
                  <c:v>9103089</c:v>
                </c:pt>
                <c:pt idx="5">
                  <c:v>6680549</c:v>
                </c:pt>
                <c:pt idx="6">
                  <c:v>4298237</c:v>
                </c:pt>
                <c:pt idx="7">
                  <c:v>4068696</c:v>
                </c:pt>
                <c:pt idx="8">
                  <c:v>3393271</c:v>
                </c:pt>
                <c:pt idx="9">
                  <c:v>2613542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13741486</c:v>
                </c:pt>
                <c:pt idx="1">
                  <c:v>11702230</c:v>
                </c:pt>
                <c:pt idx="2">
                  <c:v>12231324</c:v>
                </c:pt>
                <c:pt idx="3">
                  <c:v>9443506</c:v>
                </c:pt>
                <c:pt idx="4">
                  <c:v>8661159</c:v>
                </c:pt>
                <c:pt idx="5">
                  <c:v>6032796</c:v>
                </c:pt>
                <c:pt idx="6">
                  <c:v>4366280</c:v>
                </c:pt>
                <c:pt idx="7">
                  <c:v>3823622</c:v>
                </c:pt>
                <c:pt idx="8">
                  <c:v>3077239</c:v>
                </c:pt>
                <c:pt idx="9">
                  <c:v>3205405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9708612</c:v>
                </c:pt>
                <c:pt idx="1">
                  <c:v>5059584</c:v>
                </c:pt>
                <c:pt idx="2">
                  <c:v>4021218</c:v>
                </c:pt>
                <c:pt idx="3">
                  <c:v>3024560</c:v>
                </c:pt>
                <c:pt idx="4">
                  <c:v>3013006</c:v>
                </c:pt>
                <c:pt idx="5">
                  <c:v>2602934</c:v>
                </c:pt>
                <c:pt idx="6">
                  <c:v>2551001</c:v>
                </c:pt>
                <c:pt idx="7">
                  <c:v>2103471</c:v>
                </c:pt>
                <c:pt idx="8">
                  <c:v>2077179</c:v>
                </c:pt>
                <c:pt idx="9">
                  <c:v>2066335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8899249</c:v>
                </c:pt>
                <c:pt idx="1">
                  <c:v>4495771</c:v>
                </c:pt>
                <c:pt idx="2">
                  <c:v>3906947</c:v>
                </c:pt>
                <c:pt idx="3">
                  <c:v>2388885</c:v>
                </c:pt>
                <c:pt idx="4">
                  <c:v>2785243</c:v>
                </c:pt>
                <c:pt idx="5">
                  <c:v>2281709</c:v>
                </c:pt>
                <c:pt idx="6">
                  <c:v>2601561</c:v>
                </c:pt>
                <c:pt idx="7">
                  <c:v>2130335</c:v>
                </c:pt>
                <c:pt idx="8">
                  <c:v>2250626</c:v>
                </c:pt>
                <c:pt idx="9">
                  <c:v>2224095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33495222</c:v>
                </c:pt>
                <c:pt idx="1">
                  <c:v>31980078</c:v>
                </c:pt>
                <c:pt idx="2">
                  <c:v>19482394</c:v>
                </c:pt>
                <c:pt idx="3">
                  <c:v>7695817</c:v>
                </c:pt>
                <c:pt idx="4">
                  <c:v>6267142</c:v>
                </c:pt>
                <c:pt idx="5">
                  <c:v>4689837</c:v>
                </c:pt>
                <c:pt idx="6">
                  <c:v>3296677</c:v>
                </c:pt>
                <c:pt idx="7">
                  <c:v>1887891</c:v>
                </c:pt>
                <c:pt idx="8">
                  <c:v>1776309</c:v>
                </c:pt>
                <c:pt idx="9">
                  <c:v>1066787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32756312</c:v>
                </c:pt>
                <c:pt idx="1">
                  <c:v>34283838</c:v>
                </c:pt>
                <c:pt idx="2">
                  <c:v>15568054</c:v>
                </c:pt>
                <c:pt idx="3">
                  <c:v>6385520</c:v>
                </c:pt>
                <c:pt idx="4">
                  <c:v>5865675</c:v>
                </c:pt>
                <c:pt idx="5">
                  <c:v>4473062</c:v>
                </c:pt>
                <c:pt idx="6">
                  <c:v>3088417</c:v>
                </c:pt>
                <c:pt idx="7">
                  <c:v>1697678</c:v>
                </c:pt>
                <c:pt idx="8">
                  <c:v>1866268</c:v>
                </c:pt>
                <c:pt idx="9">
                  <c:v>1282698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27879373</c:v>
                </c:pt>
                <c:pt idx="1">
                  <c:v>27421690</c:v>
                </c:pt>
                <c:pt idx="2">
                  <c:v>13789128</c:v>
                </c:pt>
                <c:pt idx="3">
                  <c:v>5711806</c:v>
                </c:pt>
                <c:pt idx="4">
                  <c:v>2995795</c:v>
                </c:pt>
                <c:pt idx="5">
                  <c:v>1749968</c:v>
                </c:pt>
                <c:pt idx="6">
                  <c:v>1512188</c:v>
                </c:pt>
                <c:pt idx="7">
                  <c:v>1261657</c:v>
                </c:pt>
                <c:pt idx="8">
                  <c:v>623629</c:v>
                </c:pt>
                <c:pt idx="9">
                  <c:v>543766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27141023</c:v>
                </c:pt>
                <c:pt idx="1">
                  <c:v>29898010</c:v>
                </c:pt>
                <c:pt idx="2">
                  <c:v>10096092</c:v>
                </c:pt>
                <c:pt idx="3">
                  <c:v>4372587</c:v>
                </c:pt>
                <c:pt idx="4">
                  <c:v>3015111</c:v>
                </c:pt>
                <c:pt idx="5">
                  <c:v>1561859</c:v>
                </c:pt>
                <c:pt idx="6">
                  <c:v>1386368</c:v>
                </c:pt>
                <c:pt idx="7">
                  <c:v>1372250</c:v>
                </c:pt>
                <c:pt idx="8">
                  <c:v>586460</c:v>
                </c:pt>
                <c:pt idx="9">
                  <c:v>600115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32711</c:v>
                </c:pt>
                <c:pt idx="1">
                  <c:v>24060</c:v>
                </c:pt>
                <c:pt idx="2">
                  <c:v>15207</c:v>
                </c:pt>
                <c:pt idx="3">
                  <c:v>8688</c:v>
                </c:pt>
                <c:pt idx="4">
                  <c:v>7968</c:v>
                </c:pt>
                <c:pt idx="5">
                  <c:v>5215</c:v>
                </c:pt>
                <c:pt idx="6">
                  <c:v>3422</c:v>
                </c:pt>
                <c:pt idx="7">
                  <c:v>2163</c:v>
                </c:pt>
                <c:pt idx="8">
                  <c:v>2092</c:v>
                </c:pt>
                <c:pt idx="9">
                  <c:v>1987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33595</c:v>
                </c:pt>
                <c:pt idx="1">
                  <c:v>21375</c:v>
                </c:pt>
                <c:pt idx="2">
                  <c:v>15655</c:v>
                </c:pt>
                <c:pt idx="3">
                  <c:v>8994</c:v>
                </c:pt>
                <c:pt idx="4">
                  <c:v>7342</c:v>
                </c:pt>
                <c:pt idx="5">
                  <c:v>4558</c:v>
                </c:pt>
                <c:pt idx="6">
                  <c:v>4664</c:v>
                </c:pt>
                <c:pt idx="7">
                  <c:v>2131</c:v>
                </c:pt>
                <c:pt idx="8">
                  <c:v>2139</c:v>
                </c:pt>
                <c:pt idx="9">
                  <c:v>1898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1438908</c:v>
                </c:pt>
                <c:pt idx="1">
                  <c:v>1267118</c:v>
                </c:pt>
                <c:pt idx="2">
                  <c:v>505152</c:v>
                </c:pt>
                <c:pt idx="3">
                  <c:v>368618</c:v>
                </c:pt>
                <c:pt idx="4">
                  <c:v>295812</c:v>
                </c:pt>
                <c:pt idx="5">
                  <c:v>147578</c:v>
                </c:pt>
                <c:pt idx="6">
                  <c:v>87929</c:v>
                </c:pt>
                <c:pt idx="7">
                  <c:v>84791</c:v>
                </c:pt>
                <c:pt idx="8">
                  <c:v>75115</c:v>
                </c:pt>
                <c:pt idx="9">
                  <c:v>55058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1701226</c:v>
                </c:pt>
                <c:pt idx="1">
                  <c:v>1350575</c:v>
                </c:pt>
                <c:pt idx="2">
                  <c:v>496912</c:v>
                </c:pt>
                <c:pt idx="3">
                  <c:v>316451</c:v>
                </c:pt>
                <c:pt idx="4">
                  <c:v>277263</c:v>
                </c:pt>
                <c:pt idx="5">
                  <c:v>236554</c:v>
                </c:pt>
                <c:pt idx="6">
                  <c:v>91711</c:v>
                </c:pt>
                <c:pt idx="7">
                  <c:v>96063</c:v>
                </c:pt>
                <c:pt idx="8">
                  <c:v>76319</c:v>
                </c:pt>
                <c:pt idx="9">
                  <c:v>69129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1351781</c:v>
                </c:pt>
                <c:pt idx="1">
                  <c:v>1111995</c:v>
                </c:pt>
                <c:pt idx="2">
                  <c:v>364296</c:v>
                </c:pt>
                <c:pt idx="3">
                  <c:v>283498</c:v>
                </c:pt>
                <c:pt idx="4">
                  <c:v>274762</c:v>
                </c:pt>
                <c:pt idx="5">
                  <c:v>108461</c:v>
                </c:pt>
                <c:pt idx="6">
                  <c:v>66188</c:v>
                </c:pt>
                <c:pt idx="7">
                  <c:v>41178</c:v>
                </c:pt>
                <c:pt idx="8">
                  <c:v>31809</c:v>
                </c:pt>
                <c:pt idx="9">
                  <c:v>24689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1614737</c:v>
                </c:pt>
                <c:pt idx="1">
                  <c:v>1207823</c:v>
                </c:pt>
                <c:pt idx="2">
                  <c:v>380388</c:v>
                </c:pt>
                <c:pt idx="3">
                  <c:v>263337</c:v>
                </c:pt>
                <c:pt idx="4">
                  <c:v>252048</c:v>
                </c:pt>
                <c:pt idx="5">
                  <c:v>199047</c:v>
                </c:pt>
                <c:pt idx="6">
                  <c:v>66174</c:v>
                </c:pt>
                <c:pt idx="7">
                  <c:v>41372</c:v>
                </c:pt>
                <c:pt idx="8">
                  <c:v>29180</c:v>
                </c:pt>
                <c:pt idx="9">
                  <c:v>13744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SANTA CRUZ DE TENERIFE</c:v>
                </c:pt>
                <c:pt idx="6">
                  <c:v>BALEARES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1269848</c:v>
                </c:pt>
                <c:pt idx="1">
                  <c:v>141582</c:v>
                </c:pt>
                <c:pt idx="2">
                  <c:v>5616</c:v>
                </c:pt>
                <c:pt idx="3">
                  <c:v>2808</c:v>
                </c:pt>
                <c:pt idx="4">
                  <c:v>2260</c:v>
                </c:pt>
                <c:pt idx="5">
                  <c:v>429</c:v>
                </c:pt>
                <c:pt idx="6">
                  <c:v>149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FERROL-SAN CIBRAO</c:v>
                </c:pt>
                <c:pt idx="5">
                  <c:v>SANTA CRUZ DE TENERIFE</c:v>
                </c:pt>
                <c:pt idx="6">
                  <c:v>BALEARES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1581465</c:v>
                </c:pt>
                <c:pt idx="1">
                  <c:v>135503</c:v>
                </c:pt>
                <c:pt idx="2">
                  <c:v>20568</c:v>
                </c:pt>
                <c:pt idx="3">
                  <c:v>0</c:v>
                </c:pt>
                <c:pt idx="4">
                  <c:v>173</c:v>
                </c:pt>
                <c:pt idx="5">
                  <c:v>1252</c:v>
                </c:pt>
                <c:pt idx="6">
                  <c:v>194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31175978</c:v>
                </c:pt>
                <c:pt idx="1">
                  <c:v>16912852</c:v>
                </c:pt>
                <c:pt idx="2">
                  <c:v>7874809</c:v>
                </c:pt>
                <c:pt idx="3">
                  <c:v>4813729</c:v>
                </c:pt>
                <c:pt idx="4">
                  <c:v>1522807</c:v>
                </c:pt>
                <c:pt idx="5">
                  <c:v>1276096</c:v>
                </c:pt>
                <c:pt idx="6">
                  <c:v>335797</c:v>
                </c:pt>
                <c:pt idx="7">
                  <c:v>242932</c:v>
                </c:pt>
                <c:pt idx="8">
                  <c:v>141072</c:v>
                </c:pt>
                <c:pt idx="9">
                  <c:v>130297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33285143</c:v>
                </c:pt>
                <c:pt idx="1">
                  <c:v>16388437</c:v>
                </c:pt>
                <c:pt idx="2">
                  <c:v>4411336</c:v>
                </c:pt>
                <c:pt idx="3">
                  <c:v>3527218</c:v>
                </c:pt>
                <c:pt idx="4">
                  <c:v>1308340</c:v>
                </c:pt>
                <c:pt idx="5">
                  <c:v>1240409</c:v>
                </c:pt>
                <c:pt idx="6">
                  <c:v>87030</c:v>
                </c:pt>
                <c:pt idx="7">
                  <c:v>335004</c:v>
                </c:pt>
                <c:pt idx="8">
                  <c:v>59368</c:v>
                </c:pt>
                <c:pt idx="9">
                  <c:v>81467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25291480</c:v>
                </c:pt>
                <c:pt idx="1">
                  <c:v>16729501</c:v>
                </c:pt>
                <c:pt idx="2">
                  <c:v>5223715</c:v>
                </c:pt>
                <c:pt idx="3">
                  <c:v>3628118</c:v>
                </c:pt>
                <c:pt idx="4">
                  <c:v>329746</c:v>
                </c:pt>
                <c:pt idx="5">
                  <c:v>135168</c:v>
                </c:pt>
                <c:pt idx="6">
                  <c:v>90465</c:v>
                </c:pt>
                <c:pt idx="7">
                  <c:v>61955</c:v>
                </c:pt>
                <c:pt idx="8">
                  <c:v>30662</c:v>
                </c:pt>
                <c:pt idx="9">
                  <c:v>29462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27710567</c:v>
                </c:pt>
                <c:pt idx="1">
                  <c:v>16296355</c:v>
                </c:pt>
                <c:pt idx="2">
                  <c:v>1966827</c:v>
                </c:pt>
                <c:pt idx="3">
                  <c:v>2491536</c:v>
                </c:pt>
                <c:pt idx="4">
                  <c:v>84304</c:v>
                </c:pt>
                <c:pt idx="5">
                  <c:v>47393</c:v>
                </c:pt>
                <c:pt idx="6">
                  <c:v>58819</c:v>
                </c:pt>
                <c:pt idx="7">
                  <c:v>1869</c:v>
                </c:pt>
                <c:pt idx="8">
                  <c:v>110402</c:v>
                </c:pt>
                <c:pt idx="9">
                  <c:v>17270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6219158</c:v>
                </c:pt>
                <c:pt idx="1">
                  <c:v>5316396</c:v>
                </c:pt>
                <c:pt idx="2">
                  <c:v>4566533</c:v>
                </c:pt>
                <c:pt idx="3">
                  <c:v>4421146</c:v>
                </c:pt>
                <c:pt idx="4">
                  <c:v>1864860</c:v>
                </c:pt>
                <c:pt idx="5">
                  <c:v>1610389</c:v>
                </c:pt>
                <c:pt idx="6">
                  <c:v>802638</c:v>
                </c:pt>
                <c:pt idx="7">
                  <c:v>551942</c:v>
                </c:pt>
                <c:pt idx="8">
                  <c:v>507333</c:v>
                </c:pt>
                <c:pt idx="9">
                  <c:v>484328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CEUTA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5803192</c:v>
                </c:pt>
                <c:pt idx="1">
                  <c:v>5070849</c:v>
                </c:pt>
                <c:pt idx="2">
                  <c:v>4776052</c:v>
                </c:pt>
                <c:pt idx="3">
                  <c:v>4247038</c:v>
                </c:pt>
                <c:pt idx="4">
                  <c:v>1789364</c:v>
                </c:pt>
                <c:pt idx="5">
                  <c:v>1622687</c:v>
                </c:pt>
                <c:pt idx="6">
                  <c:v>726516</c:v>
                </c:pt>
                <c:pt idx="7">
                  <c:v>538390</c:v>
                </c:pt>
                <c:pt idx="8">
                  <c:v>372978</c:v>
                </c:pt>
                <c:pt idx="9">
                  <c:v>528042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132772</c:v>
                </c:pt>
                <c:pt idx="1">
                  <c:v>122971</c:v>
                </c:pt>
                <c:pt idx="2">
                  <c:v>105368</c:v>
                </c:pt>
                <c:pt idx="3">
                  <c:v>100359</c:v>
                </c:pt>
                <c:pt idx="4">
                  <c:v>68049</c:v>
                </c:pt>
                <c:pt idx="5">
                  <c:v>59689</c:v>
                </c:pt>
                <c:pt idx="6">
                  <c:v>17290</c:v>
                </c:pt>
                <c:pt idx="7">
                  <c:v>13772</c:v>
                </c:pt>
                <c:pt idx="8">
                  <c:v>12219</c:v>
                </c:pt>
                <c:pt idx="9">
                  <c:v>10625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131189</c:v>
                </c:pt>
                <c:pt idx="1">
                  <c:v>141054</c:v>
                </c:pt>
                <c:pt idx="2">
                  <c:v>119256</c:v>
                </c:pt>
                <c:pt idx="3">
                  <c:v>102422</c:v>
                </c:pt>
                <c:pt idx="4">
                  <c:v>69723</c:v>
                </c:pt>
                <c:pt idx="5">
                  <c:v>69581</c:v>
                </c:pt>
                <c:pt idx="6">
                  <c:v>17062</c:v>
                </c:pt>
                <c:pt idx="7">
                  <c:v>10572</c:v>
                </c:pt>
                <c:pt idx="8">
                  <c:v>5480</c:v>
                </c:pt>
                <c:pt idx="9">
                  <c:v>12042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2349025</c:v>
                </c:pt>
                <c:pt idx="1">
                  <c:v>2153354</c:v>
                </c:pt>
                <c:pt idx="2">
                  <c:v>1392417</c:v>
                </c:pt>
                <c:pt idx="3">
                  <c:v>518149</c:v>
                </c:pt>
                <c:pt idx="4">
                  <c:v>282448</c:v>
                </c:pt>
                <c:pt idx="5">
                  <c:v>193283</c:v>
                </c:pt>
                <c:pt idx="6">
                  <c:v>125419</c:v>
                </c:pt>
                <c:pt idx="7">
                  <c:v>89032</c:v>
                </c:pt>
                <c:pt idx="8">
                  <c:v>79370</c:v>
                </c:pt>
                <c:pt idx="9">
                  <c:v>62792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2373775</c:v>
                </c:pt>
                <c:pt idx="1">
                  <c:v>2355712</c:v>
                </c:pt>
                <c:pt idx="2">
                  <c:v>1073928</c:v>
                </c:pt>
                <c:pt idx="3">
                  <c:v>442004</c:v>
                </c:pt>
                <c:pt idx="4">
                  <c:v>287630</c:v>
                </c:pt>
                <c:pt idx="5">
                  <c:v>179171</c:v>
                </c:pt>
                <c:pt idx="6">
                  <c:v>112205</c:v>
                </c:pt>
                <c:pt idx="7">
                  <c:v>95766</c:v>
                </c:pt>
                <c:pt idx="8">
                  <c:v>75496</c:v>
                </c:pt>
                <c:pt idx="9">
                  <c:v>66317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1976803</c:v>
                </c:pt>
                <c:pt idx="1">
                  <c:v>1278344</c:v>
                </c:pt>
                <c:pt idx="2">
                  <c:v>466699</c:v>
                </c:pt>
                <c:pt idx="3">
                  <c:v>251888</c:v>
                </c:pt>
                <c:pt idx="4">
                  <c:v>28149</c:v>
                </c:pt>
                <c:pt idx="5">
                  <c:v>19896</c:v>
                </c:pt>
                <c:pt idx="6">
                  <c:v>7453</c:v>
                </c:pt>
                <c:pt idx="7">
                  <c:v>5470</c:v>
                </c:pt>
                <c:pt idx="8">
                  <c:v>2934</c:v>
                </c:pt>
                <c:pt idx="9">
                  <c:v>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2175412</c:v>
                </c:pt>
                <c:pt idx="1">
                  <c:v>1261496</c:v>
                </c:pt>
                <c:pt idx="2">
                  <c:v>202185</c:v>
                </c:pt>
                <c:pt idx="3">
                  <c:v>195922</c:v>
                </c:pt>
                <c:pt idx="4">
                  <c:v>18885</c:v>
                </c:pt>
                <c:pt idx="5">
                  <c:v>6082</c:v>
                </c:pt>
                <c:pt idx="6">
                  <c:v>181</c:v>
                </c:pt>
                <c:pt idx="7">
                  <c:v>3772</c:v>
                </c:pt>
                <c:pt idx="8">
                  <c:v>9428</c:v>
                </c:pt>
                <c:pt idx="9">
                  <c:v>1613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225566</c:v>
                </c:pt>
                <c:pt idx="1">
                  <c:v>170257</c:v>
                </c:pt>
                <c:pt idx="2">
                  <c:v>121466</c:v>
                </c:pt>
                <c:pt idx="3">
                  <c:v>95445</c:v>
                </c:pt>
                <c:pt idx="4">
                  <c:v>68529</c:v>
                </c:pt>
                <c:pt idx="5">
                  <c:v>62489</c:v>
                </c:pt>
                <c:pt idx="6">
                  <c:v>49888</c:v>
                </c:pt>
                <c:pt idx="7">
                  <c:v>32389</c:v>
                </c:pt>
                <c:pt idx="8">
                  <c:v>27160</c:v>
                </c:pt>
                <c:pt idx="9">
                  <c:v>21577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206132</c:v>
                </c:pt>
                <c:pt idx="1">
                  <c:v>157070</c:v>
                </c:pt>
                <c:pt idx="2">
                  <c:v>115281</c:v>
                </c:pt>
                <c:pt idx="3">
                  <c:v>97964</c:v>
                </c:pt>
                <c:pt idx="4">
                  <c:v>64034</c:v>
                </c:pt>
                <c:pt idx="5">
                  <c:v>66290</c:v>
                </c:pt>
                <c:pt idx="6">
                  <c:v>71825</c:v>
                </c:pt>
                <c:pt idx="7">
                  <c:v>32357</c:v>
                </c:pt>
                <c:pt idx="8">
                  <c:v>18775</c:v>
                </c:pt>
                <c:pt idx="9">
                  <c:v>1927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975236</c:v>
                </c:pt>
                <c:pt idx="1">
                  <c:v>804250</c:v>
                </c:pt>
                <c:pt idx="2">
                  <c:v>248514</c:v>
                </c:pt>
                <c:pt idx="3">
                  <c:v>174502</c:v>
                </c:pt>
                <c:pt idx="4">
                  <c:v>104306</c:v>
                </c:pt>
                <c:pt idx="5">
                  <c:v>72253</c:v>
                </c:pt>
                <c:pt idx="6">
                  <c:v>40690</c:v>
                </c:pt>
                <c:pt idx="7">
                  <c:v>35310</c:v>
                </c:pt>
                <c:pt idx="8">
                  <c:v>31863</c:v>
                </c:pt>
                <c:pt idx="9">
                  <c:v>29313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1014315</c:v>
                </c:pt>
                <c:pt idx="1">
                  <c:v>756460</c:v>
                </c:pt>
                <c:pt idx="2">
                  <c:v>253987</c:v>
                </c:pt>
                <c:pt idx="3">
                  <c:v>178873</c:v>
                </c:pt>
                <c:pt idx="4">
                  <c:v>102809</c:v>
                </c:pt>
                <c:pt idx="5">
                  <c:v>76907</c:v>
                </c:pt>
                <c:pt idx="6">
                  <c:v>39947</c:v>
                </c:pt>
                <c:pt idx="7">
                  <c:v>19242</c:v>
                </c:pt>
                <c:pt idx="8">
                  <c:v>33063</c:v>
                </c:pt>
                <c:pt idx="9">
                  <c:v>25151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1070681</c:v>
                </c:pt>
                <c:pt idx="1">
                  <c:v>925718</c:v>
                </c:pt>
                <c:pt idx="2">
                  <c:v>280903</c:v>
                </c:pt>
                <c:pt idx="3">
                  <c:v>266261</c:v>
                </c:pt>
                <c:pt idx="4">
                  <c:v>190916</c:v>
                </c:pt>
                <c:pt idx="5">
                  <c:v>176551</c:v>
                </c:pt>
                <c:pt idx="6">
                  <c:v>105523</c:v>
                </c:pt>
                <c:pt idx="7">
                  <c:v>83562</c:v>
                </c:pt>
                <c:pt idx="8">
                  <c:v>78164</c:v>
                </c:pt>
                <c:pt idx="9">
                  <c:v>62514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1112279</c:v>
                </c:pt>
                <c:pt idx="1">
                  <c:v>871743</c:v>
                </c:pt>
                <c:pt idx="2">
                  <c:v>286344</c:v>
                </c:pt>
                <c:pt idx="3">
                  <c:v>246082</c:v>
                </c:pt>
                <c:pt idx="4">
                  <c:v>177558</c:v>
                </c:pt>
                <c:pt idx="5">
                  <c:v>180300</c:v>
                </c:pt>
                <c:pt idx="6">
                  <c:v>106123</c:v>
                </c:pt>
                <c:pt idx="7">
                  <c:v>91994</c:v>
                </c:pt>
                <c:pt idx="8">
                  <c:v>71931</c:v>
                </c:pt>
                <c:pt idx="9">
                  <c:v>66317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3077202</c:v>
                </c:pt>
                <c:pt idx="1">
                  <c:v>2581752</c:v>
                </c:pt>
                <c:pt idx="2">
                  <c:v>1992599</c:v>
                </c:pt>
                <c:pt idx="3">
                  <c:v>1576111</c:v>
                </c:pt>
                <c:pt idx="4">
                  <c:v>1109094</c:v>
                </c:pt>
                <c:pt idx="5">
                  <c:v>768564</c:v>
                </c:pt>
                <c:pt idx="6">
                  <c:v>418695</c:v>
                </c:pt>
                <c:pt idx="7">
                  <c:v>325402</c:v>
                </c:pt>
                <c:pt idx="8">
                  <c:v>300597</c:v>
                </c:pt>
                <c:pt idx="9">
                  <c:v>238864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2880722</c:v>
                </c:pt>
                <c:pt idx="1">
                  <c:v>2555731</c:v>
                </c:pt>
                <c:pt idx="2">
                  <c:v>2052118</c:v>
                </c:pt>
                <c:pt idx="3">
                  <c:v>1495203</c:v>
                </c:pt>
                <c:pt idx="4">
                  <c:v>1154544</c:v>
                </c:pt>
                <c:pt idx="5">
                  <c:v>855131</c:v>
                </c:pt>
                <c:pt idx="6">
                  <c:v>336809</c:v>
                </c:pt>
                <c:pt idx="7">
                  <c:v>280209</c:v>
                </c:pt>
                <c:pt idx="8">
                  <c:v>287784</c:v>
                </c:pt>
                <c:pt idx="9">
                  <c:v>213766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1042437</c:v>
                </c:pt>
                <c:pt idx="1">
                  <c:v>755322</c:v>
                </c:pt>
                <c:pt idx="2">
                  <c:v>562627</c:v>
                </c:pt>
                <c:pt idx="3">
                  <c:v>398221</c:v>
                </c:pt>
                <c:pt idx="4">
                  <c:v>201884</c:v>
                </c:pt>
                <c:pt idx="5">
                  <c:v>150225</c:v>
                </c:pt>
                <c:pt idx="6">
                  <c:v>137878</c:v>
                </c:pt>
                <c:pt idx="7">
                  <c:v>91835</c:v>
                </c:pt>
                <c:pt idx="8">
                  <c:v>74762</c:v>
                </c:pt>
                <c:pt idx="9">
                  <c:v>67758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1017874</c:v>
                </c:pt>
                <c:pt idx="1">
                  <c:v>729444</c:v>
                </c:pt>
                <c:pt idx="2">
                  <c:v>606132</c:v>
                </c:pt>
                <c:pt idx="3">
                  <c:v>448084</c:v>
                </c:pt>
                <c:pt idx="4">
                  <c:v>170698</c:v>
                </c:pt>
                <c:pt idx="5">
                  <c:v>139179</c:v>
                </c:pt>
                <c:pt idx="6">
                  <c:v>131740</c:v>
                </c:pt>
                <c:pt idx="7">
                  <c:v>64314</c:v>
                </c:pt>
                <c:pt idx="8">
                  <c:v>47475</c:v>
                </c:pt>
                <c:pt idx="9">
                  <c:v>75958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526288</c:v>
                </c:pt>
                <c:pt idx="1">
                  <c:v>405299</c:v>
                </c:pt>
                <c:pt idx="2">
                  <c:v>240134</c:v>
                </c:pt>
                <c:pt idx="3">
                  <c:v>188577</c:v>
                </c:pt>
                <c:pt idx="4">
                  <c:v>137303</c:v>
                </c:pt>
                <c:pt idx="5">
                  <c:v>117549</c:v>
                </c:pt>
                <c:pt idx="6">
                  <c:v>58130</c:v>
                </c:pt>
                <c:pt idx="7">
                  <c:v>52394</c:v>
                </c:pt>
                <c:pt idx="8">
                  <c:v>51137</c:v>
                </c:pt>
                <c:pt idx="9">
                  <c:v>41136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494110</c:v>
                </c:pt>
                <c:pt idx="1">
                  <c:v>403501</c:v>
                </c:pt>
                <c:pt idx="2">
                  <c:v>211894</c:v>
                </c:pt>
                <c:pt idx="3">
                  <c:v>181212</c:v>
                </c:pt>
                <c:pt idx="4">
                  <c:v>148057</c:v>
                </c:pt>
                <c:pt idx="5">
                  <c:v>103579</c:v>
                </c:pt>
                <c:pt idx="6">
                  <c:v>35966</c:v>
                </c:pt>
                <c:pt idx="7">
                  <c:v>48392</c:v>
                </c:pt>
                <c:pt idx="8">
                  <c:v>42316</c:v>
                </c:pt>
                <c:pt idx="9">
                  <c:v>35978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435610</c:v>
                </c:pt>
                <c:pt idx="1">
                  <c:v>412635</c:v>
                </c:pt>
                <c:pt idx="2">
                  <c:v>268912</c:v>
                </c:pt>
                <c:pt idx="3">
                  <c:v>248022</c:v>
                </c:pt>
                <c:pt idx="4">
                  <c:v>123273</c:v>
                </c:pt>
                <c:pt idx="5">
                  <c:v>107617</c:v>
                </c:pt>
                <c:pt idx="6">
                  <c:v>83252</c:v>
                </c:pt>
                <c:pt idx="7">
                  <c:v>49414</c:v>
                </c:pt>
                <c:pt idx="8">
                  <c:v>36108</c:v>
                </c:pt>
                <c:pt idx="9">
                  <c:v>7481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477275</c:v>
                </c:pt>
                <c:pt idx="1">
                  <c:v>412589</c:v>
                </c:pt>
                <c:pt idx="2">
                  <c:v>252627</c:v>
                </c:pt>
                <c:pt idx="3">
                  <c:v>239541</c:v>
                </c:pt>
                <c:pt idx="4">
                  <c:v>138609</c:v>
                </c:pt>
                <c:pt idx="5">
                  <c:v>86507</c:v>
                </c:pt>
                <c:pt idx="6">
                  <c:v>91400</c:v>
                </c:pt>
                <c:pt idx="7">
                  <c:v>43129</c:v>
                </c:pt>
                <c:pt idx="8">
                  <c:v>29294</c:v>
                </c:pt>
                <c:pt idx="9">
                  <c:v>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18995</c:v>
                </c:pt>
                <c:pt idx="1">
                  <c:v>13225</c:v>
                </c:pt>
                <c:pt idx="2">
                  <c:v>6233</c:v>
                </c:pt>
                <c:pt idx="3">
                  <c:v>5746</c:v>
                </c:pt>
                <c:pt idx="4">
                  <c:v>5181</c:v>
                </c:pt>
                <c:pt idx="5">
                  <c:v>4215</c:v>
                </c:pt>
                <c:pt idx="6">
                  <c:v>3716</c:v>
                </c:pt>
                <c:pt idx="7">
                  <c:v>1386</c:v>
                </c:pt>
                <c:pt idx="8">
                  <c:v>1310</c:v>
                </c:pt>
                <c:pt idx="9">
                  <c:v>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17702</c:v>
                </c:pt>
                <c:pt idx="1">
                  <c:v>13828</c:v>
                </c:pt>
                <c:pt idx="2">
                  <c:v>6067</c:v>
                </c:pt>
                <c:pt idx="3">
                  <c:v>5874</c:v>
                </c:pt>
                <c:pt idx="4">
                  <c:v>5180</c:v>
                </c:pt>
                <c:pt idx="5">
                  <c:v>4173</c:v>
                </c:pt>
                <c:pt idx="6">
                  <c:v>3853</c:v>
                </c:pt>
                <c:pt idx="7">
                  <c:v>1381</c:v>
                </c:pt>
                <c:pt idx="8">
                  <c:v>1265</c:v>
                </c:pt>
                <c:pt idx="9">
                  <c:v>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197274358</c:v>
                </c:pt>
                <c:pt idx="1">
                  <c:v>148867478</c:v>
                </c:pt>
                <c:pt idx="2">
                  <c:v>122749564</c:v>
                </c:pt>
                <c:pt idx="3">
                  <c:v>114220533</c:v>
                </c:pt>
                <c:pt idx="4">
                  <c:v>101269123</c:v>
                </c:pt>
                <c:pt idx="5">
                  <c:v>86544051</c:v>
                </c:pt>
                <c:pt idx="6">
                  <c:v>30396956</c:v>
                </c:pt>
                <c:pt idx="7">
                  <c:v>23456339</c:v>
                </c:pt>
                <c:pt idx="8">
                  <c:v>22345343</c:v>
                </c:pt>
                <c:pt idx="9">
                  <c:v>18991762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216964661</c:v>
                </c:pt>
                <c:pt idx="1">
                  <c:v>144000906</c:v>
                </c:pt>
                <c:pt idx="2">
                  <c:v>125586595</c:v>
                </c:pt>
                <c:pt idx="3">
                  <c:v>118887425</c:v>
                </c:pt>
                <c:pt idx="4">
                  <c:v>95097827</c:v>
                </c:pt>
                <c:pt idx="5">
                  <c:v>84359950</c:v>
                </c:pt>
                <c:pt idx="6">
                  <c:v>30113749</c:v>
                </c:pt>
                <c:pt idx="7">
                  <c:v>22532263</c:v>
                </c:pt>
                <c:pt idx="8">
                  <c:v>21533024</c:v>
                </c:pt>
                <c:pt idx="9">
                  <c:v>17673238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321</c:v>
                </c:pt>
                <c:pt idx="1">
                  <c:v>317</c:v>
                </c:pt>
                <c:pt idx="2">
                  <c:v>254</c:v>
                </c:pt>
                <c:pt idx="3">
                  <c:v>237</c:v>
                </c:pt>
                <c:pt idx="4">
                  <c:v>125</c:v>
                </c:pt>
                <c:pt idx="5">
                  <c:v>115</c:v>
                </c:pt>
                <c:pt idx="6">
                  <c:v>74</c:v>
                </c:pt>
                <c:pt idx="7">
                  <c:v>57</c:v>
                </c:pt>
                <c:pt idx="8">
                  <c:v>53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287</c:v>
                </c:pt>
                <c:pt idx="1">
                  <c:v>295</c:v>
                </c:pt>
                <c:pt idx="2">
                  <c:v>266</c:v>
                </c:pt>
                <c:pt idx="3">
                  <c:v>250</c:v>
                </c:pt>
                <c:pt idx="4">
                  <c:v>102</c:v>
                </c:pt>
                <c:pt idx="5">
                  <c:v>112</c:v>
                </c:pt>
                <c:pt idx="6">
                  <c:v>72</c:v>
                </c:pt>
                <c:pt idx="7">
                  <c:v>46</c:v>
                </c:pt>
                <c:pt idx="8">
                  <c:v>42</c:v>
                </c:pt>
                <c:pt idx="9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opLeftCell="B1"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6" t="s">
        <v>28</v>
      </c>
      <c r="B6" s="107"/>
      <c r="C6" s="107"/>
      <c r="D6" s="103" t="s">
        <v>176</v>
      </c>
      <c r="E6" s="104"/>
      <c r="F6" s="103" t="s">
        <v>157</v>
      </c>
      <c r="G6" s="104"/>
      <c r="H6" s="105" t="s">
        <v>27</v>
      </c>
      <c r="I6" s="104"/>
    </row>
    <row r="7" spans="1:13" x14ac:dyDescent="0.25">
      <c r="A7" s="108"/>
      <c r="B7" s="108"/>
      <c r="C7" s="108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97" t="s">
        <v>10</v>
      </c>
      <c r="B8" s="97" t="s">
        <v>11</v>
      </c>
      <c r="C8" s="57" t="s">
        <v>12</v>
      </c>
      <c r="D8" s="58">
        <f>Líquidos!B35</f>
        <v>13719300</v>
      </c>
      <c r="E8" s="58">
        <f>Líquidos!C35</f>
        <v>14638750</v>
      </c>
      <c r="F8" s="58">
        <f>Líquidos!D35</f>
        <v>82493228</v>
      </c>
      <c r="G8" s="58">
        <f>Líquidos!E35</f>
        <v>86029960</v>
      </c>
      <c r="H8" s="58">
        <f>G8-F8</f>
        <v>3536732</v>
      </c>
      <c r="I8" s="59">
        <f>((G8*100/F8)-100)</f>
        <v>4.287299801142467</v>
      </c>
    </row>
    <row r="9" spans="1:13" x14ac:dyDescent="0.25">
      <c r="A9" s="98"/>
      <c r="B9" s="100"/>
      <c r="C9" s="57" t="s">
        <v>13</v>
      </c>
      <c r="D9" s="58">
        <f>Sólidos!B35</f>
        <v>7575671</v>
      </c>
      <c r="E9" s="58">
        <f>Sólidos!C35</f>
        <v>7973944</v>
      </c>
      <c r="F9" s="58">
        <f>Sólidos!D35</f>
        <v>45431707</v>
      </c>
      <c r="G9" s="58">
        <f>Sólidos!E35</f>
        <v>46668333</v>
      </c>
      <c r="H9" s="58">
        <f t="shared" ref="H9:H19" si="0">G9-F9</f>
        <v>1236626</v>
      </c>
      <c r="I9" s="59">
        <f t="shared" ref="I9:I19" si="1">((G9*100/F9)-100)</f>
        <v>2.7219448302922018</v>
      </c>
    </row>
    <row r="10" spans="1:13" x14ac:dyDescent="0.25">
      <c r="A10" s="98"/>
      <c r="B10" s="97" t="s">
        <v>14</v>
      </c>
      <c r="C10" s="57" t="s">
        <v>15</v>
      </c>
      <c r="D10" s="58">
        <f>D12-D11</f>
        <v>6154191</v>
      </c>
      <c r="E10" s="58">
        <f t="shared" ref="E10:G10" si="2">E12-E11</f>
        <v>6393778</v>
      </c>
      <c r="F10" s="58">
        <f t="shared" si="2"/>
        <v>34562358</v>
      </c>
      <c r="G10" s="58">
        <f t="shared" si="2"/>
        <v>36095243</v>
      </c>
      <c r="H10" s="58">
        <f t="shared" si="0"/>
        <v>1532885</v>
      </c>
      <c r="I10" s="59">
        <f t="shared" si="1"/>
        <v>4.4351285291356533</v>
      </c>
    </row>
    <row r="11" spans="1:13" x14ac:dyDescent="0.25">
      <c r="A11" s="98"/>
      <c r="B11" s="98"/>
      <c r="C11" s="57" t="s">
        <v>16</v>
      </c>
      <c r="D11" s="58">
        <f>'Mercancías contenedores'!B35</f>
        <v>14049715</v>
      </c>
      <c r="E11" s="58">
        <f>'Mercancías contenedores'!C35</f>
        <v>14006153</v>
      </c>
      <c r="F11" s="58">
        <f>'Mercancías contenedores'!D35</f>
        <v>83010822</v>
      </c>
      <c r="G11" s="58">
        <f>'Mercancías contenedores'!E35</f>
        <v>86846751</v>
      </c>
      <c r="H11" s="58">
        <f t="shared" si="0"/>
        <v>3835929</v>
      </c>
      <c r="I11" s="59">
        <f t="shared" si="1"/>
        <v>4.6209986933992724</v>
      </c>
    </row>
    <row r="12" spans="1:13" x14ac:dyDescent="0.25">
      <c r="A12" s="100"/>
      <c r="B12" s="100"/>
      <c r="C12" s="57" t="s">
        <v>1</v>
      </c>
      <c r="D12" s="58">
        <f>'Mercancía general'!B35</f>
        <v>20203906</v>
      </c>
      <c r="E12" s="58">
        <f>'Mercancía general'!C35</f>
        <v>20399931</v>
      </c>
      <c r="F12" s="58">
        <f>'Mercancía general'!D35</f>
        <v>117573180</v>
      </c>
      <c r="G12" s="58">
        <f>'Mercancía general'!E35</f>
        <v>122941994</v>
      </c>
      <c r="H12" s="58">
        <f t="shared" si="0"/>
        <v>5368814</v>
      </c>
      <c r="I12" s="59">
        <f t="shared" si="1"/>
        <v>4.5663594367354818</v>
      </c>
    </row>
    <row r="13" spans="1:13" x14ac:dyDescent="0.25">
      <c r="A13" s="60"/>
      <c r="B13" s="60"/>
      <c r="C13" s="95" t="s">
        <v>1</v>
      </c>
      <c r="D13" s="61">
        <f>+D8+D9+D12</f>
        <v>41498877</v>
      </c>
      <c r="E13" s="61">
        <f t="shared" ref="E13:G13" si="3">+E8+E9+E12</f>
        <v>43012625</v>
      </c>
      <c r="F13" s="61">
        <f t="shared" si="3"/>
        <v>245498115</v>
      </c>
      <c r="G13" s="61">
        <f t="shared" si="3"/>
        <v>255640287</v>
      </c>
      <c r="H13" s="61">
        <f t="shared" si="0"/>
        <v>10142172</v>
      </c>
      <c r="I13" s="62">
        <f t="shared" si="1"/>
        <v>4.1312626779232033</v>
      </c>
    </row>
    <row r="14" spans="1:13" x14ac:dyDescent="0.25">
      <c r="A14" s="97" t="s">
        <v>3</v>
      </c>
      <c r="B14" s="63" t="s">
        <v>4</v>
      </c>
      <c r="C14" s="57" t="s">
        <v>5</v>
      </c>
      <c r="D14" s="58">
        <f>Pesca!B35</f>
        <v>21199</v>
      </c>
      <c r="E14" s="58">
        <f>Pesca!C35</f>
        <v>20970</v>
      </c>
      <c r="F14" s="58">
        <f>Pesca!D35</f>
        <v>112070</v>
      </c>
      <c r="G14" s="58">
        <f>Pesca!E35</f>
        <v>114195</v>
      </c>
      <c r="H14" s="58">
        <f>G14-F14</f>
        <v>2125</v>
      </c>
      <c r="I14" s="59">
        <f t="shared" si="1"/>
        <v>1.8961363433568295</v>
      </c>
    </row>
    <row r="15" spans="1:13" x14ac:dyDescent="0.25">
      <c r="A15" s="98"/>
      <c r="B15" s="97" t="s">
        <v>6</v>
      </c>
      <c r="C15" s="72" t="s">
        <v>174</v>
      </c>
      <c r="D15" s="58">
        <f>'Avit. combustibles'!B35</f>
        <v>679793</v>
      </c>
      <c r="E15" s="58">
        <f>'Avit. combustibles'!C35</f>
        <v>626116</v>
      </c>
      <c r="F15" s="58">
        <f>'Avit. combustibles'!D35</f>
        <v>4172961</v>
      </c>
      <c r="G15" s="58">
        <f>'Avit. combustibles'!E35</f>
        <v>3765104</v>
      </c>
      <c r="H15" s="58">
        <f>G15-F15</f>
        <v>-407857</v>
      </c>
      <c r="I15" s="59">
        <f t="shared" si="1"/>
        <v>-9.7738033017802053</v>
      </c>
      <c r="J15" s="64"/>
      <c r="K15" s="64"/>
      <c r="L15" s="64"/>
      <c r="M15" s="64"/>
    </row>
    <row r="16" spans="1:13" x14ac:dyDescent="0.25">
      <c r="A16" s="98"/>
      <c r="B16" s="100"/>
      <c r="C16" s="57" t="s">
        <v>7</v>
      </c>
      <c r="D16" s="58">
        <f>Avituallamiento!B35-'Resumen general'!D15</f>
        <v>171458</v>
      </c>
      <c r="E16" s="58">
        <f>Avituallamiento!C35-'Resumen general'!E15</f>
        <v>173436</v>
      </c>
      <c r="F16" s="58">
        <f>Avituallamiento!D35-'Resumen general'!F15</f>
        <v>896919</v>
      </c>
      <c r="G16" s="58">
        <f>Avituallamiento!E35-'Resumen general'!G15</f>
        <v>924478</v>
      </c>
      <c r="H16" s="58">
        <f>G16-F16</f>
        <v>27559</v>
      </c>
      <c r="I16" s="59">
        <f t="shared" si="1"/>
        <v>3.0726297469448127</v>
      </c>
    </row>
    <row r="17" spans="1:9" x14ac:dyDescent="0.25">
      <c r="A17" s="100"/>
      <c r="B17" s="63" t="s">
        <v>8</v>
      </c>
      <c r="C17" s="57" t="s">
        <v>9</v>
      </c>
      <c r="D17" s="58">
        <f>'Tráfico interior'!B35</f>
        <v>250014</v>
      </c>
      <c r="E17" s="58">
        <f>'Tráfico interior'!C35</f>
        <v>196837</v>
      </c>
      <c r="F17" s="58">
        <f>'Tráfico interior'!D35</f>
        <v>1739155</v>
      </c>
      <c r="G17" s="58">
        <f>'Tráfico interior'!E35</f>
        <v>1422692</v>
      </c>
      <c r="H17" s="58">
        <f t="shared" si="0"/>
        <v>-316463</v>
      </c>
      <c r="I17" s="59">
        <f t="shared" si="1"/>
        <v>-18.196365476337647</v>
      </c>
    </row>
    <row r="18" spans="1:9" x14ac:dyDescent="0.25">
      <c r="A18" s="65"/>
      <c r="B18" s="65"/>
      <c r="C18" s="95" t="s">
        <v>1</v>
      </c>
      <c r="D18" s="61">
        <f>+D14+D15+D16+D17</f>
        <v>1122464</v>
      </c>
      <c r="E18" s="61">
        <f t="shared" ref="E18:F18" si="4">+E14+E15+E16+E17</f>
        <v>1017359</v>
      </c>
      <c r="F18" s="61">
        <f t="shared" si="4"/>
        <v>6921105</v>
      </c>
      <c r="G18" s="61">
        <f>+G14+G15+G16+G17</f>
        <v>6226469</v>
      </c>
      <c r="H18" s="61">
        <f t="shared" si="0"/>
        <v>-694636</v>
      </c>
      <c r="I18" s="62">
        <f t="shared" si="1"/>
        <v>-10.036489837966627</v>
      </c>
    </row>
    <row r="19" spans="1:9" x14ac:dyDescent="0.25">
      <c r="A19" s="66"/>
      <c r="B19" s="66"/>
      <c r="C19" s="71" t="s">
        <v>112</v>
      </c>
      <c r="D19" s="67">
        <f>+D13+D18</f>
        <v>42621341</v>
      </c>
      <c r="E19" s="67">
        <f t="shared" ref="E19:F19" si="5">+E13+E18</f>
        <v>44029984</v>
      </c>
      <c r="F19" s="67">
        <f t="shared" si="5"/>
        <v>252419220</v>
      </c>
      <c r="G19" s="67">
        <f>+G13+G18</f>
        <v>261866756</v>
      </c>
      <c r="H19" s="67">
        <f t="shared" si="0"/>
        <v>9447536</v>
      </c>
      <c r="I19" s="68">
        <f t="shared" si="1"/>
        <v>3.7427958140430064</v>
      </c>
    </row>
    <row r="20" spans="1:9" x14ac:dyDescent="0.25">
      <c r="A20" s="65"/>
      <c r="B20" s="65"/>
      <c r="I20" s="69"/>
    </row>
    <row r="21" spans="1:9" x14ac:dyDescent="0.25">
      <c r="A21" s="97" t="s">
        <v>17</v>
      </c>
      <c r="B21" s="97" t="s">
        <v>18</v>
      </c>
      <c r="C21" s="57" t="s">
        <v>19</v>
      </c>
      <c r="D21" s="58">
        <f>'Mercancías tránsito'!B35</f>
        <v>10272864</v>
      </c>
      <c r="E21" s="58">
        <f>'Mercancías tránsito'!C35</f>
        <v>10448003</v>
      </c>
      <c r="F21" s="58">
        <f>'Mercancías tránsito'!D35</f>
        <v>60986926</v>
      </c>
      <c r="G21" s="58">
        <f>'Mercancías tránsito'!E35</f>
        <v>64724600</v>
      </c>
      <c r="H21" s="58">
        <f>G21-F21</f>
        <v>3737674</v>
      </c>
      <c r="I21" s="59">
        <f t="shared" ref="I21:I36" si="6">((G21*100/F21)-100)</f>
        <v>6.1286479662870761</v>
      </c>
    </row>
    <row r="22" spans="1:9" x14ac:dyDescent="0.25">
      <c r="A22" s="98"/>
      <c r="B22" s="100"/>
      <c r="C22" s="57" t="s">
        <v>20</v>
      </c>
      <c r="D22" s="58">
        <f>'Mercan. contene. tránsito'!B35</f>
        <v>8060739</v>
      </c>
      <c r="E22" s="58">
        <f>'Mercan. contene. tránsito'!C35</f>
        <v>8304221</v>
      </c>
      <c r="F22" s="58">
        <f>'Mercan. contene. tránsito'!D35</f>
        <v>48848132</v>
      </c>
      <c r="G22" s="58">
        <f>'Mercan. contene. tránsito'!E35</f>
        <v>51596151</v>
      </c>
      <c r="H22" s="58">
        <f>G22-F22</f>
        <v>2748019</v>
      </c>
      <c r="I22" s="59">
        <f t="shared" si="6"/>
        <v>5.6256378442475494</v>
      </c>
    </row>
    <row r="23" spans="1:9" x14ac:dyDescent="0.25">
      <c r="A23" s="98"/>
      <c r="B23" s="97" t="s">
        <v>21</v>
      </c>
      <c r="C23" s="57" t="s">
        <v>22</v>
      </c>
      <c r="D23" s="58">
        <f>'Ro-Ro'!B35</f>
        <v>4909470</v>
      </c>
      <c r="E23" s="58">
        <f>'Ro-Ro'!C35</f>
        <v>5117968</v>
      </c>
      <c r="F23" s="58">
        <f>'Ro-Ro'!D35</f>
        <v>27897123</v>
      </c>
      <c r="G23" s="58">
        <f>'Ro-Ro'!E35</f>
        <v>28975650</v>
      </c>
      <c r="H23" s="58">
        <f t="shared" ref="H23:H36" si="7">G23-F23</f>
        <v>1078527</v>
      </c>
      <c r="I23" s="59">
        <f t="shared" si="6"/>
        <v>3.8660868362662342</v>
      </c>
    </row>
    <row r="24" spans="1:9" x14ac:dyDescent="0.25">
      <c r="A24" s="98"/>
      <c r="B24" s="100"/>
      <c r="C24" s="72" t="s">
        <v>159</v>
      </c>
      <c r="D24" s="58">
        <f>'Ro-Ro remolques'!B35</f>
        <v>130990</v>
      </c>
      <c r="E24" s="58">
        <f>'Ro-Ro remolques'!C35</f>
        <v>123115</v>
      </c>
      <c r="F24" s="58">
        <f>'Ro-Ro remolques'!D35</f>
        <v>754245</v>
      </c>
      <c r="G24" s="58">
        <f>'Ro-Ro remolques'!E35</f>
        <v>695170</v>
      </c>
      <c r="H24" s="58">
        <f t="shared" si="7"/>
        <v>-59075</v>
      </c>
      <c r="I24" s="59">
        <f t="shared" ref="I24" si="8">((G24*100/F24)-100)</f>
        <v>-7.8323356469051788</v>
      </c>
    </row>
    <row r="25" spans="1:9" x14ac:dyDescent="0.25">
      <c r="A25" s="98"/>
      <c r="B25" s="101" t="s">
        <v>143</v>
      </c>
      <c r="C25" s="72" t="s">
        <v>142</v>
      </c>
      <c r="D25" s="58">
        <f>TEUS!B35</f>
        <v>1270286</v>
      </c>
      <c r="E25" s="58">
        <f>TEUS!C35</f>
        <v>1247917</v>
      </c>
      <c r="F25" s="58">
        <f>TEUS!D35</f>
        <v>7408793</v>
      </c>
      <c r="G25" s="58">
        <f>TEUS!E35</f>
        <v>7618613</v>
      </c>
      <c r="H25" s="58">
        <f t="shared" si="7"/>
        <v>209820</v>
      </c>
      <c r="I25" s="59">
        <f t="shared" si="6"/>
        <v>2.8320402527105273</v>
      </c>
    </row>
    <row r="26" spans="1:9" x14ac:dyDescent="0.25">
      <c r="A26" s="98"/>
      <c r="B26" s="98"/>
      <c r="C26" s="57" t="s">
        <v>144</v>
      </c>
      <c r="D26" s="58">
        <f>'TEUS tránsito'!B35</f>
        <v>648105</v>
      </c>
      <c r="E26" s="58">
        <f>'TEUS tránsito'!C35</f>
        <v>659688</v>
      </c>
      <c r="F26" s="58">
        <f>'TEUS tránsito'!D35</f>
        <v>3880153</v>
      </c>
      <c r="G26" s="58">
        <f>'TEUS tránsito'!E35</f>
        <v>4043180</v>
      </c>
      <c r="H26" s="58">
        <f t="shared" si="7"/>
        <v>163027</v>
      </c>
      <c r="I26" s="59">
        <f t="shared" si="6"/>
        <v>4.2015611240072275</v>
      </c>
    </row>
    <row r="27" spans="1:9" x14ac:dyDescent="0.25">
      <c r="A27" s="98"/>
      <c r="B27" s="98"/>
      <c r="C27" s="57" t="s">
        <v>145</v>
      </c>
      <c r="D27" s="58">
        <f>'TEUS nacional'!B35</f>
        <v>158635</v>
      </c>
      <c r="E27" s="58">
        <f>'TEUS nacional'!C35</f>
        <v>161406</v>
      </c>
      <c r="F27" s="58">
        <f>'TEUS nacional'!D35</f>
        <v>929940</v>
      </c>
      <c r="G27" s="58">
        <f>'TEUS nacional'!E35</f>
        <v>960415</v>
      </c>
      <c r="H27" s="58">
        <f t="shared" si="7"/>
        <v>30475</v>
      </c>
      <c r="I27" s="59">
        <f t="shared" si="6"/>
        <v>3.2770931457943533</v>
      </c>
    </row>
    <row r="28" spans="1:9" x14ac:dyDescent="0.25">
      <c r="A28" s="98"/>
      <c r="B28" s="98"/>
      <c r="C28" s="57" t="s">
        <v>146</v>
      </c>
      <c r="D28" s="58">
        <f>'TEUS exterior'!B35</f>
        <v>463546</v>
      </c>
      <c r="E28" s="58">
        <f>'TEUS exterior'!C35</f>
        <v>426822</v>
      </c>
      <c r="F28" s="58">
        <f>'TEUS exterior'!D35</f>
        <v>2598694</v>
      </c>
      <c r="G28" s="58">
        <f>'TEUS exterior'!E35</f>
        <v>2615011</v>
      </c>
      <c r="H28" s="58">
        <f t="shared" si="7"/>
        <v>16317</v>
      </c>
      <c r="I28" s="59">
        <f t="shared" si="6"/>
        <v>0.62789231821830072</v>
      </c>
    </row>
    <row r="29" spans="1:9" x14ac:dyDescent="0.25">
      <c r="A29" s="98"/>
      <c r="B29" s="100"/>
      <c r="C29" s="57" t="s">
        <v>147</v>
      </c>
      <c r="D29" s="58">
        <f>'TEUS nacional y exterior'!B35</f>
        <v>622181</v>
      </c>
      <c r="E29" s="58">
        <f>'TEUS nacional y exterior'!C35</f>
        <v>588230</v>
      </c>
      <c r="F29" s="58">
        <f>'TEUS nacional y exterior'!D35</f>
        <v>3528639</v>
      </c>
      <c r="G29" s="58">
        <f>'TEUS nacional y exterior'!E35</f>
        <v>3575433</v>
      </c>
      <c r="H29" s="58">
        <f t="shared" si="7"/>
        <v>46794</v>
      </c>
      <c r="I29" s="59">
        <f t="shared" si="6"/>
        <v>1.3261203540515254</v>
      </c>
    </row>
    <row r="30" spans="1:9" x14ac:dyDescent="0.25">
      <c r="A30" s="98"/>
      <c r="B30" s="97" t="s">
        <v>23</v>
      </c>
      <c r="C30" s="72" t="s">
        <v>149</v>
      </c>
      <c r="D30" s="58">
        <f>'Pasajeros total'!B35</f>
        <v>2734818</v>
      </c>
      <c r="E30" s="58">
        <f>'Pasajeros total'!C35</f>
        <v>2845279</v>
      </c>
      <c r="F30" s="58">
        <f>'Pasajeros total'!D35</f>
        <v>12829611</v>
      </c>
      <c r="G30" s="58">
        <f>'Pasajeros total'!E35</f>
        <v>13159641</v>
      </c>
      <c r="H30" s="58">
        <f t="shared" si="7"/>
        <v>330030</v>
      </c>
      <c r="I30" s="59">
        <f t="shared" si="6"/>
        <v>2.5724084697501723</v>
      </c>
    </row>
    <row r="31" spans="1:9" x14ac:dyDescent="0.25">
      <c r="A31" s="98"/>
      <c r="B31" s="100"/>
      <c r="C31" s="72" t="s">
        <v>148</v>
      </c>
      <c r="D31" s="58">
        <f>'Pasajeros crucero'!B35</f>
        <v>705212</v>
      </c>
      <c r="E31" s="58">
        <f>'Pasajeros crucero'!C35</f>
        <v>796544</v>
      </c>
      <c r="F31" s="58">
        <f>'Pasajeros crucero'!D35</f>
        <v>3559846</v>
      </c>
      <c r="G31" s="58">
        <f>'Pasajeros crucero'!E35</f>
        <v>3622105</v>
      </c>
      <c r="H31" s="58">
        <f t="shared" si="7"/>
        <v>62259</v>
      </c>
      <c r="I31" s="59">
        <f t="shared" si="6"/>
        <v>1.7489239703065778</v>
      </c>
    </row>
    <row r="32" spans="1:9" x14ac:dyDescent="0.25">
      <c r="A32" s="98"/>
      <c r="B32" s="101" t="s">
        <v>160</v>
      </c>
      <c r="C32" s="57" t="s">
        <v>150</v>
      </c>
      <c r="D32" s="58">
        <f>'Automóviles régimen pasaje'!B35</f>
        <v>334167</v>
      </c>
      <c r="E32" s="58">
        <f>'Automóviles régimen pasaje'!C35</f>
        <v>346167</v>
      </c>
      <c r="F32" s="58">
        <f>'Automóviles régimen pasaje'!D35</f>
        <v>1785960</v>
      </c>
      <c r="G32" s="58">
        <f>'Automóviles régimen pasaje'!E35</f>
        <v>1896921</v>
      </c>
      <c r="H32" s="58">
        <f t="shared" si="7"/>
        <v>110961</v>
      </c>
      <c r="I32" s="59">
        <f t="shared" si="6"/>
        <v>6.2129610965531157</v>
      </c>
    </row>
    <row r="33" spans="1:9" x14ac:dyDescent="0.25">
      <c r="A33" s="98"/>
      <c r="B33" s="100"/>
      <c r="C33" s="72" t="s">
        <v>120</v>
      </c>
      <c r="D33" s="58">
        <f>'Automóviles régimen mercancía'!B35</f>
        <v>335246</v>
      </c>
      <c r="E33" s="58">
        <f>'Automóviles régimen mercancía'!C35</f>
        <v>313705</v>
      </c>
      <c r="F33" s="58">
        <f>'Automóviles régimen mercancía'!D35</f>
        <v>1829174</v>
      </c>
      <c r="G33" s="58">
        <f>'Automóviles régimen mercancía'!E35</f>
        <v>1785495</v>
      </c>
      <c r="H33" s="58">
        <f t="shared" si="7"/>
        <v>-43679</v>
      </c>
      <c r="I33" s="59">
        <f t="shared" ref="I33" si="9">((G33*100/F33)-100)</f>
        <v>-2.3879084220527886</v>
      </c>
    </row>
    <row r="34" spans="1:9" x14ac:dyDescent="0.25">
      <c r="A34" s="98"/>
      <c r="B34" s="97" t="s">
        <v>24</v>
      </c>
      <c r="C34" s="57" t="s">
        <v>151</v>
      </c>
      <c r="D34" s="58">
        <f>'Buques número'!B35</f>
        <v>14162</v>
      </c>
      <c r="E34" s="58">
        <f>'Buques número'!C35</f>
        <v>14554</v>
      </c>
      <c r="F34" s="58">
        <f>'Buques número'!D35</f>
        <v>70511</v>
      </c>
      <c r="G34" s="58">
        <f>'Buques número'!E35</f>
        <v>71987</v>
      </c>
      <c r="H34" s="58">
        <f t="shared" si="7"/>
        <v>1476</v>
      </c>
      <c r="I34" s="59">
        <f t="shared" si="6"/>
        <v>2.0932904085887287</v>
      </c>
    </row>
    <row r="35" spans="1:9" x14ac:dyDescent="0.25">
      <c r="A35" s="98"/>
      <c r="B35" s="98"/>
      <c r="C35" s="57" t="s">
        <v>25</v>
      </c>
      <c r="D35" s="58">
        <f>'Buques GT'!B35</f>
        <v>182119698</v>
      </c>
      <c r="E35" s="58">
        <f>'Buques GT'!C35</f>
        <v>183925391</v>
      </c>
      <c r="F35" s="58">
        <f>'Buques GT'!D35</f>
        <v>1040099273</v>
      </c>
      <c r="G35" s="58">
        <f>'Buques GT'!E35</f>
        <v>1041586315</v>
      </c>
      <c r="H35" s="58">
        <f t="shared" si="7"/>
        <v>1487042</v>
      </c>
      <c r="I35" s="59">
        <f t="shared" si="6"/>
        <v>0.14297116040768287</v>
      </c>
    </row>
    <row r="36" spans="1:9" x14ac:dyDescent="0.25">
      <c r="A36" s="99"/>
      <c r="B36" s="102"/>
      <c r="C36" s="57" t="s">
        <v>152</v>
      </c>
      <c r="D36" s="58">
        <f>Cruceros!B35</f>
        <v>271</v>
      </c>
      <c r="E36" s="58">
        <f>Cruceros!C35</f>
        <v>334</v>
      </c>
      <c r="F36" s="58">
        <f>Cruceros!D35</f>
        <v>1651</v>
      </c>
      <c r="G36" s="58">
        <f>Cruceros!E35</f>
        <v>1741</v>
      </c>
      <c r="H36" s="58">
        <f t="shared" si="7"/>
        <v>90</v>
      </c>
      <c r="I36" s="59">
        <f t="shared" si="6"/>
        <v>5.451241671714115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D25" sqref="D25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1165302</v>
      </c>
      <c r="C7" s="20">
        <v>1184034</v>
      </c>
      <c r="D7" s="20">
        <v>6706445</v>
      </c>
      <c r="E7" s="20">
        <v>6808595</v>
      </c>
      <c r="F7" s="11">
        <f>((E7*100)/D7)-100</f>
        <v>1.5231616750752437</v>
      </c>
      <c r="G7" s="1"/>
      <c r="H7" s="1"/>
      <c r="I7" s="1"/>
    </row>
    <row r="8" spans="1:12" x14ac:dyDescent="0.25">
      <c r="A8" s="12" t="s">
        <v>31</v>
      </c>
      <c r="B8" s="21">
        <v>333699</v>
      </c>
      <c r="C8" s="21">
        <v>281821</v>
      </c>
      <c r="D8" s="21">
        <v>1808500</v>
      </c>
      <c r="E8" s="21">
        <v>1769104</v>
      </c>
      <c r="F8" s="14">
        <f t="shared" ref="F8:F35" si="0">((E8*100)/D8)-100</f>
        <v>-2.1783798728227879</v>
      </c>
      <c r="G8" s="1"/>
      <c r="H8" s="1"/>
      <c r="I8" s="1"/>
    </row>
    <row r="9" spans="1:12" x14ac:dyDescent="0.25">
      <c r="A9" s="9" t="s">
        <v>164</v>
      </c>
      <c r="B9" s="20">
        <v>420521</v>
      </c>
      <c r="C9" s="20">
        <v>653982</v>
      </c>
      <c r="D9" s="20">
        <v>2665301</v>
      </c>
      <c r="E9" s="20">
        <v>2974879</v>
      </c>
      <c r="F9" s="11">
        <f t="shared" si="0"/>
        <v>11.615123395068693</v>
      </c>
      <c r="G9" s="1"/>
      <c r="H9" s="1"/>
      <c r="I9" s="1"/>
    </row>
    <row r="10" spans="1:12" x14ac:dyDescent="0.25">
      <c r="A10" s="12" t="s">
        <v>166</v>
      </c>
      <c r="B10" s="21">
        <v>419178</v>
      </c>
      <c r="C10" s="21">
        <v>434595</v>
      </c>
      <c r="D10" s="21">
        <v>2286821</v>
      </c>
      <c r="E10" s="21">
        <v>2328339</v>
      </c>
      <c r="F10" s="14">
        <f t="shared" si="0"/>
        <v>1.8155334414018398</v>
      </c>
      <c r="G10" s="1"/>
      <c r="H10" s="1"/>
      <c r="I10" s="1"/>
    </row>
    <row r="11" spans="1:12" x14ac:dyDescent="0.25">
      <c r="A11" s="9" t="s">
        <v>167</v>
      </c>
      <c r="B11" s="20">
        <v>8609976</v>
      </c>
      <c r="C11" s="20">
        <v>7459207</v>
      </c>
      <c r="D11" s="20">
        <v>51997898</v>
      </c>
      <c r="E11" s="20">
        <v>49098373</v>
      </c>
      <c r="F11" s="11">
        <f t="shared" si="0"/>
        <v>-5.5762350239619281</v>
      </c>
      <c r="G11" s="1"/>
      <c r="H11" s="1"/>
      <c r="I11" s="1"/>
    </row>
    <row r="12" spans="1:12" x14ac:dyDescent="0.25">
      <c r="A12" s="12" t="s">
        <v>168</v>
      </c>
      <c r="B12" s="21">
        <v>368008</v>
      </c>
      <c r="C12" s="21">
        <v>334459</v>
      </c>
      <c r="D12" s="21">
        <v>1981336</v>
      </c>
      <c r="E12" s="21">
        <v>1887565</v>
      </c>
      <c r="F12" s="14">
        <f t="shared" si="0"/>
        <v>-4.7327157029398279</v>
      </c>
      <c r="G12" s="1"/>
      <c r="H12" s="1"/>
      <c r="I12" s="1"/>
    </row>
    <row r="13" spans="1:12" x14ac:dyDescent="0.25">
      <c r="A13" s="9" t="s">
        <v>32</v>
      </c>
      <c r="B13" s="20">
        <v>1523058</v>
      </c>
      <c r="C13" s="20">
        <v>1569404</v>
      </c>
      <c r="D13" s="20">
        <v>7365601</v>
      </c>
      <c r="E13" s="20">
        <v>7885631</v>
      </c>
      <c r="F13" s="11">
        <f t="shared" si="0"/>
        <v>7.0602521097735291</v>
      </c>
      <c r="G13" s="1"/>
      <c r="H13" s="1"/>
      <c r="I13" s="1"/>
    </row>
    <row r="14" spans="1:12" x14ac:dyDescent="0.25">
      <c r="A14" s="12" t="s">
        <v>33</v>
      </c>
      <c r="B14" s="21">
        <v>4528030</v>
      </c>
      <c r="C14" s="21">
        <v>4911868</v>
      </c>
      <c r="D14" s="21">
        <v>24323996</v>
      </c>
      <c r="E14" s="21">
        <v>28736522</v>
      </c>
      <c r="F14" s="14">
        <f t="shared" si="0"/>
        <v>18.140629524852741</v>
      </c>
      <c r="G14" s="1"/>
      <c r="H14" s="1"/>
      <c r="I14" s="1"/>
    </row>
    <row r="15" spans="1:12" x14ac:dyDescent="0.25">
      <c r="A15" s="9" t="s">
        <v>34</v>
      </c>
      <c r="B15" s="20">
        <v>2537201</v>
      </c>
      <c r="C15" s="20">
        <v>2767651</v>
      </c>
      <c r="D15" s="20">
        <v>15318420</v>
      </c>
      <c r="E15" s="20">
        <v>15950498</v>
      </c>
      <c r="F15" s="11">
        <f t="shared" si="0"/>
        <v>4.126261063477827</v>
      </c>
      <c r="G15" s="1"/>
      <c r="H15" s="1"/>
      <c r="I15" s="1"/>
    </row>
    <row r="16" spans="1:12" x14ac:dyDescent="0.25">
      <c r="A16" s="12" t="s">
        <v>35</v>
      </c>
      <c r="B16" s="21">
        <v>2593143</v>
      </c>
      <c r="C16" s="21">
        <v>2827443</v>
      </c>
      <c r="D16" s="21">
        <v>15042089</v>
      </c>
      <c r="E16" s="21">
        <v>16495201</v>
      </c>
      <c r="F16" s="14">
        <f t="shared" si="0"/>
        <v>9.6603071554755502</v>
      </c>
      <c r="G16" s="1"/>
      <c r="H16" s="1"/>
      <c r="I16" s="1"/>
    </row>
    <row r="17" spans="1:9" x14ac:dyDescent="0.25">
      <c r="A17" s="9" t="s">
        <v>169</v>
      </c>
      <c r="B17" s="20">
        <v>1522187</v>
      </c>
      <c r="C17" s="20">
        <v>1788646</v>
      </c>
      <c r="D17" s="20">
        <v>8466347</v>
      </c>
      <c r="E17" s="20">
        <v>9223831</v>
      </c>
      <c r="F17" s="11">
        <f t="shared" si="0"/>
        <v>8.9469992193799754</v>
      </c>
      <c r="G17" s="1"/>
      <c r="H17" s="1"/>
      <c r="I17" s="1"/>
    </row>
    <row r="18" spans="1:9" x14ac:dyDescent="0.25">
      <c r="A18" s="12" t="s">
        <v>36</v>
      </c>
      <c r="B18" s="21">
        <v>228104</v>
      </c>
      <c r="C18" s="21">
        <v>208050</v>
      </c>
      <c r="D18" s="21">
        <v>1255460</v>
      </c>
      <c r="E18" s="21">
        <v>1248721</v>
      </c>
      <c r="F18" s="14">
        <f t="shared" si="0"/>
        <v>-0.53677536520478952</v>
      </c>
      <c r="G18" s="1"/>
      <c r="H18" s="1"/>
      <c r="I18" s="1"/>
    </row>
    <row r="19" spans="1:9" x14ac:dyDescent="0.25">
      <c r="A19" s="9" t="s">
        <v>37</v>
      </c>
      <c r="B19" s="20">
        <v>938602</v>
      </c>
      <c r="C19" s="20">
        <v>1042762</v>
      </c>
      <c r="D19" s="20">
        <v>5969981</v>
      </c>
      <c r="E19" s="20">
        <v>6686360</v>
      </c>
      <c r="F19" s="11">
        <f t="shared" si="0"/>
        <v>11.999686431162843</v>
      </c>
      <c r="G19" s="1"/>
      <c r="H19" s="1"/>
      <c r="I19" s="1"/>
    </row>
    <row r="20" spans="1:9" x14ac:dyDescent="0.25">
      <c r="A20" s="12" t="s">
        <v>170</v>
      </c>
      <c r="B20" s="21">
        <v>1791855</v>
      </c>
      <c r="C20" s="21">
        <v>1909944</v>
      </c>
      <c r="D20" s="21">
        <v>10087199</v>
      </c>
      <c r="E20" s="21">
        <v>11032074</v>
      </c>
      <c r="F20" s="14">
        <f t="shared" si="0"/>
        <v>9.3670700855609113</v>
      </c>
      <c r="G20" s="1"/>
      <c r="H20" s="1"/>
      <c r="I20" s="1"/>
    </row>
    <row r="21" spans="1:9" x14ac:dyDescent="0.25">
      <c r="A21" s="9" t="s">
        <v>38</v>
      </c>
      <c r="B21" s="20">
        <v>2363000</v>
      </c>
      <c r="C21" s="20">
        <v>2903954</v>
      </c>
      <c r="D21" s="20">
        <v>15302449</v>
      </c>
      <c r="E21" s="20">
        <v>15611640</v>
      </c>
      <c r="F21" s="11">
        <f t="shared" si="0"/>
        <v>2.020532791842669</v>
      </c>
      <c r="G21" s="1"/>
      <c r="H21" s="1"/>
      <c r="I21" s="1"/>
    </row>
    <row r="22" spans="1:9" x14ac:dyDescent="0.25">
      <c r="A22" s="12" t="s">
        <v>59</v>
      </c>
      <c r="B22" s="21">
        <v>1824707</v>
      </c>
      <c r="C22" s="21">
        <v>2033863</v>
      </c>
      <c r="D22" s="21">
        <v>11112310</v>
      </c>
      <c r="E22" s="21">
        <v>12587398</v>
      </c>
      <c r="F22" s="14">
        <f t="shared" si="0"/>
        <v>13.274359696588732</v>
      </c>
      <c r="G22" s="1"/>
      <c r="H22" s="1"/>
      <c r="I22" s="1"/>
    </row>
    <row r="23" spans="1:9" x14ac:dyDescent="0.25">
      <c r="A23" s="9" t="s">
        <v>171</v>
      </c>
      <c r="B23" s="20">
        <v>280989</v>
      </c>
      <c r="C23" s="20">
        <v>283440</v>
      </c>
      <c r="D23" s="20">
        <v>1387099</v>
      </c>
      <c r="E23" s="20">
        <v>1343371</v>
      </c>
      <c r="F23" s="11">
        <f t="shared" si="0"/>
        <v>-3.1524786623016752</v>
      </c>
      <c r="G23" s="1"/>
      <c r="H23" s="1"/>
      <c r="I23" s="1"/>
    </row>
    <row r="24" spans="1:9" x14ac:dyDescent="0.25">
      <c r="A24" s="12" t="s">
        <v>173</v>
      </c>
      <c r="B24" s="21">
        <v>224104</v>
      </c>
      <c r="C24" s="21">
        <v>196200</v>
      </c>
      <c r="D24" s="21">
        <v>1070001</v>
      </c>
      <c r="E24" s="21">
        <v>1139461</v>
      </c>
      <c r="F24" s="14">
        <f t="shared" si="0"/>
        <v>6.4915827181469865</v>
      </c>
      <c r="G24" s="1"/>
      <c r="H24" s="1"/>
      <c r="I24" s="1"/>
    </row>
    <row r="25" spans="1:9" x14ac:dyDescent="0.25">
      <c r="A25" s="9" t="s">
        <v>39</v>
      </c>
      <c r="B25" s="20">
        <v>118470</v>
      </c>
      <c r="C25" s="20">
        <v>94167</v>
      </c>
      <c r="D25" s="20">
        <v>567932</v>
      </c>
      <c r="E25" s="20">
        <v>590392</v>
      </c>
      <c r="F25" s="11">
        <f t="shared" si="0"/>
        <v>3.9546988019692435</v>
      </c>
      <c r="G25" s="1"/>
      <c r="H25" s="1"/>
      <c r="I25" s="1"/>
    </row>
    <row r="26" spans="1:9" x14ac:dyDescent="0.25">
      <c r="A26" s="12" t="s">
        <v>40</v>
      </c>
      <c r="B26" s="21">
        <v>146509</v>
      </c>
      <c r="C26" s="21">
        <v>153879</v>
      </c>
      <c r="D26" s="21">
        <v>1066018</v>
      </c>
      <c r="E26" s="21">
        <v>1118016</v>
      </c>
      <c r="F26" s="14">
        <f t="shared" si="0"/>
        <v>4.8777787992322885</v>
      </c>
      <c r="G26" s="1"/>
      <c r="H26" s="1"/>
      <c r="I26" s="1"/>
    </row>
    <row r="27" spans="1:9" x14ac:dyDescent="0.25">
      <c r="A27" s="9" t="s">
        <v>41</v>
      </c>
      <c r="B27" s="20">
        <v>362828</v>
      </c>
      <c r="C27" s="20">
        <v>235244</v>
      </c>
      <c r="D27" s="20">
        <v>1849963</v>
      </c>
      <c r="E27" s="20">
        <v>1412268</v>
      </c>
      <c r="F27" s="11">
        <f t="shared" si="0"/>
        <v>-23.659662382436835</v>
      </c>
      <c r="G27" s="1"/>
      <c r="H27" s="1"/>
      <c r="I27" s="1"/>
    </row>
    <row r="28" spans="1:9" x14ac:dyDescent="0.25">
      <c r="A28" s="12" t="s">
        <v>42</v>
      </c>
      <c r="B28" s="21">
        <v>1249936</v>
      </c>
      <c r="C28" s="21">
        <v>1046589</v>
      </c>
      <c r="D28" s="21">
        <v>6833886</v>
      </c>
      <c r="E28" s="21">
        <v>6491639</v>
      </c>
      <c r="F28" s="14">
        <f t="shared" si="0"/>
        <v>-5.0080876385705011</v>
      </c>
      <c r="G28" s="1"/>
      <c r="H28" s="1"/>
      <c r="I28" s="1"/>
    </row>
    <row r="29" spans="1:9" x14ac:dyDescent="0.25">
      <c r="A29" s="9" t="s">
        <v>43</v>
      </c>
      <c r="B29" s="20">
        <v>427707</v>
      </c>
      <c r="C29" s="20">
        <v>458477</v>
      </c>
      <c r="D29" s="20">
        <v>2345301</v>
      </c>
      <c r="E29" s="20">
        <v>2543811</v>
      </c>
      <c r="F29" s="11">
        <f t="shared" si="0"/>
        <v>8.4641587583001012</v>
      </c>
      <c r="G29" s="1"/>
      <c r="H29" s="1"/>
      <c r="I29" s="1"/>
    </row>
    <row r="30" spans="1:9" x14ac:dyDescent="0.25">
      <c r="A30" s="12" t="s">
        <v>44</v>
      </c>
      <c r="B30" s="21">
        <v>328107</v>
      </c>
      <c r="C30" s="21">
        <v>330785</v>
      </c>
      <c r="D30" s="21">
        <v>2358785</v>
      </c>
      <c r="E30" s="21">
        <v>1995405</v>
      </c>
      <c r="F30" s="14">
        <f t="shared" si="0"/>
        <v>-15.405388791263292</v>
      </c>
      <c r="G30" s="1"/>
      <c r="H30" s="1"/>
      <c r="I30" s="1"/>
    </row>
    <row r="31" spans="1:9" x14ac:dyDescent="0.25">
      <c r="A31" s="9" t="s">
        <v>45</v>
      </c>
      <c r="B31" s="20">
        <v>1702607</v>
      </c>
      <c r="C31" s="20">
        <v>2617621</v>
      </c>
      <c r="D31" s="20">
        <v>14378509</v>
      </c>
      <c r="E31" s="20">
        <v>15980647</v>
      </c>
      <c r="F31" s="11">
        <f t="shared" si="0"/>
        <v>11.142587871941387</v>
      </c>
      <c r="G31" s="1"/>
      <c r="H31" s="1"/>
      <c r="I31" s="1"/>
    </row>
    <row r="32" spans="1:9" x14ac:dyDescent="0.25">
      <c r="A32" s="12" t="s">
        <v>46</v>
      </c>
      <c r="B32" s="21">
        <v>6141910</v>
      </c>
      <c r="C32" s="21">
        <v>5860011</v>
      </c>
      <c r="D32" s="21">
        <v>36224907</v>
      </c>
      <c r="E32" s="21">
        <v>36309729</v>
      </c>
      <c r="F32" s="14">
        <f t="shared" si="0"/>
        <v>0.23415381024994986</v>
      </c>
      <c r="G32" s="1"/>
      <c r="H32" s="1"/>
      <c r="I32" s="1"/>
    </row>
    <row r="33" spans="1:9" x14ac:dyDescent="0.25">
      <c r="A33" s="9" t="s">
        <v>47</v>
      </c>
      <c r="B33" s="20">
        <v>389918</v>
      </c>
      <c r="C33" s="20">
        <v>348128</v>
      </c>
      <c r="D33" s="20">
        <v>2125753</v>
      </c>
      <c r="E33" s="20">
        <v>2054888</v>
      </c>
      <c r="F33" s="11">
        <f t="shared" si="0"/>
        <v>-3.3336422434779536</v>
      </c>
      <c r="G33" s="1"/>
      <c r="H33" s="1"/>
      <c r="I33" s="1"/>
    </row>
    <row r="34" spans="1:9" x14ac:dyDescent="0.25">
      <c r="A34" s="12" t="s">
        <v>172</v>
      </c>
      <c r="B34" s="21">
        <v>85376</v>
      </c>
      <c r="C34" s="21">
        <v>93760</v>
      </c>
      <c r="D34" s="21">
        <v>524604</v>
      </c>
      <c r="E34" s="21">
        <v>562398</v>
      </c>
      <c r="F34" s="14">
        <f t="shared" si="0"/>
        <v>7.2042912368186336</v>
      </c>
      <c r="G34" s="1"/>
      <c r="H34" s="1"/>
      <c r="I34" s="1"/>
    </row>
    <row r="35" spans="1:9" x14ac:dyDescent="0.25">
      <c r="A35" s="15" t="s">
        <v>48</v>
      </c>
      <c r="B35" s="16">
        <f>SUM(B7:B34)</f>
        <v>42625032</v>
      </c>
      <c r="C35" s="16">
        <f t="shared" ref="C35:E35" si="1">SUM(C7:C34)</f>
        <v>44029984</v>
      </c>
      <c r="D35" s="16">
        <f t="shared" si="1"/>
        <v>252422911</v>
      </c>
      <c r="E35" s="16">
        <f t="shared" si="1"/>
        <v>261866756</v>
      </c>
      <c r="F35" s="17">
        <f t="shared" si="0"/>
        <v>3.741278857211185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6808595</v>
      </c>
      <c r="C39" s="51">
        <f t="shared" si="3"/>
        <v>6706445</v>
      </c>
      <c r="D39" s="51">
        <f>_xlfn.RANK.EQ(B39,$B$39:$B$66)+COUNTIF($B$39:$B$66,B39)-1</f>
        <v>12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49098373</v>
      </c>
      <c r="G39" s="50">
        <f>LOOKUP(E39,$A$39:$A$66,$C$39:$C$66)</f>
        <v>51997898</v>
      </c>
    </row>
    <row r="40" spans="1:9" x14ac:dyDescent="0.25">
      <c r="A40" s="50" t="str">
        <f t="shared" si="4"/>
        <v>ALICANTE</v>
      </c>
      <c r="B40" s="51">
        <f t="shared" si="2"/>
        <v>1769104</v>
      </c>
      <c r="C40" s="51">
        <f t="shared" si="3"/>
        <v>1808500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36309729</v>
      </c>
      <c r="G40" s="50">
        <f t="shared" ref="G40:G66" si="8">LOOKUP(E40,$A$39:$A$66,$C$39:$C$66)</f>
        <v>36224907</v>
      </c>
    </row>
    <row r="41" spans="1:9" x14ac:dyDescent="0.25">
      <c r="A41" s="50" t="str">
        <f t="shared" si="4"/>
        <v>ALMERÍA</v>
      </c>
      <c r="B41" s="51">
        <f t="shared" si="2"/>
        <v>2974879</v>
      </c>
      <c r="C41" s="51">
        <f t="shared" si="3"/>
        <v>2665301</v>
      </c>
      <c r="D41" s="51">
        <f t="shared" si="6"/>
        <v>15</v>
      </c>
      <c r="E41" s="50" t="str">
        <f t="shared" si="5"/>
        <v>BARCELONA</v>
      </c>
      <c r="F41" s="50">
        <f t="shared" si="7"/>
        <v>28736522</v>
      </c>
      <c r="G41" s="50">
        <f t="shared" si="8"/>
        <v>24323996</v>
      </c>
    </row>
    <row r="42" spans="1:9" x14ac:dyDescent="0.25">
      <c r="A42" s="50" t="str">
        <f t="shared" si="4"/>
        <v>AVILÉS</v>
      </c>
      <c r="B42" s="51">
        <f t="shared" si="2"/>
        <v>2328339</v>
      </c>
      <c r="C42" s="51">
        <f t="shared" si="3"/>
        <v>2286821</v>
      </c>
      <c r="D42" s="51">
        <f t="shared" si="6"/>
        <v>17</v>
      </c>
      <c r="E42" s="50" t="str">
        <f t="shared" si="5"/>
        <v>CARTAGENA</v>
      </c>
      <c r="F42" s="50">
        <f t="shared" si="7"/>
        <v>16495201</v>
      </c>
      <c r="G42" s="50">
        <f t="shared" si="8"/>
        <v>15042089</v>
      </c>
    </row>
    <row r="43" spans="1:9" x14ac:dyDescent="0.25">
      <c r="A43" s="50" t="str">
        <f t="shared" si="4"/>
        <v>BAHÍA DE ALGECIRAS</v>
      </c>
      <c r="B43" s="51">
        <f t="shared" si="2"/>
        <v>49098373</v>
      </c>
      <c r="C43" s="51">
        <f t="shared" si="3"/>
        <v>51997898</v>
      </c>
      <c r="D43" s="51">
        <f t="shared" si="6"/>
        <v>1</v>
      </c>
      <c r="E43" s="50" t="str">
        <f t="shared" si="5"/>
        <v>TARRAGONA</v>
      </c>
      <c r="F43" s="50">
        <f t="shared" si="7"/>
        <v>15980647</v>
      </c>
      <c r="G43" s="50">
        <f t="shared" si="8"/>
        <v>14378509</v>
      </c>
    </row>
    <row r="44" spans="1:9" x14ac:dyDescent="0.25">
      <c r="A44" s="50" t="str">
        <f t="shared" si="4"/>
        <v>BAHÍA DE CÁDIZ</v>
      </c>
      <c r="B44" s="51">
        <f t="shared" si="2"/>
        <v>1887565</v>
      </c>
      <c r="C44" s="51">
        <f t="shared" si="3"/>
        <v>1981336</v>
      </c>
      <c r="D44" s="51">
        <f t="shared" si="6"/>
        <v>20</v>
      </c>
      <c r="E44" s="50" t="str">
        <f t="shared" si="5"/>
        <v>BILBAO</v>
      </c>
      <c r="F44" s="50">
        <f t="shared" si="7"/>
        <v>15950498</v>
      </c>
      <c r="G44" s="50">
        <f t="shared" si="8"/>
        <v>15318420</v>
      </c>
    </row>
    <row r="45" spans="1:9" x14ac:dyDescent="0.25">
      <c r="A45" s="50" t="str">
        <f t="shared" si="4"/>
        <v>BALEARES</v>
      </c>
      <c r="B45" s="51">
        <f t="shared" si="2"/>
        <v>7885631</v>
      </c>
      <c r="C45" s="51">
        <f t="shared" si="3"/>
        <v>7365601</v>
      </c>
      <c r="D45" s="51">
        <f t="shared" si="6"/>
        <v>11</v>
      </c>
      <c r="E45" s="50" t="str">
        <f t="shared" si="5"/>
        <v>HUELVA</v>
      </c>
      <c r="F45" s="50">
        <f t="shared" si="7"/>
        <v>15611640</v>
      </c>
      <c r="G45" s="50">
        <f t="shared" si="8"/>
        <v>15302449</v>
      </c>
    </row>
    <row r="46" spans="1:9" x14ac:dyDescent="0.25">
      <c r="A46" s="50" t="str">
        <f t="shared" si="4"/>
        <v>BARCELONA</v>
      </c>
      <c r="B46" s="51">
        <f t="shared" si="2"/>
        <v>28736522</v>
      </c>
      <c r="C46" s="51">
        <f t="shared" si="3"/>
        <v>24323996</v>
      </c>
      <c r="D46" s="51">
        <f t="shared" si="6"/>
        <v>3</v>
      </c>
      <c r="E46" s="50" t="str">
        <f t="shared" si="5"/>
        <v>LAS PALMAS</v>
      </c>
      <c r="F46" s="50">
        <f t="shared" si="7"/>
        <v>12587398</v>
      </c>
      <c r="G46" s="50">
        <f t="shared" si="8"/>
        <v>11112310</v>
      </c>
    </row>
    <row r="47" spans="1:9" x14ac:dyDescent="0.25">
      <c r="A47" s="50" t="str">
        <f t="shared" si="4"/>
        <v>BILBAO</v>
      </c>
      <c r="B47" s="51">
        <f t="shared" si="2"/>
        <v>15950498</v>
      </c>
      <c r="C47" s="51">
        <f t="shared" si="3"/>
        <v>15318420</v>
      </c>
      <c r="D47" s="51">
        <f t="shared" si="6"/>
        <v>6</v>
      </c>
      <c r="E47" s="50" t="str">
        <f t="shared" si="5"/>
        <v>GIJÓN</v>
      </c>
      <c r="F47" s="50">
        <f t="shared" si="7"/>
        <v>11032074</v>
      </c>
      <c r="G47" s="50">
        <f t="shared" si="8"/>
        <v>10087199</v>
      </c>
    </row>
    <row r="48" spans="1:9" x14ac:dyDescent="0.25">
      <c r="A48" s="50" t="str">
        <f t="shared" si="4"/>
        <v>CARTAGENA</v>
      </c>
      <c r="B48" s="51">
        <f t="shared" si="2"/>
        <v>16495201</v>
      </c>
      <c r="C48" s="51">
        <f t="shared" si="3"/>
        <v>15042089</v>
      </c>
      <c r="D48" s="51">
        <f t="shared" si="6"/>
        <v>4</v>
      </c>
      <c r="E48" s="50" t="str">
        <f t="shared" si="5"/>
        <v>CASTELLÓN</v>
      </c>
      <c r="F48" s="50">
        <f t="shared" si="7"/>
        <v>9223831</v>
      </c>
      <c r="G48" s="50">
        <f t="shared" si="8"/>
        <v>8466347</v>
      </c>
    </row>
    <row r="49" spans="1:7" x14ac:dyDescent="0.25">
      <c r="A49" s="50" t="str">
        <f t="shared" si="4"/>
        <v>CASTELLÓN</v>
      </c>
      <c r="B49" s="51">
        <f t="shared" si="2"/>
        <v>9223831</v>
      </c>
      <c r="C49" s="51">
        <f t="shared" si="3"/>
        <v>8466347</v>
      </c>
      <c r="D49" s="51">
        <f t="shared" si="6"/>
        <v>10</v>
      </c>
      <c r="E49" s="50" t="str">
        <f t="shared" si="5"/>
        <v>BALEARES</v>
      </c>
      <c r="F49" s="50">
        <f t="shared" si="7"/>
        <v>7885631</v>
      </c>
      <c r="G49" s="50">
        <f t="shared" si="8"/>
        <v>7365601</v>
      </c>
    </row>
    <row r="50" spans="1:7" x14ac:dyDescent="0.25">
      <c r="A50" s="50" t="str">
        <f t="shared" si="4"/>
        <v>CEUTA</v>
      </c>
      <c r="B50" s="51">
        <f t="shared" si="2"/>
        <v>1248721</v>
      </c>
      <c r="C50" s="51">
        <f t="shared" si="3"/>
        <v>1255460</v>
      </c>
      <c r="D50" s="51">
        <f t="shared" si="6"/>
        <v>24</v>
      </c>
      <c r="E50" s="50" t="str">
        <f t="shared" si="5"/>
        <v>A CORUÑA</v>
      </c>
      <c r="F50" s="50">
        <f t="shared" si="7"/>
        <v>6808595</v>
      </c>
      <c r="G50" s="50">
        <f t="shared" si="8"/>
        <v>6706445</v>
      </c>
    </row>
    <row r="51" spans="1:7" x14ac:dyDescent="0.25">
      <c r="A51" s="50" t="str">
        <f t="shared" si="4"/>
        <v>FERROL-SAN CIBRAO</v>
      </c>
      <c r="B51" s="51">
        <f t="shared" si="2"/>
        <v>6686360</v>
      </c>
      <c r="C51" s="51">
        <f t="shared" si="3"/>
        <v>5969981</v>
      </c>
      <c r="D51" s="51">
        <f t="shared" si="6"/>
        <v>13</v>
      </c>
      <c r="E51" s="50" t="str">
        <f t="shared" si="5"/>
        <v>FERROL-SAN CIBRAO</v>
      </c>
      <c r="F51" s="50">
        <f t="shared" si="7"/>
        <v>6686360</v>
      </c>
      <c r="G51" s="50">
        <f t="shared" si="8"/>
        <v>5969981</v>
      </c>
    </row>
    <row r="52" spans="1:7" x14ac:dyDescent="0.25">
      <c r="A52" s="50" t="str">
        <f t="shared" si="4"/>
        <v>GIJÓN</v>
      </c>
      <c r="B52" s="51">
        <f t="shared" si="2"/>
        <v>11032074</v>
      </c>
      <c r="C52" s="51">
        <f t="shared" si="3"/>
        <v>10087199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6491639</v>
      </c>
      <c r="G52" s="50">
        <f t="shared" si="8"/>
        <v>6833886</v>
      </c>
    </row>
    <row r="53" spans="1:7" x14ac:dyDescent="0.25">
      <c r="A53" s="50" t="str">
        <f t="shared" si="4"/>
        <v>HUELVA</v>
      </c>
      <c r="B53" s="51">
        <f t="shared" si="2"/>
        <v>15611640</v>
      </c>
      <c r="C53" s="51">
        <f t="shared" si="3"/>
        <v>15302449</v>
      </c>
      <c r="D53" s="51">
        <f t="shared" si="6"/>
        <v>7</v>
      </c>
      <c r="E53" s="50" t="str">
        <f t="shared" si="5"/>
        <v>ALMERÍA</v>
      </c>
      <c r="F53" s="50">
        <f t="shared" si="7"/>
        <v>2974879</v>
      </c>
      <c r="G53" s="50">
        <f t="shared" si="8"/>
        <v>2665301</v>
      </c>
    </row>
    <row r="54" spans="1:7" x14ac:dyDescent="0.25">
      <c r="A54" s="50" t="str">
        <f t="shared" si="4"/>
        <v>LAS PALMAS</v>
      </c>
      <c r="B54" s="51">
        <f t="shared" si="2"/>
        <v>12587398</v>
      </c>
      <c r="C54" s="51">
        <f t="shared" si="3"/>
        <v>11112310</v>
      </c>
      <c r="D54" s="51">
        <f t="shared" si="6"/>
        <v>8</v>
      </c>
      <c r="E54" s="50" t="str">
        <f t="shared" si="5"/>
        <v>SANTANDER</v>
      </c>
      <c r="F54" s="50">
        <f t="shared" si="7"/>
        <v>2543811</v>
      </c>
      <c r="G54" s="50">
        <f t="shared" si="8"/>
        <v>2345301</v>
      </c>
    </row>
    <row r="55" spans="1:7" x14ac:dyDescent="0.25">
      <c r="A55" s="50" t="str">
        <f t="shared" si="4"/>
        <v>MÁLAGA</v>
      </c>
      <c r="B55" s="51">
        <f t="shared" si="2"/>
        <v>1343371</v>
      </c>
      <c r="C55" s="51">
        <f t="shared" si="3"/>
        <v>1387099</v>
      </c>
      <c r="D55" s="51">
        <f t="shared" si="6"/>
        <v>23</v>
      </c>
      <c r="E55" s="50" t="str">
        <f t="shared" si="5"/>
        <v>AVILÉS</v>
      </c>
      <c r="F55" s="50">
        <f t="shared" si="7"/>
        <v>2328339</v>
      </c>
      <c r="G55" s="50">
        <f t="shared" si="8"/>
        <v>2286821</v>
      </c>
    </row>
    <row r="56" spans="1:7" x14ac:dyDescent="0.25">
      <c r="A56" s="50" t="str">
        <f t="shared" si="4"/>
        <v>MARÍN Y RÍA DE PONTEVEDRA</v>
      </c>
      <c r="B56" s="51">
        <f t="shared" si="2"/>
        <v>1139461</v>
      </c>
      <c r="C56" s="51">
        <f t="shared" si="3"/>
        <v>1070001</v>
      </c>
      <c r="D56" s="51">
        <f t="shared" si="6"/>
        <v>25</v>
      </c>
      <c r="E56" s="50" t="str">
        <f t="shared" si="5"/>
        <v>VIGO</v>
      </c>
      <c r="F56" s="50">
        <f t="shared" si="7"/>
        <v>2054888</v>
      </c>
      <c r="G56" s="50">
        <f t="shared" si="8"/>
        <v>2125753</v>
      </c>
    </row>
    <row r="57" spans="1:7" x14ac:dyDescent="0.25">
      <c r="A57" s="50" t="str">
        <f t="shared" si="4"/>
        <v>MELILLA</v>
      </c>
      <c r="B57" s="51">
        <f t="shared" si="2"/>
        <v>590392</v>
      </c>
      <c r="C57" s="51">
        <f t="shared" si="3"/>
        <v>567932</v>
      </c>
      <c r="D57" s="51">
        <f t="shared" si="6"/>
        <v>27</v>
      </c>
      <c r="E57" s="50" t="str">
        <f t="shared" si="5"/>
        <v>SEVILLA</v>
      </c>
      <c r="F57" s="50">
        <f t="shared" si="7"/>
        <v>1995405</v>
      </c>
      <c r="G57" s="50">
        <f t="shared" si="8"/>
        <v>2358785</v>
      </c>
    </row>
    <row r="58" spans="1:7" x14ac:dyDescent="0.25">
      <c r="A58" s="50" t="str">
        <f t="shared" si="4"/>
        <v>MOTRIL</v>
      </c>
      <c r="B58" s="51">
        <f t="shared" si="2"/>
        <v>1118016</v>
      </c>
      <c r="C58" s="51">
        <f t="shared" si="3"/>
        <v>1066018</v>
      </c>
      <c r="D58" s="51">
        <f t="shared" si="6"/>
        <v>26</v>
      </c>
      <c r="E58" s="50" t="str">
        <f t="shared" si="5"/>
        <v>BAHÍA DE CÁDIZ</v>
      </c>
      <c r="F58" s="50">
        <f t="shared" si="7"/>
        <v>1887565</v>
      </c>
      <c r="G58" s="50">
        <f t="shared" si="8"/>
        <v>1981336</v>
      </c>
    </row>
    <row r="59" spans="1:7" x14ac:dyDescent="0.25">
      <c r="A59" s="50" t="str">
        <f t="shared" si="4"/>
        <v>PASAIA</v>
      </c>
      <c r="B59" s="51">
        <f t="shared" si="2"/>
        <v>1412268</v>
      </c>
      <c r="C59" s="51">
        <f t="shared" si="3"/>
        <v>1849963</v>
      </c>
      <c r="D59" s="51">
        <f t="shared" si="6"/>
        <v>22</v>
      </c>
      <c r="E59" s="50" t="str">
        <f t="shared" si="5"/>
        <v>ALICANTE</v>
      </c>
      <c r="F59" s="50">
        <f t="shared" si="7"/>
        <v>1769104</v>
      </c>
      <c r="G59" s="50">
        <f t="shared" si="8"/>
        <v>1808500</v>
      </c>
    </row>
    <row r="60" spans="1:7" x14ac:dyDescent="0.25">
      <c r="A60" s="50" t="str">
        <f t="shared" si="4"/>
        <v>SANTA CRUZ DE TENERIFE</v>
      </c>
      <c r="B60" s="51">
        <f t="shared" si="2"/>
        <v>6491639</v>
      </c>
      <c r="C60" s="51">
        <f t="shared" si="3"/>
        <v>6833886</v>
      </c>
      <c r="D60" s="51">
        <f t="shared" si="6"/>
        <v>14</v>
      </c>
      <c r="E60" s="50" t="str">
        <f t="shared" si="5"/>
        <v>PASAIA</v>
      </c>
      <c r="F60" s="50">
        <f t="shared" si="7"/>
        <v>1412268</v>
      </c>
      <c r="G60" s="50">
        <f t="shared" si="8"/>
        <v>1849963</v>
      </c>
    </row>
    <row r="61" spans="1:7" x14ac:dyDescent="0.25">
      <c r="A61" s="50" t="str">
        <f t="shared" si="4"/>
        <v>SANTANDER</v>
      </c>
      <c r="B61" s="51">
        <f t="shared" si="2"/>
        <v>2543811</v>
      </c>
      <c r="C61" s="51">
        <f t="shared" si="3"/>
        <v>2345301</v>
      </c>
      <c r="D61" s="51">
        <f t="shared" si="6"/>
        <v>16</v>
      </c>
      <c r="E61" s="50" t="str">
        <f t="shared" si="5"/>
        <v>MÁLAGA</v>
      </c>
      <c r="F61" s="50">
        <f t="shared" si="7"/>
        <v>1343371</v>
      </c>
      <c r="G61" s="50">
        <f t="shared" si="8"/>
        <v>1387099</v>
      </c>
    </row>
    <row r="62" spans="1:7" x14ac:dyDescent="0.25">
      <c r="A62" s="50" t="str">
        <f t="shared" si="4"/>
        <v>SEVILLA</v>
      </c>
      <c r="B62" s="51">
        <f t="shared" si="2"/>
        <v>1995405</v>
      </c>
      <c r="C62" s="51">
        <f t="shared" si="3"/>
        <v>2358785</v>
      </c>
      <c r="D62" s="51">
        <f t="shared" si="6"/>
        <v>19</v>
      </c>
      <c r="E62" s="50" t="str">
        <f t="shared" si="5"/>
        <v>CEUTA</v>
      </c>
      <c r="F62" s="50">
        <f t="shared" si="7"/>
        <v>1248721</v>
      </c>
      <c r="G62" s="50">
        <f t="shared" si="8"/>
        <v>1255460</v>
      </c>
    </row>
    <row r="63" spans="1:7" x14ac:dyDescent="0.25">
      <c r="A63" s="50" t="str">
        <f t="shared" si="4"/>
        <v>TARRAGONA</v>
      </c>
      <c r="B63" s="51">
        <f t="shared" si="2"/>
        <v>15980647</v>
      </c>
      <c r="C63" s="51">
        <f t="shared" si="3"/>
        <v>14378509</v>
      </c>
      <c r="D63" s="51">
        <f t="shared" si="6"/>
        <v>5</v>
      </c>
      <c r="E63" s="50" t="str">
        <f t="shared" si="5"/>
        <v>MARÍN Y RÍA DE PONTEVEDRA</v>
      </c>
      <c r="F63" s="50">
        <f t="shared" si="7"/>
        <v>1139461</v>
      </c>
      <c r="G63" s="50">
        <f t="shared" si="8"/>
        <v>1070001</v>
      </c>
    </row>
    <row r="64" spans="1:7" x14ac:dyDescent="0.25">
      <c r="A64" s="50" t="str">
        <f t="shared" si="4"/>
        <v>VALENCIA</v>
      </c>
      <c r="B64" s="51">
        <f t="shared" si="2"/>
        <v>36309729</v>
      </c>
      <c r="C64" s="51">
        <f t="shared" si="3"/>
        <v>36224907</v>
      </c>
      <c r="D64" s="51">
        <f t="shared" si="6"/>
        <v>2</v>
      </c>
      <c r="E64" s="50" t="str">
        <f t="shared" si="5"/>
        <v>MOTRIL</v>
      </c>
      <c r="F64" s="50">
        <f t="shared" si="7"/>
        <v>1118016</v>
      </c>
      <c r="G64" s="50">
        <f t="shared" si="8"/>
        <v>1066018</v>
      </c>
    </row>
    <row r="65" spans="1:7" x14ac:dyDescent="0.25">
      <c r="A65" s="50" t="str">
        <f t="shared" si="4"/>
        <v>VIGO</v>
      </c>
      <c r="B65" s="51">
        <f t="shared" si="2"/>
        <v>2054888</v>
      </c>
      <c r="C65" s="51">
        <f t="shared" si="3"/>
        <v>2125753</v>
      </c>
      <c r="D65" s="51">
        <f t="shared" si="6"/>
        <v>18</v>
      </c>
      <c r="E65" s="50" t="str">
        <f t="shared" si="5"/>
        <v>MELILLA</v>
      </c>
      <c r="F65" s="50">
        <f t="shared" si="7"/>
        <v>590392</v>
      </c>
      <c r="G65" s="50">
        <f t="shared" si="8"/>
        <v>567932</v>
      </c>
    </row>
    <row r="66" spans="1:7" x14ac:dyDescent="0.25">
      <c r="A66" s="50" t="str">
        <f t="shared" si="4"/>
        <v>VILAGARCÍA</v>
      </c>
      <c r="B66" s="51">
        <f t="shared" si="2"/>
        <v>562398</v>
      </c>
      <c r="C66" s="51">
        <f t="shared" si="3"/>
        <v>524604</v>
      </c>
      <c r="D66" s="51">
        <f t="shared" si="6"/>
        <v>28</v>
      </c>
      <c r="E66" s="50" t="str">
        <f t="shared" si="5"/>
        <v>VILAGARCÍA</v>
      </c>
      <c r="F66" s="50">
        <f t="shared" si="7"/>
        <v>562398</v>
      </c>
      <c r="G66" s="50">
        <f t="shared" si="8"/>
        <v>524604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1133339</v>
      </c>
      <c r="C7" s="22">
        <v>1150738</v>
      </c>
      <c r="D7" s="22">
        <v>6531580</v>
      </c>
      <c r="E7" s="22">
        <v>6617983</v>
      </c>
      <c r="F7" s="11">
        <f>((E7*100)/D7)-100</f>
        <v>1.3228499076793128</v>
      </c>
      <c r="G7" s="1"/>
      <c r="H7" s="1"/>
      <c r="I7" s="1"/>
    </row>
    <row r="8" spans="1:12" x14ac:dyDescent="0.25">
      <c r="A8" s="12" t="s">
        <v>31</v>
      </c>
      <c r="B8" s="23">
        <v>330327</v>
      </c>
      <c r="C8" s="23">
        <v>279593</v>
      </c>
      <c r="D8" s="23">
        <v>1796660</v>
      </c>
      <c r="E8" s="23">
        <v>1757889</v>
      </c>
      <c r="F8" s="14">
        <f t="shared" ref="F8:F35" si="0">((E8*100)/D8)-100</f>
        <v>-2.1579486380283441</v>
      </c>
      <c r="G8" s="1"/>
      <c r="H8" s="1"/>
      <c r="I8" s="1"/>
    </row>
    <row r="9" spans="1:12" x14ac:dyDescent="0.25">
      <c r="A9" s="9" t="s">
        <v>164</v>
      </c>
      <c r="B9" s="22">
        <v>413794</v>
      </c>
      <c r="C9" s="22">
        <v>646891</v>
      </c>
      <c r="D9" s="22">
        <v>2632797</v>
      </c>
      <c r="E9" s="22">
        <v>2942049</v>
      </c>
      <c r="F9" s="11">
        <f t="shared" si="0"/>
        <v>11.746139182018211</v>
      </c>
      <c r="G9" s="1"/>
      <c r="H9" s="1"/>
      <c r="I9" s="1"/>
    </row>
    <row r="10" spans="1:12" x14ac:dyDescent="0.25">
      <c r="A10" s="12" t="s">
        <v>166</v>
      </c>
      <c r="B10" s="23">
        <v>416950</v>
      </c>
      <c r="C10" s="23">
        <v>429494</v>
      </c>
      <c r="D10" s="23">
        <v>2267276</v>
      </c>
      <c r="E10" s="23">
        <v>2301519</v>
      </c>
      <c r="F10" s="14">
        <f t="shared" si="0"/>
        <v>1.5103145801393367</v>
      </c>
      <c r="G10" s="1"/>
      <c r="H10" s="1"/>
      <c r="I10" s="1"/>
    </row>
    <row r="11" spans="1:12" x14ac:dyDescent="0.25">
      <c r="A11" s="9" t="s">
        <v>167</v>
      </c>
      <c r="B11" s="22">
        <v>8121520</v>
      </c>
      <c r="C11" s="22">
        <v>7059106</v>
      </c>
      <c r="D11" s="22">
        <v>48714870</v>
      </c>
      <c r="E11" s="22">
        <v>46389137</v>
      </c>
      <c r="F11" s="11">
        <f t="shared" si="0"/>
        <v>-4.774174702713978</v>
      </c>
      <c r="G11" s="1"/>
      <c r="H11" s="1"/>
      <c r="I11" s="1"/>
    </row>
    <row r="12" spans="1:12" x14ac:dyDescent="0.25">
      <c r="A12" s="12" t="s">
        <v>168</v>
      </c>
      <c r="B12" s="23">
        <v>353834</v>
      </c>
      <c r="C12" s="23">
        <v>324496</v>
      </c>
      <c r="D12" s="23">
        <v>1903213</v>
      </c>
      <c r="E12" s="23">
        <v>1823819</v>
      </c>
      <c r="F12" s="14">
        <f t="shared" si="0"/>
        <v>-4.1715772223077465</v>
      </c>
      <c r="G12" s="1"/>
      <c r="H12" s="1"/>
      <c r="I12" s="1"/>
    </row>
    <row r="13" spans="1:12" x14ac:dyDescent="0.25">
      <c r="A13" s="9" t="s">
        <v>32</v>
      </c>
      <c r="B13" s="22">
        <v>1493358</v>
      </c>
      <c r="C13" s="22">
        <v>1537100</v>
      </c>
      <c r="D13" s="22">
        <v>7267920</v>
      </c>
      <c r="E13" s="22">
        <v>7799140</v>
      </c>
      <c r="F13" s="11">
        <f t="shared" si="0"/>
        <v>7.3091063192770491</v>
      </c>
      <c r="G13" s="1"/>
      <c r="H13" s="1"/>
      <c r="I13" s="1"/>
    </row>
    <row r="14" spans="1:12" x14ac:dyDescent="0.25">
      <c r="A14" s="12" t="s">
        <v>33</v>
      </c>
      <c r="B14" s="23">
        <v>4415963</v>
      </c>
      <c r="C14" s="23">
        <v>4818363</v>
      </c>
      <c r="D14" s="23">
        <v>23824945</v>
      </c>
      <c r="E14" s="23">
        <v>28229278</v>
      </c>
      <c r="F14" s="14">
        <f t="shared" si="0"/>
        <v>18.486225256763447</v>
      </c>
      <c r="G14" s="1"/>
      <c r="H14" s="1"/>
      <c r="I14" s="1"/>
    </row>
    <row r="15" spans="1:12" x14ac:dyDescent="0.25">
      <c r="A15" s="9" t="s">
        <v>34</v>
      </c>
      <c r="B15" s="22">
        <v>2527763</v>
      </c>
      <c r="C15" s="22">
        <v>2758174</v>
      </c>
      <c r="D15" s="22">
        <v>15264556</v>
      </c>
      <c r="E15" s="22">
        <v>15896397</v>
      </c>
      <c r="F15" s="11">
        <f t="shared" si="0"/>
        <v>4.1392687740147807</v>
      </c>
      <c r="G15" s="1"/>
      <c r="H15" s="1"/>
      <c r="I15" s="1"/>
    </row>
    <row r="16" spans="1:12" x14ac:dyDescent="0.25">
      <c r="A16" s="12" t="s">
        <v>35</v>
      </c>
      <c r="B16" s="23">
        <v>2582973</v>
      </c>
      <c r="C16" s="23">
        <v>2823013</v>
      </c>
      <c r="D16" s="23">
        <v>14984305</v>
      </c>
      <c r="E16" s="23">
        <v>16469312</v>
      </c>
      <c r="F16" s="14">
        <f t="shared" si="0"/>
        <v>9.9104162655525272</v>
      </c>
      <c r="G16" s="1"/>
      <c r="H16" s="1"/>
      <c r="I16" s="1"/>
    </row>
    <row r="17" spans="1:9" x14ac:dyDescent="0.25">
      <c r="A17" s="9" t="s">
        <v>169</v>
      </c>
      <c r="B17" s="22">
        <v>1519347</v>
      </c>
      <c r="C17" s="22">
        <v>1786126</v>
      </c>
      <c r="D17" s="22">
        <v>8452843</v>
      </c>
      <c r="E17" s="22">
        <v>9210688</v>
      </c>
      <c r="F17" s="11">
        <f t="shared" si="0"/>
        <v>8.9655634204965082</v>
      </c>
      <c r="G17" s="1"/>
      <c r="H17" s="1"/>
      <c r="I17" s="1"/>
    </row>
    <row r="18" spans="1:9" x14ac:dyDescent="0.25">
      <c r="A18" s="12" t="s">
        <v>36</v>
      </c>
      <c r="B18" s="23">
        <v>178826</v>
      </c>
      <c r="C18" s="23">
        <v>151738</v>
      </c>
      <c r="D18" s="23">
        <v>974506</v>
      </c>
      <c r="E18" s="23">
        <v>952909</v>
      </c>
      <c r="F18" s="14">
        <f t="shared" si="0"/>
        <v>-2.2161997976410674</v>
      </c>
      <c r="G18" s="1"/>
      <c r="H18" s="1"/>
      <c r="I18" s="1"/>
    </row>
    <row r="19" spans="1:9" x14ac:dyDescent="0.25">
      <c r="A19" s="9" t="s">
        <v>37</v>
      </c>
      <c r="B19" s="22">
        <v>936926</v>
      </c>
      <c r="C19" s="22">
        <v>1041939</v>
      </c>
      <c r="D19" s="22">
        <v>5963926</v>
      </c>
      <c r="E19" s="22">
        <v>6677873</v>
      </c>
      <c r="F19" s="11">
        <f t="shared" si="0"/>
        <v>11.971090855252058</v>
      </c>
      <c r="G19" s="1"/>
      <c r="H19" s="1"/>
      <c r="I19" s="1"/>
    </row>
    <row r="20" spans="1:9" x14ac:dyDescent="0.25">
      <c r="A20" s="12" t="s">
        <v>170</v>
      </c>
      <c r="B20" s="23">
        <v>1787492</v>
      </c>
      <c r="C20" s="23">
        <v>1905204</v>
      </c>
      <c r="D20" s="23">
        <v>10057289</v>
      </c>
      <c r="E20" s="23">
        <v>11002621</v>
      </c>
      <c r="F20" s="14">
        <f t="shared" si="0"/>
        <v>9.3994713684771369</v>
      </c>
      <c r="G20" s="1"/>
      <c r="H20" s="1"/>
      <c r="I20" s="1"/>
    </row>
    <row r="21" spans="1:9" x14ac:dyDescent="0.25">
      <c r="A21" s="9" t="s">
        <v>38</v>
      </c>
      <c r="B21" s="22">
        <v>2346110</v>
      </c>
      <c r="C21" s="22">
        <v>2890686</v>
      </c>
      <c r="D21" s="22">
        <v>15204576</v>
      </c>
      <c r="E21" s="22">
        <v>15529930</v>
      </c>
      <c r="F21" s="11">
        <f t="shared" si="0"/>
        <v>2.1398426368482717</v>
      </c>
      <c r="G21" s="1"/>
      <c r="H21" s="1"/>
      <c r="I21" s="1"/>
    </row>
    <row r="22" spans="1:9" x14ac:dyDescent="0.25">
      <c r="A22" s="12" t="s">
        <v>59</v>
      </c>
      <c r="B22" s="23">
        <v>1623145</v>
      </c>
      <c r="C22" s="23">
        <v>1831349</v>
      </c>
      <c r="D22" s="23">
        <v>9760933</v>
      </c>
      <c r="E22" s="23">
        <v>11319675</v>
      </c>
      <c r="F22" s="14">
        <f t="shared" si="0"/>
        <v>15.96919065011511</v>
      </c>
      <c r="G22" s="1"/>
      <c r="H22" s="1"/>
      <c r="I22" s="1"/>
    </row>
    <row r="23" spans="1:9" x14ac:dyDescent="0.25">
      <c r="A23" s="9" t="s">
        <v>171</v>
      </c>
      <c r="B23" s="22">
        <v>274371</v>
      </c>
      <c r="C23" s="22">
        <v>274588</v>
      </c>
      <c r="D23" s="22">
        <v>1348663</v>
      </c>
      <c r="E23" s="22">
        <v>1290959</v>
      </c>
      <c r="F23" s="11">
        <f t="shared" si="0"/>
        <v>-4.2786077767388946</v>
      </c>
      <c r="G23" s="1"/>
      <c r="H23" s="1"/>
      <c r="I23" s="1"/>
    </row>
    <row r="24" spans="1:9" x14ac:dyDescent="0.25">
      <c r="A24" s="12" t="s">
        <v>173</v>
      </c>
      <c r="B24" s="23">
        <v>220926</v>
      </c>
      <c r="C24" s="23">
        <v>193896</v>
      </c>
      <c r="D24" s="23">
        <v>1058156</v>
      </c>
      <c r="E24" s="23">
        <v>1127838</v>
      </c>
      <c r="F24" s="14">
        <f t="shared" si="0"/>
        <v>6.5852293990678135</v>
      </c>
      <c r="G24" s="1"/>
      <c r="H24" s="1"/>
      <c r="I24" s="1"/>
    </row>
    <row r="25" spans="1:9" x14ac:dyDescent="0.25">
      <c r="A25" s="9" t="s">
        <v>39</v>
      </c>
      <c r="B25" s="22">
        <v>113218</v>
      </c>
      <c r="C25" s="22">
        <v>92879</v>
      </c>
      <c r="D25" s="22">
        <v>557152</v>
      </c>
      <c r="E25" s="22">
        <v>587807</v>
      </c>
      <c r="F25" s="11">
        <f t="shared" si="0"/>
        <v>5.5020891964849739</v>
      </c>
      <c r="G25" s="1"/>
      <c r="H25" s="1"/>
      <c r="I25" s="1"/>
    </row>
    <row r="26" spans="1:9" x14ac:dyDescent="0.25">
      <c r="A26" s="12" t="s">
        <v>40</v>
      </c>
      <c r="B26" s="23">
        <v>144293</v>
      </c>
      <c r="C26" s="23">
        <v>151601</v>
      </c>
      <c r="D26" s="23">
        <v>1052038</v>
      </c>
      <c r="E26" s="23">
        <v>1100180</v>
      </c>
      <c r="F26" s="14">
        <f t="shared" si="0"/>
        <v>4.5760704461245751</v>
      </c>
      <c r="G26" s="1"/>
      <c r="H26" s="1"/>
      <c r="I26" s="1"/>
    </row>
    <row r="27" spans="1:9" x14ac:dyDescent="0.25">
      <c r="A27" s="9" t="s">
        <v>41</v>
      </c>
      <c r="B27" s="22">
        <v>357673</v>
      </c>
      <c r="C27" s="22">
        <v>230731</v>
      </c>
      <c r="D27" s="22">
        <v>1816904</v>
      </c>
      <c r="E27" s="22">
        <v>1383462</v>
      </c>
      <c r="F27" s="11">
        <f t="shared" si="0"/>
        <v>-23.85607605024812</v>
      </c>
      <c r="G27" s="1"/>
      <c r="H27" s="1"/>
      <c r="I27" s="1"/>
    </row>
    <row r="28" spans="1:9" x14ac:dyDescent="0.25">
      <c r="A28" s="12" t="s">
        <v>42</v>
      </c>
      <c r="B28" s="23">
        <v>1209512</v>
      </c>
      <c r="C28" s="23">
        <v>991886</v>
      </c>
      <c r="D28" s="23">
        <v>6511519</v>
      </c>
      <c r="E28" s="23">
        <v>6119170</v>
      </c>
      <c r="F28" s="14">
        <f t="shared" si="0"/>
        <v>-6.0254604186826413</v>
      </c>
      <c r="G28" s="1"/>
      <c r="H28" s="1"/>
      <c r="I28" s="1"/>
    </row>
    <row r="29" spans="1:9" x14ac:dyDescent="0.25">
      <c r="A29" s="9" t="s">
        <v>43</v>
      </c>
      <c r="B29" s="22">
        <v>423920</v>
      </c>
      <c r="C29" s="22">
        <v>456537</v>
      </c>
      <c r="D29" s="22">
        <v>2322297</v>
      </c>
      <c r="E29" s="22">
        <v>2523288</v>
      </c>
      <c r="F29" s="11">
        <f t="shared" si="0"/>
        <v>8.6548361385300865</v>
      </c>
      <c r="G29" s="1"/>
      <c r="H29" s="1"/>
      <c r="I29" s="1"/>
    </row>
    <row r="30" spans="1:9" x14ac:dyDescent="0.25">
      <c r="A30" s="12" t="s">
        <v>44</v>
      </c>
      <c r="B30" s="23">
        <v>327350</v>
      </c>
      <c r="C30" s="23">
        <v>329346</v>
      </c>
      <c r="D30" s="23">
        <v>2351615</v>
      </c>
      <c r="E30" s="23">
        <v>1985697</v>
      </c>
      <c r="F30" s="14">
        <f t="shared" si="0"/>
        <v>-15.560285165726526</v>
      </c>
      <c r="G30" s="1"/>
      <c r="H30" s="1"/>
      <c r="I30" s="1"/>
    </row>
    <row r="31" spans="1:9" x14ac:dyDescent="0.25">
      <c r="A31" s="9" t="s">
        <v>45</v>
      </c>
      <c r="B31" s="22">
        <v>1700661</v>
      </c>
      <c r="C31" s="22">
        <v>2610414</v>
      </c>
      <c r="D31" s="22">
        <v>14369155</v>
      </c>
      <c r="E31" s="22">
        <v>15949094</v>
      </c>
      <c r="F31" s="11">
        <f t="shared" si="0"/>
        <v>10.99535080524916</v>
      </c>
      <c r="G31" s="1"/>
      <c r="H31" s="1"/>
      <c r="I31" s="1"/>
    </row>
    <row r="32" spans="1:9" x14ac:dyDescent="0.25">
      <c r="A32" s="12" t="s">
        <v>46</v>
      </c>
      <c r="B32" s="23">
        <v>6096073</v>
      </c>
      <c r="C32" s="23">
        <v>5833527</v>
      </c>
      <c r="D32" s="23">
        <v>35987166</v>
      </c>
      <c r="E32" s="23">
        <v>36161189</v>
      </c>
      <c r="F32" s="14">
        <f t="shared" si="0"/>
        <v>0.48356961478990002</v>
      </c>
      <c r="G32" s="1"/>
      <c r="H32" s="1"/>
      <c r="I32" s="1"/>
    </row>
    <row r="33" spans="1:9" x14ac:dyDescent="0.25">
      <c r="A33" s="9" t="s">
        <v>47</v>
      </c>
      <c r="B33" s="22">
        <v>364096</v>
      </c>
      <c r="C33" s="22">
        <v>319701</v>
      </c>
      <c r="D33" s="22">
        <v>2000447</v>
      </c>
      <c r="E33" s="22">
        <v>1931440</v>
      </c>
      <c r="F33" s="11">
        <f t="shared" si="0"/>
        <v>-3.4495790190892279</v>
      </c>
      <c r="G33" s="1"/>
      <c r="H33" s="1"/>
      <c r="I33" s="1"/>
    </row>
    <row r="34" spans="1:9" x14ac:dyDescent="0.25">
      <c r="A34" s="12" t="s">
        <v>172</v>
      </c>
      <c r="B34" s="23">
        <v>85117</v>
      </c>
      <c r="C34" s="23">
        <v>93509</v>
      </c>
      <c r="D34" s="23">
        <v>520808</v>
      </c>
      <c r="E34" s="23">
        <v>559944</v>
      </c>
      <c r="F34" s="14">
        <f t="shared" si="0"/>
        <v>7.5144775041858054</v>
      </c>
      <c r="G34" s="1"/>
      <c r="H34" s="1"/>
      <c r="I34" s="1"/>
    </row>
    <row r="35" spans="1:9" x14ac:dyDescent="0.25">
      <c r="A35" s="15" t="s">
        <v>48</v>
      </c>
      <c r="B35" s="16">
        <f>SUM(B7:B34)</f>
        <v>41498877</v>
      </c>
      <c r="C35" s="16">
        <f t="shared" ref="C35:E35" si="1">SUM(C7:C34)</f>
        <v>43012625</v>
      </c>
      <c r="D35" s="16">
        <f t="shared" si="1"/>
        <v>245498115</v>
      </c>
      <c r="E35" s="16">
        <f t="shared" si="1"/>
        <v>255640287</v>
      </c>
      <c r="F35" s="17">
        <f t="shared" si="0"/>
        <v>4.1312626779232033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6617983</v>
      </c>
      <c r="C39" s="51">
        <f t="shared" si="3"/>
        <v>6531580</v>
      </c>
      <c r="D39" s="51">
        <f>_xlfn.RANK.EQ(B39,$B$39:$B$66)+COUNTIF($B$39:$B$66,B39)-1</f>
        <v>13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46389137</v>
      </c>
      <c r="G39" s="50">
        <f>LOOKUP(E39,$A$39:$A$66,$C$39:$C$66)</f>
        <v>48714870</v>
      </c>
    </row>
    <row r="40" spans="1:9" x14ac:dyDescent="0.25">
      <c r="A40" s="50" t="str">
        <f t="shared" si="4"/>
        <v>ALICANTE</v>
      </c>
      <c r="B40" s="51">
        <f t="shared" si="2"/>
        <v>1757889</v>
      </c>
      <c r="C40" s="51">
        <f t="shared" si="3"/>
        <v>1796660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36161189</v>
      </c>
      <c r="G40" s="50">
        <f t="shared" ref="G40:G66" si="8">LOOKUP(E40,$A$39:$A$66,$C$39:$C$66)</f>
        <v>35987166</v>
      </c>
    </row>
    <row r="41" spans="1:9" x14ac:dyDescent="0.25">
      <c r="A41" s="50" t="str">
        <f t="shared" si="4"/>
        <v>ALMERÍA</v>
      </c>
      <c r="B41" s="51">
        <f t="shared" si="2"/>
        <v>2942049</v>
      </c>
      <c r="C41" s="51">
        <f t="shared" si="3"/>
        <v>2632797</v>
      </c>
      <c r="D41" s="51">
        <f t="shared" si="6"/>
        <v>15</v>
      </c>
      <c r="E41" s="50" t="str">
        <f t="shared" si="5"/>
        <v>BARCELONA</v>
      </c>
      <c r="F41" s="50">
        <f t="shared" si="7"/>
        <v>28229278</v>
      </c>
      <c r="G41" s="50">
        <f t="shared" si="8"/>
        <v>23824945</v>
      </c>
    </row>
    <row r="42" spans="1:9" x14ac:dyDescent="0.25">
      <c r="A42" s="50" t="str">
        <f t="shared" si="4"/>
        <v>AVILÉS</v>
      </c>
      <c r="B42" s="51">
        <f t="shared" si="2"/>
        <v>2301519</v>
      </c>
      <c r="C42" s="51">
        <f t="shared" si="3"/>
        <v>2267276</v>
      </c>
      <c r="D42" s="51">
        <f t="shared" si="6"/>
        <v>17</v>
      </c>
      <c r="E42" s="50" t="str">
        <f t="shared" si="5"/>
        <v>CARTAGENA</v>
      </c>
      <c r="F42" s="50">
        <f t="shared" si="7"/>
        <v>16469312</v>
      </c>
      <c r="G42" s="50">
        <f t="shared" si="8"/>
        <v>14984305</v>
      </c>
    </row>
    <row r="43" spans="1:9" x14ac:dyDescent="0.25">
      <c r="A43" s="50" t="str">
        <f t="shared" si="4"/>
        <v>BAHÍA DE ALGECIRAS</v>
      </c>
      <c r="B43" s="51">
        <f t="shared" si="2"/>
        <v>46389137</v>
      </c>
      <c r="C43" s="51">
        <f t="shared" si="3"/>
        <v>48714870</v>
      </c>
      <c r="D43" s="51">
        <f t="shared" si="6"/>
        <v>1</v>
      </c>
      <c r="E43" s="50" t="str">
        <f t="shared" si="5"/>
        <v>TARRAGONA</v>
      </c>
      <c r="F43" s="50">
        <f t="shared" si="7"/>
        <v>15949094</v>
      </c>
      <c r="G43" s="50">
        <f t="shared" si="8"/>
        <v>14369155</v>
      </c>
    </row>
    <row r="44" spans="1:9" x14ac:dyDescent="0.25">
      <c r="A44" s="50" t="str">
        <f t="shared" si="4"/>
        <v>BAHÍA DE CÁDIZ</v>
      </c>
      <c r="B44" s="51">
        <f t="shared" si="2"/>
        <v>1823819</v>
      </c>
      <c r="C44" s="51">
        <f t="shared" si="3"/>
        <v>1903213</v>
      </c>
      <c r="D44" s="51">
        <f t="shared" si="6"/>
        <v>20</v>
      </c>
      <c r="E44" s="50" t="str">
        <f t="shared" si="5"/>
        <v>BILBAO</v>
      </c>
      <c r="F44" s="50">
        <f t="shared" si="7"/>
        <v>15896397</v>
      </c>
      <c r="G44" s="50">
        <f t="shared" si="8"/>
        <v>15264556</v>
      </c>
    </row>
    <row r="45" spans="1:9" x14ac:dyDescent="0.25">
      <c r="A45" s="50" t="str">
        <f t="shared" si="4"/>
        <v>BALEARES</v>
      </c>
      <c r="B45" s="51">
        <f t="shared" si="2"/>
        <v>7799140</v>
      </c>
      <c r="C45" s="51">
        <f t="shared" si="3"/>
        <v>7267920</v>
      </c>
      <c r="D45" s="51">
        <f t="shared" si="6"/>
        <v>11</v>
      </c>
      <c r="E45" s="50" t="str">
        <f t="shared" si="5"/>
        <v>HUELVA</v>
      </c>
      <c r="F45" s="50">
        <f t="shared" si="7"/>
        <v>15529930</v>
      </c>
      <c r="G45" s="50">
        <f t="shared" si="8"/>
        <v>15204576</v>
      </c>
    </row>
    <row r="46" spans="1:9" x14ac:dyDescent="0.25">
      <c r="A46" s="50" t="str">
        <f t="shared" si="4"/>
        <v>BARCELONA</v>
      </c>
      <c r="B46" s="51">
        <f t="shared" si="2"/>
        <v>28229278</v>
      </c>
      <c r="C46" s="51">
        <f t="shared" si="3"/>
        <v>23824945</v>
      </c>
      <c r="D46" s="51">
        <f t="shared" si="6"/>
        <v>3</v>
      </c>
      <c r="E46" s="50" t="str">
        <f t="shared" si="5"/>
        <v>LAS PALMAS</v>
      </c>
      <c r="F46" s="50">
        <f t="shared" si="7"/>
        <v>11319675</v>
      </c>
      <c r="G46" s="50">
        <f t="shared" si="8"/>
        <v>9760933</v>
      </c>
    </row>
    <row r="47" spans="1:9" x14ac:dyDescent="0.25">
      <c r="A47" s="50" t="str">
        <f t="shared" si="4"/>
        <v>BILBAO</v>
      </c>
      <c r="B47" s="51">
        <f t="shared" si="2"/>
        <v>15896397</v>
      </c>
      <c r="C47" s="51">
        <f t="shared" si="3"/>
        <v>15264556</v>
      </c>
      <c r="D47" s="51">
        <f t="shared" si="6"/>
        <v>6</v>
      </c>
      <c r="E47" s="50" t="str">
        <f t="shared" si="5"/>
        <v>GIJÓN</v>
      </c>
      <c r="F47" s="50">
        <f t="shared" si="7"/>
        <v>11002621</v>
      </c>
      <c r="G47" s="50">
        <f t="shared" si="8"/>
        <v>10057289</v>
      </c>
    </row>
    <row r="48" spans="1:9" x14ac:dyDescent="0.25">
      <c r="A48" s="50" t="str">
        <f t="shared" si="4"/>
        <v>CARTAGENA</v>
      </c>
      <c r="B48" s="51">
        <f t="shared" si="2"/>
        <v>16469312</v>
      </c>
      <c r="C48" s="51">
        <f t="shared" si="3"/>
        <v>14984305</v>
      </c>
      <c r="D48" s="51">
        <f t="shared" si="6"/>
        <v>4</v>
      </c>
      <c r="E48" s="50" t="str">
        <f t="shared" si="5"/>
        <v>CASTELLÓN</v>
      </c>
      <c r="F48" s="50">
        <f t="shared" si="7"/>
        <v>9210688</v>
      </c>
      <c r="G48" s="50">
        <f t="shared" si="8"/>
        <v>8452843</v>
      </c>
    </row>
    <row r="49" spans="1:7" x14ac:dyDescent="0.25">
      <c r="A49" s="50" t="str">
        <f t="shared" si="4"/>
        <v>CASTELLÓN</v>
      </c>
      <c r="B49" s="51">
        <f t="shared" si="2"/>
        <v>9210688</v>
      </c>
      <c r="C49" s="51">
        <f t="shared" si="3"/>
        <v>8452843</v>
      </c>
      <c r="D49" s="51">
        <f t="shared" si="6"/>
        <v>10</v>
      </c>
      <c r="E49" s="50" t="str">
        <f t="shared" si="5"/>
        <v>BALEARES</v>
      </c>
      <c r="F49" s="50">
        <f t="shared" si="7"/>
        <v>7799140</v>
      </c>
      <c r="G49" s="50">
        <f t="shared" si="8"/>
        <v>7267920</v>
      </c>
    </row>
    <row r="50" spans="1:7" x14ac:dyDescent="0.25">
      <c r="A50" s="50" t="str">
        <f t="shared" si="4"/>
        <v>CEUTA</v>
      </c>
      <c r="B50" s="51">
        <f t="shared" si="2"/>
        <v>952909</v>
      </c>
      <c r="C50" s="51">
        <f t="shared" si="3"/>
        <v>974506</v>
      </c>
      <c r="D50" s="51">
        <f t="shared" si="6"/>
        <v>26</v>
      </c>
      <c r="E50" s="50" t="str">
        <f t="shared" si="5"/>
        <v>FERROL-SAN CIBRAO</v>
      </c>
      <c r="F50" s="50">
        <f t="shared" si="7"/>
        <v>6677873</v>
      </c>
      <c r="G50" s="50">
        <f t="shared" si="8"/>
        <v>5963926</v>
      </c>
    </row>
    <row r="51" spans="1:7" x14ac:dyDescent="0.25">
      <c r="A51" s="50" t="str">
        <f t="shared" si="4"/>
        <v>FERROL-SAN CIBRAO</v>
      </c>
      <c r="B51" s="51">
        <f t="shared" si="2"/>
        <v>6677873</v>
      </c>
      <c r="C51" s="51">
        <f t="shared" si="3"/>
        <v>5963926</v>
      </c>
      <c r="D51" s="51">
        <f t="shared" si="6"/>
        <v>12</v>
      </c>
      <c r="E51" s="50" t="str">
        <f t="shared" si="5"/>
        <v>A CORUÑA</v>
      </c>
      <c r="F51" s="50">
        <f t="shared" si="7"/>
        <v>6617983</v>
      </c>
      <c r="G51" s="50">
        <f t="shared" si="8"/>
        <v>6531580</v>
      </c>
    </row>
    <row r="52" spans="1:7" x14ac:dyDescent="0.25">
      <c r="A52" s="50" t="str">
        <f t="shared" si="4"/>
        <v>GIJÓN</v>
      </c>
      <c r="B52" s="51">
        <f t="shared" si="2"/>
        <v>11002621</v>
      </c>
      <c r="C52" s="51">
        <f t="shared" si="3"/>
        <v>10057289</v>
      </c>
      <c r="D52" s="51">
        <f t="shared" si="6"/>
        <v>9</v>
      </c>
      <c r="E52" s="50" t="str">
        <f t="shared" si="5"/>
        <v>SANTA CRUZ DE TENERIFE</v>
      </c>
      <c r="F52" s="50">
        <f t="shared" si="7"/>
        <v>6119170</v>
      </c>
      <c r="G52" s="50">
        <f t="shared" si="8"/>
        <v>6511519</v>
      </c>
    </row>
    <row r="53" spans="1:7" x14ac:dyDescent="0.25">
      <c r="A53" s="50" t="str">
        <f t="shared" si="4"/>
        <v>HUELVA</v>
      </c>
      <c r="B53" s="51">
        <f t="shared" si="2"/>
        <v>15529930</v>
      </c>
      <c r="C53" s="51">
        <f t="shared" si="3"/>
        <v>15204576</v>
      </c>
      <c r="D53" s="51">
        <f t="shared" si="6"/>
        <v>7</v>
      </c>
      <c r="E53" s="50" t="str">
        <f t="shared" si="5"/>
        <v>ALMERÍA</v>
      </c>
      <c r="F53" s="50">
        <f t="shared" si="7"/>
        <v>2942049</v>
      </c>
      <c r="G53" s="50">
        <f t="shared" si="8"/>
        <v>2632797</v>
      </c>
    </row>
    <row r="54" spans="1:7" x14ac:dyDescent="0.25">
      <c r="A54" s="50" t="str">
        <f t="shared" si="4"/>
        <v>LAS PALMAS</v>
      </c>
      <c r="B54" s="51">
        <f t="shared" si="2"/>
        <v>11319675</v>
      </c>
      <c r="C54" s="51">
        <f t="shared" si="3"/>
        <v>9760933</v>
      </c>
      <c r="D54" s="51">
        <f t="shared" si="6"/>
        <v>8</v>
      </c>
      <c r="E54" s="50" t="str">
        <f t="shared" si="5"/>
        <v>SANTANDER</v>
      </c>
      <c r="F54" s="50">
        <f t="shared" si="7"/>
        <v>2523288</v>
      </c>
      <c r="G54" s="50">
        <f t="shared" si="8"/>
        <v>2322297</v>
      </c>
    </row>
    <row r="55" spans="1:7" x14ac:dyDescent="0.25">
      <c r="A55" s="50" t="str">
        <f t="shared" si="4"/>
        <v>MÁLAGA</v>
      </c>
      <c r="B55" s="51">
        <f t="shared" si="2"/>
        <v>1290959</v>
      </c>
      <c r="C55" s="51">
        <f t="shared" si="3"/>
        <v>1348663</v>
      </c>
      <c r="D55" s="51">
        <f t="shared" si="6"/>
        <v>23</v>
      </c>
      <c r="E55" s="50" t="str">
        <f t="shared" si="5"/>
        <v>AVILÉS</v>
      </c>
      <c r="F55" s="50">
        <f t="shared" si="7"/>
        <v>2301519</v>
      </c>
      <c r="G55" s="50">
        <f t="shared" si="8"/>
        <v>2267276</v>
      </c>
    </row>
    <row r="56" spans="1:7" x14ac:dyDescent="0.25">
      <c r="A56" s="50" t="str">
        <f t="shared" si="4"/>
        <v>MARÍN Y RÍA DE PONTEVEDRA</v>
      </c>
      <c r="B56" s="51">
        <f t="shared" si="2"/>
        <v>1127838</v>
      </c>
      <c r="C56" s="51">
        <f t="shared" si="3"/>
        <v>1058156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1985697</v>
      </c>
      <c r="G56" s="50">
        <f t="shared" si="8"/>
        <v>2351615</v>
      </c>
    </row>
    <row r="57" spans="1:7" x14ac:dyDescent="0.25">
      <c r="A57" s="50" t="str">
        <f t="shared" si="4"/>
        <v>MELILLA</v>
      </c>
      <c r="B57" s="51">
        <f t="shared" si="2"/>
        <v>587807</v>
      </c>
      <c r="C57" s="51">
        <f t="shared" si="3"/>
        <v>557152</v>
      </c>
      <c r="D57" s="51">
        <f t="shared" si="6"/>
        <v>27</v>
      </c>
      <c r="E57" s="50" t="str">
        <f t="shared" si="5"/>
        <v>VIGO</v>
      </c>
      <c r="F57" s="50">
        <f t="shared" si="9"/>
        <v>1931440</v>
      </c>
      <c r="G57" s="50">
        <f t="shared" si="8"/>
        <v>2000447</v>
      </c>
    </row>
    <row r="58" spans="1:7" x14ac:dyDescent="0.25">
      <c r="A58" s="50" t="str">
        <f t="shared" si="4"/>
        <v>MOTRIL</v>
      </c>
      <c r="B58" s="51">
        <f t="shared" si="2"/>
        <v>1100180</v>
      </c>
      <c r="C58" s="51">
        <f t="shared" si="3"/>
        <v>1052038</v>
      </c>
      <c r="D58" s="51">
        <f t="shared" si="6"/>
        <v>25</v>
      </c>
      <c r="E58" s="50" t="str">
        <f t="shared" si="5"/>
        <v>BAHÍA DE CÁDIZ</v>
      </c>
      <c r="F58" s="50">
        <f t="shared" si="9"/>
        <v>1823819</v>
      </c>
      <c r="G58" s="50">
        <f t="shared" si="8"/>
        <v>1903213</v>
      </c>
    </row>
    <row r="59" spans="1:7" x14ac:dyDescent="0.25">
      <c r="A59" s="50" t="str">
        <f t="shared" si="4"/>
        <v>PASAIA</v>
      </c>
      <c r="B59" s="51">
        <f t="shared" si="2"/>
        <v>1383462</v>
      </c>
      <c r="C59" s="51">
        <f t="shared" si="3"/>
        <v>1816904</v>
      </c>
      <c r="D59" s="51">
        <f t="shared" si="6"/>
        <v>22</v>
      </c>
      <c r="E59" s="50" t="str">
        <f t="shared" si="5"/>
        <v>ALICANTE</v>
      </c>
      <c r="F59" s="50">
        <f t="shared" si="9"/>
        <v>1757889</v>
      </c>
      <c r="G59" s="50">
        <f t="shared" si="8"/>
        <v>1796660</v>
      </c>
    </row>
    <row r="60" spans="1:7" x14ac:dyDescent="0.25">
      <c r="A60" s="50" t="str">
        <f t="shared" si="4"/>
        <v>SANTA CRUZ DE TENERIFE</v>
      </c>
      <c r="B60" s="51">
        <f t="shared" si="2"/>
        <v>6119170</v>
      </c>
      <c r="C60" s="51">
        <f t="shared" si="3"/>
        <v>6511519</v>
      </c>
      <c r="D60" s="51">
        <f t="shared" si="6"/>
        <v>14</v>
      </c>
      <c r="E60" s="50" t="str">
        <f t="shared" si="5"/>
        <v>PASAIA</v>
      </c>
      <c r="F60" s="50">
        <f t="shared" si="9"/>
        <v>1383462</v>
      </c>
      <c r="G60" s="50">
        <f t="shared" si="8"/>
        <v>1816904</v>
      </c>
    </row>
    <row r="61" spans="1:7" x14ac:dyDescent="0.25">
      <c r="A61" s="50" t="str">
        <f t="shared" si="4"/>
        <v>SANTANDER</v>
      </c>
      <c r="B61" s="51">
        <f t="shared" si="2"/>
        <v>2523288</v>
      </c>
      <c r="C61" s="51">
        <f t="shared" si="3"/>
        <v>2322297</v>
      </c>
      <c r="D61" s="51">
        <f t="shared" si="6"/>
        <v>16</v>
      </c>
      <c r="E61" s="50" t="str">
        <f t="shared" si="5"/>
        <v>MÁLAGA</v>
      </c>
      <c r="F61" s="50">
        <f t="shared" si="9"/>
        <v>1290959</v>
      </c>
      <c r="G61" s="50">
        <f t="shared" si="8"/>
        <v>1348663</v>
      </c>
    </row>
    <row r="62" spans="1:7" x14ac:dyDescent="0.25">
      <c r="A62" s="50" t="str">
        <f t="shared" si="4"/>
        <v>SEVILLA</v>
      </c>
      <c r="B62" s="51">
        <f t="shared" si="2"/>
        <v>1985697</v>
      </c>
      <c r="C62" s="51">
        <f t="shared" si="3"/>
        <v>2351615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1127838</v>
      </c>
      <c r="G62" s="50">
        <f t="shared" si="8"/>
        <v>1058156</v>
      </c>
    </row>
    <row r="63" spans="1:7" x14ac:dyDescent="0.25">
      <c r="A63" s="50" t="str">
        <f t="shared" si="4"/>
        <v>TARRAGONA</v>
      </c>
      <c r="B63" s="51">
        <f t="shared" si="2"/>
        <v>15949094</v>
      </c>
      <c r="C63" s="51">
        <f t="shared" si="3"/>
        <v>14369155</v>
      </c>
      <c r="D63" s="51">
        <f t="shared" si="6"/>
        <v>5</v>
      </c>
      <c r="E63" s="50" t="str">
        <f t="shared" si="5"/>
        <v>MOTRIL</v>
      </c>
      <c r="F63" s="50">
        <f t="shared" si="9"/>
        <v>1100180</v>
      </c>
      <c r="G63" s="50">
        <f t="shared" si="8"/>
        <v>1052038</v>
      </c>
    </row>
    <row r="64" spans="1:7" x14ac:dyDescent="0.25">
      <c r="A64" s="50" t="str">
        <f t="shared" si="4"/>
        <v>VALENCIA</v>
      </c>
      <c r="B64" s="51">
        <f t="shared" si="2"/>
        <v>36161189</v>
      </c>
      <c r="C64" s="51">
        <f t="shared" si="3"/>
        <v>35987166</v>
      </c>
      <c r="D64" s="51">
        <f t="shared" si="6"/>
        <v>2</v>
      </c>
      <c r="E64" s="50" t="str">
        <f t="shared" si="5"/>
        <v>CEUTA</v>
      </c>
      <c r="F64" s="50">
        <f t="shared" si="9"/>
        <v>952909</v>
      </c>
      <c r="G64" s="50">
        <f t="shared" si="8"/>
        <v>974506</v>
      </c>
    </row>
    <row r="65" spans="1:7" x14ac:dyDescent="0.25">
      <c r="A65" s="50" t="str">
        <f t="shared" si="4"/>
        <v>VIGO</v>
      </c>
      <c r="B65" s="51">
        <f t="shared" si="2"/>
        <v>1931440</v>
      </c>
      <c r="C65" s="51">
        <f t="shared" si="3"/>
        <v>2000447</v>
      </c>
      <c r="D65" s="51">
        <f t="shared" si="6"/>
        <v>19</v>
      </c>
      <c r="E65" s="50" t="str">
        <f t="shared" si="5"/>
        <v>MELILLA</v>
      </c>
      <c r="F65" s="50">
        <f t="shared" si="9"/>
        <v>587807</v>
      </c>
      <c r="G65" s="50">
        <f t="shared" si="8"/>
        <v>557152</v>
      </c>
    </row>
    <row r="66" spans="1:7" x14ac:dyDescent="0.25">
      <c r="A66" s="50" t="str">
        <f t="shared" si="4"/>
        <v>VILAGARCÍA</v>
      </c>
      <c r="B66" s="51">
        <f t="shared" si="2"/>
        <v>559944</v>
      </c>
      <c r="C66" s="51">
        <f t="shared" si="3"/>
        <v>520808</v>
      </c>
      <c r="D66" s="51">
        <f t="shared" si="6"/>
        <v>28</v>
      </c>
      <c r="E66" s="50" t="str">
        <f t="shared" si="5"/>
        <v>VILAGARCÍA</v>
      </c>
      <c r="F66" s="50">
        <f t="shared" si="9"/>
        <v>559944</v>
      </c>
      <c r="G66" s="50">
        <f t="shared" si="8"/>
        <v>520808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642123</v>
      </c>
      <c r="C7" s="24">
        <v>674872</v>
      </c>
      <c r="D7" s="24">
        <v>3823622</v>
      </c>
      <c r="E7" s="24">
        <v>4068696</v>
      </c>
      <c r="F7" s="11">
        <f>((E7*100)/D7)-100</f>
        <v>6.4094724844663062</v>
      </c>
      <c r="G7" s="1"/>
      <c r="H7" s="1"/>
      <c r="I7" s="1"/>
    </row>
    <row r="8" spans="1:12" x14ac:dyDescent="0.25">
      <c r="A8" s="12" t="s">
        <v>31</v>
      </c>
      <c r="B8" s="25">
        <v>9850</v>
      </c>
      <c r="C8" s="25">
        <v>5775</v>
      </c>
      <c r="D8" s="25">
        <v>22814</v>
      </c>
      <c r="E8" s="25">
        <v>25312</v>
      </c>
      <c r="F8" s="14">
        <f t="shared" ref="F8:F35" si="0">((E8*100)/D8)-100</f>
        <v>10.949417024634002</v>
      </c>
      <c r="G8" s="1"/>
      <c r="H8" s="1"/>
      <c r="I8" s="1"/>
    </row>
    <row r="9" spans="1:12" x14ac:dyDescent="0.25">
      <c r="A9" s="9" t="s">
        <v>164</v>
      </c>
      <c r="B9" s="24">
        <v>2999</v>
      </c>
      <c r="C9" s="24">
        <v>3001</v>
      </c>
      <c r="D9" s="24">
        <v>13804</v>
      </c>
      <c r="E9" s="24">
        <v>16159</v>
      </c>
      <c r="F9" s="11">
        <f t="shared" si="0"/>
        <v>17.060272384815988</v>
      </c>
      <c r="G9" s="1"/>
      <c r="H9" s="1"/>
      <c r="I9" s="1"/>
    </row>
    <row r="10" spans="1:12" x14ac:dyDescent="0.25">
      <c r="A10" s="12" t="s">
        <v>166</v>
      </c>
      <c r="B10" s="25">
        <v>49727</v>
      </c>
      <c r="C10" s="25">
        <v>54407</v>
      </c>
      <c r="D10" s="25">
        <v>300329</v>
      </c>
      <c r="E10" s="25">
        <v>308340</v>
      </c>
      <c r="F10" s="14">
        <f t="shared" si="0"/>
        <v>2.6674080758102008</v>
      </c>
      <c r="G10" s="1"/>
      <c r="H10" s="1"/>
      <c r="I10" s="1"/>
    </row>
    <row r="11" spans="1:12" x14ac:dyDescent="0.25">
      <c r="A11" s="9" t="s">
        <v>167</v>
      </c>
      <c r="B11" s="24">
        <v>2438172</v>
      </c>
      <c r="C11" s="24">
        <v>1871567</v>
      </c>
      <c r="D11" s="24">
        <v>13741486</v>
      </c>
      <c r="E11" s="24">
        <v>13517818</v>
      </c>
      <c r="F11" s="11">
        <f t="shared" si="0"/>
        <v>-1.6276842257089186</v>
      </c>
      <c r="G11" s="1"/>
      <c r="H11" s="1"/>
      <c r="I11" s="1"/>
    </row>
    <row r="12" spans="1:12" x14ac:dyDescent="0.25">
      <c r="A12" s="12" t="s">
        <v>168</v>
      </c>
      <c r="B12" s="25">
        <v>38140</v>
      </c>
      <c r="C12" s="25">
        <v>102116</v>
      </c>
      <c r="D12" s="25">
        <v>273877</v>
      </c>
      <c r="E12" s="25">
        <v>263426</v>
      </c>
      <c r="F12" s="14">
        <f t="shared" si="0"/>
        <v>-3.8159465745571879</v>
      </c>
      <c r="G12" s="1"/>
      <c r="H12" s="1"/>
      <c r="I12" s="1"/>
    </row>
    <row r="13" spans="1:12" x14ac:dyDescent="0.25">
      <c r="A13" s="9" t="s">
        <v>32</v>
      </c>
      <c r="B13" s="24">
        <v>200219</v>
      </c>
      <c r="C13" s="24">
        <v>176274</v>
      </c>
      <c r="D13" s="24">
        <v>668599</v>
      </c>
      <c r="E13" s="24">
        <v>722319</v>
      </c>
      <c r="F13" s="11">
        <f t="shared" si="0"/>
        <v>8.0347113890388755</v>
      </c>
      <c r="G13" s="1"/>
      <c r="H13" s="1"/>
      <c r="I13" s="1"/>
    </row>
    <row r="14" spans="1:12" x14ac:dyDescent="0.25">
      <c r="A14" s="12" t="s">
        <v>33</v>
      </c>
      <c r="B14" s="25">
        <v>1280075</v>
      </c>
      <c r="C14" s="25">
        <v>1022132</v>
      </c>
      <c r="D14" s="25">
        <v>6032796</v>
      </c>
      <c r="E14" s="25">
        <v>6680549</v>
      </c>
      <c r="F14" s="14">
        <f t="shared" si="0"/>
        <v>10.737193831848444</v>
      </c>
      <c r="G14" s="1"/>
      <c r="H14" s="1"/>
      <c r="I14" s="1"/>
    </row>
    <row r="15" spans="1:12" x14ac:dyDescent="0.25">
      <c r="A15" s="9" t="s">
        <v>34</v>
      </c>
      <c r="B15" s="24">
        <v>1340925</v>
      </c>
      <c r="C15" s="24">
        <v>1637822</v>
      </c>
      <c r="D15" s="24">
        <v>8661159</v>
      </c>
      <c r="E15" s="24">
        <v>9103089</v>
      </c>
      <c r="F15" s="11">
        <f t="shared" si="0"/>
        <v>5.1024349050744888</v>
      </c>
      <c r="G15" s="1"/>
      <c r="H15" s="1"/>
      <c r="I15" s="1"/>
    </row>
    <row r="16" spans="1:12" x14ac:dyDescent="0.25">
      <c r="A16" s="12" t="s">
        <v>35</v>
      </c>
      <c r="B16" s="25">
        <v>2127127</v>
      </c>
      <c r="C16" s="25">
        <v>2323483</v>
      </c>
      <c r="D16" s="25">
        <v>11702230</v>
      </c>
      <c r="E16" s="25">
        <v>13226302</v>
      </c>
      <c r="F16" s="14">
        <f t="shared" si="0"/>
        <v>13.02377410117559</v>
      </c>
      <c r="G16" s="1"/>
      <c r="H16" s="1"/>
      <c r="I16" s="1"/>
    </row>
    <row r="17" spans="1:9" x14ac:dyDescent="0.25">
      <c r="A17" s="9" t="s">
        <v>169</v>
      </c>
      <c r="B17" s="24">
        <v>810402</v>
      </c>
      <c r="C17" s="24">
        <v>965428</v>
      </c>
      <c r="D17" s="24">
        <v>4366280</v>
      </c>
      <c r="E17" s="24">
        <v>4298237</v>
      </c>
      <c r="F17" s="11">
        <f t="shared" si="0"/>
        <v>-1.5583746347004706</v>
      </c>
      <c r="G17" s="1"/>
      <c r="H17" s="1"/>
      <c r="I17" s="1"/>
    </row>
    <row r="18" spans="1:9" x14ac:dyDescent="0.25">
      <c r="A18" s="12" t="s">
        <v>36</v>
      </c>
      <c r="B18" s="25">
        <v>85199</v>
      </c>
      <c r="C18" s="25">
        <v>84166</v>
      </c>
      <c r="D18" s="25">
        <v>431678</v>
      </c>
      <c r="E18" s="25">
        <v>454332</v>
      </c>
      <c r="F18" s="14">
        <f t="shared" si="0"/>
        <v>5.247893105509192</v>
      </c>
      <c r="G18" s="1"/>
      <c r="H18" s="1"/>
      <c r="I18" s="1"/>
    </row>
    <row r="19" spans="1:9" x14ac:dyDescent="0.25">
      <c r="A19" s="9" t="s">
        <v>37</v>
      </c>
      <c r="B19" s="24">
        <v>179860</v>
      </c>
      <c r="C19" s="24">
        <v>268329</v>
      </c>
      <c r="D19" s="24">
        <v>1134343</v>
      </c>
      <c r="E19" s="24">
        <v>1228081</v>
      </c>
      <c r="F19" s="11">
        <f t="shared" si="0"/>
        <v>8.263638070671746</v>
      </c>
      <c r="G19" s="1"/>
      <c r="H19" s="1"/>
      <c r="I19" s="1"/>
    </row>
    <row r="20" spans="1:9" x14ac:dyDescent="0.25">
      <c r="A20" s="12" t="s">
        <v>170</v>
      </c>
      <c r="B20" s="25">
        <v>30865</v>
      </c>
      <c r="C20" s="25">
        <v>103457</v>
      </c>
      <c r="D20" s="25">
        <v>411503</v>
      </c>
      <c r="E20" s="25">
        <v>444288</v>
      </c>
      <c r="F20" s="14">
        <f t="shared" si="0"/>
        <v>7.9671351120161944</v>
      </c>
      <c r="G20" s="1"/>
      <c r="H20" s="1"/>
      <c r="I20" s="1"/>
    </row>
    <row r="21" spans="1:9" x14ac:dyDescent="0.25">
      <c r="A21" s="9" t="s">
        <v>38</v>
      </c>
      <c r="B21" s="24">
        <v>1796524</v>
      </c>
      <c r="C21" s="24">
        <v>2209106</v>
      </c>
      <c r="D21" s="24">
        <v>12231324</v>
      </c>
      <c r="E21" s="24">
        <v>12152001</v>
      </c>
      <c r="F21" s="11">
        <f t="shared" si="0"/>
        <v>-0.64852341414551518</v>
      </c>
      <c r="G21" s="1"/>
      <c r="H21" s="1"/>
      <c r="I21" s="1"/>
    </row>
    <row r="22" spans="1:9" x14ac:dyDescent="0.25">
      <c r="A22" s="12" t="s">
        <v>59</v>
      </c>
      <c r="B22" s="25">
        <v>455500</v>
      </c>
      <c r="C22" s="25">
        <v>499944</v>
      </c>
      <c r="D22" s="25">
        <v>3077239</v>
      </c>
      <c r="E22" s="25">
        <v>3393271</v>
      </c>
      <c r="F22" s="14">
        <f t="shared" si="0"/>
        <v>10.269985529235782</v>
      </c>
      <c r="G22" s="1"/>
      <c r="H22" s="1"/>
      <c r="I22" s="1"/>
    </row>
    <row r="23" spans="1:9" x14ac:dyDescent="0.25">
      <c r="A23" s="9" t="s">
        <v>171</v>
      </c>
      <c r="B23" s="24">
        <v>33508</v>
      </c>
      <c r="C23" s="24">
        <v>19795</v>
      </c>
      <c r="D23" s="24">
        <v>108623</v>
      </c>
      <c r="E23" s="24">
        <v>82056</v>
      </c>
      <c r="F23" s="11">
        <f t="shared" si="0"/>
        <v>-24.457987718991376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4429</v>
      </c>
      <c r="C25" s="24">
        <v>4822</v>
      </c>
      <c r="D25" s="24">
        <v>35809</v>
      </c>
      <c r="E25" s="24">
        <v>36004</v>
      </c>
      <c r="F25" s="11">
        <f t="shared" si="0"/>
        <v>0.54455583791784079</v>
      </c>
      <c r="G25" s="1"/>
      <c r="H25" s="1"/>
      <c r="I25" s="1"/>
    </row>
    <row r="26" spans="1:9" x14ac:dyDescent="0.25">
      <c r="A26" s="12" t="s">
        <v>40</v>
      </c>
      <c r="B26" s="25">
        <v>62142</v>
      </c>
      <c r="C26" s="25">
        <v>63004</v>
      </c>
      <c r="D26" s="25">
        <v>574693</v>
      </c>
      <c r="E26" s="25">
        <v>466863</v>
      </c>
      <c r="F26" s="14">
        <f t="shared" si="0"/>
        <v>-18.76306132143597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657015</v>
      </c>
      <c r="C28" s="25">
        <v>376841</v>
      </c>
      <c r="D28" s="25">
        <v>3205405</v>
      </c>
      <c r="E28" s="25">
        <v>2613542</v>
      </c>
      <c r="F28" s="14">
        <f t="shared" si="0"/>
        <v>-18.464531003102579</v>
      </c>
      <c r="G28" s="1"/>
      <c r="H28" s="1"/>
      <c r="I28" s="1"/>
    </row>
    <row r="29" spans="1:9" x14ac:dyDescent="0.25">
      <c r="A29" s="9" t="s">
        <v>43</v>
      </c>
      <c r="B29" s="24">
        <v>14001</v>
      </c>
      <c r="C29" s="24">
        <v>12392</v>
      </c>
      <c r="D29" s="24">
        <v>84494</v>
      </c>
      <c r="E29" s="24">
        <v>73039</v>
      </c>
      <c r="F29" s="11">
        <f t="shared" si="0"/>
        <v>-13.557175657443139</v>
      </c>
      <c r="G29" s="1"/>
      <c r="H29" s="1"/>
      <c r="I29" s="1"/>
    </row>
    <row r="30" spans="1:9" x14ac:dyDescent="0.25">
      <c r="A30" s="12" t="s">
        <v>44</v>
      </c>
      <c r="B30" s="25">
        <v>26415</v>
      </c>
      <c r="C30" s="25">
        <v>42857</v>
      </c>
      <c r="D30" s="25">
        <v>121689</v>
      </c>
      <c r="E30" s="25">
        <v>209602</v>
      </c>
      <c r="F30" s="14">
        <f t="shared" si="0"/>
        <v>72.243999046750332</v>
      </c>
      <c r="G30" s="1"/>
      <c r="H30" s="1"/>
      <c r="I30" s="1"/>
    </row>
    <row r="31" spans="1:9" x14ac:dyDescent="0.25">
      <c r="A31" s="9" t="s">
        <v>45</v>
      </c>
      <c r="B31" s="24">
        <v>1055750</v>
      </c>
      <c r="C31" s="24">
        <v>1879827</v>
      </c>
      <c r="D31" s="24">
        <v>9443506</v>
      </c>
      <c r="E31" s="24">
        <v>10922408</v>
      </c>
      <c r="F31" s="11">
        <f t="shared" si="0"/>
        <v>15.6605184557515</v>
      </c>
      <c r="G31" s="1"/>
      <c r="H31" s="1"/>
      <c r="I31" s="1"/>
    </row>
    <row r="32" spans="1:9" x14ac:dyDescent="0.25">
      <c r="A32" s="12" t="s">
        <v>46</v>
      </c>
      <c r="B32" s="25">
        <v>362226</v>
      </c>
      <c r="C32" s="25">
        <v>218710</v>
      </c>
      <c r="D32" s="25">
        <v>1921114</v>
      </c>
      <c r="E32" s="25">
        <v>1617554</v>
      </c>
      <c r="F32" s="14">
        <f t="shared" si="0"/>
        <v>-15.801248650522567</v>
      </c>
      <c r="G32" s="1"/>
      <c r="H32" s="1"/>
      <c r="I32" s="1"/>
    </row>
    <row r="33" spans="1:9" x14ac:dyDescent="0.25">
      <c r="A33" s="9" t="s">
        <v>47</v>
      </c>
      <c r="B33" s="24">
        <v>6025</v>
      </c>
      <c r="C33" s="24">
        <v>8019</v>
      </c>
      <c r="D33" s="24">
        <v>31387</v>
      </c>
      <c r="E33" s="24">
        <v>33974</v>
      </c>
      <c r="F33" s="11">
        <f t="shared" si="0"/>
        <v>8.2422659062669226</v>
      </c>
      <c r="G33" s="1"/>
      <c r="H33" s="1"/>
      <c r="I33" s="1"/>
    </row>
    <row r="34" spans="1:9" x14ac:dyDescent="0.25">
      <c r="A34" s="12" t="s">
        <v>172</v>
      </c>
      <c r="B34" s="25">
        <v>10082</v>
      </c>
      <c r="C34" s="25">
        <v>10604</v>
      </c>
      <c r="D34" s="25">
        <v>73425</v>
      </c>
      <c r="E34" s="25">
        <v>72698</v>
      </c>
      <c r="F34" s="14">
        <f t="shared" si="0"/>
        <v>-0.99012597889002052</v>
      </c>
      <c r="G34" s="1"/>
      <c r="H34" s="1"/>
      <c r="I34" s="1"/>
    </row>
    <row r="35" spans="1:9" x14ac:dyDescent="0.25">
      <c r="A35" s="15" t="s">
        <v>48</v>
      </c>
      <c r="B35" s="16">
        <f>SUM(B7:B34)</f>
        <v>13719300</v>
      </c>
      <c r="C35" s="16">
        <f t="shared" ref="C35:E35" si="1">SUM(C7:C34)</f>
        <v>14638750</v>
      </c>
      <c r="D35" s="16">
        <f t="shared" si="1"/>
        <v>82493228</v>
      </c>
      <c r="E35" s="16">
        <f t="shared" si="1"/>
        <v>86029960</v>
      </c>
      <c r="F35" s="17">
        <f t="shared" si="0"/>
        <v>4.287299801142467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4068696</v>
      </c>
      <c r="C39" s="51">
        <f t="shared" si="3"/>
        <v>3823622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13517818</v>
      </c>
      <c r="G39" s="50">
        <f>LOOKUP(E39,$A$39:$A$66,$C$39:$C$66)</f>
        <v>13741486</v>
      </c>
    </row>
    <row r="40" spans="1:9" x14ac:dyDescent="0.25">
      <c r="A40" s="50" t="str">
        <f t="shared" si="4"/>
        <v>ALICANTE</v>
      </c>
      <c r="B40" s="51">
        <f t="shared" si="2"/>
        <v>25312</v>
      </c>
      <c r="C40" s="51">
        <f t="shared" si="3"/>
        <v>22814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13226302</v>
      </c>
      <c r="G40" s="50">
        <f t="shared" ref="G40:G66" si="8">LOOKUP(E40,$A$39:$A$66,$C$39:$C$66)</f>
        <v>11702230</v>
      </c>
    </row>
    <row r="41" spans="1:9" x14ac:dyDescent="0.25">
      <c r="A41" s="50" t="str">
        <f t="shared" si="4"/>
        <v>ALMERÍA</v>
      </c>
      <c r="B41" s="51">
        <f t="shared" si="2"/>
        <v>16159</v>
      </c>
      <c r="C41" s="51">
        <f t="shared" si="3"/>
        <v>13804</v>
      </c>
      <c r="D41" s="51">
        <f t="shared" si="6"/>
        <v>26</v>
      </c>
      <c r="E41" s="50" t="str">
        <f t="shared" si="5"/>
        <v>HUELVA</v>
      </c>
      <c r="F41" s="50">
        <f t="shared" si="7"/>
        <v>12152001</v>
      </c>
      <c r="G41" s="50">
        <f t="shared" si="8"/>
        <v>12231324</v>
      </c>
    </row>
    <row r="42" spans="1:9" x14ac:dyDescent="0.25">
      <c r="A42" s="50" t="str">
        <f t="shared" si="4"/>
        <v>AVILÉS</v>
      </c>
      <c r="B42" s="51">
        <f t="shared" si="2"/>
        <v>308340</v>
      </c>
      <c r="C42" s="51">
        <f t="shared" si="3"/>
        <v>300329</v>
      </c>
      <c r="D42" s="51">
        <f t="shared" si="6"/>
        <v>17</v>
      </c>
      <c r="E42" s="50" t="str">
        <f t="shared" si="5"/>
        <v>TARRAGONA</v>
      </c>
      <c r="F42" s="50">
        <f t="shared" si="7"/>
        <v>10922408</v>
      </c>
      <c r="G42" s="50">
        <f t="shared" si="8"/>
        <v>9443506</v>
      </c>
    </row>
    <row r="43" spans="1:9" x14ac:dyDescent="0.25">
      <c r="A43" s="50" t="str">
        <f t="shared" si="4"/>
        <v>BAHÍA DE ALGECIRAS</v>
      </c>
      <c r="B43" s="51">
        <f t="shared" si="2"/>
        <v>13517818</v>
      </c>
      <c r="C43" s="51">
        <f t="shared" si="3"/>
        <v>13741486</v>
      </c>
      <c r="D43" s="51">
        <f t="shared" si="6"/>
        <v>1</v>
      </c>
      <c r="E43" s="50" t="str">
        <f t="shared" si="5"/>
        <v>BILBAO</v>
      </c>
      <c r="F43" s="50">
        <f t="shared" si="7"/>
        <v>9103089</v>
      </c>
      <c r="G43" s="50">
        <f t="shared" si="8"/>
        <v>8661159</v>
      </c>
    </row>
    <row r="44" spans="1:9" x14ac:dyDescent="0.25">
      <c r="A44" s="50" t="str">
        <f t="shared" si="4"/>
        <v>BAHÍA DE CÁDIZ</v>
      </c>
      <c r="B44" s="51">
        <f t="shared" si="2"/>
        <v>263426</v>
      </c>
      <c r="C44" s="51">
        <f t="shared" si="3"/>
        <v>273877</v>
      </c>
      <c r="D44" s="51">
        <f t="shared" si="6"/>
        <v>18</v>
      </c>
      <c r="E44" s="50" t="str">
        <f t="shared" si="5"/>
        <v>BARCELONA</v>
      </c>
      <c r="F44" s="50">
        <f t="shared" si="7"/>
        <v>6680549</v>
      </c>
      <c r="G44" s="50">
        <f t="shared" si="8"/>
        <v>6032796</v>
      </c>
    </row>
    <row r="45" spans="1:9" x14ac:dyDescent="0.25">
      <c r="A45" s="50" t="str">
        <f t="shared" si="4"/>
        <v>BALEARES</v>
      </c>
      <c r="B45" s="51">
        <f t="shared" si="2"/>
        <v>722319</v>
      </c>
      <c r="C45" s="51">
        <f t="shared" si="3"/>
        <v>668599</v>
      </c>
      <c r="D45" s="51">
        <f t="shared" si="6"/>
        <v>13</v>
      </c>
      <c r="E45" s="50" t="str">
        <f t="shared" si="5"/>
        <v>CASTELLÓN</v>
      </c>
      <c r="F45" s="50">
        <f t="shared" si="7"/>
        <v>4298237</v>
      </c>
      <c r="G45" s="50">
        <f t="shared" si="8"/>
        <v>4366280</v>
      </c>
    </row>
    <row r="46" spans="1:9" x14ac:dyDescent="0.25">
      <c r="A46" s="50" t="str">
        <f t="shared" si="4"/>
        <v>BARCELONA</v>
      </c>
      <c r="B46" s="51">
        <f t="shared" si="2"/>
        <v>6680549</v>
      </c>
      <c r="C46" s="51">
        <f t="shared" si="3"/>
        <v>6032796</v>
      </c>
      <c r="D46" s="51">
        <f t="shared" si="6"/>
        <v>6</v>
      </c>
      <c r="E46" s="50" t="str">
        <f t="shared" si="5"/>
        <v>A CORUÑA</v>
      </c>
      <c r="F46" s="50">
        <f t="shared" si="7"/>
        <v>4068696</v>
      </c>
      <c r="G46" s="50">
        <f t="shared" si="8"/>
        <v>3823622</v>
      </c>
    </row>
    <row r="47" spans="1:9" x14ac:dyDescent="0.25">
      <c r="A47" s="50" t="str">
        <f t="shared" si="4"/>
        <v>BILBAO</v>
      </c>
      <c r="B47" s="51">
        <f t="shared" si="2"/>
        <v>9103089</v>
      </c>
      <c r="C47" s="51">
        <f t="shared" si="3"/>
        <v>8661159</v>
      </c>
      <c r="D47" s="51">
        <f t="shared" si="6"/>
        <v>5</v>
      </c>
      <c r="E47" s="50" t="str">
        <f t="shared" si="5"/>
        <v>LAS PALMAS</v>
      </c>
      <c r="F47" s="50">
        <f t="shared" si="7"/>
        <v>3393271</v>
      </c>
      <c r="G47" s="50">
        <f t="shared" si="8"/>
        <v>3077239</v>
      </c>
    </row>
    <row r="48" spans="1:9" x14ac:dyDescent="0.25">
      <c r="A48" s="50" t="str">
        <f t="shared" si="4"/>
        <v>CARTAGENA</v>
      </c>
      <c r="B48" s="51">
        <f t="shared" si="2"/>
        <v>13226302</v>
      </c>
      <c r="C48" s="51">
        <f t="shared" si="3"/>
        <v>11702230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2613542</v>
      </c>
      <c r="G48" s="50">
        <f t="shared" si="8"/>
        <v>3205405</v>
      </c>
    </row>
    <row r="49" spans="1:7" x14ac:dyDescent="0.25">
      <c r="A49" s="50" t="str">
        <f t="shared" si="4"/>
        <v>CASTELLÓN</v>
      </c>
      <c r="B49" s="51">
        <f t="shared" si="2"/>
        <v>4298237</v>
      </c>
      <c r="C49" s="51">
        <f t="shared" si="3"/>
        <v>4366280</v>
      </c>
      <c r="D49" s="51">
        <f t="shared" si="6"/>
        <v>7</v>
      </c>
      <c r="E49" s="50" t="str">
        <f t="shared" si="5"/>
        <v>VALENCIA</v>
      </c>
      <c r="F49" s="50">
        <f t="shared" si="7"/>
        <v>1617554</v>
      </c>
      <c r="G49" s="50">
        <f t="shared" si="8"/>
        <v>1921114</v>
      </c>
    </row>
    <row r="50" spans="1:7" x14ac:dyDescent="0.25">
      <c r="A50" s="50" t="str">
        <f t="shared" si="4"/>
        <v>CEUTA</v>
      </c>
      <c r="B50" s="51">
        <f t="shared" si="2"/>
        <v>454332</v>
      </c>
      <c r="C50" s="51">
        <f t="shared" si="3"/>
        <v>431678</v>
      </c>
      <c r="D50" s="51">
        <f t="shared" si="6"/>
        <v>15</v>
      </c>
      <c r="E50" s="50" t="str">
        <f t="shared" si="5"/>
        <v>FERROL-SAN CIBRAO</v>
      </c>
      <c r="F50" s="50">
        <f t="shared" si="7"/>
        <v>1228081</v>
      </c>
      <c r="G50" s="50">
        <f t="shared" si="8"/>
        <v>1134343</v>
      </c>
    </row>
    <row r="51" spans="1:7" x14ac:dyDescent="0.25">
      <c r="A51" s="50" t="str">
        <f t="shared" si="4"/>
        <v>FERROL-SAN CIBRAO</v>
      </c>
      <c r="B51" s="51">
        <f t="shared" si="2"/>
        <v>1228081</v>
      </c>
      <c r="C51" s="51">
        <f t="shared" si="3"/>
        <v>1134343</v>
      </c>
      <c r="D51" s="51">
        <f t="shared" si="6"/>
        <v>12</v>
      </c>
      <c r="E51" s="50" t="str">
        <f t="shared" si="5"/>
        <v>BALEARES</v>
      </c>
      <c r="F51" s="50">
        <f t="shared" si="7"/>
        <v>722319</v>
      </c>
      <c r="G51" s="50">
        <f t="shared" si="8"/>
        <v>668599</v>
      </c>
    </row>
    <row r="52" spans="1:7" x14ac:dyDescent="0.25">
      <c r="A52" s="50" t="str">
        <f t="shared" si="4"/>
        <v>GIJÓN</v>
      </c>
      <c r="B52" s="51">
        <f t="shared" si="2"/>
        <v>444288</v>
      </c>
      <c r="C52" s="51">
        <f t="shared" si="3"/>
        <v>411503</v>
      </c>
      <c r="D52" s="51">
        <f t="shared" si="6"/>
        <v>16</v>
      </c>
      <c r="E52" s="50" t="str">
        <f t="shared" si="5"/>
        <v>MOTRIL</v>
      </c>
      <c r="F52" s="50">
        <f t="shared" si="7"/>
        <v>466863</v>
      </c>
      <c r="G52" s="50">
        <f t="shared" si="8"/>
        <v>574693</v>
      </c>
    </row>
    <row r="53" spans="1:7" x14ac:dyDescent="0.25">
      <c r="A53" s="50" t="str">
        <f t="shared" si="4"/>
        <v>HUELVA</v>
      </c>
      <c r="B53" s="51">
        <f t="shared" si="2"/>
        <v>12152001</v>
      </c>
      <c r="C53" s="51">
        <f t="shared" si="3"/>
        <v>12231324</v>
      </c>
      <c r="D53" s="51">
        <f t="shared" si="6"/>
        <v>3</v>
      </c>
      <c r="E53" s="50" t="str">
        <f t="shared" si="5"/>
        <v>CEUTA</v>
      </c>
      <c r="F53" s="50">
        <f t="shared" si="7"/>
        <v>454332</v>
      </c>
      <c r="G53" s="50">
        <f t="shared" si="8"/>
        <v>431678</v>
      </c>
    </row>
    <row r="54" spans="1:7" x14ac:dyDescent="0.25">
      <c r="A54" s="50" t="str">
        <f t="shared" si="4"/>
        <v>LAS PALMAS</v>
      </c>
      <c r="B54" s="51">
        <f t="shared" si="2"/>
        <v>3393271</v>
      </c>
      <c r="C54" s="51">
        <f t="shared" si="3"/>
        <v>3077239</v>
      </c>
      <c r="D54" s="51">
        <f t="shared" si="6"/>
        <v>9</v>
      </c>
      <c r="E54" s="50" t="str">
        <f t="shared" si="5"/>
        <v>GIJÓN</v>
      </c>
      <c r="F54" s="50">
        <f t="shared" si="7"/>
        <v>444288</v>
      </c>
      <c r="G54" s="50">
        <f t="shared" si="8"/>
        <v>411503</v>
      </c>
    </row>
    <row r="55" spans="1:7" x14ac:dyDescent="0.25">
      <c r="A55" s="50" t="str">
        <f t="shared" si="4"/>
        <v>MÁLAGA</v>
      </c>
      <c r="B55" s="51">
        <f t="shared" si="2"/>
        <v>82056</v>
      </c>
      <c r="C55" s="51">
        <f t="shared" si="3"/>
        <v>108623</v>
      </c>
      <c r="D55" s="51">
        <f t="shared" si="6"/>
        <v>20</v>
      </c>
      <c r="E55" s="50" t="str">
        <f t="shared" si="5"/>
        <v>AVILÉS</v>
      </c>
      <c r="F55" s="50">
        <f t="shared" si="7"/>
        <v>308340</v>
      </c>
      <c r="G55" s="50">
        <f t="shared" si="8"/>
        <v>300329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263426</v>
      </c>
      <c r="G56" s="50">
        <f t="shared" si="8"/>
        <v>273877</v>
      </c>
    </row>
    <row r="57" spans="1:7" x14ac:dyDescent="0.25">
      <c r="A57" s="50" t="str">
        <f t="shared" si="4"/>
        <v>MELILLA</v>
      </c>
      <c r="B57" s="51">
        <f t="shared" si="2"/>
        <v>36004</v>
      </c>
      <c r="C57" s="51">
        <f t="shared" si="3"/>
        <v>35809</v>
      </c>
      <c r="D57" s="51">
        <f t="shared" si="6"/>
        <v>23</v>
      </c>
      <c r="E57" s="50" t="str">
        <f t="shared" si="5"/>
        <v>SEVILLA</v>
      </c>
      <c r="F57" s="50">
        <f t="shared" si="9"/>
        <v>209602</v>
      </c>
      <c r="G57" s="50">
        <f t="shared" si="8"/>
        <v>121689</v>
      </c>
    </row>
    <row r="58" spans="1:7" x14ac:dyDescent="0.25">
      <c r="A58" s="50" t="str">
        <f t="shared" si="4"/>
        <v>MOTRIL</v>
      </c>
      <c r="B58" s="51">
        <f t="shared" si="2"/>
        <v>466863</v>
      </c>
      <c r="C58" s="51">
        <f t="shared" si="3"/>
        <v>574693</v>
      </c>
      <c r="D58" s="51">
        <f t="shared" si="6"/>
        <v>14</v>
      </c>
      <c r="E58" s="50" t="str">
        <f t="shared" si="5"/>
        <v>MÁLAGA</v>
      </c>
      <c r="F58" s="50">
        <f t="shared" si="9"/>
        <v>82056</v>
      </c>
      <c r="G58" s="50">
        <f t="shared" si="8"/>
        <v>108623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SANTANDER</v>
      </c>
      <c r="F59" s="50">
        <f t="shared" si="9"/>
        <v>73039</v>
      </c>
      <c r="G59" s="50">
        <f t="shared" si="8"/>
        <v>84494</v>
      </c>
    </row>
    <row r="60" spans="1:7" x14ac:dyDescent="0.25">
      <c r="A60" s="50" t="str">
        <f t="shared" si="4"/>
        <v>SANTA CRUZ DE TENERIFE</v>
      </c>
      <c r="B60" s="51">
        <f t="shared" si="2"/>
        <v>2613542</v>
      </c>
      <c r="C60" s="51">
        <f t="shared" si="3"/>
        <v>3205405</v>
      </c>
      <c r="D60" s="51">
        <f t="shared" si="6"/>
        <v>10</v>
      </c>
      <c r="E60" s="50" t="str">
        <f t="shared" si="5"/>
        <v>VILAGARCÍA</v>
      </c>
      <c r="F60" s="50">
        <f t="shared" si="9"/>
        <v>72698</v>
      </c>
      <c r="G60" s="50">
        <f t="shared" si="8"/>
        <v>73425</v>
      </c>
    </row>
    <row r="61" spans="1:7" x14ac:dyDescent="0.25">
      <c r="A61" s="50" t="str">
        <f t="shared" si="4"/>
        <v>SANTANDER</v>
      </c>
      <c r="B61" s="51">
        <f t="shared" si="2"/>
        <v>73039</v>
      </c>
      <c r="C61" s="51">
        <f t="shared" si="3"/>
        <v>84494</v>
      </c>
      <c r="D61" s="51">
        <f t="shared" si="6"/>
        <v>21</v>
      </c>
      <c r="E61" s="50" t="str">
        <f t="shared" si="5"/>
        <v>MELILLA</v>
      </c>
      <c r="F61" s="50">
        <f t="shared" si="9"/>
        <v>36004</v>
      </c>
      <c r="G61" s="50">
        <f t="shared" si="8"/>
        <v>35809</v>
      </c>
    </row>
    <row r="62" spans="1:7" x14ac:dyDescent="0.25">
      <c r="A62" s="50" t="str">
        <f t="shared" si="4"/>
        <v>SEVILLA</v>
      </c>
      <c r="B62" s="51">
        <f t="shared" si="2"/>
        <v>209602</v>
      </c>
      <c r="C62" s="51">
        <f t="shared" si="3"/>
        <v>121689</v>
      </c>
      <c r="D62" s="51">
        <f t="shared" si="6"/>
        <v>19</v>
      </c>
      <c r="E62" s="50" t="str">
        <f t="shared" si="5"/>
        <v>VIGO</v>
      </c>
      <c r="F62" s="50">
        <f t="shared" si="9"/>
        <v>33974</v>
      </c>
      <c r="G62" s="50">
        <f t="shared" si="8"/>
        <v>31387</v>
      </c>
    </row>
    <row r="63" spans="1:7" x14ac:dyDescent="0.25">
      <c r="A63" s="50" t="str">
        <f t="shared" si="4"/>
        <v>TARRAGONA</v>
      </c>
      <c r="B63" s="51">
        <f t="shared" si="2"/>
        <v>10922408</v>
      </c>
      <c r="C63" s="51">
        <f t="shared" si="3"/>
        <v>9443506</v>
      </c>
      <c r="D63" s="51">
        <f t="shared" si="6"/>
        <v>4</v>
      </c>
      <c r="E63" s="50" t="str">
        <f t="shared" si="5"/>
        <v>ALICANTE</v>
      </c>
      <c r="F63" s="50">
        <f t="shared" si="9"/>
        <v>25312</v>
      </c>
      <c r="G63" s="50">
        <f t="shared" si="8"/>
        <v>22814</v>
      </c>
    </row>
    <row r="64" spans="1:7" x14ac:dyDescent="0.25">
      <c r="A64" s="50" t="str">
        <f t="shared" si="4"/>
        <v>VALENCIA</v>
      </c>
      <c r="B64" s="51">
        <f t="shared" si="2"/>
        <v>1617554</v>
      </c>
      <c r="C64" s="51">
        <f t="shared" si="3"/>
        <v>1921114</v>
      </c>
      <c r="D64" s="51">
        <f t="shared" si="6"/>
        <v>11</v>
      </c>
      <c r="E64" s="50" t="str">
        <f t="shared" si="5"/>
        <v>ALMERÍA</v>
      </c>
      <c r="F64" s="50">
        <f t="shared" si="9"/>
        <v>16159</v>
      </c>
      <c r="G64" s="50">
        <f t="shared" si="8"/>
        <v>13804</v>
      </c>
    </row>
    <row r="65" spans="1:7" x14ac:dyDescent="0.25">
      <c r="A65" s="50" t="str">
        <f t="shared" si="4"/>
        <v>VIGO</v>
      </c>
      <c r="B65" s="51">
        <f t="shared" si="2"/>
        <v>33974</v>
      </c>
      <c r="C65" s="51">
        <f t="shared" si="3"/>
        <v>31387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72698</v>
      </c>
      <c r="C66" s="51">
        <f t="shared" si="3"/>
        <v>73425</v>
      </c>
      <c r="D66" s="51">
        <f t="shared" si="6"/>
        <v>22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C38" sqref="C3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410473</v>
      </c>
      <c r="C7" s="26">
        <v>361546</v>
      </c>
      <c r="D7" s="26">
        <v>2250626</v>
      </c>
      <c r="E7" s="26">
        <v>2077179</v>
      </c>
      <c r="F7" s="11">
        <f>((E7*100)/D7)-100</f>
        <v>-7.7066114050046508</v>
      </c>
      <c r="G7" s="1"/>
      <c r="H7" s="1"/>
      <c r="I7" s="1"/>
    </row>
    <row r="8" spans="1:12" x14ac:dyDescent="0.25">
      <c r="A8" s="12" t="s">
        <v>31</v>
      </c>
      <c r="B8" s="27">
        <v>212475</v>
      </c>
      <c r="C8" s="27">
        <v>143479</v>
      </c>
      <c r="D8" s="27">
        <v>1041823</v>
      </c>
      <c r="E8" s="27">
        <v>966725</v>
      </c>
      <c r="F8" s="14">
        <f t="shared" ref="F8:F35" si="0">((E8*100)/D8)-100</f>
        <v>-7.2083261744077447</v>
      </c>
      <c r="G8" s="1"/>
      <c r="H8" s="1"/>
      <c r="I8" s="1"/>
    </row>
    <row r="9" spans="1:12" x14ac:dyDescent="0.25">
      <c r="A9" s="9" t="s">
        <v>164</v>
      </c>
      <c r="B9" s="26">
        <v>352891</v>
      </c>
      <c r="C9" s="26">
        <v>584655</v>
      </c>
      <c r="D9" s="26">
        <v>2281709</v>
      </c>
      <c r="E9" s="26">
        <v>2602934</v>
      </c>
      <c r="F9" s="11">
        <f t="shared" si="0"/>
        <v>14.078263266700532</v>
      </c>
      <c r="G9" s="1"/>
      <c r="H9" s="1"/>
      <c r="I9" s="1"/>
    </row>
    <row r="10" spans="1:12" x14ac:dyDescent="0.25">
      <c r="A10" s="12" t="s">
        <v>166</v>
      </c>
      <c r="B10" s="27">
        <v>252491</v>
      </c>
      <c r="C10" s="27">
        <v>246271</v>
      </c>
      <c r="D10" s="27">
        <v>1331002</v>
      </c>
      <c r="E10" s="27">
        <v>1389695</v>
      </c>
      <c r="F10" s="14">
        <f t="shared" si="0"/>
        <v>4.4096853348079179</v>
      </c>
      <c r="G10" s="1"/>
      <c r="H10" s="1"/>
      <c r="I10" s="1"/>
    </row>
    <row r="11" spans="1:12" x14ac:dyDescent="0.25">
      <c r="A11" s="9" t="s">
        <v>167</v>
      </c>
      <c r="B11" s="26">
        <v>60320</v>
      </c>
      <c r="C11" s="26">
        <v>202588</v>
      </c>
      <c r="D11" s="26">
        <v>689546</v>
      </c>
      <c r="E11" s="26">
        <v>891241</v>
      </c>
      <c r="F11" s="11">
        <f t="shared" si="0"/>
        <v>29.250405339165184</v>
      </c>
      <c r="G11" s="1"/>
      <c r="H11" s="1"/>
      <c r="I11" s="1"/>
    </row>
    <row r="12" spans="1:12" x14ac:dyDescent="0.25">
      <c r="A12" s="12" t="s">
        <v>168</v>
      </c>
      <c r="B12" s="27">
        <v>209006</v>
      </c>
      <c r="C12" s="27">
        <v>100246</v>
      </c>
      <c r="D12" s="27">
        <v>1029284</v>
      </c>
      <c r="E12" s="27">
        <v>735594</v>
      </c>
      <c r="F12" s="14">
        <f t="shared" si="0"/>
        <v>-28.533427120211726</v>
      </c>
      <c r="G12" s="1"/>
      <c r="H12" s="1"/>
      <c r="I12" s="1"/>
    </row>
    <row r="13" spans="1:12" x14ac:dyDescent="0.25">
      <c r="A13" s="9" t="s">
        <v>32</v>
      </c>
      <c r="B13" s="26">
        <v>111946</v>
      </c>
      <c r="C13" s="26">
        <v>136311</v>
      </c>
      <c r="D13" s="26">
        <v>733646</v>
      </c>
      <c r="E13" s="26">
        <v>809679</v>
      </c>
      <c r="F13" s="11">
        <f t="shared" si="0"/>
        <v>10.363717651292319</v>
      </c>
      <c r="G13" s="1"/>
      <c r="H13" s="1"/>
      <c r="I13" s="1"/>
    </row>
    <row r="14" spans="1:12" x14ac:dyDescent="0.25">
      <c r="A14" s="12" t="s">
        <v>33</v>
      </c>
      <c r="B14" s="27">
        <v>368251</v>
      </c>
      <c r="C14" s="27">
        <v>436065</v>
      </c>
      <c r="D14" s="27">
        <v>2224095</v>
      </c>
      <c r="E14" s="27">
        <v>2066335</v>
      </c>
      <c r="F14" s="14">
        <f t="shared" si="0"/>
        <v>-7.0932221870018992</v>
      </c>
      <c r="G14" s="1"/>
      <c r="H14" s="1"/>
      <c r="I14" s="1"/>
    </row>
    <row r="15" spans="1:12" x14ac:dyDescent="0.25">
      <c r="A15" s="9" t="s">
        <v>34</v>
      </c>
      <c r="B15" s="26">
        <v>338258</v>
      </c>
      <c r="C15" s="26">
        <v>343589</v>
      </c>
      <c r="D15" s="26">
        <v>2130335</v>
      </c>
      <c r="E15" s="26">
        <v>2103471</v>
      </c>
      <c r="F15" s="11">
        <f t="shared" si="0"/>
        <v>-1.261022327474322</v>
      </c>
      <c r="G15" s="1"/>
      <c r="H15" s="1"/>
      <c r="I15" s="1"/>
    </row>
    <row r="16" spans="1:12" x14ac:dyDescent="0.25">
      <c r="A16" s="12" t="s">
        <v>35</v>
      </c>
      <c r="B16" s="27">
        <v>325664</v>
      </c>
      <c r="C16" s="27">
        <v>372349</v>
      </c>
      <c r="D16" s="27">
        <v>2601561</v>
      </c>
      <c r="E16" s="27">
        <v>2551001</v>
      </c>
      <c r="F16" s="14">
        <f t="shared" si="0"/>
        <v>-1.9434485679943663</v>
      </c>
      <c r="G16" s="1"/>
      <c r="H16" s="1"/>
      <c r="I16" s="1"/>
    </row>
    <row r="17" spans="1:9" x14ac:dyDescent="0.25">
      <c r="A17" s="9" t="s">
        <v>169</v>
      </c>
      <c r="B17" s="26">
        <v>434269</v>
      </c>
      <c r="C17" s="26">
        <v>563309</v>
      </c>
      <c r="D17" s="26">
        <v>2388885</v>
      </c>
      <c r="E17" s="26">
        <v>3024560</v>
      </c>
      <c r="F17" s="11">
        <f t="shared" si="0"/>
        <v>26.609694480897986</v>
      </c>
      <c r="G17" s="1"/>
      <c r="H17" s="1"/>
      <c r="I17" s="1"/>
    </row>
    <row r="18" spans="1:9" x14ac:dyDescent="0.25">
      <c r="A18" s="12" t="s">
        <v>36</v>
      </c>
      <c r="B18" s="27">
        <v>0</v>
      </c>
      <c r="C18" s="27">
        <v>0</v>
      </c>
      <c r="D18" s="27">
        <v>15026</v>
      </c>
      <c r="E18" s="27">
        <v>14799</v>
      </c>
      <c r="F18" s="14">
        <f t="shared" si="0"/>
        <v>-1.5107147610807914</v>
      </c>
      <c r="G18" s="1"/>
      <c r="H18" s="1"/>
      <c r="I18" s="1"/>
    </row>
    <row r="19" spans="1:9" x14ac:dyDescent="0.25">
      <c r="A19" s="9" t="s">
        <v>37</v>
      </c>
      <c r="B19" s="26">
        <v>697210</v>
      </c>
      <c r="C19" s="26">
        <v>664209</v>
      </c>
      <c r="D19" s="26">
        <v>4495771</v>
      </c>
      <c r="E19" s="26">
        <v>5059584</v>
      </c>
      <c r="F19" s="11">
        <f t="shared" si="0"/>
        <v>12.540963496583785</v>
      </c>
      <c r="G19" s="1"/>
      <c r="H19" s="1"/>
      <c r="I19" s="1"/>
    </row>
    <row r="20" spans="1:9" x14ac:dyDescent="0.25">
      <c r="A20" s="12" t="s">
        <v>170</v>
      </c>
      <c r="B20" s="27">
        <v>1643513</v>
      </c>
      <c r="C20" s="27">
        <v>1657752</v>
      </c>
      <c r="D20" s="27">
        <v>8899249</v>
      </c>
      <c r="E20" s="27">
        <v>9708612</v>
      </c>
      <c r="F20" s="14">
        <f t="shared" si="0"/>
        <v>9.0947337241603208</v>
      </c>
      <c r="G20" s="1"/>
      <c r="H20" s="1"/>
      <c r="I20" s="1"/>
    </row>
    <row r="21" spans="1:9" x14ac:dyDescent="0.25">
      <c r="A21" s="9" t="s">
        <v>38</v>
      </c>
      <c r="B21" s="26">
        <v>524662</v>
      </c>
      <c r="C21" s="26">
        <v>604748</v>
      </c>
      <c r="D21" s="26">
        <v>2785243</v>
      </c>
      <c r="E21" s="26">
        <v>3013006</v>
      </c>
      <c r="F21" s="11">
        <f t="shared" si="0"/>
        <v>8.1774911560678873</v>
      </c>
      <c r="G21" s="1"/>
      <c r="H21" s="1"/>
      <c r="I21" s="1"/>
    </row>
    <row r="22" spans="1:9" x14ac:dyDescent="0.25">
      <c r="A22" s="12" t="s">
        <v>59</v>
      </c>
      <c r="B22" s="27">
        <v>84624</v>
      </c>
      <c r="C22" s="27">
        <v>39684</v>
      </c>
      <c r="D22" s="27">
        <v>298174</v>
      </c>
      <c r="E22" s="27">
        <v>230587</v>
      </c>
      <c r="F22" s="14">
        <f t="shared" si="0"/>
        <v>-22.666966268018001</v>
      </c>
      <c r="G22" s="1"/>
      <c r="H22" s="1"/>
      <c r="I22" s="1"/>
    </row>
    <row r="23" spans="1:9" x14ac:dyDescent="0.25">
      <c r="A23" s="9" t="s">
        <v>171</v>
      </c>
      <c r="B23" s="26">
        <v>143938</v>
      </c>
      <c r="C23" s="26">
        <v>170441</v>
      </c>
      <c r="D23" s="26">
        <v>812342</v>
      </c>
      <c r="E23" s="26">
        <v>690936</v>
      </c>
      <c r="F23" s="11">
        <f t="shared" si="0"/>
        <v>-14.945183186391944</v>
      </c>
      <c r="G23" s="1"/>
      <c r="H23" s="1"/>
      <c r="I23" s="1"/>
    </row>
    <row r="24" spans="1:9" x14ac:dyDescent="0.25">
      <c r="A24" s="12" t="s">
        <v>173</v>
      </c>
      <c r="B24" s="27">
        <v>100959</v>
      </c>
      <c r="C24" s="27">
        <v>58979</v>
      </c>
      <c r="D24" s="27">
        <v>530103</v>
      </c>
      <c r="E24" s="27">
        <v>313679</v>
      </c>
      <c r="F24" s="14">
        <f t="shared" si="0"/>
        <v>-40.826782719584685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2019</v>
      </c>
      <c r="D25" s="26">
        <v>3975</v>
      </c>
      <c r="E25" s="26">
        <v>5872</v>
      </c>
      <c r="F25" s="11">
        <f t="shared" si="0"/>
        <v>47.723270440251582</v>
      </c>
      <c r="G25" s="1"/>
      <c r="H25" s="1"/>
      <c r="I25" s="1"/>
    </row>
    <row r="26" spans="1:9" x14ac:dyDescent="0.25">
      <c r="A26" s="12" t="s">
        <v>40</v>
      </c>
      <c r="B26" s="27">
        <v>33032</v>
      </c>
      <c r="C26" s="27">
        <v>23267</v>
      </c>
      <c r="D26" s="27">
        <v>251244</v>
      </c>
      <c r="E26" s="27">
        <v>184517</v>
      </c>
      <c r="F26" s="14">
        <f t="shared" si="0"/>
        <v>-26.558644186527843</v>
      </c>
      <c r="G26" s="1"/>
      <c r="H26" s="1"/>
      <c r="I26" s="1"/>
    </row>
    <row r="27" spans="1:9" x14ac:dyDescent="0.25">
      <c r="A27" s="9" t="s">
        <v>41</v>
      </c>
      <c r="B27" s="26">
        <v>95252</v>
      </c>
      <c r="C27" s="26">
        <v>45213</v>
      </c>
      <c r="D27" s="26">
        <v>534206</v>
      </c>
      <c r="E27" s="26">
        <v>316675</v>
      </c>
      <c r="F27" s="11">
        <f t="shared" si="0"/>
        <v>-40.720433690374122</v>
      </c>
      <c r="G27" s="1"/>
      <c r="H27" s="1"/>
      <c r="I27" s="1"/>
    </row>
    <row r="28" spans="1:9" x14ac:dyDescent="0.25">
      <c r="A28" s="12" t="s">
        <v>42</v>
      </c>
      <c r="B28" s="27">
        <v>15509</v>
      </c>
      <c r="C28" s="27">
        <v>46312</v>
      </c>
      <c r="D28" s="27">
        <v>217697</v>
      </c>
      <c r="E28" s="27">
        <v>208951</v>
      </c>
      <c r="F28" s="14">
        <f t="shared" si="0"/>
        <v>-4.0175105766271457</v>
      </c>
      <c r="G28" s="1"/>
      <c r="H28" s="1"/>
      <c r="I28" s="1"/>
    </row>
    <row r="29" spans="1:9" x14ac:dyDescent="0.25">
      <c r="A29" s="9" t="s">
        <v>43</v>
      </c>
      <c r="B29" s="26">
        <v>244291</v>
      </c>
      <c r="C29" s="26">
        <v>259065</v>
      </c>
      <c r="D29" s="26">
        <v>1294388</v>
      </c>
      <c r="E29" s="26">
        <v>1442521</v>
      </c>
      <c r="F29" s="11">
        <f t="shared" si="0"/>
        <v>11.444250101206123</v>
      </c>
      <c r="G29" s="1"/>
      <c r="H29" s="1"/>
      <c r="I29" s="1"/>
    </row>
    <row r="30" spans="1:9" x14ac:dyDescent="0.25">
      <c r="A30" s="12" t="s">
        <v>44</v>
      </c>
      <c r="B30" s="27">
        <v>126985</v>
      </c>
      <c r="C30" s="27">
        <v>129786</v>
      </c>
      <c r="D30" s="27">
        <v>1135014</v>
      </c>
      <c r="E30" s="27">
        <v>889738</v>
      </c>
      <c r="F30" s="14">
        <f t="shared" si="0"/>
        <v>-21.609953709822079</v>
      </c>
      <c r="G30" s="1"/>
      <c r="H30" s="1"/>
      <c r="I30" s="1"/>
    </row>
    <row r="31" spans="1:9" x14ac:dyDescent="0.25">
      <c r="A31" s="9" t="s">
        <v>45</v>
      </c>
      <c r="B31" s="26">
        <v>450675</v>
      </c>
      <c r="C31" s="26">
        <v>534728</v>
      </c>
      <c r="D31" s="26">
        <v>3906947</v>
      </c>
      <c r="E31" s="26">
        <v>4021218</v>
      </c>
      <c r="F31" s="11">
        <f t="shared" si="0"/>
        <v>2.9248157192815825</v>
      </c>
      <c r="G31" s="1"/>
      <c r="H31" s="1"/>
      <c r="I31" s="1"/>
    </row>
    <row r="32" spans="1:9" x14ac:dyDescent="0.25">
      <c r="A32" s="12" t="s">
        <v>46</v>
      </c>
      <c r="B32" s="27">
        <v>298144</v>
      </c>
      <c r="C32" s="27">
        <v>200178</v>
      </c>
      <c r="D32" s="27">
        <v>1309740</v>
      </c>
      <c r="E32" s="27">
        <v>1048413</v>
      </c>
      <c r="F32" s="14">
        <f t="shared" si="0"/>
        <v>-19.952586009436985</v>
      </c>
      <c r="G32" s="1"/>
      <c r="H32" s="1"/>
      <c r="I32" s="1"/>
    </row>
    <row r="33" spans="1:9" x14ac:dyDescent="0.25">
      <c r="A33" s="9" t="s">
        <v>47</v>
      </c>
      <c r="B33" s="26">
        <v>14014</v>
      </c>
      <c r="C33" s="26">
        <v>19637</v>
      </c>
      <c r="D33" s="26">
        <v>102792</v>
      </c>
      <c r="E33" s="26">
        <v>121157</v>
      </c>
      <c r="F33" s="11">
        <f t="shared" si="0"/>
        <v>17.866176356136663</v>
      </c>
      <c r="G33" s="1"/>
      <c r="H33" s="1"/>
      <c r="I33" s="1"/>
    </row>
    <row r="34" spans="1:9" x14ac:dyDescent="0.25">
      <c r="A34" s="12" t="s">
        <v>172</v>
      </c>
      <c r="B34" s="27">
        <v>26819</v>
      </c>
      <c r="C34" s="27">
        <v>27518</v>
      </c>
      <c r="D34" s="27">
        <v>137284</v>
      </c>
      <c r="E34" s="27">
        <v>179654</v>
      </c>
      <c r="F34" s="14">
        <f t="shared" si="0"/>
        <v>30.86302846653652</v>
      </c>
      <c r="G34" s="1"/>
      <c r="H34" s="1"/>
      <c r="I34" s="1"/>
    </row>
    <row r="35" spans="1:9" x14ac:dyDescent="0.25">
      <c r="A35" s="15" t="s">
        <v>48</v>
      </c>
      <c r="B35" s="16">
        <f>SUM(B7:B34)</f>
        <v>7575671</v>
      </c>
      <c r="C35" s="16">
        <f t="shared" ref="C35:E35" si="1">SUM(C7:C34)</f>
        <v>7973944</v>
      </c>
      <c r="D35" s="16">
        <f t="shared" si="1"/>
        <v>45431707</v>
      </c>
      <c r="E35" s="16">
        <f t="shared" si="1"/>
        <v>46668333</v>
      </c>
      <c r="F35" s="17">
        <f t="shared" si="0"/>
        <v>2.7219448302922018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2077179</v>
      </c>
      <c r="C39" s="51">
        <f t="shared" si="3"/>
        <v>2250626</v>
      </c>
      <c r="D39" s="51">
        <f>_xlfn.RANK.EQ(B39,$B$39:$B$66)+COUNTIF($B$39:$B$66,B39)-1</f>
        <v>9</v>
      </c>
      <c r="E39" s="50" t="str">
        <f t="shared" ref="E39:E66" si="5">INDEX($A$39:$B$66,MATCH(ROW()-38,$D$39:$D$66,0),1)</f>
        <v>GIJÓN</v>
      </c>
      <c r="F39" s="50">
        <f>LOOKUP(E39,$A$39:$A$66,$B$39:$B$66)</f>
        <v>9708612</v>
      </c>
      <c r="G39" s="50">
        <f>LOOKUP(E39,$A$39:$A$66,$C$39:$C$66)</f>
        <v>8899249</v>
      </c>
    </row>
    <row r="40" spans="1:9" x14ac:dyDescent="0.25">
      <c r="A40" s="50" t="str">
        <f t="shared" si="4"/>
        <v>ALICANTE</v>
      </c>
      <c r="B40" s="51">
        <f t="shared" si="2"/>
        <v>966725</v>
      </c>
      <c r="C40" s="51">
        <f t="shared" si="3"/>
        <v>1041823</v>
      </c>
      <c r="D40" s="51">
        <f t="shared" ref="D40:D66" si="6">_xlfn.RANK.EQ(B40,$B$39:$B$66)+COUNTIF($B$39:$B$66,B40)-1</f>
        <v>14</v>
      </c>
      <c r="E40" s="50" t="str">
        <f t="shared" si="5"/>
        <v>FERROL-SAN CIBRAO</v>
      </c>
      <c r="F40" s="50">
        <f t="shared" ref="F40:F55" si="7">LOOKUP(E40,$A$39:$A$66,$B$39:$B$66)</f>
        <v>5059584</v>
      </c>
      <c r="G40" s="50">
        <f t="shared" ref="G40:G66" si="8">LOOKUP(E40,$A$39:$A$66,$C$39:$C$66)</f>
        <v>4495771</v>
      </c>
    </row>
    <row r="41" spans="1:9" x14ac:dyDescent="0.25">
      <c r="A41" s="50" t="str">
        <f t="shared" si="4"/>
        <v>ALMERÍA</v>
      </c>
      <c r="B41" s="51">
        <f t="shared" si="2"/>
        <v>2602934</v>
      </c>
      <c r="C41" s="51">
        <f t="shared" si="3"/>
        <v>2281709</v>
      </c>
      <c r="D41" s="51">
        <f t="shared" si="6"/>
        <v>6</v>
      </c>
      <c r="E41" s="50" t="str">
        <f t="shared" si="5"/>
        <v>TARRAGONA</v>
      </c>
      <c r="F41" s="50">
        <f t="shared" si="7"/>
        <v>4021218</v>
      </c>
      <c r="G41" s="50">
        <f t="shared" si="8"/>
        <v>3906947</v>
      </c>
    </row>
    <row r="42" spans="1:9" x14ac:dyDescent="0.25">
      <c r="A42" s="50" t="str">
        <f t="shared" si="4"/>
        <v>AVILÉS</v>
      </c>
      <c r="B42" s="51">
        <f t="shared" si="2"/>
        <v>1389695</v>
      </c>
      <c r="C42" s="51">
        <f t="shared" si="3"/>
        <v>1331002</v>
      </c>
      <c r="D42" s="51">
        <f t="shared" si="6"/>
        <v>12</v>
      </c>
      <c r="E42" s="50" t="str">
        <f t="shared" si="5"/>
        <v>CASTELLÓN</v>
      </c>
      <c r="F42" s="50">
        <f t="shared" si="7"/>
        <v>3024560</v>
      </c>
      <c r="G42" s="50">
        <f t="shared" si="8"/>
        <v>2388885</v>
      </c>
    </row>
    <row r="43" spans="1:9" x14ac:dyDescent="0.25">
      <c r="A43" s="50" t="str">
        <f t="shared" si="4"/>
        <v>BAHÍA DE ALGECIRAS</v>
      </c>
      <c r="B43" s="51">
        <f t="shared" si="2"/>
        <v>891241</v>
      </c>
      <c r="C43" s="51">
        <f t="shared" si="3"/>
        <v>689546</v>
      </c>
      <c r="D43" s="51">
        <f t="shared" si="6"/>
        <v>15</v>
      </c>
      <c r="E43" s="50" t="str">
        <f t="shared" si="5"/>
        <v>HUELVA</v>
      </c>
      <c r="F43" s="50">
        <f t="shared" si="7"/>
        <v>3013006</v>
      </c>
      <c r="G43" s="50">
        <f t="shared" si="8"/>
        <v>2785243</v>
      </c>
    </row>
    <row r="44" spans="1:9" x14ac:dyDescent="0.25">
      <c r="A44" s="50" t="str">
        <f t="shared" si="4"/>
        <v>BAHÍA DE CÁDIZ</v>
      </c>
      <c r="B44" s="51">
        <f t="shared" si="2"/>
        <v>735594</v>
      </c>
      <c r="C44" s="51">
        <f t="shared" si="3"/>
        <v>1029284</v>
      </c>
      <c r="D44" s="51">
        <f t="shared" si="6"/>
        <v>18</v>
      </c>
      <c r="E44" s="50" t="str">
        <f t="shared" si="5"/>
        <v>ALMERÍA</v>
      </c>
      <c r="F44" s="50">
        <f t="shared" si="7"/>
        <v>2602934</v>
      </c>
      <c r="G44" s="50">
        <f t="shared" si="8"/>
        <v>2281709</v>
      </c>
    </row>
    <row r="45" spans="1:9" x14ac:dyDescent="0.25">
      <c r="A45" s="50" t="str">
        <f t="shared" si="4"/>
        <v>BALEARES</v>
      </c>
      <c r="B45" s="51">
        <f t="shared" si="2"/>
        <v>809679</v>
      </c>
      <c r="C45" s="51">
        <f t="shared" si="3"/>
        <v>733646</v>
      </c>
      <c r="D45" s="51">
        <f t="shared" si="6"/>
        <v>17</v>
      </c>
      <c r="E45" s="50" t="str">
        <f t="shared" si="5"/>
        <v>CARTAGENA</v>
      </c>
      <c r="F45" s="50">
        <f t="shared" si="7"/>
        <v>2551001</v>
      </c>
      <c r="G45" s="50">
        <f t="shared" si="8"/>
        <v>2601561</v>
      </c>
    </row>
    <row r="46" spans="1:9" x14ac:dyDescent="0.25">
      <c r="A46" s="50" t="str">
        <f t="shared" si="4"/>
        <v>BARCELONA</v>
      </c>
      <c r="B46" s="51">
        <f t="shared" si="2"/>
        <v>2066335</v>
      </c>
      <c r="C46" s="51">
        <f t="shared" si="3"/>
        <v>2224095</v>
      </c>
      <c r="D46" s="51">
        <f t="shared" si="6"/>
        <v>10</v>
      </c>
      <c r="E46" s="50" t="str">
        <f t="shared" si="5"/>
        <v>BILBAO</v>
      </c>
      <c r="F46" s="50">
        <f t="shared" si="7"/>
        <v>2103471</v>
      </c>
      <c r="G46" s="50">
        <f t="shared" si="8"/>
        <v>2130335</v>
      </c>
    </row>
    <row r="47" spans="1:9" x14ac:dyDescent="0.25">
      <c r="A47" s="50" t="str">
        <f t="shared" si="4"/>
        <v>BILBAO</v>
      </c>
      <c r="B47" s="51">
        <f t="shared" si="2"/>
        <v>2103471</v>
      </c>
      <c r="C47" s="51">
        <f t="shared" si="3"/>
        <v>2130335</v>
      </c>
      <c r="D47" s="51">
        <f t="shared" si="6"/>
        <v>8</v>
      </c>
      <c r="E47" s="50" t="str">
        <f t="shared" si="5"/>
        <v>A CORUÑA</v>
      </c>
      <c r="F47" s="50">
        <f t="shared" si="7"/>
        <v>2077179</v>
      </c>
      <c r="G47" s="50">
        <f t="shared" si="8"/>
        <v>2250626</v>
      </c>
    </row>
    <row r="48" spans="1:9" x14ac:dyDescent="0.25">
      <c r="A48" s="50" t="str">
        <f t="shared" si="4"/>
        <v>CARTAGENA</v>
      </c>
      <c r="B48" s="51">
        <f t="shared" si="2"/>
        <v>2551001</v>
      </c>
      <c r="C48" s="51">
        <f t="shared" si="3"/>
        <v>2601561</v>
      </c>
      <c r="D48" s="51">
        <f t="shared" si="6"/>
        <v>7</v>
      </c>
      <c r="E48" s="50" t="str">
        <f t="shared" si="5"/>
        <v>BARCELONA</v>
      </c>
      <c r="F48" s="50">
        <f t="shared" si="7"/>
        <v>2066335</v>
      </c>
      <c r="G48" s="50">
        <f t="shared" si="8"/>
        <v>2224095</v>
      </c>
    </row>
    <row r="49" spans="1:7" x14ac:dyDescent="0.25">
      <c r="A49" s="50" t="str">
        <f t="shared" si="4"/>
        <v>CASTELLÓN</v>
      </c>
      <c r="B49" s="51">
        <f t="shared" si="2"/>
        <v>3024560</v>
      </c>
      <c r="C49" s="51">
        <f t="shared" si="3"/>
        <v>2388885</v>
      </c>
      <c r="D49" s="51">
        <f t="shared" si="6"/>
        <v>4</v>
      </c>
      <c r="E49" s="50" t="str">
        <f t="shared" si="5"/>
        <v>SANTANDER</v>
      </c>
      <c r="F49" s="50">
        <f t="shared" si="7"/>
        <v>1442521</v>
      </c>
      <c r="G49" s="50">
        <f t="shared" si="8"/>
        <v>1294388</v>
      </c>
    </row>
    <row r="50" spans="1:7" x14ac:dyDescent="0.25">
      <c r="A50" s="50" t="str">
        <f t="shared" si="4"/>
        <v>CEUTA</v>
      </c>
      <c r="B50" s="51">
        <f t="shared" si="2"/>
        <v>14799</v>
      </c>
      <c r="C50" s="51">
        <f t="shared" si="3"/>
        <v>15026</v>
      </c>
      <c r="D50" s="51">
        <f t="shared" si="6"/>
        <v>27</v>
      </c>
      <c r="E50" s="50" t="str">
        <f t="shared" si="5"/>
        <v>AVILÉS</v>
      </c>
      <c r="F50" s="50">
        <f t="shared" si="7"/>
        <v>1389695</v>
      </c>
      <c r="G50" s="50">
        <f t="shared" si="8"/>
        <v>1331002</v>
      </c>
    </row>
    <row r="51" spans="1:7" x14ac:dyDescent="0.25">
      <c r="A51" s="50" t="str">
        <f t="shared" si="4"/>
        <v>FERROL-SAN CIBRAO</v>
      </c>
      <c r="B51" s="51">
        <f t="shared" si="2"/>
        <v>5059584</v>
      </c>
      <c r="C51" s="51">
        <f t="shared" si="3"/>
        <v>4495771</v>
      </c>
      <c r="D51" s="51">
        <f t="shared" si="6"/>
        <v>2</v>
      </c>
      <c r="E51" s="50" t="str">
        <f t="shared" si="5"/>
        <v>VALENCIA</v>
      </c>
      <c r="F51" s="50">
        <f t="shared" si="7"/>
        <v>1048413</v>
      </c>
      <c r="G51" s="50">
        <f t="shared" si="8"/>
        <v>1309740</v>
      </c>
    </row>
    <row r="52" spans="1:7" x14ac:dyDescent="0.25">
      <c r="A52" s="50" t="str">
        <f t="shared" si="4"/>
        <v>GIJÓN</v>
      </c>
      <c r="B52" s="51">
        <f t="shared" si="2"/>
        <v>9708612</v>
      </c>
      <c r="C52" s="51">
        <f t="shared" si="3"/>
        <v>8899249</v>
      </c>
      <c r="D52" s="51">
        <f t="shared" si="6"/>
        <v>1</v>
      </c>
      <c r="E52" s="50" t="str">
        <f t="shared" si="5"/>
        <v>ALICANTE</v>
      </c>
      <c r="F52" s="50">
        <f t="shared" si="7"/>
        <v>966725</v>
      </c>
      <c r="G52" s="50">
        <f t="shared" si="8"/>
        <v>1041823</v>
      </c>
    </row>
    <row r="53" spans="1:7" x14ac:dyDescent="0.25">
      <c r="A53" s="50" t="str">
        <f t="shared" si="4"/>
        <v>HUELVA</v>
      </c>
      <c r="B53" s="51">
        <f t="shared" si="2"/>
        <v>3013006</v>
      </c>
      <c r="C53" s="51">
        <f t="shared" si="3"/>
        <v>2785243</v>
      </c>
      <c r="D53" s="51">
        <f t="shared" si="6"/>
        <v>5</v>
      </c>
      <c r="E53" s="50" t="str">
        <f t="shared" si="5"/>
        <v>BAHÍA DE ALGECIRAS</v>
      </c>
      <c r="F53" s="50">
        <f t="shared" si="7"/>
        <v>891241</v>
      </c>
      <c r="G53" s="50">
        <f t="shared" si="8"/>
        <v>689546</v>
      </c>
    </row>
    <row r="54" spans="1:7" x14ac:dyDescent="0.25">
      <c r="A54" s="50" t="str">
        <f t="shared" si="4"/>
        <v>LAS PALMAS</v>
      </c>
      <c r="B54" s="51">
        <f t="shared" si="2"/>
        <v>230587</v>
      </c>
      <c r="C54" s="51">
        <f t="shared" si="3"/>
        <v>298174</v>
      </c>
      <c r="D54" s="51">
        <f t="shared" si="6"/>
        <v>22</v>
      </c>
      <c r="E54" s="50" t="str">
        <f t="shared" si="5"/>
        <v>SEVILLA</v>
      </c>
      <c r="F54" s="50">
        <f t="shared" si="7"/>
        <v>889738</v>
      </c>
      <c r="G54" s="50">
        <f t="shared" si="8"/>
        <v>1135014</v>
      </c>
    </row>
    <row r="55" spans="1:7" x14ac:dyDescent="0.25">
      <c r="A55" s="50" t="str">
        <f t="shared" si="4"/>
        <v>MÁLAGA</v>
      </c>
      <c r="B55" s="51">
        <f t="shared" si="2"/>
        <v>690936</v>
      </c>
      <c r="C55" s="51">
        <f t="shared" si="3"/>
        <v>812342</v>
      </c>
      <c r="D55" s="51">
        <f t="shared" si="6"/>
        <v>19</v>
      </c>
      <c r="E55" s="50" t="str">
        <f t="shared" si="5"/>
        <v>BALEARES</v>
      </c>
      <c r="F55" s="50">
        <f t="shared" si="7"/>
        <v>809679</v>
      </c>
      <c r="G55" s="50">
        <f t="shared" si="8"/>
        <v>733646</v>
      </c>
    </row>
    <row r="56" spans="1:7" x14ac:dyDescent="0.25">
      <c r="A56" s="50" t="str">
        <f t="shared" si="4"/>
        <v>MARÍN Y RÍA DE PONTEVEDRA</v>
      </c>
      <c r="B56" s="51">
        <f t="shared" si="2"/>
        <v>313679</v>
      </c>
      <c r="C56" s="51">
        <f t="shared" si="3"/>
        <v>530103</v>
      </c>
      <c r="D56" s="51">
        <f t="shared" si="6"/>
        <v>21</v>
      </c>
      <c r="E56" s="50" t="str">
        <f t="shared" si="5"/>
        <v>BAHÍA DE CÁDIZ</v>
      </c>
      <c r="F56" s="50">
        <f t="shared" ref="F56:F66" si="9">LOOKUP(E56,$A$39:$A$66,$B$39:$B$66)</f>
        <v>735594</v>
      </c>
      <c r="G56" s="50">
        <f t="shared" si="8"/>
        <v>1029284</v>
      </c>
    </row>
    <row r="57" spans="1:7" x14ac:dyDescent="0.25">
      <c r="A57" s="50" t="str">
        <f t="shared" si="4"/>
        <v>MELILLA</v>
      </c>
      <c r="B57" s="51">
        <f t="shared" si="2"/>
        <v>5872</v>
      </c>
      <c r="C57" s="51">
        <f t="shared" si="3"/>
        <v>3975</v>
      </c>
      <c r="D57" s="51">
        <f t="shared" si="6"/>
        <v>28</v>
      </c>
      <c r="E57" s="50" t="str">
        <f t="shared" si="5"/>
        <v>MÁLAGA</v>
      </c>
      <c r="F57" s="50">
        <f t="shared" si="9"/>
        <v>690936</v>
      </c>
      <c r="G57" s="50">
        <f t="shared" si="8"/>
        <v>812342</v>
      </c>
    </row>
    <row r="58" spans="1:7" x14ac:dyDescent="0.25">
      <c r="A58" s="50" t="str">
        <f t="shared" si="4"/>
        <v>MOTRIL</v>
      </c>
      <c r="B58" s="51">
        <f t="shared" si="2"/>
        <v>184517</v>
      </c>
      <c r="C58" s="51">
        <f t="shared" si="3"/>
        <v>251244</v>
      </c>
      <c r="D58" s="51">
        <f t="shared" si="6"/>
        <v>24</v>
      </c>
      <c r="E58" s="50" t="str">
        <f t="shared" si="5"/>
        <v>PASAIA</v>
      </c>
      <c r="F58" s="50">
        <f t="shared" si="9"/>
        <v>316675</v>
      </c>
      <c r="G58" s="50">
        <f t="shared" si="8"/>
        <v>534206</v>
      </c>
    </row>
    <row r="59" spans="1:7" x14ac:dyDescent="0.25">
      <c r="A59" s="50" t="str">
        <f t="shared" si="4"/>
        <v>PASAIA</v>
      </c>
      <c r="B59" s="51">
        <f t="shared" si="2"/>
        <v>316675</v>
      </c>
      <c r="C59" s="51">
        <f t="shared" si="3"/>
        <v>534206</v>
      </c>
      <c r="D59" s="51">
        <f t="shared" si="6"/>
        <v>20</v>
      </c>
      <c r="E59" s="50" t="str">
        <f t="shared" si="5"/>
        <v>MARÍN Y RÍA DE PONTEVEDRA</v>
      </c>
      <c r="F59" s="50">
        <f t="shared" si="9"/>
        <v>313679</v>
      </c>
      <c r="G59" s="50">
        <f t="shared" si="8"/>
        <v>530103</v>
      </c>
    </row>
    <row r="60" spans="1:7" x14ac:dyDescent="0.25">
      <c r="A60" s="50" t="str">
        <f t="shared" si="4"/>
        <v>SANTA CRUZ DE TENERIFE</v>
      </c>
      <c r="B60" s="51">
        <f t="shared" si="2"/>
        <v>208951</v>
      </c>
      <c r="C60" s="51">
        <f t="shared" si="3"/>
        <v>217697</v>
      </c>
      <c r="D60" s="51">
        <f t="shared" si="6"/>
        <v>23</v>
      </c>
      <c r="E60" s="50" t="str">
        <f t="shared" si="5"/>
        <v>LAS PALMAS</v>
      </c>
      <c r="F60" s="50">
        <f t="shared" si="9"/>
        <v>230587</v>
      </c>
      <c r="G60" s="50">
        <f t="shared" si="8"/>
        <v>298174</v>
      </c>
    </row>
    <row r="61" spans="1:7" x14ac:dyDescent="0.25">
      <c r="A61" s="50" t="str">
        <f t="shared" si="4"/>
        <v>SANTANDER</v>
      </c>
      <c r="B61" s="51">
        <f t="shared" si="2"/>
        <v>1442521</v>
      </c>
      <c r="C61" s="51">
        <f t="shared" si="3"/>
        <v>1294388</v>
      </c>
      <c r="D61" s="51">
        <f t="shared" si="6"/>
        <v>11</v>
      </c>
      <c r="E61" s="50" t="str">
        <f t="shared" si="5"/>
        <v>SANTA CRUZ DE TENERIFE</v>
      </c>
      <c r="F61" s="50">
        <f t="shared" si="9"/>
        <v>208951</v>
      </c>
      <c r="G61" s="50">
        <f t="shared" si="8"/>
        <v>217697</v>
      </c>
    </row>
    <row r="62" spans="1:7" x14ac:dyDescent="0.25">
      <c r="A62" s="50" t="str">
        <f t="shared" si="4"/>
        <v>SEVILLA</v>
      </c>
      <c r="B62" s="51">
        <f t="shared" si="2"/>
        <v>889738</v>
      </c>
      <c r="C62" s="51">
        <f t="shared" si="3"/>
        <v>1135014</v>
      </c>
      <c r="D62" s="51">
        <f t="shared" si="6"/>
        <v>16</v>
      </c>
      <c r="E62" s="50" t="str">
        <f t="shared" si="5"/>
        <v>MOTRIL</v>
      </c>
      <c r="F62" s="50">
        <f t="shared" si="9"/>
        <v>184517</v>
      </c>
      <c r="G62" s="50">
        <f t="shared" si="8"/>
        <v>251244</v>
      </c>
    </row>
    <row r="63" spans="1:7" x14ac:dyDescent="0.25">
      <c r="A63" s="50" t="str">
        <f t="shared" si="4"/>
        <v>TARRAGONA</v>
      </c>
      <c r="B63" s="51">
        <f t="shared" si="2"/>
        <v>4021218</v>
      </c>
      <c r="C63" s="51">
        <f t="shared" si="3"/>
        <v>3906947</v>
      </c>
      <c r="D63" s="51">
        <f t="shared" si="6"/>
        <v>3</v>
      </c>
      <c r="E63" s="50" t="str">
        <f t="shared" si="5"/>
        <v>VILAGARCÍA</v>
      </c>
      <c r="F63" s="50">
        <f t="shared" si="9"/>
        <v>179654</v>
      </c>
      <c r="G63" s="50">
        <f t="shared" si="8"/>
        <v>137284</v>
      </c>
    </row>
    <row r="64" spans="1:7" x14ac:dyDescent="0.25">
      <c r="A64" s="50" t="str">
        <f t="shared" si="4"/>
        <v>VALENCIA</v>
      </c>
      <c r="B64" s="51">
        <f t="shared" si="2"/>
        <v>1048413</v>
      </c>
      <c r="C64" s="51">
        <f t="shared" si="3"/>
        <v>1309740</v>
      </c>
      <c r="D64" s="51">
        <f t="shared" si="6"/>
        <v>13</v>
      </c>
      <c r="E64" s="50" t="str">
        <f t="shared" si="5"/>
        <v>VIGO</v>
      </c>
      <c r="F64" s="50">
        <f t="shared" si="9"/>
        <v>121157</v>
      </c>
      <c r="G64" s="50">
        <f t="shared" si="8"/>
        <v>102792</v>
      </c>
    </row>
    <row r="65" spans="1:7" x14ac:dyDescent="0.25">
      <c r="A65" s="50" t="str">
        <f t="shared" si="4"/>
        <v>VIGO</v>
      </c>
      <c r="B65" s="51">
        <f t="shared" si="2"/>
        <v>121157</v>
      </c>
      <c r="C65" s="51">
        <f t="shared" si="3"/>
        <v>102792</v>
      </c>
      <c r="D65" s="51">
        <f t="shared" si="6"/>
        <v>26</v>
      </c>
      <c r="E65" s="50" t="str">
        <f t="shared" si="5"/>
        <v>CEUTA</v>
      </c>
      <c r="F65" s="50">
        <f t="shared" si="9"/>
        <v>14799</v>
      </c>
      <c r="G65" s="50">
        <f t="shared" si="8"/>
        <v>15026</v>
      </c>
    </row>
    <row r="66" spans="1:7" x14ac:dyDescent="0.25">
      <c r="A66" s="50" t="str">
        <f t="shared" si="4"/>
        <v>VILAGARCÍA</v>
      </c>
      <c r="B66" s="51">
        <f t="shared" si="2"/>
        <v>179654</v>
      </c>
      <c r="C66" s="51">
        <f t="shared" si="3"/>
        <v>137284</v>
      </c>
      <c r="D66" s="51">
        <f t="shared" si="6"/>
        <v>25</v>
      </c>
      <c r="E66" s="50" t="str">
        <f t="shared" si="5"/>
        <v>MELILLA</v>
      </c>
      <c r="F66" s="50">
        <f t="shared" si="9"/>
        <v>5872</v>
      </c>
      <c r="G66" s="50">
        <f t="shared" si="8"/>
        <v>3975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D18" sqref="D18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80743</v>
      </c>
      <c r="C7" s="28">
        <v>114320</v>
      </c>
      <c r="D7" s="28">
        <v>457332</v>
      </c>
      <c r="E7" s="28">
        <v>472108</v>
      </c>
      <c r="F7" s="11">
        <f>((E7*100)/D7)-100</f>
        <v>3.230913209659505</v>
      </c>
      <c r="G7" s="1"/>
      <c r="H7" s="1"/>
      <c r="I7" s="1"/>
    </row>
    <row r="8" spans="1:12" x14ac:dyDescent="0.25">
      <c r="A8" s="12" t="s">
        <v>31</v>
      </c>
      <c r="B8" s="29">
        <v>108002</v>
      </c>
      <c r="C8" s="29">
        <v>130339</v>
      </c>
      <c r="D8" s="29">
        <v>732023</v>
      </c>
      <c r="E8" s="29">
        <v>765852</v>
      </c>
      <c r="F8" s="14">
        <f t="shared" ref="F8:F35" si="0">((E8*100)/D8)-100</f>
        <v>4.6213028825597036</v>
      </c>
      <c r="G8" s="1"/>
      <c r="H8" s="1"/>
      <c r="I8" s="1"/>
    </row>
    <row r="9" spans="1:12" x14ac:dyDescent="0.25">
      <c r="A9" s="9" t="s">
        <v>164</v>
      </c>
      <c r="B9" s="28">
        <v>57904</v>
      </c>
      <c r="C9" s="28">
        <v>59235</v>
      </c>
      <c r="D9" s="28">
        <v>337284</v>
      </c>
      <c r="E9" s="28">
        <v>322956</v>
      </c>
      <c r="F9" s="11">
        <f t="shared" si="0"/>
        <v>-4.2480520866688067</v>
      </c>
      <c r="G9" s="1"/>
      <c r="H9" s="1"/>
      <c r="I9" s="1"/>
    </row>
    <row r="10" spans="1:12" x14ac:dyDescent="0.25">
      <c r="A10" s="12" t="s">
        <v>166</v>
      </c>
      <c r="B10" s="29">
        <v>114732</v>
      </c>
      <c r="C10" s="29">
        <v>128816</v>
      </c>
      <c r="D10" s="29">
        <v>635945</v>
      </c>
      <c r="E10" s="29">
        <v>603484</v>
      </c>
      <c r="F10" s="14">
        <f t="shared" si="0"/>
        <v>-5.1043722334478616</v>
      </c>
      <c r="G10" s="1"/>
      <c r="H10" s="1"/>
      <c r="I10" s="1"/>
    </row>
    <row r="11" spans="1:12" x14ac:dyDescent="0.25">
      <c r="A11" s="9" t="s">
        <v>167</v>
      </c>
      <c r="B11" s="28">
        <v>5623028</v>
      </c>
      <c r="C11" s="28">
        <v>4984951</v>
      </c>
      <c r="D11" s="28">
        <v>34283838</v>
      </c>
      <c r="E11" s="28">
        <v>31980078</v>
      </c>
      <c r="F11" s="11">
        <f t="shared" si="0"/>
        <v>-6.7196677338167348</v>
      </c>
      <c r="G11" s="1"/>
      <c r="H11" s="1"/>
      <c r="I11" s="1"/>
    </row>
    <row r="12" spans="1:12" x14ac:dyDescent="0.25">
      <c r="A12" s="12" t="s">
        <v>168</v>
      </c>
      <c r="B12" s="29">
        <v>106688</v>
      </c>
      <c r="C12" s="29">
        <v>122134</v>
      </c>
      <c r="D12" s="29">
        <v>600052</v>
      </c>
      <c r="E12" s="29">
        <v>824799</v>
      </c>
      <c r="F12" s="14">
        <f t="shared" si="0"/>
        <v>37.454587269103342</v>
      </c>
      <c r="G12" s="1"/>
      <c r="H12" s="1"/>
      <c r="I12" s="1"/>
    </row>
    <row r="13" spans="1:12" x14ac:dyDescent="0.25">
      <c r="A13" s="9" t="s">
        <v>32</v>
      </c>
      <c r="B13" s="28">
        <v>1181193</v>
      </c>
      <c r="C13" s="28">
        <v>1224515</v>
      </c>
      <c r="D13" s="28">
        <v>5865675</v>
      </c>
      <c r="E13" s="28">
        <v>6267142</v>
      </c>
      <c r="F13" s="11">
        <f t="shared" si="0"/>
        <v>6.8443444275381751</v>
      </c>
      <c r="G13" s="1"/>
      <c r="H13" s="1"/>
      <c r="I13" s="1"/>
    </row>
    <row r="14" spans="1:12" x14ac:dyDescent="0.25">
      <c r="A14" s="12" t="s">
        <v>33</v>
      </c>
      <c r="B14" s="29">
        <v>2767637</v>
      </c>
      <c r="C14" s="29">
        <v>3360166</v>
      </c>
      <c r="D14" s="29">
        <v>15568054</v>
      </c>
      <c r="E14" s="29">
        <v>19482394</v>
      </c>
      <c r="F14" s="14">
        <f t="shared" si="0"/>
        <v>25.143412272336676</v>
      </c>
      <c r="G14" s="1"/>
      <c r="H14" s="1"/>
      <c r="I14" s="1"/>
    </row>
    <row r="15" spans="1:12" x14ac:dyDescent="0.25">
      <c r="A15" s="9" t="s">
        <v>34</v>
      </c>
      <c r="B15" s="28">
        <v>848580</v>
      </c>
      <c r="C15" s="28">
        <v>776763</v>
      </c>
      <c r="D15" s="28">
        <v>4473062</v>
      </c>
      <c r="E15" s="28">
        <v>4689837</v>
      </c>
      <c r="F15" s="11">
        <f t="shared" si="0"/>
        <v>4.846232848996948</v>
      </c>
      <c r="G15" s="1"/>
      <c r="H15" s="1"/>
      <c r="I15" s="1"/>
    </row>
    <row r="16" spans="1:12" x14ac:dyDescent="0.25">
      <c r="A16" s="12" t="s">
        <v>35</v>
      </c>
      <c r="B16" s="29">
        <v>130182</v>
      </c>
      <c r="C16" s="29">
        <v>127181</v>
      </c>
      <c r="D16" s="29">
        <v>680514</v>
      </c>
      <c r="E16" s="29">
        <v>692009</v>
      </c>
      <c r="F16" s="14">
        <f t="shared" si="0"/>
        <v>1.6891643669344063</v>
      </c>
      <c r="G16" s="1"/>
      <c r="H16" s="1"/>
      <c r="I16" s="1"/>
    </row>
    <row r="17" spans="1:9" x14ac:dyDescent="0.25">
      <c r="A17" s="9" t="s">
        <v>169</v>
      </c>
      <c r="B17" s="28">
        <v>274676</v>
      </c>
      <c r="C17" s="28">
        <v>257389</v>
      </c>
      <c r="D17" s="28">
        <v>1697678</v>
      </c>
      <c r="E17" s="28">
        <v>1887891</v>
      </c>
      <c r="F17" s="11">
        <f t="shared" si="0"/>
        <v>11.204303760783844</v>
      </c>
      <c r="G17" s="1"/>
      <c r="H17" s="1"/>
      <c r="I17" s="1"/>
    </row>
    <row r="18" spans="1:9" x14ac:dyDescent="0.25">
      <c r="A18" s="12" t="s">
        <v>36</v>
      </c>
      <c r="B18" s="29">
        <v>93627</v>
      </c>
      <c r="C18" s="29">
        <v>67572</v>
      </c>
      <c r="D18" s="29">
        <v>527802</v>
      </c>
      <c r="E18" s="29">
        <v>483778</v>
      </c>
      <c r="F18" s="14">
        <f t="shared" si="0"/>
        <v>-8.3410066653783019</v>
      </c>
      <c r="G18" s="1"/>
      <c r="H18" s="1"/>
      <c r="I18" s="1"/>
    </row>
    <row r="19" spans="1:9" x14ac:dyDescent="0.25">
      <c r="A19" s="9" t="s">
        <v>37</v>
      </c>
      <c r="B19" s="28">
        <v>59856</v>
      </c>
      <c r="C19" s="28">
        <v>109401</v>
      </c>
      <c r="D19" s="28">
        <v>333812</v>
      </c>
      <c r="E19" s="28">
        <v>390208</v>
      </c>
      <c r="F19" s="11">
        <f t="shared" si="0"/>
        <v>16.894539441362198</v>
      </c>
      <c r="G19" s="1"/>
      <c r="H19" s="1"/>
      <c r="I19" s="1"/>
    </row>
    <row r="20" spans="1:9" x14ac:dyDescent="0.25">
      <c r="A20" s="12" t="s">
        <v>170</v>
      </c>
      <c r="B20" s="29">
        <v>113114</v>
      </c>
      <c r="C20" s="29">
        <v>143995</v>
      </c>
      <c r="D20" s="29">
        <v>746537</v>
      </c>
      <c r="E20" s="29">
        <v>849721</v>
      </c>
      <c r="F20" s="14">
        <f t="shared" si="0"/>
        <v>13.82168599814878</v>
      </c>
      <c r="G20" s="1"/>
      <c r="H20" s="1"/>
      <c r="I20" s="1"/>
    </row>
    <row r="21" spans="1:9" x14ac:dyDescent="0.25">
      <c r="A21" s="9" t="s">
        <v>38</v>
      </c>
      <c r="B21" s="28">
        <v>24924</v>
      </c>
      <c r="C21" s="28">
        <v>76832</v>
      </c>
      <c r="D21" s="28">
        <v>188009</v>
      </c>
      <c r="E21" s="28">
        <v>364923</v>
      </c>
      <c r="F21" s="11">
        <f t="shared" si="0"/>
        <v>94.098686764995307</v>
      </c>
      <c r="G21" s="1"/>
      <c r="H21" s="1"/>
      <c r="I21" s="1"/>
    </row>
    <row r="22" spans="1:9" x14ac:dyDescent="0.25">
      <c r="A22" s="12" t="s">
        <v>59</v>
      </c>
      <c r="B22" s="29">
        <v>1083021</v>
      </c>
      <c r="C22" s="29">
        <v>1291721</v>
      </c>
      <c r="D22" s="29">
        <v>6385520</v>
      </c>
      <c r="E22" s="29">
        <v>7695817</v>
      </c>
      <c r="F22" s="14">
        <f t="shared" si="0"/>
        <v>20.519816710307069</v>
      </c>
      <c r="G22" s="1"/>
      <c r="H22" s="1"/>
      <c r="I22" s="1"/>
    </row>
    <row r="23" spans="1:9" x14ac:dyDescent="0.25">
      <c r="A23" s="9" t="s">
        <v>171</v>
      </c>
      <c r="B23" s="28">
        <v>96925</v>
      </c>
      <c r="C23" s="28">
        <v>84352</v>
      </c>
      <c r="D23" s="28">
        <v>427698</v>
      </c>
      <c r="E23" s="28">
        <v>517967</v>
      </c>
      <c r="F23" s="11">
        <f t="shared" si="0"/>
        <v>21.105780246809658</v>
      </c>
      <c r="G23" s="1"/>
      <c r="H23" s="1"/>
      <c r="I23" s="1"/>
    </row>
    <row r="24" spans="1:9" x14ac:dyDescent="0.25">
      <c r="A24" s="12" t="s">
        <v>173</v>
      </c>
      <c r="B24" s="29">
        <v>119967</v>
      </c>
      <c r="C24" s="29">
        <v>134917</v>
      </c>
      <c r="D24" s="29">
        <v>528053</v>
      </c>
      <c r="E24" s="29">
        <v>814159</v>
      </c>
      <c r="F24" s="14">
        <f t="shared" si="0"/>
        <v>54.181303770644234</v>
      </c>
      <c r="G24" s="1"/>
      <c r="H24" s="1"/>
      <c r="I24" s="1"/>
    </row>
    <row r="25" spans="1:9" x14ac:dyDescent="0.25">
      <c r="A25" s="9" t="s">
        <v>39</v>
      </c>
      <c r="B25" s="28">
        <v>108789</v>
      </c>
      <c r="C25" s="28">
        <v>86038</v>
      </c>
      <c r="D25" s="28">
        <v>517368</v>
      </c>
      <c r="E25" s="28">
        <v>545931</v>
      </c>
      <c r="F25" s="11">
        <f t="shared" si="0"/>
        <v>5.5208285011829048</v>
      </c>
      <c r="G25" s="1"/>
      <c r="H25" s="1"/>
      <c r="I25" s="1"/>
    </row>
    <row r="26" spans="1:9" x14ac:dyDescent="0.25">
      <c r="A26" s="12" t="s">
        <v>40</v>
      </c>
      <c r="B26" s="29">
        <v>49119</v>
      </c>
      <c r="C26" s="29">
        <v>65330</v>
      </c>
      <c r="D26" s="29">
        <v>226101</v>
      </c>
      <c r="E26" s="29">
        <v>448800</v>
      </c>
      <c r="F26" s="14">
        <f t="shared" si="0"/>
        <v>98.495362691894343</v>
      </c>
      <c r="G26" s="1"/>
      <c r="H26" s="1"/>
      <c r="I26" s="1"/>
    </row>
    <row r="27" spans="1:9" x14ac:dyDescent="0.25">
      <c r="A27" s="9" t="s">
        <v>41</v>
      </c>
      <c r="B27" s="28">
        <v>262421</v>
      </c>
      <c r="C27" s="28">
        <v>185518</v>
      </c>
      <c r="D27" s="28">
        <v>1282698</v>
      </c>
      <c r="E27" s="28">
        <v>1066787</v>
      </c>
      <c r="F27" s="11">
        <f t="shared" si="0"/>
        <v>-16.832566979912656</v>
      </c>
      <c r="G27" s="1"/>
      <c r="H27" s="1"/>
      <c r="I27" s="1"/>
    </row>
    <row r="28" spans="1:9" x14ac:dyDescent="0.25">
      <c r="A28" s="12" t="s">
        <v>42</v>
      </c>
      <c r="B28" s="29">
        <v>536988</v>
      </c>
      <c r="C28" s="29">
        <v>568733</v>
      </c>
      <c r="D28" s="29">
        <v>3088417</v>
      </c>
      <c r="E28" s="29">
        <v>3296677</v>
      </c>
      <c r="F28" s="14">
        <f t="shared" si="0"/>
        <v>6.7432603822605586</v>
      </c>
      <c r="G28" s="1"/>
      <c r="H28" s="1"/>
      <c r="I28" s="1"/>
    </row>
    <row r="29" spans="1:9" x14ac:dyDescent="0.25">
      <c r="A29" s="9" t="s">
        <v>43</v>
      </c>
      <c r="B29" s="28">
        <v>165628</v>
      </c>
      <c r="C29" s="28">
        <v>185080</v>
      </c>
      <c r="D29" s="28">
        <v>943415</v>
      </c>
      <c r="E29" s="28">
        <v>1007728</v>
      </c>
      <c r="F29" s="11">
        <f t="shared" si="0"/>
        <v>6.8170423408574123</v>
      </c>
      <c r="G29" s="1"/>
      <c r="H29" s="1"/>
      <c r="I29" s="1"/>
    </row>
    <row r="30" spans="1:9" x14ac:dyDescent="0.25">
      <c r="A30" s="12" t="s">
        <v>44</v>
      </c>
      <c r="B30" s="29">
        <v>173950</v>
      </c>
      <c r="C30" s="29">
        <v>156703</v>
      </c>
      <c r="D30" s="29">
        <v>1094912</v>
      </c>
      <c r="E30" s="29">
        <v>886357</v>
      </c>
      <c r="F30" s="14">
        <f t="shared" si="0"/>
        <v>-19.047649491465975</v>
      </c>
      <c r="G30" s="1"/>
      <c r="H30" s="1"/>
      <c r="I30" s="1"/>
    </row>
    <row r="31" spans="1:9" x14ac:dyDescent="0.25">
      <c r="A31" s="9" t="s">
        <v>45</v>
      </c>
      <c r="B31" s="28">
        <v>194236</v>
      </c>
      <c r="C31" s="28">
        <v>195859</v>
      </c>
      <c r="D31" s="28">
        <v>1018702</v>
      </c>
      <c r="E31" s="28">
        <v>1005468</v>
      </c>
      <c r="F31" s="11">
        <f t="shared" si="0"/>
        <v>-1.2991041541098411</v>
      </c>
      <c r="G31" s="1"/>
      <c r="H31" s="1"/>
      <c r="I31" s="1"/>
    </row>
    <row r="32" spans="1:9" x14ac:dyDescent="0.25">
      <c r="A32" s="12" t="s">
        <v>46</v>
      </c>
      <c r="B32" s="29">
        <v>5435703</v>
      </c>
      <c r="C32" s="29">
        <v>5414639</v>
      </c>
      <c r="D32" s="29">
        <v>32756312</v>
      </c>
      <c r="E32" s="29">
        <v>33495222</v>
      </c>
      <c r="F32" s="14">
        <f t="shared" si="0"/>
        <v>2.25577897780434</v>
      </c>
      <c r="G32" s="1"/>
      <c r="H32" s="1"/>
      <c r="I32" s="1"/>
    </row>
    <row r="33" spans="1:9" x14ac:dyDescent="0.25">
      <c r="A33" s="9" t="s">
        <v>47</v>
      </c>
      <c r="B33" s="28">
        <v>344057</v>
      </c>
      <c r="C33" s="28">
        <v>292045</v>
      </c>
      <c r="D33" s="28">
        <v>1866268</v>
      </c>
      <c r="E33" s="28">
        <v>1776309</v>
      </c>
      <c r="F33" s="11">
        <f t="shared" si="0"/>
        <v>-4.8202616130159157</v>
      </c>
      <c r="G33" s="1"/>
      <c r="H33" s="1"/>
      <c r="I33" s="1"/>
    </row>
    <row r="34" spans="1:9" x14ac:dyDescent="0.25">
      <c r="A34" s="12" t="s">
        <v>172</v>
      </c>
      <c r="B34" s="29">
        <v>48216</v>
      </c>
      <c r="C34" s="29">
        <v>55387</v>
      </c>
      <c r="D34" s="29">
        <v>310099</v>
      </c>
      <c r="E34" s="29">
        <v>307592</v>
      </c>
      <c r="F34" s="14">
        <f t="shared" si="0"/>
        <v>-0.80845149452271414</v>
      </c>
      <c r="G34" s="1"/>
      <c r="H34" s="1"/>
      <c r="I34" s="1"/>
    </row>
    <row r="35" spans="1:9" x14ac:dyDescent="0.25">
      <c r="A35" s="15" t="s">
        <v>48</v>
      </c>
      <c r="B35" s="16">
        <f>SUM(B7:B34)</f>
        <v>20203906</v>
      </c>
      <c r="C35" s="16">
        <f t="shared" ref="C35:E35" si="1">SUM(C7:C34)</f>
        <v>20399931</v>
      </c>
      <c r="D35" s="16">
        <f t="shared" si="1"/>
        <v>117573180</v>
      </c>
      <c r="E35" s="16">
        <f t="shared" si="1"/>
        <v>122941994</v>
      </c>
      <c r="F35" s="17">
        <f t="shared" si="0"/>
        <v>4.5663594367354818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472108</v>
      </c>
      <c r="C39" s="51">
        <f t="shared" si="3"/>
        <v>457332</v>
      </c>
      <c r="D39" s="51">
        <f>_xlfn.RANK.EQ(B39,$B$39:$B$66)+COUNTIF($B$39:$B$66,B39)-1</f>
        <v>23</v>
      </c>
      <c r="E39" s="50" t="str">
        <f t="shared" ref="E39:E66" si="5">INDEX($A$39:$B$66,MATCH(ROW()-38,$D$39:$D$66,0),1)</f>
        <v>VALENCIA</v>
      </c>
      <c r="F39" s="50">
        <f>LOOKUP(E39,$A$39:$A$66,$B$39:$B$66)</f>
        <v>33495222</v>
      </c>
      <c r="G39" s="50">
        <f>LOOKUP(E39,$A$39:$A$66,$C$39:$C$66)</f>
        <v>32756312</v>
      </c>
    </row>
    <row r="40" spans="1:9" x14ac:dyDescent="0.25">
      <c r="A40" s="50" t="str">
        <f t="shared" si="4"/>
        <v>ALICANTE</v>
      </c>
      <c r="B40" s="51">
        <f t="shared" si="2"/>
        <v>765852</v>
      </c>
      <c r="C40" s="51">
        <f t="shared" si="3"/>
        <v>732023</v>
      </c>
      <c r="D40" s="51">
        <f t="shared" ref="D40:D66" si="6">_xlfn.RANK.EQ(B40,$B$39:$B$66)+COUNTIF($B$39:$B$66,B40)-1</f>
        <v>17</v>
      </c>
      <c r="E40" s="50" t="str">
        <f t="shared" si="5"/>
        <v>BAHÍA DE ALGECIRAS</v>
      </c>
      <c r="F40" s="50">
        <f t="shared" ref="F40:F55" si="7">LOOKUP(E40,$A$39:$A$66,$B$39:$B$66)</f>
        <v>31980078</v>
      </c>
      <c r="G40" s="50">
        <f t="shared" ref="G40:G66" si="8">LOOKUP(E40,$A$39:$A$66,$C$39:$C$66)</f>
        <v>34283838</v>
      </c>
    </row>
    <row r="41" spans="1:9" x14ac:dyDescent="0.25">
      <c r="A41" s="50" t="str">
        <f t="shared" si="4"/>
        <v>ALMERÍA</v>
      </c>
      <c r="B41" s="51">
        <f t="shared" si="2"/>
        <v>322956</v>
      </c>
      <c r="C41" s="51">
        <f t="shared" si="3"/>
        <v>337284</v>
      </c>
      <c r="D41" s="51">
        <f t="shared" si="6"/>
        <v>27</v>
      </c>
      <c r="E41" s="50" t="str">
        <f t="shared" si="5"/>
        <v>BARCELONA</v>
      </c>
      <c r="F41" s="50">
        <f t="shared" si="7"/>
        <v>19482394</v>
      </c>
      <c r="G41" s="50">
        <f t="shared" si="8"/>
        <v>15568054</v>
      </c>
    </row>
    <row r="42" spans="1:9" x14ac:dyDescent="0.25">
      <c r="A42" s="50" t="str">
        <f t="shared" si="4"/>
        <v>AVILÉS</v>
      </c>
      <c r="B42" s="51">
        <f t="shared" si="2"/>
        <v>603484</v>
      </c>
      <c r="C42" s="51">
        <f t="shared" si="3"/>
        <v>635945</v>
      </c>
      <c r="D42" s="51">
        <f t="shared" si="6"/>
        <v>19</v>
      </c>
      <c r="E42" s="50" t="str">
        <f t="shared" si="5"/>
        <v>LAS PALMAS</v>
      </c>
      <c r="F42" s="50">
        <f t="shared" si="7"/>
        <v>7695817</v>
      </c>
      <c r="G42" s="50">
        <f t="shared" si="8"/>
        <v>6385520</v>
      </c>
    </row>
    <row r="43" spans="1:9" x14ac:dyDescent="0.25">
      <c r="A43" s="50" t="str">
        <f t="shared" si="4"/>
        <v>BAHÍA DE ALGECIRAS</v>
      </c>
      <c r="B43" s="51">
        <f t="shared" si="2"/>
        <v>31980078</v>
      </c>
      <c r="C43" s="51">
        <f t="shared" si="3"/>
        <v>34283838</v>
      </c>
      <c r="D43" s="51">
        <f t="shared" si="6"/>
        <v>2</v>
      </c>
      <c r="E43" s="50" t="str">
        <f t="shared" si="5"/>
        <v>BALEARES</v>
      </c>
      <c r="F43" s="50">
        <f t="shared" si="7"/>
        <v>6267142</v>
      </c>
      <c r="G43" s="50">
        <f t="shared" si="8"/>
        <v>5865675</v>
      </c>
    </row>
    <row r="44" spans="1:9" x14ac:dyDescent="0.25">
      <c r="A44" s="50" t="str">
        <f t="shared" si="4"/>
        <v>BAHÍA DE CÁDIZ</v>
      </c>
      <c r="B44" s="51">
        <f t="shared" si="2"/>
        <v>824799</v>
      </c>
      <c r="C44" s="51">
        <f t="shared" si="3"/>
        <v>600052</v>
      </c>
      <c r="D44" s="51">
        <f t="shared" si="6"/>
        <v>15</v>
      </c>
      <c r="E44" s="50" t="str">
        <f t="shared" si="5"/>
        <v>BILBAO</v>
      </c>
      <c r="F44" s="50">
        <f t="shared" si="7"/>
        <v>4689837</v>
      </c>
      <c r="G44" s="50">
        <f t="shared" si="8"/>
        <v>4473062</v>
      </c>
    </row>
    <row r="45" spans="1:9" x14ac:dyDescent="0.25">
      <c r="A45" s="50" t="str">
        <f t="shared" si="4"/>
        <v>BALEARES</v>
      </c>
      <c r="B45" s="51">
        <f t="shared" si="2"/>
        <v>6267142</v>
      </c>
      <c r="C45" s="51">
        <f t="shared" si="3"/>
        <v>5865675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3296677</v>
      </c>
      <c r="G45" s="50">
        <f t="shared" si="8"/>
        <v>3088417</v>
      </c>
    </row>
    <row r="46" spans="1:9" x14ac:dyDescent="0.25">
      <c r="A46" s="50" t="str">
        <f t="shared" si="4"/>
        <v>BARCELONA</v>
      </c>
      <c r="B46" s="51">
        <f t="shared" si="2"/>
        <v>19482394</v>
      </c>
      <c r="C46" s="51">
        <f t="shared" si="3"/>
        <v>15568054</v>
      </c>
      <c r="D46" s="51">
        <f t="shared" si="6"/>
        <v>3</v>
      </c>
      <c r="E46" s="50" t="str">
        <f t="shared" si="5"/>
        <v>CASTELLÓN</v>
      </c>
      <c r="F46" s="50">
        <f t="shared" si="7"/>
        <v>1887891</v>
      </c>
      <c r="G46" s="50">
        <f t="shared" si="8"/>
        <v>1697678</v>
      </c>
    </row>
    <row r="47" spans="1:9" x14ac:dyDescent="0.25">
      <c r="A47" s="50" t="str">
        <f t="shared" si="4"/>
        <v>BILBAO</v>
      </c>
      <c r="B47" s="51">
        <f t="shared" si="2"/>
        <v>4689837</v>
      </c>
      <c r="C47" s="51">
        <f t="shared" si="3"/>
        <v>4473062</v>
      </c>
      <c r="D47" s="51">
        <f t="shared" si="6"/>
        <v>6</v>
      </c>
      <c r="E47" s="50" t="str">
        <f t="shared" si="5"/>
        <v>VIGO</v>
      </c>
      <c r="F47" s="50">
        <f t="shared" si="7"/>
        <v>1776309</v>
      </c>
      <c r="G47" s="50">
        <f t="shared" si="8"/>
        <v>1866268</v>
      </c>
    </row>
    <row r="48" spans="1:9" x14ac:dyDescent="0.25">
      <c r="A48" s="50" t="str">
        <f t="shared" si="4"/>
        <v>CARTAGENA</v>
      </c>
      <c r="B48" s="51">
        <f t="shared" si="2"/>
        <v>692009</v>
      </c>
      <c r="C48" s="51">
        <f t="shared" si="3"/>
        <v>680514</v>
      </c>
      <c r="D48" s="51">
        <f t="shared" si="6"/>
        <v>18</v>
      </c>
      <c r="E48" s="50" t="str">
        <f t="shared" si="5"/>
        <v>PASAIA</v>
      </c>
      <c r="F48" s="50">
        <f t="shared" si="7"/>
        <v>1066787</v>
      </c>
      <c r="G48" s="50">
        <f t="shared" si="8"/>
        <v>1282698</v>
      </c>
    </row>
    <row r="49" spans="1:7" x14ac:dyDescent="0.25">
      <c r="A49" s="50" t="str">
        <f t="shared" si="4"/>
        <v>CASTELLÓN</v>
      </c>
      <c r="B49" s="51">
        <f t="shared" si="2"/>
        <v>1887891</v>
      </c>
      <c r="C49" s="51">
        <f t="shared" si="3"/>
        <v>1697678</v>
      </c>
      <c r="D49" s="51">
        <f t="shared" si="6"/>
        <v>8</v>
      </c>
      <c r="E49" s="50" t="str">
        <f t="shared" si="5"/>
        <v>SANTANDER</v>
      </c>
      <c r="F49" s="50">
        <f t="shared" si="7"/>
        <v>1007728</v>
      </c>
      <c r="G49" s="50">
        <f t="shared" si="8"/>
        <v>943415</v>
      </c>
    </row>
    <row r="50" spans="1:7" x14ac:dyDescent="0.25">
      <c r="A50" s="50" t="str">
        <f t="shared" si="4"/>
        <v>CEUTA</v>
      </c>
      <c r="B50" s="51">
        <f t="shared" si="2"/>
        <v>483778</v>
      </c>
      <c r="C50" s="51">
        <f t="shared" si="3"/>
        <v>527802</v>
      </c>
      <c r="D50" s="51">
        <f t="shared" si="6"/>
        <v>22</v>
      </c>
      <c r="E50" s="50" t="str">
        <f t="shared" si="5"/>
        <v>TARRAGONA</v>
      </c>
      <c r="F50" s="50">
        <f t="shared" si="7"/>
        <v>1005468</v>
      </c>
      <c r="G50" s="50">
        <f t="shared" si="8"/>
        <v>1018702</v>
      </c>
    </row>
    <row r="51" spans="1:7" x14ac:dyDescent="0.25">
      <c r="A51" s="50" t="str">
        <f t="shared" si="4"/>
        <v>FERROL-SAN CIBRAO</v>
      </c>
      <c r="B51" s="51">
        <f t="shared" si="2"/>
        <v>390208</v>
      </c>
      <c r="C51" s="51">
        <f t="shared" si="3"/>
        <v>333812</v>
      </c>
      <c r="D51" s="51">
        <f t="shared" si="6"/>
        <v>25</v>
      </c>
      <c r="E51" s="50" t="str">
        <f t="shared" si="5"/>
        <v>SEVILLA</v>
      </c>
      <c r="F51" s="50">
        <f t="shared" si="7"/>
        <v>886357</v>
      </c>
      <c r="G51" s="50">
        <f t="shared" si="8"/>
        <v>1094912</v>
      </c>
    </row>
    <row r="52" spans="1:7" x14ac:dyDescent="0.25">
      <c r="A52" s="50" t="str">
        <f t="shared" si="4"/>
        <v>GIJÓN</v>
      </c>
      <c r="B52" s="51">
        <f t="shared" si="2"/>
        <v>849721</v>
      </c>
      <c r="C52" s="51">
        <f t="shared" si="3"/>
        <v>746537</v>
      </c>
      <c r="D52" s="51">
        <f t="shared" si="6"/>
        <v>14</v>
      </c>
      <c r="E52" s="50" t="str">
        <f t="shared" si="5"/>
        <v>GIJÓN</v>
      </c>
      <c r="F52" s="50">
        <f t="shared" si="7"/>
        <v>849721</v>
      </c>
      <c r="G52" s="50">
        <f t="shared" si="8"/>
        <v>746537</v>
      </c>
    </row>
    <row r="53" spans="1:7" x14ac:dyDescent="0.25">
      <c r="A53" s="50" t="str">
        <f t="shared" si="4"/>
        <v>HUELVA</v>
      </c>
      <c r="B53" s="51">
        <f t="shared" si="2"/>
        <v>364923</v>
      </c>
      <c r="C53" s="51">
        <f t="shared" si="3"/>
        <v>188009</v>
      </c>
      <c r="D53" s="51">
        <f t="shared" si="6"/>
        <v>26</v>
      </c>
      <c r="E53" s="50" t="str">
        <f t="shared" si="5"/>
        <v>BAHÍA DE CÁDIZ</v>
      </c>
      <c r="F53" s="50">
        <f t="shared" si="7"/>
        <v>824799</v>
      </c>
      <c r="G53" s="50">
        <f t="shared" si="8"/>
        <v>600052</v>
      </c>
    </row>
    <row r="54" spans="1:7" x14ac:dyDescent="0.25">
      <c r="A54" s="50" t="str">
        <f t="shared" si="4"/>
        <v>LAS PALMAS</v>
      </c>
      <c r="B54" s="51">
        <f t="shared" si="2"/>
        <v>7695817</v>
      </c>
      <c r="C54" s="51">
        <f t="shared" si="3"/>
        <v>6385520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814159</v>
      </c>
      <c r="G54" s="50">
        <f t="shared" si="8"/>
        <v>528053</v>
      </c>
    </row>
    <row r="55" spans="1:7" x14ac:dyDescent="0.25">
      <c r="A55" s="50" t="str">
        <f t="shared" si="4"/>
        <v>MÁLAGA</v>
      </c>
      <c r="B55" s="51">
        <f t="shared" si="2"/>
        <v>517967</v>
      </c>
      <c r="C55" s="51">
        <f t="shared" si="3"/>
        <v>427698</v>
      </c>
      <c r="D55" s="51">
        <f t="shared" si="6"/>
        <v>21</v>
      </c>
      <c r="E55" s="50" t="str">
        <f t="shared" si="5"/>
        <v>ALICANTE</v>
      </c>
      <c r="F55" s="50">
        <f t="shared" si="7"/>
        <v>765852</v>
      </c>
      <c r="G55" s="50">
        <f t="shared" si="8"/>
        <v>732023</v>
      </c>
    </row>
    <row r="56" spans="1:7" x14ac:dyDescent="0.25">
      <c r="A56" s="50" t="str">
        <f t="shared" si="4"/>
        <v>MARÍN Y RÍA DE PONTEVEDRA</v>
      </c>
      <c r="B56" s="51">
        <f t="shared" si="2"/>
        <v>814159</v>
      </c>
      <c r="C56" s="51">
        <f t="shared" si="3"/>
        <v>528053</v>
      </c>
      <c r="D56" s="51">
        <f t="shared" si="6"/>
        <v>16</v>
      </c>
      <c r="E56" s="50" t="str">
        <f t="shared" si="5"/>
        <v>CARTAGENA</v>
      </c>
      <c r="F56" s="50">
        <f t="shared" ref="F56:F66" si="9">LOOKUP(E56,$A$39:$A$66,$B$39:$B$66)</f>
        <v>692009</v>
      </c>
      <c r="G56" s="50">
        <f t="shared" si="8"/>
        <v>680514</v>
      </c>
    </row>
    <row r="57" spans="1:7" x14ac:dyDescent="0.25">
      <c r="A57" s="50" t="str">
        <f t="shared" si="4"/>
        <v>MELILLA</v>
      </c>
      <c r="B57" s="51">
        <f t="shared" si="2"/>
        <v>545931</v>
      </c>
      <c r="C57" s="51">
        <f t="shared" si="3"/>
        <v>517368</v>
      </c>
      <c r="D57" s="51">
        <f t="shared" si="6"/>
        <v>20</v>
      </c>
      <c r="E57" s="50" t="str">
        <f t="shared" si="5"/>
        <v>AVILÉS</v>
      </c>
      <c r="F57" s="50">
        <f t="shared" si="9"/>
        <v>603484</v>
      </c>
      <c r="G57" s="50">
        <f t="shared" si="8"/>
        <v>635945</v>
      </c>
    </row>
    <row r="58" spans="1:7" x14ac:dyDescent="0.25">
      <c r="A58" s="50" t="str">
        <f t="shared" si="4"/>
        <v>MOTRIL</v>
      </c>
      <c r="B58" s="51">
        <f t="shared" si="2"/>
        <v>448800</v>
      </c>
      <c r="C58" s="51">
        <f t="shared" si="3"/>
        <v>226101</v>
      </c>
      <c r="D58" s="51">
        <f t="shared" si="6"/>
        <v>24</v>
      </c>
      <c r="E58" s="50" t="str">
        <f t="shared" si="5"/>
        <v>MELILLA</v>
      </c>
      <c r="F58" s="50">
        <f t="shared" si="9"/>
        <v>545931</v>
      </c>
      <c r="G58" s="50">
        <f t="shared" si="8"/>
        <v>517368</v>
      </c>
    </row>
    <row r="59" spans="1:7" x14ac:dyDescent="0.25">
      <c r="A59" s="50" t="str">
        <f t="shared" si="4"/>
        <v>PASAIA</v>
      </c>
      <c r="B59" s="51">
        <f t="shared" si="2"/>
        <v>1066787</v>
      </c>
      <c r="C59" s="51">
        <f t="shared" si="3"/>
        <v>1282698</v>
      </c>
      <c r="D59" s="51">
        <f t="shared" si="6"/>
        <v>10</v>
      </c>
      <c r="E59" s="50" t="str">
        <f t="shared" si="5"/>
        <v>MÁLAGA</v>
      </c>
      <c r="F59" s="50">
        <f t="shared" si="9"/>
        <v>517967</v>
      </c>
      <c r="G59" s="50">
        <f t="shared" si="8"/>
        <v>427698</v>
      </c>
    </row>
    <row r="60" spans="1:7" x14ac:dyDescent="0.25">
      <c r="A60" s="50" t="str">
        <f t="shared" si="4"/>
        <v>SANTA CRUZ DE TENERIFE</v>
      </c>
      <c r="B60" s="51">
        <f t="shared" si="2"/>
        <v>3296677</v>
      </c>
      <c r="C60" s="51">
        <f t="shared" si="3"/>
        <v>3088417</v>
      </c>
      <c r="D60" s="51">
        <f t="shared" si="6"/>
        <v>7</v>
      </c>
      <c r="E60" s="50" t="str">
        <f t="shared" si="5"/>
        <v>CEUTA</v>
      </c>
      <c r="F60" s="50">
        <f t="shared" si="9"/>
        <v>483778</v>
      </c>
      <c r="G60" s="50">
        <f t="shared" si="8"/>
        <v>527802</v>
      </c>
    </row>
    <row r="61" spans="1:7" x14ac:dyDescent="0.25">
      <c r="A61" s="50" t="str">
        <f t="shared" si="4"/>
        <v>SANTANDER</v>
      </c>
      <c r="B61" s="51">
        <f t="shared" si="2"/>
        <v>1007728</v>
      </c>
      <c r="C61" s="51">
        <f t="shared" si="3"/>
        <v>943415</v>
      </c>
      <c r="D61" s="51">
        <f t="shared" si="6"/>
        <v>11</v>
      </c>
      <c r="E61" s="50" t="str">
        <f t="shared" si="5"/>
        <v>A CORUÑA</v>
      </c>
      <c r="F61" s="50">
        <f t="shared" si="9"/>
        <v>472108</v>
      </c>
      <c r="G61" s="50">
        <f t="shared" si="8"/>
        <v>457332</v>
      </c>
    </row>
    <row r="62" spans="1:7" x14ac:dyDescent="0.25">
      <c r="A62" s="50" t="str">
        <f t="shared" si="4"/>
        <v>SEVILLA</v>
      </c>
      <c r="B62" s="51">
        <f t="shared" si="2"/>
        <v>886357</v>
      </c>
      <c r="C62" s="51">
        <f t="shared" si="3"/>
        <v>1094912</v>
      </c>
      <c r="D62" s="51">
        <f t="shared" si="6"/>
        <v>13</v>
      </c>
      <c r="E62" s="50" t="str">
        <f t="shared" si="5"/>
        <v>MOTRIL</v>
      </c>
      <c r="F62" s="50">
        <f t="shared" si="9"/>
        <v>448800</v>
      </c>
      <c r="G62" s="50">
        <f t="shared" si="8"/>
        <v>226101</v>
      </c>
    </row>
    <row r="63" spans="1:7" x14ac:dyDescent="0.25">
      <c r="A63" s="50" t="str">
        <f t="shared" si="4"/>
        <v>TARRAGONA</v>
      </c>
      <c r="B63" s="51">
        <f t="shared" si="2"/>
        <v>1005468</v>
      </c>
      <c r="C63" s="51">
        <f t="shared" si="3"/>
        <v>1018702</v>
      </c>
      <c r="D63" s="51">
        <f t="shared" si="6"/>
        <v>12</v>
      </c>
      <c r="E63" s="50" t="str">
        <f t="shared" si="5"/>
        <v>FERROL-SAN CIBRAO</v>
      </c>
      <c r="F63" s="50">
        <f t="shared" si="9"/>
        <v>390208</v>
      </c>
      <c r="G63" s="50">
        <f t="shared" si="8"/>
        <v>333812</v>
      </c>
    </row>
    <row r="64" spans="1:7" x14ac:dyDescent="0.25">
      <c r="A64" s="50" t="str">
        <f t="shared" si="4"/>
        <v>VALENCIA</v>
      </c>
      <c r="B64" s="51">
        <f t="shared" si="2"/>
        <v>33495222</v>
      </c>
      <c r="C64" s="51">
        <f t="shared" si="3"/>
        <v>32756312</v>
      </c>
      <c r="D64" s="51">
        <f t="shared" si="6"/>
        <v>1</v>
      </c>
      <c r="E64" s="50" t="str">
        <f t="shared" si="5"/>
        <v>HUELVA</v>
      </c>
      <c r="F64" s="50">
        <f t="shared" si="9"/>
        <v>364923</v>
      </c>
      <c r="G64" s="50">
        <f t="shared" si="8"/>
        <v>188009</v>
      </c>
    </row>
    <row r="65" spans="1:7" x14ac:dyDescent="0.25">
      <c r="A65" s="50" t="str">
        <f t="shared" si="4"/>
        <v>VIGO</v>
      </c>
      <c r="B65" s="51">
        <f t="shared" si="2"/>
        <v>1776309</v>
      </c>
      <c r="C65" s="51">
        <f t="shared" si="3"/>
        <v>1866268</v>
      </c>
      <c r="D65" s="51">
        <f t="shared" si="6"/>
        <v>9</v>
      </c>
      <c r="E65" s="50" t="str">
        <f t="shared" si="5"/>
        <v>ALMERÍA</v>
      </c>
      <c r="F65" s="50">
        <f t="shared" si="9"/>
        <v>322956</v>
      </c>
      <c r="G65" s="50">
        <f t="shared" si="8"/>
        <v>337284</v>
      </c>
    </row>
    <row r="66" spans="1:7" x14ac:dyDescent="0.25">
      <c r="A66" s="50" t="str">
        <f t="shared" si="4"/>
        <v>VILAGARCÍA</v>
      </c>
      <c r="B66" s="51">
        <f t="shared" si="2"/>
        <v>307592</v>
      </c>
      <c r="C66" s="51">
        <f t="shared" si="3"/>
        <v>310099</v>
      </c>
      <c r="D66" s="51">
        <f t="shared" si="6"/>
        <v>28</v>
      </c>
      <c r="E66" s="50" t="str">
        <f t="shared" si="5"/>
        <v>VILAGARCÍA</v>
      </c>
      <c r="F66" s="50">
        <f t="shared" si="9"/>
        <v>307592</v>
      </c>
      <c r="G66" s="50">
        <f t="shared" si="8"/>
        <v>310099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E16" sqref="E16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0</v>
      </c>
      <c r="C7" s="38">
        <v>0</v>
      </c>
      <c r="D7" s="38">
        <v>277</v>
      </c>
      <c r="E7" s="38">
        <v>4</v>
      </c>
      <c r="F7" s="11">
        <f>((E7*100)/D7)-100</f>
        <v>-98.555956678700355</v>
      </c>
      <c r="G7" s="1"/>
      <c r="H7" s="1"/>
      <c r="I7" s="1"/>
    </row>
    <row r="8" spans="1:12" x14ac:dyDescent="0.25">
      <c r="A8" s="12" t="s">
        <v>31</v>
      </c>
      <c r="B8" s="39">
        <v>84305</v>
      </c>
      <c r="C8" s="39">
        <v>104299</v>
      </c>
      <c r="D8" s="39">
        <v>586460</v>
      </c>
      <c r="E8" s="39">
        <v>623629</v>
      </c>
      <c r="F8" s="14">
        <f t="shared" ref="F8:F35" si="0">((E8*100)/D8)-100</f>
        <v>6.3378576544009775</v>
      </c>
      <c r="G8" s="1"/>
      <c r="H8" s="1"/>
      <c r="I8" s="1"/>
    </row>
    <row r="9" spans="1:12" x14ac:dyDescent="0.25">
      <c r="A9" s="9" t="s">
        <v>164</v>
      </c>
      <c r="B9" s="38">
        <v>4956</v>
      </c>
      <c r="C9" s="38">
        <v>1708</v>
      </c>
      <c r="D9" s="38">
        <v>22112</v>
      </c>
      <c r="E9" s="38">
        <v>18336</v>
      </c>
      <c r="F9" s="11">
        <f t="shared" si="0"/>
        <v>-17.076700434153395</v>
      </c>
      <c r="G9" s="1"/>
      <c r="H9" s="1"/>
      <c r="I9" s="1"/>
    </row>
    <row r="10" spans="1:12" x14ac:dyDescent="0.25">
      <c r="A10" s="12" t="s">
        <v>166</v>
      </c>
      <c r="B10" s="39">
        <v>2</v>
      </c>
      <c r="C10" s="39">
        <v>0</v>
      </c>
      <c r="D10" s="39">
        <v>2</v>
      </c>
      <c r="E10" s="39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38">
        <v>4994607</v>
      </c>
      <c r="C11" s="38">
        <v>4345953</v>
      </c>
      <c r="D11" s="38">
        <v>29898010</v>
      </c>
      <c r="E11" s="38">
        <v>27421690</v>
      </c>
      <c r="F11" s="11">
        <f t="shared" si="0"/>
        <v>-8.2825579361302033</v>
      </c>
      <c r="G11" s="1"/>
      <c r="H11" s="1"/>
      <c r="I11" s="1"/>
    </row>
    <row r="12" spans="1:12" x14ac:dyDescent="0.25">
      <c r="A12" s="12" t="s">
        <v>168</v>
      </c>
      <c r="B12" s="39">
        <v>52142</v>
      </c>
      <c r="C12" s="39">
        <v>52045</v>
      </c>
      <c r="D12" s="39">
        <v>262669</v>
      </c>
      <c r="E12" s="39">
        <v>327034</v>
      </c>
      <c r="F12" s="14">
        <f t="shared" si="0"/>
        <v>24.504223947249201</v>
      </c>
      <c r="G12" s="1"/>
      <c r="H12" s="1"/>
      <c r="I12" s="1"/>
    </row>
    <row r="13" spans="1:12" x14ac:dyDescent="0.25">
      <c r="A13" s="9" t="s">
        <v>32</v>
      </c>
      <c r="B13" s="38">
        <v>86836</v>
      </c>
      <c r="C13" s="38">
        <v>77750</v>
      </c>
      <c r="D13" s="38">
        <v>413900</v>
      </c>
      <c r="E13" s="38">
        <v>424596</v>
      </c>
      <c r="F13" s="11">
        <f t="shared" si="0"/>
        <v>2.5841990819038472</v>
      </c>
      <c r="G13" s="1"/>
      <c r="H13" s="1"/>
      <c r="I13" s="1"/>
    </row>
    <row r="14" spans="1:12" x14ac:dyDescent="0.25">
      <c r="A14" s="12" t="s">
        <v>33</v>
      </c>
      <c r="B14" s="39">
        <v>1738006</v>
      </c>
      <c r="C14" s="39">
        <v>2331501</v>
      </c>
      <c r="D14" s="39">
        <v>10096092</v>
      </c>
      <c r="E14" s="39">
        <v>13789128</v>
      </c>
      <c r="F14" s="14">
        <f t="shared" si="0"/>
        <v>36.578866357398482</v>
      </c>
      <c r="G14" s="1"/>
      <c r="H14" s="1"/>
      <c r="I14" s="1"/>
    </row>
    <row r="15" spans="1:12" x14ac:dyDescent="0.25">
      <c r="A15" s="9" t="s">
        <v>34</v>
      </c>
      <c r="B15" s="38">
        <v>544803</v>
      </c>
      <c r="C15" s="38">
        <v>536451</v>
      </c>
      <c r="D15" s="38">
        <v>3015111</v>
      </c>
      <c r="E15" s="38">
        <v>2995795</v>
      </c>
      <c r="F15" s="11">
        <f t="shared" si="0"/>
        <v>-0.64063976417452295</v>
      </c>
      <c r="G15" s="1"/>
      <c r="H15" s="1"/>
      <c r="I15" s="1"/>
    </row>
    <row r="16" spans="1:12" x14ac:dyDescent="0.25">
      <c r="A16" s="12" t="s">
        <v>35</v>
      </c>
      <c r="B16" s="39">
        <v>100001</v>
      </c>
      <c r="C16" s="39">
        <v>85169</v>
      </c>
      <c r="D16" s="39">
        <v>600115</v>
      </c>
      <c r="E16" s="39">
        <v>543766</v>
      </c>
      <c r="F16" s="14">
        <f t="shared" si="0"/>
        <v>-9.3897003074410748</v>
      </c>
      <c r="G16" s="1"/>
      <c r="H16" s="1"/>
      <c r="I16" s="1"/>
    </row>
    <row r="17" spans="1:9" x14ac:dyDescent="0.25">
      <c r="A17" s="9" t="s">
        <v>169</v>
      </c>
      <c r="B17" s="38">
        <v>253089</v>
      </c>
      <c r="C17" s="38">
        <v>246495</v>
      </c>
      <c r="D17" s="38">
        <v>1561859</v>
      </c>
      <c r="E17" s="38">
        <v>1749968</v>
      </c>
      <c r="F17" s="11">
        <f t="shared" si="0"/>
        <v>12.043916896467607</v>
      </c>
      <c r="G17" s="1"/>
      <c r="H17" s="1"/>
      <c r="I17" s="1"/>
    </row>
    <row r="18" spans="1:9" x14ac:dyDescent="0.25">
      <c r="A18" s="12" t="s">
        <v>36</v>
      </c>
      <c r="B18" s="39">
        <v>14478</v>
      </c>
      <c r="C18" s="39">
        <v>8620</v>
      </c>
      <c r="D18" s="39">
        <v>81974</v>
      </c>
      <c r="E18" s="39">
        <v>80031</v>
      </c>
      <c r="F18" s="14">
        <f t="shared" si="0"/>
        <v>-2.3702637421621517</v>
      </c>
      <c r="G18" s="1"/>
      <c r="H18" s="1"/>
      <c r="I18" s="1"/>
    </row>
    <row r="19" spans="1:9" x14ac:dyDescent="0.25">
      <c r="A19" s="9" t="s">
        <v>37</v>
      </c>
      <c r="B19" s="38">
        <v>648</v>
      </c>
      <c r="C19" s="38">
        <v>47</v>
      </c>
      <c r="D19" s="38">
        <v>5432</v>
      </c>
      <c r="E19" s="38">
        <v>1194</v>
      </c>
      <c r="F19" s="11">
        <f t="shared" si="0"/>
        <v>-78.019145802650954</v>
      </c>
      <c r="G19" s="1"/>
      <c r="H19" s="1"/>
      <c r="I19" s="1"/>
    </row>
    <row r="20" spans="1:9" x14ac:dyDescent="0.25">
      <c r="A20" s="12" t="s">
        <v>170</v>
      </c>
      <c r="B20" s="39">
        <v>60016</v>
      </c>
      <c r="C20" s="39">
        <v>82295</v>
      </c>
      <c r="D20" s="39">
        <v>382373</v>
      </c>
      <c r="E20" s="39">
        <v>481602</v>
      </c>
      <c r="F20" s="14">
        <f t="shared" si="0"/>
        <v>25.950838579083779</v>
      </c>
      <c r="G20" s="1"/>
      <c r="H20" s="1"/>
      <c r="I20" s="1"/>
    </row>
    <row r="21" spans="1:9" x14ac:dyDescent="0.25">
      <c r="A21" s="9" t="s">
        <v>38</v>
      </c>
      <c r="B21" s="38">
        <v>11581</v>
      </c>
      <c r="C21" s="38">
        <v>45543</v>
      </c>
      <c r="D21" s="38">
        <v>57370</v>
      </c>
      <c r="E21" s="38">
        <v>218003</v>
      </c>
      <c r="F21" s="11">
        <f t="shared" si="0"/>
        <v>279.99477078612517</v>
      </c>
      <c r="G21" s="1"/>
      <c r="H21" s="1"/>
      <c r="I21" s="1"/>
    </row>
    <row r="22" spans="1:9" x14ac:dyDescent="0.25">
      <c r="A22" s="12" t="s">
        <v>59</v>
      </c>
      <c r="B22" s="39">
        <v>741243</v>
      </c>
      <c r="C22" s="39">
        <v>933902</v>
      </c>
      <c r="D22" s="39">
        <v>4372587</v>
      </c>
      <c r="E22" s="39">
        <v>5711806</v>
      </c>
      <c r="F22" s="14">
        <f t="shared" si="0"/>
        <v>30.627612440873094</v>
      </c>
      <c r="G22" s="1"/>
      <c r="H22" s="1"/>
      <c r="I22" s="1"/>
    </row>
    <row r="23" spans="1:9" x14ac:dyDescent="0.25">
      <c r="A23" s="9" t="s">
        <v>171</v>
      </c>
      <c r="B23" s="38">
        <v>50740</v>
      </c>
      <c r="C23" s="38">
        <v>45987</v>
      </c>
      <c r="D23" s="38">
        <v>187158</v>
      </c>
      <c r="E23" s="38">
        <v>276508</v>
      </c>
      <c r="F23" s="11">
        <f t="shared" si="0"/>
        <v>47.740411844537761</v>
      </c>
      <c r="G23" s="1"/>
      <c r="H23" s="1"/>
      <c r="I23" s="1"/>
    </row>
    <row r="24" spans="1:9" x14ac:dyDescent="0.25">
      <c r="A24" s="12" t="s">
        <v>173</v>
      </c>
      <c r="B24" s="39">
        <v>50671</v>
      </c>
      <c r="C24" s="39">
        <v>69907</v>
      </c>
      <c r="D24" s="39">
        <v>185291</v>
      </c>
      <c r="E24" s="39">
        <v>461016</v>
      </c>
      <c r="F24" s="14">
        <f t="shared" si="0"/>
        <v>148.80647198190954</v>
      </c>
      <c r="G24" s="1"/>
      <c r="H24" s="1"/>
      <c r="I24" s="1"/>
    </row>
    <row r="25" spans="1:9" x14ac:dyDescent="0.25">
      <c r="A25" s="9" t="s">
        <v>39</v>
      </c>
      <c r="B25" s="38">
        <v>31911</v>
      </c>
      <c r="C25" s="38">
        <v>17934</v>
      </c>
      <c r="D25" s="38">
        <v>140664</v>
      </c>
      <c r="E25" s="38">
        <v>139273</v>
      </c>
      <c r="F25" s="11">
        <f t="shared" si="0"/>
        <v>-0.98888130580674272</v>
      </c>
      <c r="G25" s="1"/>
      <c r="H25" s="1"/>
      <c r="I25" s="1"/>
    </row>
    <row r="26" spans="1:9" x14ac:dyDescent="0.25">
      <c r="A26" s="12" t="s">
        <v>40</v>
      </c>
      <c r="B26" s="39">
        <v>3121</v>
      </c>
      <c r="C26" s="39">
        <v>1219</v>
      </c>
      <c r="D26" s="39">
        <v>10023</v>
      </c>
      <c r="E26" s="39">
        <v>7804</v>
      </c>
      <c r="F26" s="14">
        <f t="shared" si="0"/>
        <v>-22.139080115733819</v>
      </c>
      <c r="G26" s="1"/>
      <c r="H26" s="1"/>
      <c r="I26" s="1"/>
    </row>
    <row r="27" spans="1:9" x14ac:dyDescent="0.25">
      <c r="A27" s="9" t="s">
        <v>41</v>
      </c>
      <c r="B27" s="38">
        <v>23651</v>
      </c>
      <c r="C27" s="38">
        <v>0</v>
      </c>
      <c r="D27" s="38">
        <v>68627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235607</v>
      </c>
      <c r="C28" s="39">
        <v>248364</v>
      </c>
      <c r="D28" s="39">
        <v>1386368</v>
      </c>
      <c r="E28" s="39">
        <v>1512188</v>
      </c>
      <c r="F28" s="14">
        <f t="shared" si="0"/>
        <v>9.0755124180592759</v>
      </c>
      <c r="G28" s="1"/>
      <c r="H28" s="1"/>
      <c r="I28" s="1"/>
    </row>
    <row r="29" spans="1:9" x14ac:dyDescent="0.25">
      <c r="A29" s="9" t="s">
        <v>43</v>
      </c>
      <c r="B29" s="38">
        <v>1651</v>
      </c>
      <c r="C29" s="38">
        <v>8886</v>
      </c>
      <c r="D29" s="38">
        <v>10068</v>
      </c>
      <c r="E29" s="38">
        <v>23060</v>
      </c>
      <c r="F29" s="11">
        <f t="shared" si="0"/>
        <v>129.04251092570522</v>
      </c>
      <c r="G29" s="1"/>
      <c r="H29" s="1"/>
      <c r="I29" s="1"/>
    </row>
    <row r="30" spans="1:9" x14ac:dyDescent="0.25">
      <c r="A30" s="12" t="s">
        <v>44</v>
      </c>
      <c r="B30" s="39">
        <v>89912</v>
      </c>
      <c r="C30" s="39">
        <v>69145</v>
      </c>
      <c r="D30" s="39">
        <v>590802</v>
      </c>
      <c r="E30" s="39">
        <v>453375</v>
      </c>
      <c r="F30" s="14">
        <f t="shared" si="0"/>
        <v>-23.26109254877268</v>
      </c>
      <c r="G30" s="1"/>
      <c r="H30" s="1"/>
      <c r="I30" s="1"/>
    </row>
    <row r="31" spans="1:9" x14ac:dyDescent="0.25">
      <c r="A31" s="9" t="s">
        <v>45</v>
      </c>
      <c r="B31" s="38">
        <v>69637</v>
      </c>
      <c r="C31" s="38">
        <v>55477</v>
      </c>
      <c r="D31" s="38">
        <v>417638</v>
      </c>
      <c r="E31" s="38">
        <v>298875</v>
      </c>
      <c r="F31" s="11">
        <f t="shared" si="0"/>
        <v>-28.436828066411579</v>
      </c>
      <c r="G31" s="1"/>
      <c r="H31" s="1"/>
      <c r="I31" s="1"/>
    </row>
    <row r="32" spans="1:9" x14ac:dyDescent="0.25">
      <c r="A32" s="12" t="s">
        <v>46</v>
      </c>
      <c r="B32" s="39">
        <v>4528442</v>
      </c>
      <c r="C32" s="39">
        <v>4429375</v>
      </c>
      <c r="D32" s="39">
        <v>27141023</v>
      </c>
      <c r="E32" s="39">
        <v>27879373</v>
      </c>
      <c r="F32" s="14">
        <f t="shared" si="0"/>
        <v>2.7204206709526062</v>
      </c>
      <c r="G32" s="1"/>
      <c r="H32" s="1"/>
      <c r="I32" s="1"/>
    </row>
    <row r="33" spans="1:9" x14ac:dyDescent="0.25">
      <c r="A33" s="9" t="s">
        <v>47</v>
      </c>
      <c r="B33" s="38">
        <v>256260</v>
      </c>
      <c r="C33" s="38">
        <v>186089</v>
      </c>
      <c r="D33" s="38">
        <v>1372250</v>
      </c>
      <c r="E33" s="38">
        <v>1261657</v>
      </c>
      <c r="F33" s="11">
        <f t="shared" si="0"/>
        <v>-8.0592457642557775</v>
      </c>
      <c r="G33" s="1"/>
      <c r="H33" s="1"/>
      <c r="I33" s="1"/>
    </row>
    <row r="34" spans="1:9" x14ac:dyDescent="0.25">
      <c r="A34" s="12" t="s">
        <v>172</v>
      </c>
      <c r="B34" s="39">
        <v>21399</v>
      </c>
      <c r="C34" s="39">
        <v>21992</v>
      </c>
      <c r="D34" s="39">
        <v>144567</v>
      </c>
      <c r="E34" s="39">
        <v>147040</v>
      </c>
      <c r="F34" s="14">
        <f t="shared" si="0"/>
        <v>1.7106255231138476</v>
      </c>
      <c r="G34" s="1"/>
      <c r="H34" s="1"/>
      <c r="I34" s="1"/>
    </row>
    <row r="35" spans="1:9" x14ac:dyDescent="0.25">
      <c r="A35" s="15" t="s">
        <v>48</v>
      </c>
      <c r="B35" s="16">
        <f>SUM(B7:B34)</f>
        <v>14049715</v>
      </c>
      <c r="C35" s="16">
        <f t="shared" ref="C35:E35" si="1">SUM(C7:C34)</f>
        <v>14006153</v>
      </c>
      <c r="D35" s="16">
        <f t="shared" si="1"/>
        <v>83010822</v>
      </c>
      <c r="E35" s="16">
        <f t="shared" si="1"/>
        <v>86846751</v>
      </c>
      <c r="F35" s="17">
        <f t="shared" si="0"/>
        <v>4.6209986933992724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</v>
      </c>
      <c r="C39" s="51">
        <f t="shared" si="3"/>
        <v>277</v>
      </c>
      <c r="D39" s="51">
        <f>_xlfn.RANK.EQ(B39,$B$39:$B$66)+COUNTIF($B$39:$B$66,B39)-1</f>
        <v>26</v>
      </c>
      <c r="E39" s="50" t="str">
        <f t="shared" ref="E39:E66" si="5">INDEX($A$39:$B$66,MATCH(ROW()-38,$D$39:$D$66,0),1)</f>
        <v>VALENCIA</v>
      </c>
      <c r="F39" s="50">
        <f>LOOKUP(E39,$A$39:$A$66,$B$39:$B$66)</f>
        <v>27879373</v>
      </c>
      <c r="G39" s="50">
        <f>LOOKUP(E39,$A$39:$A$66,$C$39:$C$66)</f>
        <v>27141023</v>
      </c>
    </row>
    <row r="40" spans="1:9" x14ac:dyDescent="0.25">
      <c r="A40" s="50" t="str">
        <f t="shared" si="4"/>
        <v>ALICANTE</v>
      </c>
      <c r="B40" s="51">
        <f t="shared" si="2"/>
        <v>623629</v>
      </c>
      <c r="C40" s="51">
        <f t="shared" si="3"/>
        <v>586460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27421690</v>
      </c>
      <c r="G40" s="50">
        <f t="shared" ref="G40:G66" si="8">LOOKUP(E40,$A$39:$A$66,$C$39:$C$66)</f>
        <v>29898010</v>
      </c>
    </row>
    <row r="41" spans="1:9" x14ac:dyDescent="0.25">
      <c r="A41" s="50" t="str">
        <f t="shared" si="4"/>
        <v>ALMERÍA</v>
      </c>
      <c r="B41" s="51">
        <f t="shared" si="2"/>
        <v>18336</v>
      </c>
      <c r="C41" s="51">
        <f t="shared" si="3"/>
        <v>22112</v>
      </c>
      <c r="D41" s="51">
        <f t="shared" si="6"/>
        <v>23</v>
      </c>
      <c r="E41" s="50" t="str">
        <f t="shared" si="5"/>
        <v>BARCELONA</v>
      </c>
      <c r="F41" s="50">
        <f t="shared" si="7"/>
        <v>13789128</v>
      </c>
      <c r="G41" s="50">
        <f t="shared" si="8"/>
        <v>10096092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2</v>
      </c>
      <c r="D42" s="51">
        <f t="shared" si="6"/>
        <v>28</v>
      </c>
      <c r="E42" s="50" t="str">
        <f t="shared" si="5"/>
        <v>LAS PALMAS</v>
      </c>
      <c r="F42" s="50">
        <f t="shared" si="7"/>
        <v>5711806</v>
      </c>
      <c r="G42" s="50">
        <f t="shared" si="8"/>
        <v>4372587</v>
      </c>
    </row>
    <row r="43" spans="1:9" x14ac:dyDescent="0.25">
      <c r="A43" s="50" t="str">
        <f t="shared" si="4"/>
        <v>BAHÍA DE ALGECIRAS</v>
      </c>
      <c r="B43" s="51">
        <f t="shared" si="2"/>
        <v>27421690</v>
      </c>
      <c r="C43" s="51">
        <f t="shared" si="3"/>
        <v>29898010</v>
      </c>
      <c r="D43" s="51">
        <f t="shared" si="6"/>
        <v>2</v>
      </c>
      <c r="E43" s="50" t="str">
        <f t="shared" si="5"/>
        <v>BILBAO</v>
      </c>
      <c r="F43" s="50">
        <f t="shared" si="7"/>
        <v>2995795</v>
      </c>
      <c r="G43" s="50">
        <f t="shared" si="8"/>
        <v>3015111</v>
      </c>
    </row>
    <row r="44" spans="1:9" x14ac:dyDescent="0.25">
      <c r="A44" s="50" t="str">
        <f t="shared" si="4"/>
        <v>BAHÍA DE CÁDIZ</v>
      </c>
      <c r="B44" s="51">
        <f t="shared" si="2"/>
        <v>327034</v>
      </c>
      <c r="C44" s="51">
        <f t="shared" si="3"/>
        <v>262669</v>
      </c>
      <c r="D44" s="51">
        <f t="shared" si="6"/>
        <v>15</v>
      </c>
      <c r="E44" s="50" t="str">
        <f t="shared" si="5"/>
        <v>CASTELLÓN</v>
      </c>
      <c r="F44" s="50">
        <f t="shared" si="7"/>
        <v>1749968</v>
      </c>
      <c r="G44" s="50">
        <f t="shared" si="8"/>
        <v>1561859</v>
      </c>
    </row>
    <row r="45" spans="1:9" x14ac:dyDescent="0.25">
      <c r="A45" s="50" t="str">
        <f t="shared" si="4"/>
        <v>BALEARES</v>
      </c>
      <c r="B45" s="51">
        <f t="shared" si="2"/>
        <v>424596</v>
      </c>
      <c r="C45" s="51">
        <f t="shared" si="3"/>
        <v>413900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1512188</v>
      </c>
      <c r="G45" s="50">
        <f t="shared" si="8"/>
        <v>1386368</v>
      </c>
    </row>
    <row r="46" spans="1:9" x14ac:dyDescent="0.25">
      <c r="A46" s="50" t="str">
        <f t="shared" si="4"/>
        <v>BARCELONA</v>
      </c>
      <c r="B46" s="51">
        <f t="shared" si="2"/>
        <v>13789128</v>
      </c>
      <c r="C46" s="51">
        <f t="shared" si="3"/>
        <v>10096092</v>
      </c>
      <c r="D46" s="51">
        <f t="shared" si="6"/>
        <v>3</v>
      </c>
      <c r="E46" s="50" t="str">
        <f t="shared" si="5"/>
        <v>VIGO</v>
      </c>
      <c r="F46" s="50">
        <f t="shared" si="7"/>
        <v>1261657</v>
      </c>
      <c r="G46" s="50">
        <f t="shared" si="8"/>
        <v>1372250</v>
      </c>
    </row>
    <row r="47" spans="1:9" x14ac:dyDescent="0.25">
      <c r="A47" s="50" t="str">
        <f t="shared" si="4"/>
        <v>BILBAO</v>
      </c>
      <c r="B47" s="51">
        <f t="shared" si="2"/>
        <v>2995795</v>
      </c>
      <c r="C47" s="51">
        <f t="shared" si="3"/>
        <v>3015111</v>
      </c>
      <c r="D47" s="51">
        <f t="shared" si="6"/>
        <v>5</v>
      </c>
      <c r="E47" s="50" t="str">
        <f t="shared" si="5"/>
        <v>ALICANTE</v>
      </c>
      <c r="F47" s="50">
        <f t="shared" si="7"/>
        <v>623629</v>
      </c>
      <c r="G47" s="50">
        <f t="shared" si="8"/>
        <v>586460</v>
      </c>
    </row>
    <row r="48" spans="1:9" x14ac:dyDescent="0.25">
      <c r="A48" s="50" t="str">
        <f t="shared" si="4"/>
        <v>CARTAGENA</v>
      </c>
      <c r="B48" s="51">
        <f t="shared" si="2"/>
        <v>543766</v>
      </c>
      <c r="C48" s="51">
        <f t="shared" si="3"/>
        <v>600115</v>
      </c>
      <c r="D48" s="51">
        <f t="shared" si="6"/>
        <v>10</v>
      </c>
      <c r="E48" s="50" t="str">
        <f t="shared" si="5"/>
        <v>CARTAGENA</v>
      </c>
      <c r="F48" s="50">
        <f t="shared" si="7"/>
        <v>543766</v>
      </c>
      <c r="G48" s="50">
        <f t="shared" si="8"/>
        <v>600115</v>
      </c>
    </row>
    <row r="49" spans="1:7" x14ac:dyDescent="0.25">
      <c r="A49" s="50" t="str">
        <f t="shared" si="4"/>
        <v>CASTELLÓN</v>
      </c>
      <c r="B49" s="51">
        <f t="shared" si="2"/>
        <v>1749968</v>
      </c>
      <c r="C49" s="51">
        <f t="shared" si="3"/>
        <v>1561859</v>
      </c>
      <c r="D49" s="51">
        <f t="shared" si="6"/>
        <v>6</v>
      </c>
      <c r="E49" s="50" t="str">
        <f t="shared" si="5"/>
        <v>GIJÓN</v>
      </c>
      <c r="F49" s="50">
        <f t="shared" si="7"/>
        <v>481602</v>
      </c>
      <c r="G49" s="50">
        <f t="shared" si="8"/>
        <v>382373</v>
      </c>
    </row>
    <row r="50" spans="1:7" x14ac:dyDescent="0.25">
      <c r="A50" s="50" t="str">
        <f t="shared" si="4"/>
        <v>CEUTA</v>
      </c>
      <c r="B50" s="51">
        <f t="shared" si="2"/>
        <v>80031</v>
      </c>
      <c r="C50" s="51">
        <f t="shared" si="3"/>
        <v>81974</v>
      </c>
      <c r="D50" s="51">
        <f t="shared" si="6"/>
        <v>21</v>
      </c>
      <c r="E50" s="50" t="str">
        <f t="shared" si="5"/>
        <v>MARÍN Y RÍA DE PONTEVEDRA</v>
      </c>
      <c r="F50" s="50">
        <f t="shared" si="7"/>
        <v>461016</v>
      </c>
      <c r="G50" s="50">
        <f t="shared" si="8"/>
        <v>185291</v>
      </c>
    </row>
    <row r="51" spans="1:7" x14ac:dyDescent="0.25">
      <c r="A51" s="50" t="str">
        <f t="shared" si="4"/>
        <v>FERROL-SAN CIBRAO</v>
      </c>
      <c r="B51" s="51">
        <f t="shared" si="2"/>
        <v>1194</v>
      </c>
      <c r="C51" s="51">
        <f t="shared" si="3"/>
        <v>5432</v>
      </c>
      <c r="D51" s="51">
        <f t="shared" si="6"/>
        <v>25</v>
      </c>
      <c r="E51" s="50" t="str">
        <f t="shared" si="5"/>
        <v>SEVILLA</v>
      </c>
      <c r="F51" s="50">
        <f t="shared" si="7"/>
        <v>453375</v>
      </c>
      <c r="G51" s="50">
        <f t="shared" si="8"/>
        <v>590802</v>
      </c>
    </row>
    <row r="52" spans="1:7" x14ac:dyDescent="0.25">
      <c r="A52" s="50" t="str">
        <f t="shared" si="4"/>
        <v>GIJÓN</v>
      </c>
      <c r="B52" s="51">
        <f t="shared" si="2"/>
        <v>481602</v>
      </c>
      <c r="C52" s="51">
        <f t="shared" si="3"/>
        <v>382373</v>
      </c>
      <c r="D52" s="51">
        <f t="shared" si="6"/>
        <v>11</v>
      </c>
      <c r="E52" s="50" t="str">
        <f t="shared" si="5"/>
        <v>BALEARES</v>
      </c>
      <c r="F52" s="50">
        <f t="shared" si="7"/>
        <v>424596</v>
      </c>
      <c r="G52" s="50">
        <f t="shared" si="8"/>
        <v>413900</v>
      </c>
    </row>
    <row r="53" spans="1:7" x14ac:dyDescent="0.25">
      <c r="A53" s="50" t="str">
        <f t="shared" si="4"/>
        <v>HUELVA</v>
      </c>
      <c r="B53" s="51">
        <f t="shared" si="2"/>
        <v>218003</v>
      </c>
      <c r="C53" s="51">
        <f t="shared" si="3"/>
        <v>57370</v>
      </c>
      <c r="D53" s="51">
        <f t="shared" si="6"/>
        <v>18</v>
      </c>
      <c r="E53" s="50" t="str">
        <f t="shared" si="5"/>
        <v>BAHÍA DE CÁDIZ</v>
      </c>
      <c r="F53" s="50">
        <f t="shared" si="7"/>
        <v>327034</v>
      </c>
      <c r="G53" s="50">
        <f t="shared" si="8"/>
        <v>262669</v>
      </c>
    </row>
    <row r="54" spans="1:7" x14ac:dyDescent="0.25">
      <c r="A54" s="50" t="str">
        <f t="shared" si="4"/>
        <v>LAS PALMAS</v>
      </c>
      <c r="B54" s="51">
        <f t="shared" si="2"/>
        <v>5711806</v>
      </c>
      <c r="C54" s="51">
        <f t="shared" si="3"/>
        <v>4372587</v>
      </c>
      <c r="D54" s="51">
        <f t="shared" si="6"/>
        <v>4</v>
      </c>
      <c r="E54" s="50" t="str">
        <f t="shared" si="5"/>
        <v>TARRAGONA</v>
      </c>
      <c r="F54" s="50">
        <f t="shared" si="7"/>
        <v>298875</v>
      </c>
      <c r="G54" s="50">
        <f t="shared" si="8"/>
        <v>417638</v>
      </c>
    </row>
    <row r="55" spans="1:7" x14ac:dyDescent="0.25">
      <c r="A55" s="50" t="str">
        <f t="shared" si="4"/>
        <v>MÁLAGA</v>
      </c>
      <c r="B55" s="51">
        <f t="shared" si="2"/>
        <v>276508</v>
      </c>
      <c r="C55" s="51">
        <f t="shared" si="3"/>
        <v>187158</v>
      </c>
      <c r="D55" s="51">
        <f t="shared" si="6"/>
        <v>17</v>
      </c>
      <c r="E55" s="50" t="str">
        <f t="shared" si="5"/>
        <v>MÁLAGA</v>
      </c>
      <c r="F55" s="50">
        <f t="shared" si="7"/>
        <v>276508</v>
      </c>
      <c r="G55" s="50">
        <f t="shared" si="8"/>
        <v>187158</v>
      </c>
    </row>
    <row r="56" spans="1:7" x14ac:dyDescent="0.25">
      <c r="A56" s="50" t="str">
        <f t="shared" si="4"/>
        <v>MARÍN Y RÍA DE PONTEVEDRA</v>
      </c>
      <c r="B56" s="51">
        <f t="shared" si="2"/>
        <v>461016</v>
      </c>
      <c r="C56" s="51">
        <f t="shared" si="3"/>
        <v>185291</v>
      </c>
      <c r="D56" s="51">
        <f t="shared" si="6"/>
        <v>12</v>
      </c>
      <c r="E56" s="50" t="str">
        <f t="shared" si="5"/>
        <v>HUELVA</v>
      </c>
      <c r="F56" s="50">
        <f t="shared" ref="F56:F66" si="9">LOOKUP(E56,$A$39:$A$66,$B$39:$B$66)</f>
        <v>218003</v>
      </c>
      <c r="G56" s="50">
        <f t="shared" si="8"/>
        <v>57370</v>
      </c>
    </row>
    <row r="57" spans="1:7" x14ac:dyDescent="0.25">
      <c r="A57" s="50" t="str">
        <f t="shared" si="4"/>
        <v>MELILLA</v>
      </c>
      <c r="B57" s="51">
        <f t="shared" si="2"/>
        <v>139273</v>
      </c>
      <c r="C57" s="51">
        <f t="shared" si="3"/>
        <v>140664</v>
      </c>
      <c r="D57" s="51">
        <f t="shared" si="6"/>
        <v>20</v>
      </c>
      <c r="E57" s="50" t="str">
        <f t="shared" si="5"/>
        <v>VILAGARCÍA</v>
      </c>
      <c r="F57" s="50">
        <f t="shared" si="9"/>
        <v>147040</v>
      </c>
      <c r="G57" s="50">
        <f t="shared" si="8"/>
        <v>144567</v>
      </c>
    </row>
    <row r="58" spans="1:7" x14ac:dyDescent="0.25">
      <c r="A58" s="50" t="str">
        <f t="shared" si="4"/>
        <v>MOTRIL</v>
      </c>
      <c r="B58" s="51">
        <f t="shared" si="2"/>
        <v>7804</v>
      </c>
      <c r="C58" s="51">
        <f t="shared" si="3"/>
        <v>10023</v>
      </c>
      <c r="D58" s="51">
        <f t="shared" si="6"/>
        <v>24</v>
      </c>
      <c r="E58" s="50" t="str">
        <f t="shared" si="5"/>
        <v>MELILLA</v>
      </c>
      <c r="F58" s="50">
        <f t="shared" si="9"/>
        <v>139273</v>
      </c>
      <c r="G58" s="50">
        <f t="shared" si="8"/>
        <v>140664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68627</v>
      </c>
      <c r="D59" s="51">
        <f t="shared" si="6"/>
        <v>28</v>
      </c>
      <c r="E59" s="50" t="str">
        <f t="shared" si="5"/>
        <v>CEUTA</v>
      </c>
      <c r="F59" s="50">
        <f t="shared" si="9"/>
        <v>80031</v>
      </c>
      <c r="G59" s="50">
        <f t="shared" si="8"/>
        <v>81974</v>
      </c>
    </row>
    <row r="60" spans="1:7" x14ac:dyDescent="0.25">
      <c r="A60" s="50" t="str">
        <f t="shared" si="4"/>
        <v>SANTA CRUZ DE TENERIFE</v>
      </c>
      <c r="B60" s="51">
        <f t="shared" si="2"/>
        <v>1512188</v>
      </c>
      <c r="C60" s="51">
        <f t="shared" si="3"/>
        <v>1386368</v>
      </c>
      <c r="D60" s="51">
        <f t="shared" si="6"/>
        <v>7</v>
      </c>
      <c r="E60" s="50" t="str">
        <f t="shared" si="5"/>
        <v>SANTANDER</v>
      </c>
      <c r="F60" s="50">
        <f t="shared" si="9"/>
        <v>23060</v>
      </c>
      <c r="G60" s="50">
        <f t="shared" si="8"/>
        <v>10068</v>
      </c>
    </row>
    <row r="61" spans="1:7" x14ac:dyDescent="0.25">
      <c r="A61" s="50" t="str">
        <f t="shared" si="4"/>
        <v>SANTANDER</v>
      </c>
      <c r="B61" s="51">
        <f t="shared" si="2"/>
        <v>23060</v>
      </c>
      <c r="C61" s="51">
        <f t="shared" si="3"/>
        <v>10068</v>
      </c>
      <c r="D61" s="51">
        <f t="shared" si="6"/>
        <v>22</v>
      </c>
      <c r="E61" s="50" t="str">
        <f t="shared" si="5"/>
        <v>ALMERÍA</v>
      </c>
      <c r="F61" s="50">
        <f t="shared" si="9"/>
        <v>18336</v>
      </c>
      <c r="G61" s="50">
        <f t="shared" si="8"/>
        <v>22112</v>
      </c>
    </row>
    <row r="62" spans="1:7" x14ac:dyDescent="0.25">
      <c r="A62" s="50" t="str">
        <f t="shared" si="4"/>
        <v>SEVILLA</v>
      </c>
      <c r="B62" s="51">
        <f t="shared" si="2"/>
        <v>453375</v>
      </c>
      <c r="C62" s="51">
        <f t="shared" si="3"/>
        <v>590802</v>
      </c>
      <c r="D62" s="51">
        <f t="shared" si="6"/>
        <v>13</v>
      </c>
      <c r="E62" s="50" t="str">
        <f t="shared" si="5"/>
        <v>MOTRIL</v>
      </c>
      <c r="F62" s="50">
        <f t="shared" si="9"/>
        <v>7804</v>
      </c>
      <c r="G62" s="50">
        <f t="shared" si="8"/>
        <v>10023</v>
      </c>
    </row>
    <row r="63" spans="1:7" x14ac:dyDescent="0.25">
      <c r="A63" s="50" t="str">
        <f t="shared" si="4"/>
        <v>TARRAGONA</v>
      </c>
      <c r="B63" s="51">
        <f t="shared" si="2"/>
        <v>298875</v>
      </c>
      <c r="C63" s="51">
        <f t="shared" si="3"/>
        <v>417638</v>
      </c>
      <c r="D63" s="51">
        <f t="shared" si="6"/>
        <v>16</v>
      </c>
      <c r="E63" s="50" t="str">
        <f t="shared" si="5"/>
        <v>FERROL-SAN CIBRAO</v>
      </c>
      <c r="F63" s="50">
        <f t="shared" si="9"/>
        <v>1194</v>
      </c>
      <c r="G63" s="50">
        <f t="shared" si="8"/>
        <v>5432</v>
      </c>
    </row>
    <row r="64" spans="1:7" x14ac:dyDescent="0.25">
      <c r="A64" s="50" t="str">
        <f t="shared" si="4"/>
        <v>VALENCIA</v>
      </c>
      <c r="B64" s="51">
        <f t="shared" si="2"/>
        <v>27879373</v>
      </c>
      <c r="C64" s="51">
        <f t="shared" si="3"/>
        <v>27141023</v>
      </c>
      <c r="D64" s="51">
        <f t="shared" si="6"/>
        <v>1</v>
      </c>
      <c r="E64" s="50" t="str">
        <f t="shared" si="5"/>
        <v>A CORUÑA</v>
      </c>
      <c r="F64" s="50">
        <f t="shared" si="9"/>
        <v>4</v>
      </c>
      <c r="G64" s="50">
        <f t="shared" si="8"/>
        <v>277</v>
      </c>
    </row>
    <row r="65" spans="1:7" x14ac:dyDescent="0.25">
      <c r="A65" s="50" t="str">
        <f t="shared" si="4"/>
        <v>VIGO</v>
      </c>
      <c r="B65" s="51">
        <f t="shared" si="2"/>
        <v>1261657</v>
      </c>
      <c r="C65" s="51">
        <f t="shared" si="3"/>
        <v>1372250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147040</v>
      </c>
      <c r="C66" s="51">
        <f t="shared" si="3"/>
        <v>144567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E31" sqref="E31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5092</v>
      </c>
      <c r="C7" s="30">
        <v>5022</v>
      </c>
      <c r="D7" s="30">
        <v>21375</v>
      </c>
      <c r="E7" s="30">
        <v>24060</v>
      </c>
      <c r="F7" s="11">
        <f>((E7*100)/D7)-100</f>
        <v>12.561403508771932</v>
      </c>
      <c r="G7" s="1"/>
      <c r="H7" s="1"/>
      <c r="I7" s="1"/>
    </row>
    <row r="8" spans="1:12" x14ac:dyDescent="0.25">
      <c r="A8" s="12" t="s">
        <v>31</v>
      </c>
      <c r="B8" s="31">
        <v>21</v>
      </c>
      <c r="C8" s="31">
        <v>367</v>
      </c>
      <c r="D8" s="31">
        <v>121</v>
      </c>
      <c r="E8" s="31">
        <v>731</v>
      </c>
      <c r="F8" s="14">
        <f t="shared" ref="F8:F35" si="0">((E8*100)/D8)-100</f>
        <v>504.1322314049587</v>
      </c>
      <c r="G8" s="1"/>
      <c r="H8" s="1"/>
      <c r="I8" s="1"/>
    </row>
    <row r="9" spans="1:12" x14ac:dyDescent="0.25">
      <c r="A9" s="9" t="s">
        <v>164</v>
      </c>
      <c r="B9" s="30">
        <v>221</v>
      </c>
      <c r="C9" s="30">
        <v>443</v>
      </c>
      <c r="D9" s="30">
        <v>754</v>
      </c>
      <c r="E9" s="30">
        <v>1453</v>
      </c>
      <c r="F9" s="11">
        <f t="shared" si="0"/>
        <v>92.705570291777178</v>
      </c>
      <c r="G9" s="1"/>
      <c r="H9" s="1"/>
      <c r="I9" s="1"/>
    </row>
    <row r="10" spans="1:12" x14ac:dyDescent="0.25">
      <c r="A10" s="12" t="s">
        <v>166</v>
      </c>
      <c r="B10" s="31">
        <v>689</v>
      </c>
      <c r="C10" s="31">
        <v>919</v>
      </c>
      <c r="D10" s="31">
        <v>7342</v>
      </c>
      <c r="E10" s="31">
        <v>7968</v>
      </c>
      <c r="F10" s="14">
        <f t="shared" si="0"/>
        <v>8.5262871152274613</v>
      </c>
      <c r="G10" s="1"/>
      <c r="H10" s="1"/>
      <c r="I10" s="1"/>
    </row>
    <row r="11" spans="1:12" x14ac:dyDescent="0.25">
      <c r="A11" s="9" t="s">
        <v>167</v>
      </c>
      <c r="B11" s="30">
        <v>93</v>
      </c>
      <c r="C11" s="30">
        <v>132</v>
      </c>
      <c r="D11" s="30">
        <v>337</v>
      </c>
      <c r="E11" s="30">
        <v>480</v>
      </c>
      <c r="F11" s="11">
        <f t="shared" si="0"/>
        <v>42.433234421364972</v>
      </c>
      <c r="G11" s="1"/>
      <c r="H11" s="1"/>
      <c r="I11" s="1"/>
    </row>
    <row r="12" spans="1:12" x14ac:dyDescent="0.25">
      <c r="A12" s="12" t="s">
        <v>168</v>
      </c>
      <c r="B12" s="31">
        <v>2773</v>
      </c>
      <c r="C12" s="31">
        <v>1946</v>
      </c>
      <c r="D12" s="31">
        <v>8994</v>
      </c>
      <c r="E12" s="31">
        <v>8688</v>
      </c>
      <c r="F12" s="14">
        <f t="shared" si="0"/>
        <v>-3.4022681787858602</v>
      </c>
      <c r="G12" s="1"/>
      <c r="H12" s="1"/>
      <c r="I12" s="1"/>
    </row>
    <row r="13" spans="1:12" x14ac:dyDescent="0.25">
      <c r="A13" s="9" t="s">
        <v>32</v>
      </c>
      <c r="B13" s="30">
        <v>297</v>
      </c>
      <c r="C13" s="30">
        <v>415</v>
      </c>
      <c r="D13" s="30">
        <v>1424</v>
      </c>
      <c r="E13" s="30">
        <v>1551</v>
      </c>
      <c r="F13" s="11">
        <f t="shared" si="0"/>
        <v>8.9185393258427013</v>
      </c>
      <c r="G13" s="1"/>
      <c r="H13" s="1"/>
      <c r="I13" s="1"/>
    </row>
    <row r="14" spans="1:12" x14ac:dyDescent="0.25">
      <c r="A14" s="12" t="s">
        <v>33</v>
      </c>
      <c r="B14" s="31">
        <v>617</v>
      </c>
      <c r="C14" s="31">
        <v>261</v>
      </c>
      <c r="D14" s="31">
        <v>2139</v>
      </c>
      <c r="E14" s="31">
        <v>2092</v>
      </c>
      <c r="F14" s="14">
        <f t="shared" si="0"/>
        <v>-2.197288452547923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46</v>
      </c>
      <c r="C16" s="31">
        <v>36</v>
      </c>
      <c r="D16" s="31">
        <v>238</v>
      </c>
      <c r="E16" s="31">
        <v>233</v>
      </c>
      <c r="F16" s="14">
        <f t="shared" si="0"/>
        <v>-2.1008403361344534</v>
      </c>
      <c r="G16" s="1"/>
      <c r="H16" s="1"/>
      <c r="I16" s="1"/>
    </row>
    <row r="17" spans="1:9" x14ac:dyDescent="0.25">
      <c r="A17" s="9" t="s">
        <v>169</v>
      </c>
      <c r="B17" s="30">
        <v>238</v>
      </c>
      <c r="C17" s="30">
        <v>530</v>
      </c>
      <c r="D17" s="30">
        <v>2148</v>
      </c>
      <c r="E17" s="30">
        <v>1912</v>
      </c>
      <c r="F17" s="11">
        <f t="shared" si="0"/>
        <v>-10.98696461824953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18</v>
      </c>
      <c r="C19" s="30">
        <v>18</v>
      </c>
      <c r="D19" s="30">
        <v>121</v>
      </c>
      <c r="E19" s="30">
        <v>102</v>
      </c>
      <c r="F19" s="11">
        <f t="shared" si="0"/>
        <v>-15.702479338842977</v>
      </c>
      <c r="G19" s="1"/>
      <c r="H19" s="1"/>
      <c r="I19" s="1"/>
    </row>
    <row r="20" spans="1:9" x14ac:dyDescent="0.25">
      <c r="A20" s="12" t="s">
        <v>170</v>
      </c>
      <c r="B20" s="31">
        <v>440</v>
      </c>
      <c r="C20" s="31">
        <v>220</v>
      </c>
      <c r="D20" s="31">
        <v>4558</v>
      </c>
      <c r="E20" s="31">
        <v>5215</v>
      </c>
      <c r="F20" s="14">
        <f t="shared" si="0"/>
        <v>14.414216761737606</v>
      </c>
      <c r="G20" s="1"/>
      <c r="H20" s="1"/>
      <c r="I20" s="1"/>
    </row>
    <row r="21" spans="1:9" x14ac:dyDescent="0.25">
      <c r="A21" s="9" t="s">
        <v>38</v>
      </c>
      <c r="B21" s="30">
        <v>186</v>
      </c>
      <c r="C21" s="30">
        <v>176</v>
      </c>
      <c r="D21" s="30">
        <v>986</v>
      </c>
      <c r="E21" s="30">
        <v>979</v>
      </c>
      <c r="F21" s="11">
        <f t="shared" si="0"/>
        <v>-0.70993914807301906</v>
      </c>
      <c r="G21" s="1"/>
      <c r="H21" s="1"/>
      <c r="I21" s="1"/>
    </row>
    <row r="22" spans="1:9" x14ac:dyDescent="0.25">
      <c r="A22" s="12" t="s">
        <v>59</v>
      </c>
      <c r="B22" s="31">
        <v>247</v>
      </c>
      <c r="C22" s="31">
        <v>220</v>
      </c>
      <c r="D22" s="31">
        <v>802</v>
      </c>
      <c r="E22" s="31">
        <v>605</v>
      </c>
      <c r="F22" s="14">
        <f t="shared" si="0"/>
        <v>-24.563591022443887</v>
      </c>
      <c r="G22" s="1"/>
      <c r="H22" s="1"/>
      <c r="I22" s="1"/>
    </row>
    <row r="23" spans="1:9" x14ac:dyDescent="0.25">
      <c r="A23" s="9" t="s">
        <v>171</v>
      </c>
      <c r="B23" s="30">
        <v>24</v>
      </c>
      <c r="C23" s="30">
        <v>31</v>
      </c>
      <c r="D23" s="30">
        <v>203</v>
      </c>
      <c r="E23" s="30">
        <v>158</v>
      </c>
      <c r="F23" s="11">
        <f t="shared" si="0"/>
        <v>-22.167487684729068</v>
      </c>
      <c r="G23" s="1"/>
      <c r="H23" s="1"/>
      <c r="I23" s="1"/>
    </row>
    <row r="24" spans="1:9" x14ac:dyDescent="0.25">
      <c r="A24" s="12" t="s">
        <v>173</v>
      </c>
      <c r="B24" s="31">
        <v>189</v>
      </c>
      <c r="C24" s="31">
        <v>141</v>
      </c>
      <c r="D24" s="31">
        <v>1041</v>
      </c>
      <c r="E24" s="31">
        <v>916</v>
      </c>
      <c r="F24" s="14">
        <f t="shared" si="0"/>
        <v>-12.007684918347749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94</v>
      </c>
      <c r="C26" s="31">
        <v>191</v>
      </c>
      <c r="D26" s="31">
        <v>357</v>
      </c>
      <c r="E26" s="31">
        <v>600</v>
      </c>
      <c r="F26" s="14">
        <f t="shared" si="0"/>
        <v>68.067226890756302</v>
      </c>
      <c r="G26" s="1"/>
      <c r="H26" s="1"/>
      <c r="I26" s="1"/>
    </row>
    <row r="27" spans="1:9" x14ac:dyDescent="0.25">
      <c r="A27" s="9" t="s">
        <v>41</v>
      </c>
      <c r="B27" s="30">
        <v>2055</v>
      </c>
      <c r="C27" s="30">
        <v>2268</v>
      </c>
      <c r="D27" s="30">
        <v>15655</v>
      </c>
      <c r="E27" s="30">
        <v>15207</v>
      </c>
      <c r="F27" s="11">
        <f t="shared" si="0"/>
        <v>-2.861705525391244</v>
      </c>
      <c r="G27" s="1"/>
      <c r="H27" s="1"/>
      <c r="I27" s="1"/>
    </row>
    <row r="28" spans="1:9" x14ac:dyDescent="0.25">
      <c r="A28" s="12" t="s">
        <v>42</v>
      </c>
      <c r="B28" s="31">
        <v>921</v>
      </c>
      <c r="C28" s="31">
        <v>796</v>
      </c>
      <c r="D28" s="31">
        <v>4664</v>
      </c>
      <c r="E28" s="31">
        <v>3422</v>
      </c>
      <c r="F28" s="14">
        <f t="shared" si="0"/>
        <v>-26.629502572898801</v>
      </c>
      <c r="G28" s="1"/>
      <c r="H28" s="1"/>
      <c r="I28" s="1"/>
    </row>
    <row r="29" spans="1:9" x14ac:dyDescent="0.25">
      <c r="A29" s="9" t="s">
        <v>43</v>
      </c>
      <c r="B29" s="30">
        <v>203</v>
      </c>
      <c r="C29" s="30">
        <v>146</v>
      </c>
      <c r="D29" s="30">
        <v>2131</v>
      </c>
      <c r="E29" s="30">
        <v>2163</v>
      </c>
      <c r="F29" s="11">
        <f t="shared" si="0"/>
        <v>1.501642421398401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461</v>
      </c>
      <c r="C31" s="30">
        <v>422</v>
      </c>
      <c r="D31" s="30">
        <v>1898</v>
      </c>
      <c r="E31" s="30">
        <v>1987</v>
      </c>
      <c r="F31" s="11">
        <f t="shared" si="0"/>
        <v>4.6891464699683922</v>
      </c>
      <c r="G31" s="1"/>
      <c r="H31" s="1"/>
      <c r="I31" s="1"/>
    </row>
    <row r="32" spans="1:9" x14ac:dyDescent="0.25">
      <c r="A32" s="12" t="s">
        <v>46</v>
      </c>
      <c r="B32" s="31">
        <v>69</v>
      </c>
      <c r="C32" s="31">
        <v>257</v>
      </c>
      <c r="D32" s="31">
        <v>1187</v>
      </c>
      <c r="E32" s="31">
        <v>962</v>
      </c>
      <c r="F32" s="14">
        <f t="shared" si="0"/>
        <v>-18.955349620893003</v>
      </c>
      <c r="G32" s="1"/>
      <c r="H32" s="1"/>
      <c r="I32" s="1"/>
    </row>
    <row r="33" spans="1:9" x14ac:dyDescent="0.25">
      <c r="A33" s="9" t="s">
        <v>47</v>
      </c>
      <c r="B33" s="30">
        <v>6205</v>
      </c>
      <c r="C33" s="30">
        <v>6013</v>
      </c>
      <c r="D33" s="30">
        <v>33595</v>
      </c>
      <c r="E33" s="30">
        <v>32711</v>
      </c>
      <c r="F33" s="11">
        <f t="shared" si="0"/>
        <v>-2.6313439499925551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21199</v>
      </c>
      <c r="C35" s="16">
        <f t="shared" ref="C35:E35" si="1">SUM(C7:C34)</f>
        <v>20970</v>
      </c>
      <c r="D35" s="16">
        <f t="shared" si="1"/>
        <v>112070</v>
      </c>
      <c r="E35" s="16">
        <f t="shared" si="1"/>
        <v>114195</v>
      </c>
      <c r="F35" s="17">
        <f t="shared" si="0"/>
        <v>1.8961363433568295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24060</v>
      </c>
      <c r="C39" s="51">
        <f t="shared" si="3"/>
        <v>21375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32711</v>
      </c>
      <c r="G39" s="50">
        <f>LOOKUP(E39,$A$39:$A$66,$C$39:$C$66)</f>
        <v>33595</v>
      </c>
    </row>
    <row r="40" spans="1:9" x14ac:dyDescent="0.25">
      <c r="A40" s="50" t="str">
        <f t="shared" si="4"/>
        <v>ALICANTE</v>
      </c>
      <c r="B40" s="51">
        <f t="shared" si="2"/>
        <v>731</v>
      </c>
      <c r="C40" s="51">
        <f t="shared" si="3"/>
        <v>121</v>
      </c>
      <c r="D40" s="51">
        <f t="shared" ref="D40:D66" si="6">_xlfn.RANK.EQ(B40,$B$39:$B$66)+COUNTIF($B$39:$B$66,B40)-1</f>
        <v>17</v>
      </c>
      <c r="E40" s="50" t="str">
        <f t="shared" si="5"/>
        <v>A CORUÑA</v>
      </c>
      <c r="F40" s="50">
        <f t="shared" ref="F40:F55" si="7">LOOKUP(E40,$A$39:$A$66,$B$39:$B$66)</f>
        <v>24060</v>
      </c>
      <c r="G40" s="50">
        <f t="shared" ref="G40:G66" si="8">LOOKUP(E40,$A$39:$A$66,$C$39:$C$66)</f>
        <v>21375</v>
      </c>
    </row>
    <row r="41" spans="1:9" x14ac:dyDescent="0.25">
      <c r="A41" s="50" t="str">
        <f t="shared" si="4"/>
        <v>ALMERÍA</v>
      </c>
      <c r="B41" s="51">
        <f t="shared" si="2"/>
        <v>1453</v>
      </c>
      <c r="C41" s="51">
        <f t="shared" si="3"/>
        <v>754</v>
      </c>
      <c r="D41" s="51">
        <f t="shared" si="6"/>
        <v>13</v>
      </c>
      <c r="E41" s="50" t="str">
        <f t="shared" si="5"/>
        <v>PASAIA</v>
      </c>
      <c r="F41" s="50">
        <f t="shared" si="7"/>
        <v>15207</v>
      </c>
      <c r="G41" s="50">
        <f t="shared" si="8"/>
        <v>15655</v>
      </c>
    </row>
    <row r="42" spans="1:9" x14ac:dyDescent="0.25">
      <c r="A42" s="50" t="str">
        <f t="shared" si="4"/>
        <v>AVILÉS</v>
      </c>
      <c r="B42" s="51">
        <f t="shared" si="2"/>
        <v>7968</v>
      </c>
      <c r="C42" s="51">
        <f t="shared" si="3"/>
        <v>7342</v>
      </c>
      <c r="D42" s="51">
        <f t="shared" si="6"/>
        <v>5</v>
      </c>
      <c r="E42" s="50" t="str">
        <f t="shared" si="5"/>
        <v>BAHÍA DE CÁDIZ</v>
      </c>
      <c r="F42" s="50">
        <f t="shared" si="7"/>
        <v>8688</v>
      </c>
      <c r="G42" s="50">
        <f t="shared" si="8"/>
        <v>8994</v>
      </c>
    </row>
    <row r="43" spans="1:9" x14ac:dyDescent="0.25">
      <c r="A43" s="50" t="str">
        <f t="shared" si="4"/>
        <v>BAHÍA DE ALGECIRAS</v>
      </c>
      <c r="B43" s="51">
        <f t="shared" si="2"/>
        <v>480</v>
      </c>
      <c r="C43" s="51">
        <f t="shared" si="3"/>
        <v>337</v>
      </c>
      <c r="D43" s="51">
        <f t="shared" si="6"/>
        <v>20</v>
      </c>
      <c r="E43" s="50" t="str">
        <f t="shared" si="5"/>
        <v>AVILÉS</v>
      </c>
      <c r="F43" s="50">
        <f t="shared" si="7"/>
        <v>7968</v>
      </c>
      <c r="G43" s="50">
        <f t="shared" si="8"/>
        <v>7342</v>
      </c>
    </row>
    <row r="44" spans="1:9" x14ac:dyDescent="0.25">
      <c r="A44" s="50" t="str">
        <f t="shared" si="4"/>
        <v>BAHÍA DE CÁDIZ</v>
      </c>
      <c r="B44" s="51">
        <f t="shared" si="2"/>
        <v>8688</v>
      </c>
      <c r="C44" s="51">
        <f t="shared" si="3"/>
        <v>8994</v>
      </c>
      <c r="D44" s="51">
        <f t="shared" si="6"/>
        <v>4</v>
      </c>
      <c r="E44" s="50" t="str">
        <f t="shared" si="5"/>
        <v>GIJÓN</v>
      </c>
      <c r="F44" s="50">
        <f t="shared" si="7"/>
        <v>5215</v>
      </c>
      <c r="G44" s="50">
        <f t="shared" si="8"/>
        <v>4558</v>
      </c>
    </row>
    <row r="45" spans="1:9" x14ac:dyDescent="0.25">
      <c r="A45" s="50" t="str">
        <f t="shared" si="4"/>
        <v>BALEARES</v>
      </c>
      <c r="B45" s="51">
        <f t="shared" si="2"/>
        <v>1551</v>
      </c>
      <c r="C45" s="51">
        <f t="shared" si="3"/>
        <v>1424</v>
      </c>
      <c r="D45" s="51">
        <f t="shared" si="6"/>
        <v>12</v>
      </c>
      <c r="E45" s="50" t="str">
        <f t="shared" si="5"/>
        <v>SANTA CRUZ DE TENERIFE</v>
      </c>
      <c r="F45" s="50">
        <f t="shared" si="7"/>
        <v>3422</v>
      </c>
      <c r="G45" s="50">
        <f t="shared" si="8"/>
        <v>4664</v>
      </c>
    </row>
    <row r="46" spans="1:9" x14ac:dyDescent="0.25">
      <c r="A46" s="50" t="str">
        <f t="shared" si="4"/>
        <v>BARCELONA</v>
      </c>
      <c r="B46" s="51">
        <f t="shared" si="2"/>
        <v>2092</v>
      </c>
      <c r="C46" s="51">
        <f t="shared" si="3"/>
        <v>2139</v>
      </c>
      <c r="D46" s="51">
        <f t="shared" si="6"/>
        <v>9</v>
      </c>
      <c r="E46" s="50" t="str">
        <f t="shared" si="5"/>
        <v>SANTANDER</v>
      </c>
      <c r="F46" s="50">
        <f t="shared" si="7"/>
        <v>2163</v>
      </c>
      <c r="G46" s="50">
        <f t="shared" si="8"/>
        <v>2131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BARCELONA</v>
      </c>
      <c r="F47" s="50">
        <f t="shared" si="7"/>
        <v>2092</v>
      </c>
      <c r="G47" s="50">
        <f t="shared" si="8"/>
        <v>2139</v>
      </c>
    </row>
    <row r="48" spans="1:9" x14ac:dyDescent="0.25">
      <c r="A48" s="50" t="str">
        <f t="shared" si="4"/>
        <v>CARTAGENA</v>
      </c>
      <c r="B48" s="51">
        <f t="shared" si="2"/>
        <v>233</v>
      </c>
      <c r="C48" s="51">
        <f t="shared" si="3"/>
        <v>238</v>
      </c>
      <c r="D48" s="51">
        <f t="shared" si="6"/>
        <v>21</v>
      </c>
      <c r="E48" s="50" t="str">
        <f t="shared" si="5"/>
        <v>TARRAGONA</v>
      </c>
      <c r="F48" s="50">
        <f t="shared" si="7"/>
        <v>1987</v>
      </c>
      <c r="G48" s="50">
        <f t="shared" si="8"/>
        <v>1898</v>
      </c>
    </row>
    <row r="49" spans="1:7" x14ac:dyDescent="0.25">
      <c r="A49" s="50" t="str">
        <f t="shared" si="4"/>
        <v>CASTELLÓN</v>
      </c>
      <c r="B49" s="51">
        <f t="shared" si="2"/>
        <v>1912</v>
      </c>
      <c r="C49" s="51">
        <f t="shared" si="3"/>
        <v>2148</v>
      </c>
      <c r="D49" s="51">
        <f t="shared" si="6"/>
        <v>11</v>
      </c>
      <c r="E49" s="50" t="str">
        <f t="shared" si="5"/>
        <v>CASTELLÓN</v>
      </c>
      <c r="F49" s="50">
        <f t="shared" si="7"/>
        <v>1912</v>
      </c>
      <c r="G49" s="50">
        <f t="shared" si="8"/>
        <v>2148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BALEARES</v>
      </c>
      <c r="F50" s="50">
        <f t="shared" si="7"/>
        <v>1551</v>
      </c>
      <c r="G50" s="50">
        <f t="shared" si="8"/>
        <v>1424</v>
      </c>
    </row>
    <row r="51" spans="1:7" x14ac:dyDescent="0.25">
      <c r="A51" s="50" t="str">
        <f t="shared" si="4"/>
        <v>FERROL-SAN CIBRAO</v>
      </c>
      <c r="B51" s="51">
        <f t="shared" si="2"/>
        <v>102</v>
      </c>
      <c r="C51" s="51">
        <f t="shared" si="3"/>
        <v>121</v>
      </c>
      <c r="D51" s="51">
        <f t="shared" si="6"/>
        <v>23</v>
      </c>
      <c r="E51" s="50" t="str">
        <f t="shared" si="5"/>
        <v>ALMERÍA</v>
      </c>
      <c r="F51" s="50">
        <f t="shared" si="7"/>
        <v>1453</v>
      </c>
      <c r="G51" s="50">
        <f t="shared" si="8"/>
        <v>754</v>
      </c>
    </row>
    <row r="52" spans="1:7" x14ac:dyDescent="0.25">
      <c r="A52" s="50" t="str">
        <f t="shared" si="4"/>
        <v>GIJÓN</v>
      </c>
      <c r="B52" s="51">
        <f t="shared" si="2"/>
        <v>5215</v>
      </c>
      <c r="C52" s="51">
        <f t="shared" si="3"/>
        <v>4558</v>
      </c>
      <c r="D52" s="51">
        <f t="shared" si="6"/>
        <v>6</v>
      </c>
      <c r="E52" s="50" t="str">
        <f t="shared" si="5"/>
        <v>HUELVA</v>
      </c>
      <c r="F52" s="50">
        <f t="shared" si="7"/>
        <v>979</v>
      </c>
      <c r="G52" s="50">
        <f t="shared" si="8"/>
        <v>986</v>
      </c>
    </row>
    <row r="53" spans="1:7" x14ac:dyDescent="0.25">
      <c r="A53" s="50" t="str">
        <f t="shared" si="4"/>
        <v>HUELVA</v>
      </c>
      <c r="B53" s="51">
        <f t="shared" si="2"/>
        <v>979</v>
      </c>
      <c r="C53" s="51">
        <f t="shared" si="3"/>
        <v>986</v>
      </c>
      <c r="D53" s="51">
        <f t="shared" si="6"/>
        <v>14</v>
      </c>
      <c r="E53" s="50" t="str">
        <f t="shared" si="5"/>
        <v>VALENCIA</v>
      </c>
      <c r="F53" s="50">
        <f t="shared" si="7"/>
        <v>962</v>
      </c>
      <c r="G53" s="50">
        <f t="shared" si="8"/>
        <v>1187</v>
      </c>
    </row>
    <row r="54" spans="1:7" x14ac:dyDescent="0.25">
      <c r="A54" s="50" t="str">
        <f t="shared" si="4"/>
        <v>LAS PALMAS</v>
      </c>
      <c r="B54" s="51">
        <f t="shared" si="2"/>
        <v>605</v>
      </c>
      <c r="C54" s="51">
        <f t="shared" si="3"/>
        <v>802</v>
      </c>
      <c r="D54" s="51">
        <f t="shared" si="6"/>
        <v>18</v>
      </c>
      <c r="E54" s="50" t="str">
        <f t="shared" si="5"/>
        <v>MARÍN Y RÍA DE PONTEVEDRA</v>
      </c>
      <c r="F54" s="50">
        <f t="shared" si="7"/>
        <v>916</v>
      </c>
      <c r="G54" s="50">
        <f t="shared" si="8"/>
        <v>1041</v>
      </c>
    </row>
    <row r="55" spans="1:7" x14ac:dyDescent="0.25">
      <c r="A55" s="50" t="str">
        <f t="shared" si="4"/>
        <v>MÁLAGA</v>
      </c>
      <c r="B55" s="51">
        <f t="shared" si="2"/>
        <v>158</v>
      </c>
      <c r="C55" s="51">
        <f t="shared" si="3"/>
        <v>203</v>
      </c>
      <c r="D55" s="51">
        <f t="shared" si="6"/>
        <v>22</v>
      </c>
      <c r="E55" s="50" t="str">
        <f t="shared" si="5"/>
        <v>ALICANTE</v>
      </c>
      <c r="F55" s="50">
        <f t="shared" si="7"/>
        <v>731</v>
      </c>
      <c r="G55" s="50">
        <f t="shared" si="8"/>
        <v>121</v>
      </c>
    </row>
    <row r="56" spans="1:7" x14ac:dyDescent="0.25">
      <c r="A56" s="50" t="str">
        <f t="shared" si="4"/>
        <v>MARÍN Y RÍA DE PONTEVEDRA</v>
      </c>
      <c r="B56" s="51">
        <f t="shared" si="2"/>
        <v>916</v>
      </c>
      <c r="C56" s="51">
        <f t="shared" si="3"/>
        <v>1041</v>
      </c>
      <c r="D56" s="51">
        <f t="shared" si="6"/>
        <v>16</v>
      </c>
      <c r="E56" s="50" t="str">
        <f t="shared" si="5"/>
        <v>LAS PALMAS</v>
      </c>
      <c r="F56" s="50">
        <f t="shared" ref="F56:F66" si="9">LOOKUP(E56,$A$39:$A$66,$B$39:$B$66)</f>
        <v>605</v>
      </c>
      <c r="G56" s="50">
        <f t="shared" si="8"/>
        <v>802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MOTRIL</v>
      </c>
      <c r="F57" s="50">
        <f t="shared" si="9"/>
        <v>600</v>
      </c>
      <c r="G57" s="50">
        <f t="shared" si="8"/>
        <v>357</v>
      </c>
    </row>
    <row r="58" spans="1:7" x14ac:dyDescent="0.25">
      <c r="A58" s="50" t="str">
        <f t="shared" si="4"/>
        <v>MOTRIL</v>
      </c>
      <c r="B58" s="51">
        <f t="shared" si="2"/>
        <v>600</v>
      </c>
      <c r="C58" s="51">
        <f t="shared" si="3"/>
        <v>357</v>
      </c>
      <c r="D58" s="51">
        <f t="shared" si="6"/>
        <v>19</v>
      </c>
      <c r="E58" s="50" t="str">
        <f t="shared" si="5"/>
        <v>BAHÍA DE ALGECIRAS</v>
      </c>
      <c r="F58" s="50">
        <f t="shared" si="9"/>
        <v>480</v>
      </c>
      <c r="G58" s="50">
        <f t="shared" si="8"/>
        <v>337</v>
      </c>
    </row>
    <row r="59" spans="1:7" x14ac:dyDescent="0.25">
      <c r="A59" s="50" t="str">
        <f t="shared" si="4"/>
        <v>PASAIA</v>
      </c>
      <c r="B59" s="51">
        <f t="shared" si="2"/>
        <v>15207</v>
      </c>
      <c r="C59" s="51">
        <f t="shared" si="3"/>
        <v>15655</v>
      </c>
      <c r="D59" s="51">
        <f t="shared" si="6"/>
        <v>3</v>
      </c>
      <c r="E59" s="50" t="str">
        <f t="shared" si="5"/>
        <v>CARTAGENA</v>
      </c>
      <c r="F59" s="50">
        <f t="shared" si="9"/>
        <v>233</v>
      </c>
      <c r="G59" s="50">
        <f t="shared" si="8"/>
        <v>238</v>
      </c>
    </row>
    <row r="60" spans="1:7" x14ac:dyDescent="0.25">
      <c r="A60" s="50" t="str">
        <f t="shared" si="4"/>
        <v>SANTA CRUZ DE TENERIFE</v>
      </c>
      <c r="B60" s="51">
        <f t="shared" si="2"/>
        <v>3422</v>
      </c>
      <c r="C60" s="51">
        <f t="shared" si="3"/>
        <v>4664</v>
      </c>
      <c r="D60" s="51">
        <f t="shared" si="6"/>
        <v>7</v>
      </c>
      <c r="E60" s="50" t="str">
        <f t="shared" si="5"/>
        <v>MÁLAGA</v>
      </c>
      <c r="F60" s="50">
        <f t="shared" si="9"/>
        <v>158</v>
      </c>
      <c r="G60" s="50">
        <f t="shared" si="8"/>
        <v>203</v>
      </c>
    </row>
    <row r="61" spans="1:7" x14ac:dyDescent="0.25">
      <c r="A61" s="50" t="str">
        <f t="shared" si="4"/>
        <v>SANTANDER</v>
      </c>
      <c r="B61" s="51">
        <f t="shared" si="2"/>
        <v>2163</v>
      </c>
      <c r="C61" s="51">
        <f t="shared" si="3"/>
        <v>2131</v>
      </c>
      <c r="D61" s="51">
        <f t="shared" si="6"/>
        <v>8</v>
      </c>
      <c r="E61" s="50" t="str">
        <f t="shared" si="5"/>
        <v>FERROL-SAN CIBRAO</v>
      </c>
      <c r="F61" s="50">
        <f t="shared" si="9"/>
        <v>102</v>
      </c>
      <c r="G61" s="50">
        <f t="shared" si="8"/>
        <v>121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1987</v>
      </c>
      <c r="C63" s="51">
        <f t="shared" si="3"/>
        <v>1898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962</v>
      </c>
      <c r="C64" s="51">
        <f t="shared" si="3"/>
        <v>1187</v>
      </c>
      <c r="D64" s="51">
        <f t="shared" si="6"/>
        <v>15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32711</v>
      </c>
      <c r="C65" s="51">
        <f t="shared" si="3"/>
        <v>33595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F24" sqref="F2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3967</v>
      </c>
      <c r="C7" s="32">
        <v>4008</v>
      </c>
      <c r="D7" s="32">
        <v>17987</v>
      </c>
      <c r="E7" s="32">
        <v>24970</v>
      </c>
      <c r="F7" s="11">
        <f>((E7*100)/D7)-100</f>
        <v>38.822482904319799</v>
      </c>
      <c r="G7" s="1"/>
      <c r="H7" s="1"/>
      <c r="I7" s="1"/>
    </row>
    <row r="8" spans="1:12" x14ac:dyDescent="0.25">
      <c r="A8" s="12" t="s">
        <v>31</v>
      </c>
      <c r="B8" s="33">
        <v>3351</v>
      </c>
      <c r="C8" s="33">
        <v>1861</v>
      </c>
      <c r="D8" s="33">
        <v>11719</v>
      </c>
      <c r="E8" s="33">
        <v>10484</v>
      </c>
      <c r="F8" s="14">
        <f t="shared" ref="F8:F35" si="0">((E8*100)/D8)-100</f>
        <v>-10.538441846573946</v>
      </c>
      <c r="G8" s="1"/>
      <c r="H8" s="1"/>
      <c r="I8" s="1"/>
    </row>
    <row r="9" spans="1:12" x14ac:dyDescent="0.25">
      <c r="A9" s="9" t="s">
        <v>164</v>
      </c>
      <c r="B9" s="32">
        <v>6506</v>
      </c>
      <c r="C9" s="32">
        <v>6648</v>
      </c>
      <c r="D9" s="32">
        <v>31750</v>
      </c>
      <c r="E9" s="32">
        <v>31377</v>
      </c>
      <c r="F9" s="11">
        <f t="shared" si="0"/>
        <v>-1.1748031496063049</v>
      </c>
      <c r="G9" s="1"/>
      <c r="H9" s="1"/>
      <c r="I9" s="1"/>
    </row>
    <row r="10" spans="1:12" x14ac:dyDescent="0.25">
      <c r="A10" s="12" t="s">
        <v>166</v>
      </c>
      <c r="B10" s="33">
        <v>1539</v>
      </c>
      <c r="C10" s="33">
        <v>4182</v>
      </c>
      <c r="D10" s="33">
        <v>12203</v>
      </c>
      <c r="E10" s="33">
        <v>18852</v>
      </c>
      <c r="F10" s="14">
        <f t="shared" si="0"/>
        <v>54.486601655330645</v>
      </c>
      <c r="G10" s="1"/>
      <c r="H10" s="1"/>
      <c r="I10" s="1"/>
    </row>
    <row r="11" spans="1:12" x14ac:dyDescent="0.25">
      <c r="A11" s="9" t="s">
        <v>167</v>
      </c>
      <c r="B11" s="32">
        <v>261505</v>
      </c>
      <c r="C11" s="32">
        <v>228147</v>
      </c>
      <c r="D11" s="32">
        <v>1701226</v>
      </c>
      <c r="E11" s="32">
        <v>1438908</v>
      </c>
      <c r="F11" s="11">
        <f t="shared" si="0"/>
        <v>-15.419350515451796</v>
      </c>
      <c r="G11" s="1"/>
      <c r="H11" s="1"/>
      <c r="I11" s="1"/>
    </row>
    <row r="12" spans="1:12" x14ac:dyDescent="0.25">
      <c r="A12" s="12" t="s">
        <v>168</v>
      </c>
      <c r="B12" s="33">
        <v>11401</v>
      </c>
      <c r="C12" s="33">
        <v>8017</v>
      </c>
      <c r="D12" s="33">
        <v>69129</v>
      </c>
      <c r="E12" s="33">
        <v>55058</v>
      </c>
      <c r="F12" s="14">
        <f t="shared" si="0"/>
        <v>-20.354699185580586</v>
      </c>
      <c r="G12" s="1"/>
      <c r="H12" s="1"/>
      <c r="I12" s="1"/>
    </row>
    <row r="13" spans="1:12" x14ac:dyDescent="0.25">
      <c r="A13" s="9" t="s">
        <v>32</v>
      </c>
      <c r="B13" s="32">
        <v>29346</v>
      </c>
      <c r="C13" s="32">
        <v>31771</v>
      </c>
      <c r="D13" s="32">
        <v>96063</v>
      </c>
      <c r="E13" s="32">
        <v>84791</v>
      </c>
      <c r="F13" s="11">
        <f t="shared" si="0"/>
        <v>-11.733966251314243</v>
      </c>
      <c r="G13" s="1"/>
      <c r="H13" s="1"/>
      <c r="I13" s="1"/>
    </row>
    <row r="14" spans="1:12" x14ac:dyDescent="0.25">
      <c r="A14" s="12" t="s">
        <v>33</v>
      </c>
      <c r="B14" s="33">
        <v>111450</v>
      </c>
      <c r="C14" s="33">
        <v>93244</v>
      </c>
      <c r="D14" s="33">
        <v>496912</v>
      </c>
      <c r="E14" s="33">
        <v>505152</v>
      </c>
      <c r="F14" s="14">
        <f t="shared" si="0"/>
        <v>1.6582412982580479</v>
      </c>
      <c r="G14" s="1"/>
      <c r="H14" s="1"/>
      <c r="I14" s="1"/>
    </row>
    <row r="15" spans="1:12" x14ac:dyDescent="0.25">
      <c r="A15" s="9" t="s">
        <v>34</v>
      </c>
      <c r="B15" s="32">
        <v>9438</v>
      </c>
      <c r="C15" s="32">
        <v>9477</v>
      </c>
      <c r="D15" s="32">
        <v>53864</v>
      </c>
      <c r="E15" s="32">
        <v>54101</v>
      </c>
      <c r="F15" s="11">
        <f t="shared" si="0"/>
        <v>0.43999702955592568</v>
      </c>
      <c r="G15" s="1"/>
      <c r="H15" s="1"/>
      <c r="I15" s="1"/>
    </row>
    <row r="16" spans="1:12" x14ac:dyDescent="0.25">
      <c r="A16" s="12" t="s">
        <v>35</v>
      </c>
      <c r="B16" s="33">
        <v>10124</v>
      </c>
      <c r="C16" s="33">
        <v>4394</v>
      </c>
      <c r="D16" s="33">
        <v>57546</v>
      </c>
      <c r="E16" s="33">
        <v>25656</v>
      </c>
      <c r="F16" s="14">
        <f t="shared" si="0"/>
        <v>-55.416536336148475</v>
      </c>
      <c r="G16" s="1"/>
      <c r="H16" s="1"/>
      <c r="I16" s="1"/>
    </row>
    <row r="17" spans="1:9" x14ac:dyDescent="0.25">
      <c r="A17" s="9" t="s">
        <v>169</v>
      </c>
      <c r="B17" s="32">
        <v>2602</v>
      </c>
      <c r="C17" s="32">
        <v>1990</v>
      </c>
      <c r="D17" s="32">
        <v>11356</v>
      </c>
      <c r="E17" s="32">
        <v>11231</v>
      </c>
      <c r="F17" s="11">
        <f t="shared" si="0"/>
        <v>-1.1007396970764347</v>
      </c>
      <c r="G17" s="1"/>
      <c r="H17" s="1"/>
      <c r="I17" s="1"/>
    </row>
    <row r="18" spans="1:9" x14ac:dyDescent="0.25">
      <c r="A18" s="12" t="s">
        <v>36</v>
      </c>
      <c r="B18" s="33">
        <v>45587</v>
      </c>
      <c r="C18" s="33">
        <v>56312</v>
      </c>
      <c r="D18" s="33">
        <v>277263</v>
      </c>
      <c r="E18" s="33">
        <v>295812</v>
      </c>
      <c r="F18" s="14">
        <f t="shared" si="0"/>
        <v>6.6900379783815396</v>
      </c>
      <c r="G18" s="1"/>
      <c r="H18" s="1"/>
      <c r="I18" s="1"/>
    </row>
    <row r="19" spans="1:9" x14ac:dyDescent="0.25">
      <c r="A19" s="9" t="s">
        <v>37</v>
      </c>
      <c r="B19" s="32">
        <v>1658</v>
      </c>
      <c r="C19" s="32">
        <v>805</v>
      </c>
      <c r="D19" s="32">
        <v>5761</v>
      </c>
      <c r="E19" s="32">
        <v>6125</v>
      </c>
      <c r="F19" s="11">
        <f t="shared" si="0"/>
        <v>6.3183475091129964</v>
      </c>
      <c r="G19" s="1"/>
      <c r="H19" s="1"/>
      <c r="I19" s="1"/>
    </row>
    <row r="20" spans="1:9" x14ac:dyDescent="0.25">
      <c r="A20" s="12" t="s">
        <v>170</v>
      </c>
      <c r="B20" s="33">
        <v>3923</v>
      </c>
      <c r="C20" s="33">
        <v>4520</v>
      </c>
      <c r="D20" s="33">
        <v>25352</v>
      </c>
      <c r="E20" s="33">
        <v>24238</v>
      </c>
      <c r="F20" s="14">
        <f t="shared" si="0"/>
        <v>-4.3941306405806273</v>
      </c>
      <c r="G20" s="1"/>
      <c r="H20" s="1"/>
      <c r="I20" s="1"/>
    </row>
    <row r="21" spans="1:9" x14ac:dyDescent="0.25">
      <c r="A21" s="9" t="s">
        <v>38</v>
      </c>
      <c r="B21" s="32">
        <v>16704</v>
      </c>
      <c r="C21" s="32">
        <v>13092</v>
      </c>
      <c r="D21" s="32">
        <v>76319</v>
      </c>
      <c r="E21" s="32">
        <v>75115</v>
      </c>
      <c r="F21" s="11">
        <f t="shared" si="0"/>
        <v>-1.5775888048847548</v>
      </c>
      <c r="G21" s="1"/>
      <c r="H21" s="1"/>
      <c r="I21" s="1"/>
    </row>
    <row r="22" spans="1:9" x14ac:dyDescent="0.25">
      <c r="A22" s="12" t="s">
        <v>59</v>
      </c>
      <c r="B22" s="33">
        <v>201315</v>
      </c>
      <c r="C22" s="33">
        <v>202294</v>
      </c>
      <c r="D22" s="33">
        <v>1350575</v>
      </c>
      <c r="E22" s="33">
        <v>1267118</v>
      </c>
      <c r="F22" s="14">
        <f t="shared" si="0"/>
        <v>-6.1793680469429688</v>
      </c>
      <c r="G22" s="1"/>
      <c r="H22" s="1"/>
      <c r="I22" s="1"/>
    </row>
    <row r="23" spans="1:9" x14ac:dyDescent="0.25">
      <c r="A23" s="9" t="s">
        <v>171</v>
      </c>
      <c r="B23" s="32">
        <v>6594</v>
      </c>
      <c r="C23" s="32">
        <v>8821</v>
      </c>
      <c r="D23" s="32">
        <v>38233</v>
      </c>
      <c r="E23" s="32">
        <v>52254</v>
      </c>
      <c r="F23" s="11">
        <f t="shared" si="0"/>
        <v>36.67250804279027</v>
      </c>
      <c r="G23" s="1"/>
      <c r="H23" s="1"/>
      <c r="I23" s="1"/>
    </row>
    <row r="24" spans="1:9" x14ac:dyDescent="0.25">
      <c r="A24" s="12" t="s">
        <v>173</v>
      </c>
      <c r="B24" s="33">
        <v>2989</v>
      </c>
      <c r="C24" s="33">
        <v>2163</v>
      </c>
      <c r="D24" s="33">
        <v>10804</v>
      </c>
      <c r="E24" s="33">
        <v>10707</v>
      </c>
      <c r="F24" s="14">
        <f t="shared" si="0"/>
        <v>-0.89781562384301594</v>
      </c>
      <c r="G24" s="1"/>
      <c r="H24" s="1"/>
      <c r="I24" s="1"/>
    </row>
    <row r="25" spans="1:9" x14ac:dyDescent="0.25">
      <c r="A25" s="9" t="s">
        <v>39</v>
      </c>
      <c r="B25" s="32">
        <v>5252</v>
      </c>
      <c r="C25" s="32">
        <v>1288</v>
      </c>
      <c r="D25" s="32">
        <v>10780</v>
      </c>
      <c r="E25" s="32">
        <v>2585</v>
      </c>
      <c r="F25" s="11">
        <f t="shared" si="0"/>
        <v>-76.020408163265301</v>
      </c>
      <c r="G25" s="1"/>
      <c r="H25" s="1"/>
      <c r="I25" s="1"/>
    </row>
    <row r="26" spans="1:9" x14ac:dyDescent="0.25">
      <c r="A26" s="12" t="s">
        <v>40</v>
      </c>
      <c r="B26" s="33">
        <v>2122</v>
      </c>
      <c r="C26" s="33">
        <v>2087</v>
      </c>
      <c r="D26" s="33">
        <v>13623</v>
      </c>
      <c r="E26" s="33">
        <v>17236</v>
      </c>
      <c r="F26" s="14">
        <f t="shared" si="0"/>
        <v>26.521324231079788</v>
      </c>
      <c r="G26" s="1"/>
      <c r="H26" s="1"/>
      <c r="I26" s="1"/>
    </row>
    <row r="27" spans="1:9" x14ac:dyDescent="0.25">
      <c r="A27" s="9" t="s">
        <v>41</v>
      </c>
      <c r="B27" s="32">
        <v>3100</v>
      </c>
      <c r="C27" s="32">
        <v>2245</v>
      </c>
      <c r="D27" s="32">
        <v>17404</v>
      </c>
      <c r="E27" s="32">
        <v>13599</v>
      </c>
      <c r="F27" s="11">
        <f t="shared" si="0"/>
        <v>-21.862790163180875</v>
      </c>
      <c r="G27" s="1"/>
      <c r="H27" s="1"/>
      <c r="I27" s="1"/>
    </row>
    <row r="28" spans="1:9" x14ac:dyDescent="0.25">
      <c r="A28" s="12" t="s">
        <v>42</v>
      </c>
      <c r="B28" s="33">
        <v>39308</v>
      </c>
      <c r="C28" s="33">
        <v>53858</v>
      </c>
      <c r="D28" s="33">
        <v>316451</v>
      </c>
      <c r="E28" s="33">
        <v>368618</v>
      </c>
      <c r="F28" s="14">
        <f t="shared" si="0"/>
        <v>16.485016637646908</v>
      </c>
      <c r="G28" s="1"/>
      <c r="H28" s="1"/>
      <c r="I28" s="1"/>
    </row>
    <row r="29" spans="1:9" x14ac:dyDescent="0.25">
      <c r="A29" s="9" t="s">
        <v>43</v>
      </c>
      <c r="B29" s="32">
        <v>3584</v>
      </c>
      <c r="C29" s="32">
        <v>1794</v>
      </c>
      <c r="D29" s="32">
        <v>20873</v>
      </c>
      <c r="E29" s="32">
        <v>18360</v>
      </c>
      <c r="F29" s="11">
        <f t="shared" si="0"/>
        <v>-12.039476836104058</v>
      </c>
      <c r="G29" s="1"/>
      <c r="H29" s="1"/>
      <c r="I29" s="1"/>
    </row>
    <row r="30" spans="1:9" x14ac:dyDescent="0.25">
      <c r="A30" s="12" t="s">
        <v>44</v>
      </c>
      <c r="B30" s="33">
        <v>757</v>
      </c>
      <c r="C30" s="33">
        <v>1439</v>
      </c>
      <c r="D30" s="33">
        <v>7170</v>
      </c>
      <c r="E30" s="33">
        <v>9708</v>
      </c>
      <c r="F30" s="14">
        <f t="shared" si="0"/>
        <v>35.39748953974896</v>
      </c>
      <c r="G30" s="1"/>
      <c r="H30" s="1"/>
      <c r="I30" s="1"/>
    </row>
    <row r="31" spans="1:9" x14ac:dyDescent="0.25">
      <c r="A31" s="9" t="s">
        <v>45</v>
      </c>
      <c r="B31" s="32">
        <v>1485</v>
      </c>
      <c r="C31" s="32">
        <v>6785</v>
      </c>
      <c r="D31" s="32">
        <v>7456</v>
      </c>
      <c r="E31" s="32">
        <v>29566</v>
      </c>
      <c r="F31" s="11">
        <f t="shared" si="0"/>
        <v>296.53969957081546</v>
      </c>
      <c r="G31" s="1"/>
      <c r="H31" s="1"/>
      <c r="I31" s="1"/>
    </row>
    <row r="32" spans="1:9" x14ac:dyDescent="0.25">
      <c r="A32" s="12" t="s">
        <v>46</v>
      </c>
      <c r="B32" s="33">
        <v>45768</v>
      </c>
      <c r="C32" s="33">
        <v>26227</v>
      </c>
      <c r="D32" s="33">
        <v>236554</v>
      </c>
      <c r="E32" s="33">
        <v>147578</v>
      </c>
      <c r="F32" s="14">
        <f t="shared" si="0"/>
        <v>-37.613399054761281</v>
      </c>
      <c r="G32" s="1"/>
      <c r="H32" s="1"/>
      <c r="I32" s="1"/>
    </row>
    <row r="33" spans="1:9" x14ac:dyDescent="0.25">
      <c r="A33" s="9" t="s">
        <v>47</v>
      </c>
      <c r="B33" s="32">
        <v>19617</v>
      </c>
      <c r="C33" s="32">
        <v>21832</v>
      </c>
      <c r="D33" s="32">
        <v>91711</v>
      </c>
      <c r="E33" s="32">
        <v>87929</v>
      </c>
      <c r="F33" s="11">
        <f t="shared" si="0"/>
        <v>-4.1238237506951236</v>
      </c>
      <c r="G33" s="1"/>
      <c r="H33" s="1"/>
      <c r="I33" s="1"/>
    </row>
    <row r="34" spans="1:9" x14ac:dyDescent="0.25">
      <c r="A34" s="12" t="s">
        <v>172</v>
      </c>
      <c r="B34" s="33">
        <v>259</v>
      </c>
      <c r="C34" s="33">
        <v>251</v>
      </c>
      <c r="D34" s="33">
        <v>3796</v>
      </c>
      <c r="E34" s="33">
        <v>2454</v>
      </c>
      <c r="F34" s="14">
        <f t="shared" si="0"/>
        <v>-35.353003161222333</v>
      </c>
      <c r="G34" s="1"/>
      <c r="H34" s="1"/>
      <c r="I34" s="1"/>
    </row>
    <row r="35" spans="1:9" x14ac:dyDescent="0.25">
      <c r="A35" s="15" t="s">
        <v>48</v>
      </c>
      <c r="B35" s="16">
        <f>SUM(B7:B34)</f>
        <v>851251</v>
      </c>
      <c r="C35" s="16">
        <f t="shared" ref="C35:E35" si="1">SUM(C7:C34)</f>
        <v>799552</v>
      </c>
      <c r="D35" s="16">
        <f t="shared" si="1"/>
        <v>5069880</v>
      </c>
      <c r="E35" s="16">
        <f t="shared" si="1"/>
        <v>4689582</v>
      </c>
      <c r="F35" s="17">
        <f t="shared" si="0"/>
        <v>-7.5011242869653785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24970</v>
      </c>
      <c r="C39" s="51">
        <f t="shared" si="3"/>
        <v>17987</v>
      </c>
      <c r="D39" s="51">
        <f>_xlfn.RANK.EQ(B39,$B$39:$B$66)+COUNTIF($B$39:$B$66,B39)-1</f>
        <v>16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1438908</v>
      </c>
      <c r="G39" s="50">
        <f>LOOKUP(E39,$A$39:$A$66,$C$39:$C$66)</f>
        <v>1701226</v>
      </c>
    </row>
    <row r="40" spans="1:9" x14ac:dyDescent="0.25">
      <c r="A40" s="50" t="str">
        <f t="shared" si="4"/>
        <v>ALICANTE</v>
      </c>
      <c r="B40" s="51">
        <f t="shared" si="2"/>
        <v>10484</v>
      </c>
      <c r="C40" s="51">
        <f t="shared" si="3"/>
        <v>11719</v>
      </c>
      <c r="D40" s="51">
        <f t="shared" ref="D40:D66" si="6">_xlfn.RANK.EQ(B40,$B$39:$B$66)+COUNTIF($B$39:$B$66,B40)-1</f>
        <v>24</v>
      </c>
      <c r="E40" s="50" t="str">
        <f t="shared" si="5"/>
        <v>LAS PALMAS</v>
      </c>
      <c r="F40" s="50">
        <f t="shared" ref="F40:F55" si="7">LOOKUP(E40,$A$39:$A$66,$B$39:$B$66)</f>
        <v>1267118</v>
      </c>
      <c r="G40" s="50">
        <f t="shared" ref="G40:G66" si="8">LOOKUP(E40,$A$39:$A$66,$C$39:$C$66)</f>
        <v>1350575</v>
      </c>
    </row>
    <row r="41" spans="1:9" x14ac:dyDescent="0.25">
      <c r="A41" s="50" t="str">
        <f t="shared" si="4"/>
        <v>ALMERÍA</v>
      </c>
      <c r="B41" s="51">
        <f t="shared" si="2"/>
        <v>31377</v>
      </c>
      <c r="C41" s="51">
        <f t="shared" si="3"/>
        <v>31750</v>
      </c>
      <c r="D41" s="51">
        <f t="shared" si="6"/>
        <v>13</v>
      </c>
      <c r="E41" s="50" t="str">
        <f t="shared" si="5"/>
        <v>BARCELONA</v>
      </c>
      <c r="F41" s="50">
        <f t="shared" si="7"/>
        <v>505152</v>
      </c>
      <c r="G41" s="50">
        <f t="shared" si="8"/>
        <v>496912</v>
      </c>
    </row>
    <row r="42" spans="1:9" x14ac:dyDescent="0.25">
      <c r="A42" s="50" t="str">
        <f t="shared" si="4"/>
        <v>AVILÉS</v>
      </c>
      <c r="B42" s="51">
        <f t="shared" si="2"/>
        <v>18852</v>
      </c>
      <c r="C42" s="51">
        <f t="shared" si="3"/>
        <v>12203</v>
      </c>
      <c r="D42" s="51">
        <f t="shared" si="6"/>
        <v>18</v>
      </c>
      <c r="E42" s="50" t="str">
        <f t="shared" si="5"/>
        <v>SANTA CRUZ DE TENERIFE</v>
      </c>
      <c r="F42" s="50">
        <f t="shared" si="7"/>
        <v>368618</v>
      </c>
      <c r="G42" s="50">
        <f t="shared" si="8"/>
        <v>316451</v>
      </c>
    </row>
    <row r="43" spans="1:9" x14ac:dyDescent="0.25">
      <c r="A43" s="50" t="str">
        <f t="shared" si="4"/>
        <v>BAHÍA DE ALGECIRAS</v>
      </c>
      <c r="B43" s="51">
        <f t="shared" si="2"/>
        <v>1438908</v>
      </c>
      <c r="C43" s="51">
        <f t="shared" si="3"/>
        <v>1701226</v>
      </c>
      <c r="D43" s="51">
        <f t="shared" si="6"/>
        <v>1</v>
      </c>
      <c r="E43" s="50" t="str">
        <f t="shared" si="5"/>
        <v>CEUTA</v>
      </c>
      <c r="F43" s="50">
        <f t="shared" si="7"/>
        <v>295812</v>
      </c>
      <c r="G43" s="50">
        <f t="shared" si="8"/>
        <v>277263</v>
      </c>
    </row>
    <row r="44" spans="1:9" x14ac:dyDescent="0.25">
      <c r="A44" s="50" t="str">
        <f t="shared" si="4"/>
        <v>BAHÍA DE CÁDIZ</v>
      </c>
      <c r="B44" s="51">
        <f t="shared" si="2"/>
        <v>55058</v>
      </c>
      <c r="C44" s="51">
        <f t="shared" si="3"/>
        <v>69129</v>
      </c>
      <c r="D44" s="51">
        <f t="shared" si="6"/>
        <v>10</v>
      </c>
      <c r="E44" s="50" t="str">
        <f t="shared" si="5"/>
        <v>VALENCIA</v>
      </c>
      <c r="F44" s="50">
        <f t="shared" si="7"/>
        <v>147578</v>
      </c>
      <c r="G44" s="50">
        <f t="shared" si="8"/>
        <v>236554</v>
      </c>
    </row>
    <row r="45" spans="1:9" x14ac:dyDescent="0.25">
      <c r="A45" s="50" t="str">
        <f t="shared" si="4"/>
        <v>BALEARES</v>
      </c>
      <c r="B45" s="51">
        <f t="shared" si="2"/>
        <v>84791</v>
      </c>
      <c r="C45" s="51">
        <f t="shared" si="3"/>
        <v>96063</v>
      </c>
      <c r="D45" s="51">
        <f t="shared" si="6"/>
        <v>8</v>
      </c>
      <c r="E45" s="50" t="str">
        <f t="shared" si="5"/>
        <v>VIGO</v>
      </c>
      <c r="F45" s="50">
        <f t="shared" si="7"/>
        <v>87929</v>
      </c>
      <c r="G45" s="50">
        <f t="shared" si="8"/>
        <v>91711</v>
      </c>
    </row>
    <row r="46" spans="1:9" x14ac:dyDescent="0.25">
      <c r="A46" s="50" t="str">
        <f t="shared" si="4"/>
        <v>BARCELONA</v>
      </c>
      <c r="B46" s="51">
        <f t="shared" si="2"/>
        <v>505152</v>
      </c>
      <c r="C46" s="51">
        <f t="shared" si="3"/>
        <v>496912</v>
      </c>
      <c r="D46" s="51">
        <f t="shared" si="6"/>
        <v>3</v>
      </c>
      <c r="E46" s="50" t="str">
        <f t="shared" si="5"/>
        <v>BALEARES</v>
      </c>
      <c r="F46" s="50">
        <f t="shared" si="7"/>
        <v>84791</v>
      </c>
      <c r="G46" s="50">
        <f t="shared" si="8"/>
        <v>96063</v>
      </c>
    </row>
    <row r="47" spans="1:9" x14ac:dyDescent="0.25">
      <c r="A47" s="50" t="str">
        <f t="shared" si="4"/>
        <v>BILBAO</v>
      </c>
      <c r="B47" s="51">
        <f t="shared" si="2"/>
        <v>54101</v>
      </c>
      <c r="C47" s="51">
        <f t="shared" si="3"/>
        <v>53864</v>
      </c>
      <c r="D47" s="51">
        <f t="shared" si="6"/>
        <v>11</v>
      </c>
      <c r="E47" s="50" t="str">
        <f t="shared" si="5"/>
        <v>HUELVA</v>
      </c>
      <c r="F47" s="50">
        <f t="shared" si="7"/>
        <v>75115</v>
      </c>
      <c r="G47" s="50">
        <f t="shared" si="8"/>
        <v>76319</v>
      </c>
    </row>
    <row r="48" spans="1:9" x14ac:dyDescent="0.25">
      <c r="A48" s="50" t="str">
        <f t="shared" si="4"/>
        <v>CARTAGENA</v>
      </c>
      <c r="B48" s="51">
        <f t="shared" si="2"/>
        <v>25656</v>
      </c>
      <c r="C48" s="51">
        <f t="shared" si="3"/>
        <v>57546</v>
      </c>
      <c r="D48" s="51">
        <f t="shared" si="6"/>
        <v>15</v>
      </c>
      <c r="E48" s="50" t="str">
        <f t="shared" si="5"/>
        <v>BAHÍA DE CÁDIZ</v>
      </c>
      <c r="F48" s="50">
        <f t="shared" si="7"/>
        <v>55058</v>
      </c>
      <c r="G48" s="50">
        <f t="shared" si="8"/>
        <v>69129</v>
      </c>
    </row>
    <row r="49" spans="1:7" x14ac:dyDescent="0.25">
      <c r="A49" s="50" t="str">
        <f t="shared" si="4"/>
        <v>CASTELLÓN</v>
      </c>
      <c r="B49" s="51">
        <f t="shared" si="2"/>
        <v>11231</v>
      </c>
      <c r="C49" s="51">
        <f t="shared" si="3"/>
        <v>11356</v>
      </c>
      <c r="D49" s="51">
        <f t="shared" si="6"/>
        <v>22</v>
      </c>
      <c r="E49" s="50" t="str">
        <f t="shared" si="5"/>
        <v>BILBAO</v>
      </c>
      <c r="F49" s="50">
        <f t="shared" si="7"/>
        <v>54101</v>
      </c>
      <c r="G49" s="50">
        <f t="shared" si="8"/>
        <v>53864</v>
      </c>
    </row>
    <row r="50" spans="1:7" x14ac:dyDescent="0.25">
      <c r="A50" s="50" t="str">
        <f t="shared" si="4"/>
        <v>CEUTA</v>
      </c>
      <c r="B50" s="51">
        <f t="shared" si="2"/>
        <v>295812</v>
      </c>
      <c r="C50" s="51">
        <f t="shared" si="3"/>
        <v>277263</v>
      </c>
      <c r="D50" s="51">
        <f t="shared" si="6"/>
        <v>5</v>
      </c>
      <c r="E50" s="50" t="str">
        <f t="shared" si="5"/>
        <v>MÁLAGA</v>
      </c>
      <c r="F50" s="50">
        <f t="shared" si="7"/>
        <v>52254</v>
      </c>
      <c r="G50" s="50">
        <f t="shared" si="8"/>
        <v>38233</v>
      </c>
    </row>
    <row r="51" spans="1:7" x14ac:dyDescent="0.25">
      <c r="A51" s="50" t="str">
        <f t="shared" si="4"/>
        <v>FERROL-SAN CIBRAO</v>
      </c>
      <c r="B51" s="51">
        <f t="shared" si="2"/>
        <v>6125</v>
      </c>
      <c r="C51" s="51">
        <f t="shared" si="3"/>
        <v>5761</v>
      </c>
      <c r="D51" s="51">
        <f t="shared" si="6"/>
        <v>26</v>
      </c>
      <c r="E51" s="50" t="str">
        <f t="shared" si="5"/>
        <v>ALMERÍA</v>
      </c>
      <c r="F51" s="50">
        <f t="shared" si="7"/>
        <v>31377</v>
      </c>
      <c r="G51" s="50">
        <f t="shared" si="8"/>
        <v>31750</v>
      </c>
    </row>
    <row r="52" spans="1:7" x14ac:dyDescent="0.25">
      <c r="A52" s="50" t="str">
        <f t="shared" si="4"/>
        <v>GIJÓN</v>
      </c>
      <c r="B52" s="51">
        <f t="shared" si="2"/>
        <v>24238</v>
      </c>
      <c r="C52" s="51">
        <f t="shared" si="3"/>
        <v>25352</v>
      </c>
      <c r="D52" s="51">
        <f t="shared" si="6"/>
        <v>17</v>
      </c>
      <c r="E52" s="50" t="str">
        <f t="shared" si="5"/>
        <v>TARRAGONA</v>
      </c>
      <c r="F52" s="50">
        <f t="shared" si="7"/>
        <v>29566</v>
      </c>
      <c r="G52" s="50">
        <f t="shared" si="8"/>
        <v>7456</v>
      </c>
    </row>
    <row r="53" spans="1:7" x14ac:dyDescent="0.25">
      <c r="A53" s="50" t="str">
        <f t="shared" si="4"/>
        <v>HUELVA</v>
      </c>
      <c r="B53" s="51">
        <f t="shared" si="2"/>
        <v>75115</v>
      </c>
      <c r="C53" s="51">
        <f t="shared" si="3"/>
        <v>76319</v>
      </c>
      <c r="D53" s="51">
        <f t="shared" si="6"/>
        <v>9</v>
      </c>
      <c r="E53" s="50" t="str">
        <f t="shared" si="5"/>
        <v>CARTAGENA</v>
      </c>
      <c r="F53" s="50">
        <f t="shared" si="7"/>
        <v>25656</v>
      </c>
      <c r="G53" s="50">
        <f t="shared" si="8"/>
        <v>57546</v>
      </c>
    </row>
    <row r="54" spans="1:7" x14ac:dyDescent="0.25">
      <c r="A54" s="50" t="str">
        <f t="shared" si="4"/>
        <v>LAS PALMAS</v>
      </c>
      <c r="B54" s="51">
        <f t="shared" si="2"/>
        <v>1267118</v>
      </c>
      <c r="C54" s="51">
        <f t="shared" si="3"/>
        <v>1350575</v>
      </c>
      <c r="D54" s="51">
        <f t="shared" si="6"/>
        <v>2</v>
      </c>
      <c r="E54" s="50" t="str">
        <f t="shared" si="5"/>
        <v>A CORUÑA</v>
      </c>
      <c r="F54" s="50">
        <f t="shared" si="7"/>
        <v>24970</v>
      </c>
      <c r="G54" s="50">
        <f t="shared" si="8"/>
        <v>17987</v>
      </c>
    </row>
    <row r="55" spans="1:7" x14ac:dyDescent="0.25">
      <c r="A55" s="50" t="str">
        <f t="shared" si="4"/>
        <v>MÁLAGA</v>
      </c>
      <c r="B55" s="51">
        <f t="shared" si="2"/>
        <v>52254</v>
      </c>
      <c r="C55" s="51">
        <f t="shared" si="3"/>
        <v>38233</v>
      </c>
      <c r="D55" s="51">
        <f t="shared" si="6"/>
        <v>12</v>
      </c>
      <c r="E55" s="50" t="str">
        <f t="shared" si="5"/>
        <v>GIJÓN</v>
      </c>
      <c r="F55" s="50">
        <f t="shared" si="7"/>
        <v>24238</v>
      </c>
      <c r="G55" s="50">
        <f t="shared" si="8"/>
        <v>25352</v>
      </c>
    </row>
    <row r="56" spans="1:7" x14ac:dyDescent="0.25">
      <c r="A56" s="50" t="str">
        <f t="shared" si="4"/>
        <v>MARÍN Y RÍA DE PONTEVEDRA</v>
      </c>
      <c r="B56" s="51">
        <f t="shared" si="2"/>
        <v>10707</v>
      </c>
      <c r="C56" s="51">
        <f t="shared" si="3"/>
        <v>10804</v>
      </c>
      <c r="D56" s="51">
        <f t="shared" si="6"/>
        <v>23</v>
      </c>
      <c r="E56" s="50" t="str">
        <f t="shared" si="5"/>
        <v>AVILÉS</v>
      </c>
      <c r="F56" s="50">
        <f t="shared" ref="F56:F66" si="9">LOOKUP(E56,$A$39:$A$66,$B$39:$B$66)</f>
        <v>18852</v>
      </c>
      <c r="G56" s="50">
        <f t="shared" si="8"/>
        <v>12203</v>
      </c>
    </row>
    <row r="57" spans="1:7" x14ac:dyDescent="0.25">
      <c r="A57" s="50" t="str">
        <f t="shared" si="4"/>
        <v>MELILLA</v>
      </c>
      <c r="B57" s="51">
        <f t="shared" si="2"/>
        <v>2585</v>
      </c>
      <c r="C57" s="51">
        <f t="shared" si="3"/>
        <v>10780</v>
      </c>
      <c r="D57" s="51">
        <f t="shared" si="6"/>
        <v>27</v>
      </c>
      <c r="E57" s="50" t="str">
        <f t="shared" si="5"/>
        <v>SANTANDER</v>
      </c>
      <c r="F57" s="50">
        <f t="shared" si="9"/>
        <v>18360</v>
      </c>
      <c r="G57" s="50">
        <f t="shared" si="8"/>
        <v>20873</v>
      </c>
    </row>
    <row r="58" spans="1:7" x14ac:dyDescent="0.25">
      <c r="A58" s="50" t="str">
        <f t="shared" si="4"/>
        <v>MOTRIL</v>
      </c>
      <c r="B58" s="51">
        <f t="shared" si="2"/>
        <v>17236</v>
      </c>
      <c r="C58" s="51">
        <f t="shared" si="3"/>
        <v>13623</v>
      </c>
      <c r="D58" s="51">
        <f t="shared" si="6"/>
        <v>20</v>
      </c>
      <c r="E58" s="50" t="str">
        <f t="shared" si="5"/>
        <v>MOTRIL</v>
      </c>
      <c r="F58" s="50">
        <f t="shared" si="9"/>
        <v>17236</v>
      </c>
      <c r="G58" s="50">
        <f t="shared" si="8"/>
        <v>13623</v>
      </c>
    </row>
    <row r="59" spans="1:7" x14ac:dyDescent="0.25">
      <c r="A59" s="50" t="str">
        <f t="shared" si="4"/>
        <v>PASAIA</v>
      </c>
      <c r="B59" s="51">
        <f t="shared" si="2"/>
        <v>13599</v>
      </c>
      <c r="C59" s="51">
        <f t="shared" si="3"/>
        <v>17404</v>
      </c>
      <c r="D59" s="51">
        <f t="shared" si="6"/>
        <v>21</v>
      </c>
      <c r="E59" s="50" t="str">
        <f t="shared" si="5"/>
        <v>PASAIA</v>
      </c>
      <c r="F59" s="50">
        <f t="shared" si="9"/>
        <v>13599</v>
      </c>
      <c r="G59" s="50">
        <f t="shared" si="8"/>
        <v>17404</v>
      </c>
    </row>
    <row r="60" spans="1:7" x14ac:dyDescent="0.25">
      <c r="A60" s="50" t="str">
        <f t="shared" si="4"/>
        <v>SANTA CRUZ DE TENERIFE</v>
      </c>
      <c r="B60" s="51">
        <f t="shared" si="2"/>
        <v>368618</v>
      </c>
      <c r="C60" s="51">
        <f t="shared" si="3"/>
        <v>316451</v>
      </c>
      <c r="D60" s="51">
        <f t="shared" si="6"/>
        <v>4</v>
      </c>
      <c r="E60" s="50" t="str">
        <f t="shared" si="5"/>
        <v>CASTELLÓN</v>
      </c>
      <c r="F60" s="50">
        <f t="shared" si="9"/>
        <v>11231</v>
      </c>
      <c r="G60" s="50">
        <f t="shared" si="8"/>
        <v>11356</v>
      </c>
    </row>
    <row r="61" spans="1:7" x14ac:dyDescent="0.25">
      <c r="A61" s="50" t="str">
        <f t="shared" si="4"/>
        <v>SANTANDER</v>
      </c>
      <c r="B61" s="51">
        <f t="shared" si="2"/>
        <v>18360</v>
      </c>
      <c r="C61" s="51">
        <f t="shared" si="3"/>
        <v>20873</v>
      </c>
      <c r="D61" s="51">
        <f t="shared" si="6"/>
        <v>19</v>
      </c>
      <c r="E61" s="50" t="str">
        <f t="shared" si="5"/>
        <v>MARÍN Y RÍA DE PONTEVEDRA</v>
      </c>
      <c r="F61" s="50">
        <f t="shared" si="9"/>
        <v>10707</v>
      </c>
      <c r="G61" s="50">
        <f t="shared" si="8"/>
        <v>10804</v>
      </c>
    </row>
    <row r="62" spans="1:7" x14ac:dyDescent="0.25">
      <c r="A62" s="50" t="str">
        <f t="shared" si="4"/>
        <v>SEVILLA</v>
      </c>
      <c r="B62" s="51">
        <f t="shared" si="2"/>
        <v>9708</v>
      </c>
      <c r="C62" s="51">
        <f t="shared" si="3"/>
        <v>7170</v>
      </c>
      <c r="D62" s="51">
        <f t="shared" si="6"/>
        <v>25</v>
      </c>
      <c r="E62" s="50" t="str">
        <f t="shared" si="5"/>
        <v>ALICANTE</v>
      </c>
      <c r="F62" s="50">
        <f t="shared" si="9"/>
        <v>10484</v>
      </c>
      <c r="G62" s="50">
        <f t="shared" si="8"/>
        <v>11719</v>
      </c>
    </row>
    <row r="63" spans="1:7" x14ac:dyDescent="0.25">
      <c r="A63" s="50" t="str">
        <f t="shared" si="4"/>
        <v>TARRAGONA</v>
      </c>
      <c r="B63" s="51">
        <f t="shared" si="2"/>
        <v>29566</v>
      </c>
      <c r="C63" s="51">
        <f t="shared" si="3"/>
        <v>7456</v>
      </c>
      <c r="D63" s="51">
        <f t="shared" si="6"/>
        <v>14</v>
      </c>
      <c r="E63" s="50" t="str">
        <f t="shared" si="5"/>
        <v>SEVILLA</v>
      </c>
      <c r="F63" s="50">
        <f t="shared" si="9"/>
        <v>9708</v>
      </c>
      <c r="G63" s="50">
        <f t="shared" si="8"/>
        <v>7170</v>
      </c>
    </row>
    <row r="64" spans="1:7" x14ac:dyDescent="0.25">
      <c r="A64" s="50" t="str">
        <f t="shared" si="4"/>
        <v>VALENCIA</v>
      </c>
      <c r="B64" s="51">
        <f t="shared" si="2"/>
        <v>147578</v>
      </c>
      <c r="C64" s="51">
        <f t="shared" si="3"/>
        <v>236554</v>
      </c>
      <c r="D64" s="51">
        <f t="shared" si="6"/>
        <v>6</v>
      </c>
      <c r="E64" s="50" t="str">
        <f t="shared" si="5"/>
        <v>FERROL-SAN CIBRAO</v>
      </c>
      <c r="F64" s="50">
        <f t="shared" si="9"/>
        <v>6125</v>
      </c>
      <c r="G64" s="50">
        <f t="shared" si="8"/>
        <v>5761</v>
      </c>
    </row>
    <row r="65" spans="1:7" x14ac:dyDescent="0.25">
      <c r="A65" s="50" t="str">
        <f t="shared" si="4"/>
        <v>VIGO</v>
      </c>
      <c r="B65" s="51">
        <f t="shared" si="2"/>
        <v>87929</v>
      </c>
      <c r="C65" s="51">
        <f t="shared" si="3"/>
        <v>91711</v>
      </c>
      <c r="D65" s="51">
        <f t="shared" si="6"/>
        <v>7</v>
      </c>
      <c r="E65" s="50" t="str">
        <f t="shared" si="5"/>
        <v>MELILLA</v>
      </c>
      <c r="F65" s="50">
        <f t="shared" si="9"/>
        <v>2585</v>
      </c>
      <c r="G65" s="50">
        <f t="shared" si="8"/>
        <v>10780</v>
      </c>
    </row>
    <row r="66" spans="1:7" x14ac:dyDescent="0.25">
      <c r="A66" s="50" t="str">
        <f t="shared" si="4"/>
        <v>VILAGARCÍA</v>
      </c>
      <c r="B66" s="51">
        <f t="shared" si="2"/>
        <v>2454</v>
      </c>
      <c r="C66" s="51">
        <f t="shared" si="3"/>
        <v>3796</v>
      </c>
      <c r="D66" s="51">
        <f t="shared" si="6"/>
        <v>28</v>
      </c>
      <c r="E66" s="50" t="str">
        <f t="shared" si="5"/>
        <v>VILAGARCÍA</v>
      </c>
      <c r="F66" s="50">
        <f t="shared" si="9"/>
        <v>2454</v>
      </c>
      <c r="G66" s="50">
        <f t="shared" si="8"/>
        <v>3796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B17" sqref="B17:E1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2600</v>
      </c>
      <c r="C7" s="44">
        <v>2362</v>
      </c>
      <c r="D7" s="44">
        <v>12665</v>
      </c>
      <c r="E7" s="44">
        <v>13294</v>
      </c>
      <c r="F7" s="11">
        <f>((E7*100)/D7)-100</f>
        <v>4.9664429530201346</v>
      </c>
      <c r="G7" s="1"/>
      <c r="H7" s="1"/>
      <c r="I7" s="1"/>
    </row>
    <row r="8" spans="1:12" x14ac:dyDescent="0.25">
      <c r="A8" s="12" t="s">
        <v>31</v>
      </c>
      <c r="B8" s="45">
        <v>394</v>
      </c>
      <c r="C8" s="45">
        <v>191</v>
      </c>
      <c r="D8" s="45">
        <v>2073</v>
      </c>
      <c r="E8" s="45">
        <v>1594</v>
      </c>
      <c r="F8" s="14">
        <f t="shared" ref="F8:F34" si="0">((E8*100)/D8)-100</f>
        <v>-23.106608779546548</v>
      </c>
      <c r="G8" s="1"/>
      <c r="H8" s="1"/>
      <c r="I8" s="1"/>
    </row>
    <row r="9" spans="1:12" x14ac:dyDescent="0.25">
      <c r="A9" s="9" t="s">
        <v>164</v>
      </c>
      <c r="B9" s="44">
        <v>2456</v>
      </c>
      <c r="C9" s="44">
        <v>3030</v>
      </c>
      <c r="D9" s="44">
        <v>12196</v>
      </c>
      <c r="E9" s="44">
        <v>13827</v>
      </c>
      <c r="F9" s="11">
        <f t="shared" si="0"/>
        <v>13.373237126926867</v>
      </c>
      <c r="G9" s="1"/>
      <c r="H9" s="1"/>
      <c r="I9" s="1"/>
    </row>
    <row r="10" spans="1:12" x14ac:dyDescent="0.25">
      <c r="A10" s="12" t="s">
        <v>166</v>
      </c>
      <c r="B10" s="45">
        <v>823</v>
      </c>
      <c r="C10" s="45">
        <v>918</v>
      </c>
      <c r="D10" s="45">
        <v>6422</v>
      </c>
      <c r="E10" s="45">
        <v>4415</v>
      </c>
      <c r="F10" s="14">
        <f t="shared" si="0"/>
        <v>-31.251946434132662</v>
      </c>
      <c r="G10" s="1"/>
      <c r="H10" s="1"/>
      <c r="I10" s="1"/>
    </row>
    <row r="11" spans="1:12" x14ac:dyDescent="0.25">
      <c r="A11" s="9" t="s">
        <v>167</v>
      </c>
      <c r="B11" s="44">
        <v>248151</v>
      </c>
      <c r="C11" s="44">
        <v>209208</v>
      </c>
      <c r="D11" s="44">
        <v>1614737</v>
      </c>
      <c r="E11" s="44">
        <v>1351781</v>
      </c>
      <c r="F11" s="11">
        <f t="shared" si="0"/>
        <v>-16.28475720813978</v>
      </c>
      <c r="G11" s="1"/>
      <c r="H11" s="1"/>
      <c r="I11" s="1"/>
    </row>
    <row r="12" spans="1:12" x14ac:dyDescent="0.25">
      <c r="A12" s="12" t="s">
        <v>168</v>
      </c>
      <c r="B12" s="45">
        <v>1521</v>
      </c>
      <c r="C12" s="45">
        <v>1606</v>
      </c>
      <c r="D12" s="45">
        <v>7020</v>
      </c>
      <c r="E12" s="45">
        <v>9095</v>
      </c>
      <c r="F12" s="14">
        <f t="shared" si="0"/>
        <v>29.558404558404561</v>
      </c>
      <c r="G12" s="1"/>
      <c r="H12" s="1"/>
      <c r="I12" s="1"/>
    </row>
    <row r="13" spans="1:12" x14ac:dyDescent="0.25">
      <c r="A13" s="9" t="s">
        <v>32</v>
      </c>
      <c r="B13" s="44">
        <v>587</v>
      </c>
      <c r="C13" s="44">
        <v>619</v>
      </c>
      <c r="D13" s="44">
        <v>2335</v>
      </c>
      <c r="E13" s="44">
        <v>2331</v>
      </c>
      <c r="F13" s="11">
        <f t="shared" si="0"/>
        <v>-0.17130620985010125</v>
      </c>
      <c r="G13" s="1"/>
      <c r="H13" s="1"/>
      <c r="I13" s="1"/>
    </row>
    <row r="14" spans="1:12" x14ac:dyDescent="0.25">
      <c r="A14" s="12" t="s">
        <v>33</v>
      </c>
      <c r="B14" s="45">
        <v>81146</v>
      </c>
      <c r="C14" s="45">
        <v>64707</v>
      </c>
      <c r="D14" s="45">
        <v>380388</v>
      </c>
      <c r="E14" s="45">
        <v>364296</v>
      </c>
      <c r="F14" s="14">
        <f t="shared" si="0"/>
        <v>-4.2304173633237667</v>
      </c>
      <c r="G14" s="1"/>
      <c r="H14" s="1"/>
      <c r="I14" s="1"/>
    </row>
    <row r="15" spans="1:12" x14ac:dyDescent="0.25">
      <c r="A15" s="9" t="s">
        <v>34</v>
      </c>
      <c r="B15" s="44">
        <v>5190</v>
      </c>
      <c r="C15" s="44">
        <v>5946</v>
      </c>
      <c r="D15" s="44">
        <v>29180</v>
      </c>
      <c r="E15" s="44">
        <v>31809</v>
      </c>
      <c r="F15" s="11">
        <f t="shared" si="0"/>
        <v>9.0095956134338593</v>
      </c>
      <c r="G15" s="1"/>
      <c r="H15" s="1"/>
      <c r="I15" s="1"/>
    </row>
    <row r="16" spans="1:12" x14ac:dyDescent="0.25">
      <c r="A16" s="12" t="s">
        <v>35</v>
      </c>
      <c r="B16" s="45">
        <v>964</v>
      </c>
      <c r="C16" s="45">
        <v>0</v>
      </c>
      <c r="D16" s="45">
        <v>2768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43216</v>
      </c>
      <c r="C18" s="45">
        <v>52559</v>
      </c>
      <c r="D18" s="45">
        <v>263337</v>
      </c>
      <c r="E18" s="45">
        <v>283498</v>
      </c>
      <c r="F18" s="14">
        <f t="shared" si="0"/>
        <v>7.655969347262257</v>
      </c>
      <c r="G18" s="1"/>
      <c r="H18" s="1"/>
      <c r="I18" s="1"/>
    </row>
    <row r="19" spans="1:9" x14ac:dyDescent="0.25">
      <c r="A19" s="9" t="s">
        <v>37</v>
      </c>
      <c r="B19" s="44">
        <v>1023</v>
      </c>
      <c r="C19" s="44">
        <v>331</v>
      </c>
      <c r="D19" s="44">
        <v>2210</v>
      </c>
      <c r="E19" s="44">
        <v>3275</v>
      </c>
      <c r="F19" s="11">
        <f t="shared" si="0"/>
        <v>48.190045248868785</v>
      </c>
      <c r="G19" s="1"/>
      <c r="H19" s="1"/>
      <c r="I19" s="1"/>
    </row>
    <row r="20" spans="1:9" x14ac:dyDescent="0.25">
      <c r="A20" s="12" t="s">
        <v>170</v>
      </c>
      <c r="B20" s="45">
        <v>3923</v>
      </c>
      <c r="C20" s="45">
        <v>4520</v>
      </c>
      <c r="D20" s="45">
        <v>25352</v>
      </c>
      <c r="E20" s="45">
        <v>24238</v>
      </c>
      <c r="F20" s="14">
        <f t="shared" si="0"/>
        <v>-4.3941306405806273</v>
      </c>
      <c r="G20" s="1"/>
      <c r="H20" s="1"/>
      <c r="I20" s="1"/>
    </row>
    <row r="21" spans="1:9" x14ac:dyDescent="0.25">
      <c r="A21" s="9" t="s">
        <v>38</v>
      </c>
      <c r="B21" s="44">
        <v>14668</v>
      </c>
      <c r="C21" s="44">
        <v>11062</v>
      </c>
      <c r="D21" s="44">
        <v>66174</v>
      </c>
      <c r="E21" s="44">
        <v>66188</v>
      </c>
      <c r="F21" s="11">
        <f t="shared" si="0"/>
        <v>2.1156345392455478E-2</v>
      </c>
      <c r="G21" s="1"/>
      <c r="H21" s="1"/>
      <c r="I21" s="1"/>
    </row>
    <row r="22" spans="1:9" x14ac:dyDescent="0.25">
      <c r="A22" s="12" t="s">
        <v>59</v>
      </c>
      <c r="B22" s="45">
        <v>182185</v>
      </c>
      <c r="C22" s="45">
        <v>185642</v>
      </c>
      <c r="D22" s="45">
        <v>1207823</v>
      </c>
      <c r="E22" s="45">
        <v>1111995</v>
      </c>
      <c r="F22" s="14">
        <f t="shared" si="0"/>
        <v>-7.933943963643685</v>
      </c>
      <c r="G22" s="1"/>
      <c r="H22" s="1"/>
      <c r="I22" s="1"/>
    </row>
    <row r="23" spans="1:9" x14ac:dyDescent="0.25">
      <c r="A23" s="9" t="s">
        <v>171</v>
      </c>
      <c r="B23" s="44">
        <v>2252</v>
      </c>
      <c r="C23" s="44">
        <v>3424</v>
      </c>
      <c r="D23" s="44">
        <v>13744</v>
      </c>
      <c r="E23" s="44">
        <v>24689</v>
      </c>
      <c r="F23" s="11">
        <f t="shared" si="0"/>
        <v>79.634749708963909</v>
      </c>
      <c r="G23" s="1"/>
      <c r="H23" s="1"/>
      <c r="I23" s="1"/>
    </row>
    <row r="24" spans="1:9" x14ac:dyDescent="0.25">
      <c r="A24" s="12" t="s">
        <v>173</v>
      </c>
      <c r="B24" s="45">
        <v>2062</v>
      </c>
      <c r="C24" s="45">
        <v>1269</v>
      </c>
      <c r="D24" s="45">
        <v>6565</v>
      </c>
      <c r="E24" s="45">
        <v>6166</v>
      </c>
      <c r="F24" s="14">
        <f t="shared" si="0"/>
        <v>-6.0776846915460823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1809</v>
      </c>
      <c r="C26" s="45">
        <v>1677</v>
      </c>
      <c r="D26" s="45">
        <v>10700</v>
      </c>
      <c r="E26" s="45">
        <v>12720</v>
      </c>
      <c r="F26" s="14">
        <f t="shared" si="0"/>
        <v>18.878504672897193</v>
      </c>
      <c r="G26" s="1"/>
      <c r="H26" s="1"/>
      <c r="I26" s="1"/>
    </row>
    <row r="27" spans="1:9" x14ac:dyDescent="0.25">
      <c r="A27" s="9" t="s">
        <v>41</v>
      </c>
      <c r="B27" s="44">
        <v>1149</v>
      </c>
      <c r="C27" s="44">
        <v>466</v>
      </c>
      <c r="D27" s="44">
        <v>4441</v>
      </c>
      <c r="E27" s="44">
        <v>3631</v>
      </c>
      <c r="F27" s="11">
        <f t="shared" si="0"/>
        <v>-18.239135329880654</v>
      </c>
      <c r="G27" s="1"/>
      <c r="H27" s="1"/>
      <c r="I27" s="1"/>
    </row>
    <row r="28" spans="1:9" x14ac:dyDescent="0.25">
      <c r="A28" s="12" t="s">
        <v>42</v>
      </c>
      <c r="B28" s="45">
        <v>33292</v>
      </c>
      <c r="C28" s="45">
        <v>45032</v>
      </c>
      <c r="D28" s="45">
        <v>252048</v>
      </c>
      <c r="E28" s="45">
        <v>274762</v>
      </c>
      <c r="F28" s="14">
        <f t="shared" si="0"/>
        <v>9.0117755348187671</v>
      </c>
      <c r="G28" s="1"/>
      <c r="H28" s="1"/>
      <c r="I28" s="1"/>
    </row>
    <row r="29" spans="1:9" x14ac:dyDescent="0.25">
      <c r="A29" s="9" t="s">
        <v>43</v>
      </c>
      <c r="B29" s="44">
        <v>500</v>
      </c>
      <c r="C29" s="44">
        <v>511</v>
      </c>
      <c r="D29" s="44">
        <v>3548</v>
      </c>
      <c r="E29" s="44">
        <v>3395</v>
      </c>
      <c r="F29" s="11">
        <f t="shared" si="0"/>
        <v>-4.3122886133032665</v>
      </c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1182</v>
      </c>
      <c r="C31" s="44">
        <v>1092</v>
      </c>
      <c r="D31" s="44">
        <v>6362</v>
      </c>
      <c r="E31" s="44">
        <v>8251</v>
      </c>
      <c r="F31" s="11">
        <f t="shared" si="0"/>
        <v>29.691920779629044</v>
      </c>
      <c r="G31" s="1"/>
      <c r="H31" s="1"/>
      <c r="I31" s="1"/>
    </row>
    <row r="32" spans="1:9" x14ac:dyDescent="0.25">
      <c r="A32" s="12" t="s">
        <v>46</v>
      </c>
      <c r="B32" s="45">
        <v>38345</v>
      </c>
      <c r="C32" s="45">
        <v>18117</v>
      </c>
      <c r="D32" s="45">
        <v>199047</v>
      </c>
      <c r="E32" s="45">
        <v>108461</v>
      </c>
      <c r="F32" s="14">
        <f t="shared" si="0"/>
        <v>-45.509854456485151</v>
      </c>
      <c r="G32" s="1"/>
      <c r="H32" s="1"/>
      <c r="I32" s="1"/>
    </row>
    <row r="33" spans="1:9" x14ac:dyDescent="0.25">
      <c r="A33" s="9" t="s">
        <v>47</v>
      </c>
      <c r="B33" s="44">
        <v>10355</v>
      </c>
      <c r="C33" s="44">
        <v>11745</v>
      </c>
      <c r="D33" s="44">
        <v>41372</v>
      </c>
      <c r="E33" s="44">
        <v>41178</v>
      </c>
      <c r="F33" s="11">
        <f t="shared" si="0"/>
        <v>-0.46891617519095519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82</v>
      </c>
      <c r="D34" s="45">
        <v>454</v>
      </c>
      <c r="E34" s="45">
        <v>215</v>
      </c>
      <c r="F34" s="14">
        <f t="shared" si="0"/>
        <v>-52.643171806167402</v>
      </c>
      <c r="G34" s="1"/>
      <c r="H34" s="1"/>
      <c r="I34" s="1"/>
    </row>
    <row r="35" spans="1:9" x14ac:dyDescent="0.25">
      <c r="A35" s="15" t="s">
        <v>48</v>
      </c>
      <c r="B35" s="16">
        <f>SUM(B7:B34)</f>
        <v>679793</v>
      </c>
      <c r="C35" s="16">
        <f t="shared" ref="C35:E35" si="1">SUM(C7:C34)</f>
        <v>626116</v>
      </c>
      <c r="D35" s="16">
        <f t="shared" si="1"/>
        <v>4172961</v>
      </c>
      <c r="E35" s="16">
        <f t="shared" si="1"/>
        <v>3765104</v>
      </c>
      <c r="F35" s="17">
        <f t="shared" ref="F35" si="2">((E35*100)/D35)-100</f>
        <v>-9.7738033017802053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13294</v>
      </c>
      <c r="C39" s="51">
        <f t="shared" si="4"/>
        <v>12665</v>
      </c>
      <c r="D39" s="51">
        <f>_xlfn.RANK.EQ(B39,$B$39:$B$66)+COUNTIF($B$39:$B$66,B39)-1</f>
        <v>13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1351781</v>
      </c>
      <c r="G39" s="50">
        <f>LOOKUP(E39,$A$39:$A$66,$C$39:$C$66)</f>
        <v>1614737</v>
      </c>
    </row>
    <row r="40" spans="1:9" x14ac:dyDescent="0.25">
      <c r="A40" s="50" t="str">
        <f t="shared" si="5"/>
        <v>ALICANTE</v>
      </c>
      <c r="B40" s="51">
        <f t="shared" si="3"/>
        <v>1594</v>
      </c>
      <c r="C40" s="51">
        <f t="shared" si="4"/>
        <v>2073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1111995</v>
      </c>
      <c r="G40" s="50">
        <f t="shared" ref="G40:G66" si="9">LOOKUP(E40,$A$39:$A$66,$C$39:$C$66)</f>
        <v>1207823</v>
      </c>
    </row>
    <row r="41" spans="1:9" x14ac:dyDescent="0.25">
      <c r="A41" s="50" t="str">
        <f t="shared" si="5"/>
        <v>ALMERÍA</v>
      </c>
      <c r="B41" s="51">
        <f t="shared" si="3"/>
        <v>13827</v>
      </c>
      <c r="C41" s="51">
        <f t="shared" si="4"/>
        <v>12196</v>
      </c>
      <c r="D41" s="51">
        <f t="shared" si="7"/>
        <v>12</v>
      </c>
      <c r="E41" s="50" t="str">
        <f t="shared" si="6"/>
        <v>BARCELONA</v>
      </c>
      <c r="F41" s="50">
        <f t="shared" si="8"/>
        <v>364296</v>
      </c>
      <c r="G41" s="50">
        <f t="shared" si="9"/>
        <v>380388</v>
      </c>
    </row>
    <row r="42" spans="1:9" x14ac:dyDescent="0.25">
      <c r="A42" s="50" t="str">
        <f t="shared" si="5"/>
        <v>AVILÉS</v>
      </c>
      <c r="B42" s="51">
        <f t="shared" si="3"/>
        <v>4415</v>
      </c>
      <c r="C42" s="51">
        <f t="shared" si="4"/>
        <v>6422</v>
      </c>
      <c r="D42" s="51">
        <f t="shared" si="7"/>
        <v>18</v>
      </c>
      <c r="E42" s="50" t="str">
        <f t="shared" si="6"/>
        <v>CEUTA</v>
      </c>
      <c r="F42" s="50">
        <f t="shared" si="8"/>
        <v>283498</v>
      </c>
      <c r="G42" s="50">
        <f t="shared" si="9"/>
        <v>263337</v>
      </c>
    </row>
    <row r="43" spans="1:9" x14ac:dyDescent="0.25">
      <c r="A43" s="50" t="str">
        <f t="shared" si="5"/>
        <v>BAHÍA DE ALGECIRAS</v>
      </c>
      <c r="B43" s="51">
        <f t="shared" si="3"/>
        <v>1351781</v>
      </c>
      <c r="C43" s="51">
        <f t="shared" si="4"/>
        <v>1614737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274762</v>
      </c>
      <c r="G43" s="50">
        <f t="shared" si="9"/>
        <v>252048</v>
      </c>
    </row>
    <row r="44" spans="1:9" x14ac:dyDescent="0.25">
      <c r="A44" s="50" t="str">
        <f t="shared" si="5"/>
        <v>BAHÍA DE CÁDIZ</v>
      </c>
      <c r="B44" s="51">
        <f t="shared" si="3"/>
        <v>9095</v>
      </c>
      <c r="C44" s="51">
        <f t="shared" si="4"/>
        <v>7020</v>
      </c>
      <c r="D44" s="51">
        <f t="shared" si="7"/>
        <v>15</v>
      </c>
      <c r="E44" s="50" t="str">
        <f t="shared" si="6"/>
        <v>VALENCIA</v>
      </c>
      <c r="F44" s="50">
        <f t="shared" si="8"/>
        <v>108461</v>
      </c>
      <c r="G44" s="50">
        <f t="shared" si="9"/>
        <v>199047</v>
      </c>
    </row>
    <row r="45" spans="1:9" x14ac:dyDescent="0.25">
      <c r="A45" s="50" t="str">
        <f t="shared" si="5"/>
        <v>BALEARES</v>
      </c>
      <c r="B45" s="51">
        <f t="shared" si="3"/>
        <v>2331</v>
      </c>
      <c r="C45" s="51">
        <f t="shared" si="4"/>
        <v>2335</v>
      </c>
      <c r="D45" s="51">
        <f t="shared" si="7"/>
        <v>22</v>
      </c>
      <c r="E45" s="50" t="str">
        <f t="shared" si="6"/>
        <v>HUELVA</v>
      </c>
      <c r="F45" s="50">
        <f t="shared" si="8"/>
        <v>66188</v>
      </c>
      <c r="G45" s="50">
        <f t="shared" si="9"/>
        <v>66174</v>
      </c>
    </row>
    <row r="46" spans="1:9" x14ac:dyDescent="0.25">
      <c r="A46" s="50" t="str">
        <f t="shared" si="5"/>
        <v>BARCELONA</v>
      </c>
      <c r="B46" s="51">
        <f t="shared" si="3"/>
        <v>364296</v>
      </c>
      <c r="C46" s="51">
        <f t="shared" si="4"/>
        <v>380388</v>
      </c>
      <c r="D46" s="51">
        <f t="shared" si="7"/>
        <v>3</v>
      </c>
      <c r="E46" s="50" t="str">
        <f t="shared" si="6"/>
        <v>VIGO</v>
      </c>
      <c r="F46" s="50">
        <f t="shared" si="8"/>
        <v>41178</v>
      </c>
      <c r="G46" s="50">
        <f t="shared" si="9"/>
        <v>41372</v>
      </c>
    </row>
    <row r="47" spans="1:9" x14ac:dyDescent="0.25">
      <c r="A47" s="50" t="str">
        <f t="shared" si="5"/>
        <v>BILBAO</v>
      </c>
      <c r="B47" s="51">
        <f t="shared" si="3"/>
        <v>31809</v>
      </c>
      <c r="C47" s="51">
        <f t="shared" si="4"/>
        <v>29180</v>
      </c>
      <c r="D47" s="51">
        <f t="shared" si="7"/>
        <v>9</v>
      </c>
      <c r="E47" s="50" t="str">
        <f t="shared" si="6"/>
        <v>BILBAO</v>
      </c>
      <c r="F47" s="50">
        <f t="shared" si="8"/>
        <v>31809</v>
      </c>
      <c r="G47" s="50">
        <f t="shared" si="9"/>
        <v>29180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2768</v>
      </c>
      <c r="D48" s="51">
        <f t="shared" si="7"/>
        <v>28</v>
      </c>
      <c r="E48" s="50" t="str">
        <f t="shared" si="6"/>
        <v>MÁLAGA</v>
      </c>
      <c r="F48" s="50">
        <f t="shared" si="8"/>
        <v>24689</v>
      </c>
      <c r="G48" s="50">
        <f t="shared" si="9"/>
        <v>13744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GIJÓN</v>
      </c>
      <c r="F49" s="50">
        <f t="shared" si="8"/>
        <v>24238</v>
      </c>
      <c r="G49" s="50">
        <f t="shared" si="9"/>
        <v>25352</v>
      </c>
    </row>
    <row r="50" spans="1:7" x14ac:dyDescent="0.25">
      <c r="A50" s="50" t="str">
        <f t="shared" si="5"/>
        <v>CEUTA</v>
      </c>
      <c r="B50" s="51">
        <f t="shared" si="3"/>
        <v>283498</v>
      </c>
      <c r="C50" s="51">
        <f t="shared" si="4"/>
        <v>263337</v>
      </c>
      <c r="D50" s="51">
        <f t="shared" si="7"/>
        <v>4</v>
      </c>
      <c r="E50" s="50" t="str">
        <f t="shared" si="6"/>
        <v>ALMERÍA</v>
      </c>
      <c r="F50" s="50">
        <f t="shared" si="8"/>
        <v>13827</v>
      </c>
      <c r="G50" s="50">
        <f t="shared" si="9"/>
        <v>12196</v>
      </c>
    </row>
    <row r="51" spans="1:7" x14ac:dyDescent="0.25">
      <c r="A51" s="50" t="str">
        <f t="shared" si="5"/>
        <v>FERROL-SAN CIBRAO</v>
      </c>
      <c r="B51" s="51">
        <f t="shared" si="3"/>
        <v>3275</v>
      </c>
      <c r="C51" s="51">
        <f t="shared" si="4"/>
        <v>2210</v>
      </c>
      <c r="D51" s="51">
        <f t="shared" si="7"/>
        <v>21</v>
      </c>
      <c r="E51" s="50" t="str">
        <f t="shared" si="6"/>
        <v>A CORUÑA</v>
      </c>
      <c r="F51" s="50">
        <f t="shared" si="8"/>
        <v>13294</v>
      </c>
      <c r="G51" s="50">
        <f t="shared" si="9"/>
        <v>12665</v>
      </c>
    </row>
    <row r="52" spans="1:7" x14ac:dyDescent="0.25">
      <c r="A52" s="50" t="str">
        <f t="shared" si="5"/>
        <v>GIJÓN</v>
      </c>
      <c r="B52" s="51">
        <f t="shared" si="3"/>
        <v>24238</v>
      </c>
      <c r="C52" s="51">
        <f t="shared" si="4"/>
        <v>25352</v>
      </c>
      <c r="D52" s="51">
        <f t="shared" si="7"/>
        <v>11</v>
      </c>
      <c r="E52" s="50" t="str">
        <f t="shared" si="6"/>
        <v>MOTRIL</v>
      </c>
      <c r="F52" s="50">
        <f t="shared" si="8"/>
        <v>12720</v>
      </c>
      <c r="G52" s="50">
        <f t="shared" si="9"/>
        <v>10700</v>
      </c>
    </row>
    <row r="53" spans="1:7" x14ac:dyDescent="0.25">
      <c r="A53" s="50" t="str">
        <f t="shared" si="5"/>
        <v>HUELVA</v>
      </c>
      <c r="B53" s="51">
        <f t="shared" si="3"/>
        <v>66188</v>
      </c>
      <c r="C53" s="51">
        <f t="shared" si="4"/>
        <v>66174</v>
      </c>
      <c r="D53" s="51">
        <f t="shared" si="7"/>
        <v>7</v>
      </c>
      <c r="E53" s="50" t="str">
        <f t="shared" si="6"/>
        <v>BAHÍA DE CÁDIZ</v>
      </c>
      <c r="F53" s="50">
        <f t="shared" si="8"/>
        <v>9095</v>
      </c>
      <c r="G53" s="50">
        <f t="shared" si="9"/>
        <v>7020</v>
      </c>
    </row>
    <row r="54" spans="1:7" x14ac:dyDescent="0.25">
      <c r="A54" s="50" t="str">
        <f t="shared" si="5"/>
        <v>LAS PALMAS</v>
      </c>
      <c r="B54" s="51">
        <f t="shared" si="3"/>
        <v>1111995</v>
      </c>
      <c r="C54" s="51">
        <f t="shared" si="4"/>
        <v>1207823</v>
      </c>
      <c r="D54" s="51">
        <f t="shared" si="7"/>
        <v>2</v>
      </c>
      <c r="E54" s="50" t="str">
        <f t="shared" si="6"/>
        <v>TARRAGONA</v>
      </c>
      <c r="F54" s="50">
        <f t="shared" si="8"/>
        <v>8251</v>
      </c>
      <c r="G54" s="50">
        <f t="shared" si="9"/>
        <v>6362</v>
      </c>
    </row>
    <row r="55" spans="1:7" x14ac:dyDescent="0.25">
      <c r="A55" s="50" t="str">
        <f t="shared" si="5"/>
        <v>MÁLAGA</v>
      </c>
      <c r="B55" s="51">
        <f t="shared" si="3"/>
        <v>24689</v>
      </c>
      <c r="C55" s="51">
        <f t="shared" si="4"/>
        <v>13744</v>
      </c>
      <c r="D55" s="51">
        <f t="shared" si="7"/>
        <v>10</v>
      </c>
      <c r="E55" s="50" t="str">
        <f t="shared" si="6"/>
        <v>MARÍN Y RÍA DE PONTEVEDRA</v>
      </c>
      <c r="F55" s="50">
        <f t="shared" si="8"/>
        <v>6166</v>
      </c>
      <c r="G55" s="50">
        <f t="shared" si="9"/>
        <v>6565</v>
      </c>
    </row>
    <row r="56" spans="1:7" x14ac:dyDescent="0.25">
      <c r="A56" s="50" t="str">
        <f t="shared" si="5"/>
        <v>MARÍN Y RÍA DE PONTEVEDRA</v>
      </c>
      <c r="B56" s="51">
        <f t="shared" si="3"/>
        <v>6166</v>
      </c>
      <c r="C56" s="51">
        <f t="shared" si="4"/>
        <v>6565</v>
      </c>
      <c r="D56" s="51">
        <f t="shared" si="7"/>
        <v>17</v>
      </c>
      <c r="E56" s="50" t="str">
        <f t="shared" si="6"/>
        <v>AVILÉS</v>
      </c>
      <c r="F56" s="50">
        <f t="shared" si="8"/>
        <v>4415</v>
      </c>
      <c r="G56" s="50">
        <f t="shared" si="9"/>
        <v>6422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PASAIA</v>
      </c>
      <c r="F57" s="50">
        <f t="shared" si="8"/>
        <v>3631</v>
      </c>
      <c r="G57" s="50">
        <f t="shared" si="9"/>
        <v>4441</v>
      </c>
    </row>
    <row r="58" spans="1:7" x14ac:dyDescent="0.25">
      <c r="A58" s="50" t="str">
        <f t="shared" si="5"/>
        <v>MOTRIL</v>
      </c>
      <c r="B58" s="51">
        <f t="shared" si="3"/>
        <v>12720</v>
      </c>
      <c r="C58" s="51">
        <f t="shared" si="4"/>
        <v>10700</v>
      </c>
      <c r="D58" s="51">
        <f t="shared" si="7"/>
        <v>14</v>
      </c>
      <c r="E58" s="50" t="str">
        <f t="shared" si="6"/>
        <v>SANTANDER</v>
      </c>
      <c r="F58" s="50">
        <f t="shared" si="8"/>
        <v>3395</v>
      </c>
      <c r="G58" s="50">
        <f t="shared" si="9"/>
        <v>3548</v>
      </c>
    </row>
    <row r="59" spans="1:7" x14ac:dyDescent="0.25">
      <c r="A59" s="50" t="str">
        <f t="shared" si="5"/>
        <v>PASAIA</v>
      </c>
      <c r="B59" s="51">
        <f t="shared" si="3"/>
        <v>3631</v>
      </c>
      <c r="C59" s="51">
        <f t="shared" si="4"/>
        <v>4441</v>
      </c>
      <c r="D59" s="51">
        <f t="shared" si="7"/>
        <v>19</v>
      </c>
      <c r="E59" s="50" t="str">
        <f t="shared" si="6"/>
        <v>FERROL-SAN CIBRAO</v>
      </c>
      <c r="F59" s="50">
        <f t="shared" si="8"/>
        <v>3275</v>
      </c>
      <c r="G59" s="50">
        <f t="shared" si="9"/>
        <v>2210</v>
      </c>
    </row>
    <row r="60" spans="1:7" x14ac:dyDescent="0.25">
      <c r="A60" s="50" t="str">
        <f t="shared" si="5"/>
        <v>SANTA CRUZ DE TENERIFE</v>
      </c>
      <c r="B60" s="51">
        <f t="shared" si="3"/>
        <v>274762</v>
      </c>
      <c r="C60" s="51">
        <f t="shared" si="4"/>
        <v>252048</v>
      </c>
      <c r="D60" s="51">
        <f t="shared" si="7"/>
        <v>5</v>
      </c>
      <c r="E60" s="50" t="str">
        <f t="shared" si="6"/>
        <v>BALEARES</v>
      </c>
      <c r="F60" s="50">
        <f t="shared" si="8"/>
        <v>2331</v>
      </c>
      <c r="G60" s="50">
        <f t="shared" si="9"/>
        <v>2335</v>
      </c>
    </row>
    <row r="61" spans="1:7" x14ac:dyDescent="0.25">
      <c r="A61" s="50" t="str">
        <f t="shared" si="5"/>
        <v>SANTANDER</v>
      </c>
      <c r="B61" s="51">
        <f t="shared" si="3"/>
        <v>3395</v>
      </c>
      <c r="C61" s="51">
        <f t="shared" si="4"/>
        <v>3548</v>
      </c>
      <c r="D61" s="51">
        <f t="shared" si="7"/>
        <v>20</v>
      </c>
      <c r="E61" s="50" t="str">
        <f t="shared" si="6"/>
        <v>ALICANTE</v>
      </c>
      <c r="F61" s="50">
        <f t="shared" si="8"/>
        <v>1594</v>
      </c>
      <c r="G61" s="50">
        <f t="shared" si="9"/>
        <v>2073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215</v>
      </c>
      <c r="G62" s="50">
        <f t="shared" si="9"/>
        <v>454</v>
      </c>
    </row>
    <row r="63" spans="1:7" x14ac:dyDescent="0.25">
      <c r="A63" s="50" t="str">
        <f t="shared" si="5"/>
        <v>TARRAGONA</v>
      </c>
      <c r="B63" s="51">
        <f t="shared" si="3"/>
        <v>8251</v>
      </c>
      <c r="C63" s="51">
        <f t="shared" si="4"/>
        <v>6362</v>
      </c>
      <c r="D63" s="51">
        <f t="shared" si="7"/>
        <v>16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108461</v>
      </c>
      <c r="C64" s="51">
        <f t="shared" si="4"/>
        <v>199047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41178</v>
      </c>
      <c r="C65" s="51">
        <f t="shared" si="4"/>
        <v>41372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215</v>
      </c>
      <c r="C66" s="51">
        <f t="shared" si="4"/>
        <v>454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2768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G26" sqref="G2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22904</v>
      </c>
      <c r="C7" s="44">
        <v>24266</v>
      </c>
      <c r="D7" s="44">
        <v>135503</v>
      </c>
      <c r="E7" s="44">
        <v>141582</v>
      </c>
      <c r="F7" s="11">
        <f>((E7*100)/D7)-100</f>
        <v>4.486247536954906</v>
      </c>
      <c r="G7" s="1"/>
      <c r="H7" s="1"/>
      <c r="I7" s="1"/>
    </row>
    <row r="8" spans="1:12" x14ac:dyDescent="0.25">
      <c r="A8" s="12" t="s">
        <v>31</v>
      </c>
      <c r="B8" s="45">
        <v>0</v>
      </c>
      <c r="C8" s="45">
        <v>0</v>
      </c>
      <c r="D8" s="45">
        <v>0</v>
      </c>
      <c r="E8" s="45">
        <v>0</v>
      </c>
      <c r="F8" s="14"/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0</v>
      </c>
      <c r="F9" s="11"/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226858</v>
      </c>
      <c r="C11" s="44">
        <v>171822</v>
      </c>
      <c r="D11" s="44">
        <v>1581465</v>
      </c>
      <c r="E11" s="44">
        <v>1269848</v>
      </c>
      <c r="F11" s="11">
        <f t="shared" ref="F11:F28" si="0">((E11*100)/D11)-100</f>
        <v>-19.704324787459726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0</v>
      </c>
      <c r="E12" s="45">
        <v>0</v>
      </c>
      <c r="F12" s="14"/>
      <c r="G12" s="1"/>
      <c r="H12" s="1"/>
      <c r="I12" s="1"/>
    </row>
    <row r="13" spans="1:12" x14ac:dyDescent="0.25">
      <c r="A13" s="9" t="s">
        <v>32</v>
      </c>
      <c r="B13" s="44">
        <v>57</v>
      </c>
      <c r="C13" s="44">
        <v>118</v>
      </c>
      <c r="D13" s="44">
        <v>194</v>
      </c>
      <c r="E13" s="44">
        <v>149</v>
      </c>
      <c r="F13" s="11">
        <f t="shared" si="0"/>
        <v>-23.19587628865979</v>
      </c>
      <c r="G13" s="1"/>
      <c r="H13" s="1"/>
      <c r="I13" s="1"/>
    </row>
    <row r="14" spans="1:12" x14ac:dyDescent="0.25">
      <c r="A14" s="12" t="s">
        <v>33</v>
      </c>
      <c r="B14" s="45">
        <v>0</v>
      </c>
      <c r="C14" s="45">
        <v>0</v>
      </c>
      <c r="D14" s="45">
        <v>0</v>
      </c>
      <c r="E14" s="45">
        <v>0</v>
      </c>
      <c r="F14" s="14"/>
      <c r="G14" s="1"/>
      <c r="H14" s="1"/>
      <c r="I14" s="1"/>
    </row>
    <row r="15" spans="1:12" x14ac:dyDescent="0.25">
      <c r="A15" s="9" t="s">
        <v>34</v>
      </c>
      <c r="B15" s="44">
        <v>0</v>
      </c>
      <c r="C15" s="44">
        <v>0</v>
      </c>
      <c r="D15" s="44">
        <v>0</v>
      </c>
      <c r="E15" s="44">
        <v>0</v>
      </c>
      <c r="F15" s="11"/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4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173</v>
      </c>
      <c r="E19" s="44">
        <v>2260</v>
      </c>
      <c r="F19" s="11">
        <f t="shared" si="0"/>
        <v>1206.3583815028901</v>
      </c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0</v>
      </c>
      <c r="E20" s="45">
        <v>0</v>
      </c>
      <c r="F20" s="14"/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20568</v>
      </c>
      <c r="E21" s="44">
        <v>5616</v>
      </c>
      <c r="F21" s="11">
        <f t="shared" si="0"/>
        <v>-72.69544924154026</v>
      </c>
      <c r="G21" s="1"/>
      <c r="H21" s="1"/>
      <c r="I21" s="1"/>
    </row>
    <row r="22" spans="1:9" x14ac:dyDescent="0.25">
      <c r="A22" s="12" t="s">
        <v>59</v>
      </c>
      <c r="B22" s="45">
        <v>0</v>
      </c>
      <c r="C22" s="45">
        <v>0</v>
      </c>
      <c r="D22" s="45">
        <v>0</v>
      </c>
      <c r="E22" s="45">
        <v>0</v>
      </c>
      <c r="F22" s="14"/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0</v>
      </c>
      <c r="D23" s="44">
        <v>0</v>
      </c>
      <c r="E23" s="44">
        <v>0</v>
      </c>
      <c r="F23" s="11"/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0</v>
      </c>
      <c r="F25" s="11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0</v>
      </c>
      <c r="E26" s="45">
        <v>0</v>
      </c>
      <c r="F26" s="14"/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1"/>
      <c r="G27" s="1"/>
      <c r="H27" s="1"/>
      <c r="I27" s="1"/>
    </row>
    <row r="28" spans="1:9" x14ac:dyDescent="0.25">
      <c r="A28" s="12" t="s">
        <v>42</v>
      </c>
      <c r="B28" s="45">
        <v>195</v>
      </c>
      <c r="C28" s="45">
        <v>49</v>
      </c>
      <c r="D28" s="45">
        <v>1252</v>
      </c>
      <c r="E28" s="45">
        <v>429</v>
      </c>
      <c r="F28" s="14">
        <f t="shared" si="0"/>
        <v>-65.734824281150168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1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4"/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0</v>
      </c>
      <c r="C32" s="45">
        <v>0</v>
      </c>
      <c r="D32" s="45">
        <v>0</v>
      </c>
      <c r="E32" s="45">
        <v>0</v>
      </c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582</v>
      </c>
      <c r="D33" s="44">
        <v>0</v>
      </c>
      <c r="E33" s="44">
        <v>2808</v>
      </c>
      <c r="F33" s="11"/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250014</v>
      </c>
      <c r="C35" s="16">
        <f t="shared" ref="C35:E35" si="1">SUM(C7:C34)</f>
        <v>196837</v>
      </c>
      <c r="D35" s="16">
        <f t="shared" si="1"/>
        <v>1739155</v>
      </c>
      <c r="E35" s="16">
        <f t="shared" si="1"/>
        <v>1422692</v>
      </c>
      <c r="F35" s="17">
        <f t="shared" ref="F35" si="2">((E35*100)/D35)-100</f>
        <v>-18.196365476337647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141582</v>
      </c>
      <c r="C39" s="51">
        <f t="shared" si="4"/>
        <v>135503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1269848</v>
      </c>
      <c r="G39" s="50">
        <f>LOOKUP(E39,$A$39:$A$66,$C$39:$C$66)</f>
        <v>1581465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141582</v>
      </c>
      <c r="G40" s="50">
        <f t="shared" ref="G40:G66" si="9">LOOKUP(E40,$A$39:$A$66,$C$39:$C$66)</f>
        <v>135503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20568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2808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1269848</v>
      </c>
      <c r="C43" s="51">
        <f t="shared" si="4"/>
        <v>1581465</v>
      </c>
      <c r="D43" s="51">
        <f t="shared" si="7"/>
        <v>1</v>
      </c>
      <c r="E43" s="50" t="str">
        <f t="shared" si="6"/>
        <v>FERROL-SAN CIBRAO</v>
      </c>
      <c r="F43" s="50">
        <f t="shared" si="8"/>
        <v>2260</v>
      </c>
      <c r="G43" s="50">
        <f t="shared" si="9"/>
        <v>173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SANTA CRUZ DE TENERIFE</v>
      </c>
      <c r="F44" s="50">
        <f t="shared" si="8"/>
        <v>429</v>
      </c>
      <c r="G44" s="50">
        <f t="shared" si="9"/>
        <v>1252</v>
      </c>
      <c r="H44" s="91"/>
    </row>
    <row r="45" spans="1:9" x14ac:dyDescent="0.25">
      <c r="A45" s="50" t="str">
        <f t="shared" si="5"/>
        <v>BALEARES</v>
      </c>
      <c r="B45" s="51">
        <f t="shared" si="3"/>
        <v>149</v>
      </c>
      <c r="C45" s="51">
        <f t="shared" si="4"/>
        <v>194</v>
      </c>
      <c r="D45" s="51">
        <f t="shared" si="7"/>
        <v>7</v>
      </c>
      <c r="E45" s="50" t="str">
        <f t="shared" si="6"/>
        <v>BALEARES</v>
      </c>
      <c r="F45" s="50">
        <f t="shared" si="8"/>
        <v>149</v>
      </c>
      <c r="G45" s="50">
        <f t="shared" si="9"/>
        <v>194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e">
        <f t="shared" si="6"/>
        <v>#N/A</v>
      </c>
      <c r="F46" s="50" t="e">
        <f t="shared" si="8"/>
        <v>#N/A</v>
      </c>
      <c r="G46" s="50" t="e">
        <f t="shared" si="9"/>
        <v>#N/A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2260</v>
      </c>
      <c r="C51" s="51">
        <f t="shared" si="4"/>
        <v>173</v>
      </c>
      <c r="D51" s="51">
        <f t="shared" si="7"/>
        <v>5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20568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0</v>
      </c>
      <c r="C54" s="51">
        <f t="shared" si="4"/>
        <v>0</v>
      </c>
      <c r="D54" s="51">
        <f t="shared" si="7"/>
        <v>28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429</v>
      </c>
      <c r="C60" s="51">
        <f t="shared" si="4"/>
        <v>1252</v>
      </c>
      <c r="D60" s="51">
        <f t="shared" si="7"/>
        <v>6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2808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23" sqref="F23"/>
    </sheetView>
  </sheetViews>
  <sheetFormatPr baseColWidth="10" defaultRowHeight="15" x14ac:dyDescent="0.25"/>
  <cols>
    <col min="1" max="1" width="21.28515625" bestFit="1" customWidth="1"/>
    <col min="6" max="6" width="7.8554687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1320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1910</v>
      </c>
      <c r="C8" s="35">
        <v>2868</v>
      </c>
      <c r="D8" s="35">
        <v>40508</v>
      </c>
      <c r="E8" s="35">
        <v>20520</v>
      </c>
      <c r="F8" s="14">
        <f t="shared" ref="F8:F33" si="0">((E8*100)/D8)-100</f>
        <v>-49.343339587242028</v>
      </c>
      <c r="G8" s="1"/>
      <c r="H8" s="1"/>
      <c r="I8" s="1"/>
    </row>
    <row r="9" spans="1:12" x14ac:dyDescent="0.25">
      <c r="A9" s="9" t="s">
        <v>164</v>
      </c>
      <c r="B9" s="34">
        <v>292</v>
      </c>
      <c r="C9" s="34">
        <v>0</v>
      </c>
      <c r="D9" s="34">
        <v>292</v>
      </c>
      <c r="E9" s="34">
        <v>190</v>
      </c>
      <c r="F9" s="19">
        <f t="shared" si="0"/>
        <v>-34.93150684931507</v>
      </c>
      <c r="G9" s="1"/>
      <c r="H9" s="1"/>
      <c r="I9" s="1"/>
    </row>
    <row r="10" spans="1:12" x14ac:dyDescent="0.25">
      <c r="A10" s="12" t="s">
        <v>166</v>
      </c>
      <c r="B10" s="35">
        <v>0</v>
      </c>
      <c r="C10" s="35">
        <v>13629</v>
      </c>
      <c r="D10" s="35">
        <v>37655</v>
      </c>
      <c r="E10" s="35">
        <v>20779</v>
      </c>
      <c r="F10" s="14">
        <f t="shared" si="0"/>
        <v>-44.817421325189216</v>
      </c>
      <c r="G10" s="1"/>
      <c r="H10" s="1"/>
      <c r="I10" s="1"/>
    </row>
    <row r="11" spans="1:12" x14ac:dyDescent="0.25">
      <c r="A11" s="9" t="s">
        <v>167</v>
      </c>
      <c r="B11" s="34">
        <v>5499799</v>
      </c>
      <c r="C11" s="34">
        <v>4921465</v>
      </c>
      <c r="D11" s="34">
        <v>33285143</v>
      </c>
      <c r="E11" s="34">
        <v>31175978</v>
      </c>
      <c r="F11" s="19">
        <f t="shared" si="0"/>
        <v>-6.3366559668979079</v>
      </c>
      <c r="G11" s="1"/>
      <c r="H11" s="1"/>
      <c r="I11" s="1"/>
    </row>
    <row r="12" spans="1:12" x14ac:dyDescent="0.25">
      <c r="A12" s="12" t="s">
        <v>168</v>
      </c>
      <c r="B12" s="35">
        <v>28780</v>
      </c>
      <c r="C12" s="35">
        <v>66329</v>
      </c>
      <c r="D12" s="35">
        <v>335004</v>
      </c>
      <c r="E12" s="35">
        <v>242932</v>
      </c>
      <c r="F12" s="14">
        <f t="shared" si="0"/>
        <v>-27.483850939093259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15749</v>
      </c>
      <c r="D13" s="34">
        <v>82</v>
      </c>
      <c r="E13" s="34">
        <v>37734</v>
      </c>
      <c r="F13" s="11">
        <f t="shared" si="0"/>
        <v>45917.07317073171</v>
      </c>
      <c r="G13" s="1"/>
      <c r="H13" s="1"/>
      <c r="I13" s="1"/>
    </row>
    <row r="14" spans="1:12" x14ac:dyDescent="0.25">
      <c r="A14" s="12" t="s">
        <v>33</v>
      </c>
      <c r="B14" s="35">
        <v>881894</v>
      </c>
      <c r="C14" s="35">
        <v>1338514</v>
      </c>
      <c r="D14" s="35">
        <v>4411336</v>
      </c>
      <c r="E14" s="35">
        <v>7874809</v>
      </c>
      <c r="F14" s="14">
        <f t="shared" si="0"/>
        <v>78.513017371608044</v>
      </c>
      <c r="G14" s="1"/>
      <c r="H14" s="1"/>
      <c r="I14" s="1"/>
    </row>
    <row r="15" spans="1:12" x14ac:dyDescent="0.25">
      <c r="A15" s="9" t="s">
        <v>34</v>
      </c>
      <c r="B15" s="34">
        <v>15133</v>
      </c>
      <c r="C15" s="34">
        <v>924</v>
      </c>
      <c r="D15" s="34">
        <v>32830</v>
      </c>
      <c r="E15" s="34">
        <v>22825</v>
      </c>
      <c r="F15" s="11">
        <f t="shared" si="0"/>
        <v>-30.475175144684741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3688</v>
      </c>
      <c r="E16" s="3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4">
        <v>18855</v>
      </c>
      <c r="C17" s="34">
        <v>43240</v>
      </c>
      <c r="D17" s="34">
        <v>87030</v>
      </c>
      <c r="E17" s="34">
        <v>335797</v>
      </c>
      <c r="F17" s="11">
        <f t="shared" si="0"/>
        <v>285.84051476502356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347</v>
      </c>
      <c r="D19" s="34">
        <v>0</v>
      </c>
      <c r="E19" s="34">
        <v>1260</v>
      </c>
      <c r="F19" s="19"/>
      <c r="G19" s="1"/>
      <c r="H19" s="1"/>
      <c r="I19" s="1"/>
    </row>
    <row r="20" spans="1:9" x14ac:dyDescent="0.25">
      <c r="A20" s="12" t="s">
        <v>170</v>
      </c>
      <c r="B20" s="35">
        <v>18442</v>
      </c>
      <c r="C20" s="35">
        <v>14930</v>
      </c>
      <c r="D20" s="35">
        <v>95034</v>
      </c>
      <c r="E20" s="35">
        <v>68069</v>
      </c>
      <c r="F20" s="14">
        <f t="shared" si="0"/>
        <v>-28.374055601153273</v>
      </c>
      <c r="G20" s="1"/>
      <c r="H20" s="1"/>
      <c r="I20" s="1"/>
    </row>
    <row r="21" spans="1:9" x14ac:dyDescent="0.25">
      <c r="A21" s="9" t="s">
        <v>38</v>
      </c>
      <c r="B21" s="34">
        <v>266136</v>
      </c>
      <c r="C21" s="34">
        <v>198885</v>
      </c>
      <c r="D21" s="34">
        <v>1240409</v>
      </c>
      <c r="E21" s="34">
        <v>1276096</v>
      </c>
      <c r="F21" s="11">
        <f t="shared" si="0"/>
        <v>2.8770349134841808</v>
      </c>
      <c r="G21" s="1"/>
      <c r="H21" s="1"/>
      <c r="I21" s="1"/>
    </row>
    <row r="22" spans="1:9" x14ac:dyDescent="0.25">
      <c r="A22" s="12" t="s">
        <v>59</v>
      </c>
      <c r="B22" s="35">
        <v>649733</v>
      </c>
      <c r="C22" s="35">
        <v>760911</v>
      </c>
      <c r="D22" s="35">
        <v>3527218</v>
      </c>
      <c r="E22" s="35">
        <v>4813729</v>
      </c>
      <c r="F22" s="14">
        <f t="shared" si="0"/>
        <v>36.473815908174657</v>
      </c>
      <c r="G22" s="1"/>
      <c r="H22" s="1"/>
      <c r="I22" s="1"/>
    </row>
    <row r="23" spans="1:9" x14ac:dyDescent="0.25">
      <c r="A23" s="9" t="s">
        <v>171</v>
      </c>
      <c r="B23" s="34">
        <v>26810</v>
      </c>
      <c r="C23" s="34">
        <v>28517</v>
      </c>
      <c r="D23" s="34">
        <v>59368</v>
      </c>
      <c r="E23" s="34">
        <v>141072</v>
      </c>
      <c r="F23" s="11">
        <f t="shared" si="0"/>
        <v>137.62296186497775</v>
      </c>
      <c r="G23" s="1"/>
      <c r="H23" s="1"/>
      <c r="I23" s="1"/>
    </row>
    <row r="24" spans="1:9" x14ac:dyDescent="0.25">
      <c r="A24" s="12" t="s">
        <v>173</v>
      </c>
      <c r="B24" s="35">
        <v>393</v>
      </c>
      <c r="C24" s="35">
        <v>1828</v>
      </c>
      <c r="D24" s="35">
        <v>1869</v>
      </c>
      <c r="E24" s="35">
        <v>61977</v>
      </c>
      <c r="F24" s="14">
        <f t="shared" si="0"/>
        <v>3216.051364365971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8</v>
      </c>
      <c r="E25" s="34">
        <v>58</v>
      </c>
      <c r="F25" s="19">
        <f t="shared" si="0"/>
        <v>625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14774</v>
      </c>
      <c r="C27" s="34">
        <v>1712</v>
      </c>
      <c r="D27" s="34">
        <v>15414</v>
      </c>
      <c r="E27" s="34">
        <v>5042</v>
      </c>
      <c r="F27" s="11">
        <f t="shared" si="0"/>
        <v>-67.289477098741401</v>
      </c>
      <c r="G27" s="1"/>
      <c r="H27" s="1"/>
      <c r="I27" s="1"/>
    </row>
    <row r="28" spans="1:9" x14ac:dyDescent="0.25">
      <c r="A28" s="12" t="s">
        <v>42</v>
      </c>
      <c r="B28" s="35">
        <v>3170</v>
      </c>
      <c r="C28" s="35">
        <v>9696</v>
      </c>
      <c r="D28" s="35">
        <v>18520</v>
      </c>
      <c r="E28" s="35">
        <v>34260</v>
      </c>
      <c r="F28" s="14">
        <f t="shared" si="0"/>
        <v>84.989200863930876</v>
      </c>
      <c r="G28" s="1"/>
      <c r="H28" s="1"/>
      <c r="I28" s="1"/>
    </row>
    <row r="29" spans="1:9" x14ac:dyDescent="0.25">
      <c r="A29" s="9" t="s">
        <v>43</v>
      </c>
      <c r="B29" s="34">
        <v>23</v>
      </c>
      <c r="C29" s="34">
        <v>20756</v>
      </c>
      <c r="D29" s="34">
        <v>673</v>
      </c>
      <c r="E29" s="34">
        <v>25517</v>
      </c>
      <c r="F29" s="11">
        <f t="shared" si="0"/>
        <v>3691.5304606240711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155436</v>
      </c>
      <c r="C31" s="34">
        <v>350965</v>
      </c>
      <c r="D31" s="34">
        <v>1308340</v>
      </c>
      <c r="E31" s="34">
        <v>1522807</v>
      </c>
      <c r="F31" s="11">
        <f t="shared" si="0"/>
        <v>16.392298637968722</v>
      </c>
      <c r="G31" s="1"/>
      <c r="H31" s="1"/>
      <c r="I31" s="1"/>
    </row>
    <row r="32" spans="1:9" x14ac:dyDescent="0.25">
      <c r="A32" s="12" t="s">
        <v>46</v>
      </c>
      <c r="B32" s="35">
        <v>2673950</v>
      </c>
      <c r="C32" s="35">
        <v>2638516</v>
      </c>
      <c r="D32" s="35">
        <v>16388437</v>
      </c>
      <c r="E32" s="35">
        <v>16912852</v>
      </c>
      <c r="F32" s="14">
        <f t="shared" si="0"/>
        <v>3.1999085696823926</v>
      </c>
      <c r="G32" s="1"/>
      <c r="H32" s="1"/>
      <c r="I32" s="1"/>
    </row>
    <row r="33" spans="1:9" x14ac:dyDescent="0.25">
      <c r="A33" s="9" t="s">
        <v>47</v>
      </c>
      <c r="B33" s="34">
        <v>17334</v>
      </c>
      <c r="C33" s="34">
        <v>18222</v>
      </c>
      <c r="D33" s="34">
        <v>81467</v>
      </c>
      <c r="E33" s="34">
        <v>130297</v>
      </c>
      <c r="F33" s="11">
        <f t="shared" si="0"/>
        <v>59.938379957528809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10272864</v>
      </c>
      <c r="C35" s="16">
        <f t="shared" ref="C35:E35" si="1">SUM(C7:C34)</f>
        <v>10448003</v>
      </c>
      <c r="D35" s="16">
        <f t="shared" si="1"/>
        <v>60986926</v>
      </c>
      <c r="E35" s="16">
        <f t="shared" si="1"/>
        <v>64724600</v>
      </c>
      <c r="F35" s="17">
        <f t="shared" ref="F35" si="2">((E35*100)/D35)-100</f>
        <v>6.1286479662870761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1320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31175978</v>
      </c>
      <c r="G39" s="50">
        <f>LOOKUP(E39,$A$39:$A$66,$C$39:$C$66)</f>
        <v>33285143</v>
      </c>
    </row>
    <row r="40" spans="1:9" x14ac:dyDescent="0.25">
      <c r="A40" s="50" t="str">
        <f t="shared" si="5"/>
        <v>ALICANTE</v>
      </c>
      <c r="B40" s="51">
        <f t="shared" si="3"/>
        <v>20520</v>
      </c>
      <c r="C40" s="51">
        <f t="shared" si="4"/>
        <v>40508</v>
      </c>
      <c r="D40" s="51">
        <f t="shared" ref="D40:D66" si="7">_xlfn.RANK.EQ(B40,$B$39:$B$66)+COUNTIF($B$39:$B$66,B40)-1</f>
        <v>18</v>
      </c>
      <c r="E40" s="50" t="str">
        <f t="shared" si="6"/>
        <v>VALENCIA</v>
      </c>
      <c r="F40" s="50">
        <f t="shared" ref="F40:F55" si="8">LOOKUP(E40,$A$39:$A$66,$B$39:$B$66)</f>
        <v>16912852</v>
      </c>
      <c r="G40" s="50">
        <f t="shared" ref="G40:G66" si="9">LOOKUP(E40,$A$39:$A$66,$C$39:$C$66)</f>
        <v>16388437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292</v>
      </c>
      <c r="D41" s="51">
        <f t="shared" si="7"/>
        <v>21</v>
      </c>
      <c r="E41" s="50" t="str">
        <f t="shared" si="6"/>
        <v>BARCELONA</v>
      </c>
      <c r="F41" s="50">
        <f t="shared" si="8"/>
        <v>7874809</v>
      </c>
      <c r="G41" s="50">
        <f t="shared" si="9"/>
        <v>4411336</v>
      </c>
    </row>
    <row r="42" spans="1:9" x14ac:dyDescent="0.25">
      <c r="A42" s="50" t="str">
        <f t="shared" si="5"/>
        <v>AVILÉS</v>
      </c>
      <c r="B42" s="51">
        <f t="shared" si="3"/>
        <v>20779</v>
      </c>
      <c r="C42" s="51">
        <f t="shared" si="4"/>
        <v>37655</v>
      </c>
      <c r="D42" s="51">
        <f t="shared" si="7"/>
        <v>17</v>
      </c>
      <c r="E42" s="50" t="str">
        <f t="shared" si="6"/>
        <v>LAS PALMAS</v>
      </c>
      <c r="F42" s="50">
        <f t="shared" si="8"/>
        <v>4813729</v>
      </c>
      <c r="G42" s="50">
        <f t="shared" si="9"/>
        <v>3527218</v>
      </c>
    </row>
    <row r="43" spans="1:9" x14ac:dyDescent="0.25">
      <c r="A43" s="50" t="str">
        <f t="shared" si="5"/>
        <v>BAHÍA DE ALGECIRAS</v>
      </c>
      <c r="B43" s="51">
        <f t="shared" si="3"/>
        <v>31175978</v>
      </c>
      <c r="C43" s="51">
        <f t="shared" si="4"/>
        <v>33285143</v>
      </c>
      <c r="D43" s="51">
        <f t="shared" si="7"/>
        <v>1</v>
      </c>
      <c r="E43" s="50" t="str">
        <f t="shared" si="6"/>
        <v>TARRAGONA</v>
      </c>
      <c r="F43" s="50">
        <f t="shared" si="8"/>
        <v>1522807</v>
      </c>
      <c r="G43" s="50">
        <f t="shared" si="9"/>
        <v>1308340</v>
      </c>
    </row>
    <row r="44" spans="1:9" x14ac:dyDescent="0.25">
      <c r="A44" s="50" t="str">
        <f t="shared" si="5"/>
        <v>BAHÍA DE CÁDIZ</v>
      </c>
      <c r="B44" s="51">
        <f t="shared" si="3"/>
        <v>242932</v>
      </c>
      <c r="C44" s="51">
        <f t="shared" si="4"/>
        <v>335004</v>
      </c>
      <c r="D44" s="51">
        <f t="shared" si="7"/>
        <v>8</v>
      </c>
      <c r="E44" s="50" t="str">
        <f t="shared" si="6"/>
        <v>HUELVA</v>
      </c>
      <c r="F44" s="50">
        <f t="shared" si="8"/>
        <v>1276096</v>
      </c>
      <c r="G44" s="50">
        <f t="shared" si="9"/>
        <v>1240409</v>
      </c>
    </row>
    <row r="45" spans="1:9" x14ac:dyDescent="0.25">
      <c r="A45" s="50" t="str">
        <f t="shared" si="5"/>
        <v>BALEARES</v>
      </c>
      <c r="B45" s="51">
        <f t="shared" si="3"/>
        <v>37734</v>
      </c>
      <c r="C45" s="51">
        <f t="shared" si="4"/>
        <v>82</v>
      </c>
      <c r="D45" s="51">
        <f t="shared" si="7"/>
        <v>13</v>
      </c>
      <c r="E45" s="50" t="str">
        <f t="shared" si="6"/>
        <v>CASTELLÓN</v>
      </c>
      <c r="F45" s="50">
        <f t="shared" si="8"/>
        <v>335797</v>
      </c>
      <c r="G45" s="50">
        <f t="shared" si="9"/>
        <v>87030</v>
      </c>
    </row>
    <row r="46" spans="1:9" x14ac:dyDescent="0.25">
      <c r="A46" s="50" t="str">
        <f t="shared" si="5"/>
        <v>BARCELONA</v>
      </c>
      <c r="B46" s="51">
        <f t="shared" si="3"/>
        <v>7874809</v>
      </c>
      <c r="C46" s="51">
        <f t="shared" si="4"/>
        <v>4411336</v>
      </c>
      <c r="D46" s="51">
        <f t="shared" si="7"/>
        <v>3</v>
      </c>
      <c r="E46" s="50" t="str">
        <f t="shared" si="6"/>
        <v>BAHÍA DE CÁDIZ</v>
      </c>
      <c r="F46" s="50">
        <f t="shared" si="8"/>
        <v>242932</v>
      </c>
      <c r="G46" s="50">
        <f t="shared" si="9"/>
        <v>335004</v>
      </c>
    </row>
    <row r="47" spans="1:9" x14ac:dyDescent="0.25">
      <c r="A47" s="50" t="str">
        <f t="shared" si="5"/>
        <v>BILBAO</v>
      </c>
      <c r="B47" s="51">
        <f t="shared" si="3"/>
        <v>22825</v>
      </c>
      <c r="C47" s="51">
        <f t="shared" si="4"/>
        <v>32830</v>
      </c>
      <c r="D47" s="51">
        <f t="shared" si="7"/>
        <v>16</v>
      </c>
      <c r="E47" s="50" t="str">
        <f t="shared" si="6"/>
        <v>MÁLAGA</v>
      </c>
      <c r="F47" s="50">
        <f t="shared" si="8"/>
        <v>141072</v>
      </c>
      <c r="G47" s="50">
        <f t="shared" si="9"/>
        <v>59368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VIGO</v>
      </c>
      <c r="F48" s="50">
        <f t="shared" si="8"/>
        <v>130297</v>
      </c>
      <c r="G48" s="50">
        <f t="shared" si="9"/>
        <v>81467</v>
      </c>
    </row>
    <row r="49" spans="1:7" x14ac:dyDescent="0.25">
      <c r="A49" s="50" t="str">
        <f t="shared" si="5"/>
        <v>CASTELLÓN</v>
      </c>
      <c r="B49" s="51">
        <f t="shared" si="3"/>
        <v>335797</v>
      </c>
      <c r="C49" s="51">
        <f t="shared" si="4"/>
        <v>87030</v>
      </c>
      <c r="D49" s="51">
        <f t="shared" si="7"/>
        <v>7</v>
      </c>
      <c r="E49" s="50" t="str">
        <f t="shared" si="6"/>
        <v>GIJÓN</v>
      </c>
      <c r="F49" s="50">
        <f t="shared" si="8"/>
        <v>68069</v>
      </c>
      <c r="G49" s="50">
        <f t="shared" si="9"/>
        <v>95034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MARÍN Y RÍA DE PONTEVEDRA</v>
      </c>
      <c r="F50" s="50">
        <f t="shared" si="8"/>
        <v>61977</v>
      </c>
      <c r="G50" s="50">
        <f t="shared" si="9"/>
        <v>1869</v>
      </c>
    </row>
    <row r="51" spans="1:7" x14ac:dyDescent="0.25">
      <c r="A51" s="50" t="str">
        <f t="shared" si="5"/>
        <v>FERROL-SAN CIBRAO</v>
      </c>
      <c r="B51" s="51">
        <f t="shared" si="3"/>
        <v>1260</v>
      </c>
      <c r="C51" s="51">
        <f t="shared" si="4"/>
        <v>0</v>
      </c>
      <c r="D51" s="51">
        <f t="shared" si="7"/>
        <v>20</v>
      </c>
      <c r="E51" s="50" t="str">
        <f t="shared" si="6"/>
        <v>BALEARES</v>
      </c>
      <c r="F51" s="50">
        <f t="shared" si="8"/>
        <v>37734</v>
      </c>
      <c r="G51" s="50">
        <f t="shared" si="9"/>
        <v>82</v>
      </c>
    </row>
    <row r="52" spans="1:7" x14ac:dyDescent="0.25">
      <c r="A52" s="50" t="str">
        <f t="shared" si="5"/>
        <v>GIJÓN</v>
      </c>
      <c r="B52" s="51">
        <f t="shared" si="3"/>
        <v>68069</v>
      </c>
      <c r="C52" s="51">
        <f t="shared" si="4"/>
        <v>95034</v>
      </c>
      <c r="D52" s="51">
        <f t="shared" si="7"/>
        <v>11</v>
      </c>
      <c r="E52" s="50" t="str">
        <f t="shared" si="6"/>
        <v>SANTA CRUZ DE TENERIFE</v>
      </c>
      <c r="F52" s="50">
        <f t="shared" si="8"/>
        <v>34260</v>
      </c>
      <c r="G52" s="50">
        <f t="shared" si="9"/>
        <v>18520</v>
      </c>
    </row>
    <row r="53" spans="1:7" x14ac:dyDescent="0.25">
      <c r="A53" s="50" t="str">
        <f t="shared" si="5"/>
        <v>HUELVA</v>
      </c>
      <c r="B53" s="51">
        <f t="shared" si="3"/>
        <v>1276096</v>
      </c>
      <c r="C53" s="51">
        <f t="shared" si="4"/>
        <v>1240409</v>
      </c>
      <c r="D53" s="51">
        <f t="shared" si="7"/>
        <v>6</v>
      </c>
      <c r="E53" s="50" t="str">
        <f t="shared" si="6"/>
        <v>SANTANDER</v>
      </c>
      <c r="F53" s="50">
        <f t="shared" si="8"/>
        <v>25517</v>
      </c>
      <c r="G53" s="50">
        <f t="shared" si="9"/>
        <v>673</v>
      </c>
    </row>
    <row r="54" spans="1:7" x14ac:dyDescent="0.25">
      <c r="A54" s="50" t="str">
        <f t="shared" si="5"/>
        <v>LAS PALMAS</v>
      </c>
      <c r="B54" s="51">
        <f t="shared" si="3"/>
        <v>4813729</v>
      </c>
      <c r="C54" s="51">
        <f t="shared" si="4"/>
        <v>3527218</v>
      </c>
      <c r="D54" s="51">
        <f t="shared" si="7"/>
        <v>4</v>
      </c>
      <c r="E54" s="50" t="str">
        <f t="shared" si="6"/>
        <v>BILBAO</v>
      </c>
      <c r="F54" s="50">
        <f t="shared" si="8"/>
        <v>22825</v>
      </c>
      <c r="G54" s="50">
        <f t="shared" si="9"/>
        <v>32830</v>
      </c>
    </row>
    <row r="55" spans="1:7" x14ac:dyDescent="0.25">
      <c r="A55" s="50" t="str">
        <f t="shared" si="5"/>
        <v>MÁLAGA</v>
      </c>
      <c r="B55" s="51">
        <f t="shared" si="3"/>
        <v>141072</v>
      </c>
      <c r="C55" s="51">
        <f t="shared" si="4"/>
        <v>59368</v>
      </c>
      <c r="D55" s="51">
        <f t="shared" si="7"/>
        <v>9</v>
      </c>
      <c r="E55" s="50" t="str">
        <f t="shared" si="6"/>
        <v>AVILÉS</v>
      </c>
      <c r="F55" s="50">
        <f t="shared" si="8"/>
        <v>20779</v>
      </c>
      <c r="G55" s="50">
        <f t="shared" si="9"/>
        <v>37655</v>
      </c>
    </row>
    <row r="56" spans="1:7" x14ac:dyDescent="0.25">
      <c r="A56" s="50" t="str">
        <f t="shared" si="5"/>
        <v>MARÍN Y RÍA DE PONTEVEDRA</v>
      </c>
      <c r="B56" s="51">
        <f t="shared" si="3"/>
        <v>61977</v>
      </c>
      <c r="C56" s="51">
        <f t="shared" si="4"/>
        <v>1869</v>
      </c>
      <c r="D56" s="51">
        <f t="shared" si="7"/>
        <v>12</v>
      </c>
      <c r="E56" s="50" t="str">
        <f t="shared" si="6"/>
        <v>ALICANTE</v>
      </c>
      <c r="F56" s="50">
        <f t="shared" ref="F56:F66" si="10">LOOKUP(E56,$A$39:$A$66,$B$39:$B$66)</f>
        <v>20520</v>
      </c>
      <c r="G56" s="50">
        <f t="shared" si="9"/>
        <v>40508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8</v>
      </c>
      <c r="D57" s="51">
        <f t="shared" si="7"/>
        <v>22</v>
      </c>
      <c r="E57" s="50" t="str">
        <f t="shared" si="6"/>
        <v>PASAIA</v>
      </c>
      <c r="F57" s="50">
        <f t="shared" si="10"/>
        <v>5042</v>
      </c>
      <c r="G57" s="50">
        <f t="shared" si="9"/>
        <v>15414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FERROL-SAN CIBRAO</v>
      </c>
      <c r="F58" s="50">
        <f t="shared" si="10"/>
        <v>1260</v>
      </c>
      <c r="G58" s="50">
        <f t="shared" si="9"/>
        <v>0</v>
      </c>
    </row>
    <row r="59" spans="1:7" x14ac:dyDescent="0.25">
      <c r="A59" s="50" t="str">
        <f t="shared" si="5"/>
        <v>PASAIA</v>
      </c>
      <c r="B59" s="51">
        <f t="shared" si="3"/>
        <v>5042</v>
      </c>
      <c r="C59" s="51">
        <f t="shared" si="4"/>
        <v>15414</v>
      </c>
      <c r="D59" s="51">
        <f t="shared" si="7"/>
        <v>19</v>
      </c>
      <c r="E59" s="50" t="str">
        <f t="shared" si="6"/>
        <v>ALMERÍA</v>
      </c>
      <c r="F59" s="50">
        <f t="shared" si="10"/>
        <v>190</v>
      </c>
      <c r="G59" s="50">
        <f t="shared" si="9"/>
        <v>292</v>
      </c>
    </row>
    <row r="60" spans="1:7" x14ac:dyDescent="0.25">
      <c r="A60" s="50" t="str">
        <f t="shared" si="5"/>
        <v>SANTA CRUZ DE TENERIFE</v>
      </c>
      <c r="B60" s="51">
        <f t="shared" si="3"/>
        <v>34260</v>
      </c>
      <c r="C60" s="51">
        <f t="shared" si="4"/>
        <v>18520</v>
      </c>
      <c r="D60" s="51">
        <f t="shared" si="7"/>
        <v>14</v>
      </c>
      <c r="E60" s="50" t="str">
        <f t="shared" si="6"/>
        <v>MELILLA</v>
      </c>
      <c r="F60" s="50">
        <f t="shared" si="10"/>
        <v>58</v>
      </c>
      <c r="G60" s="50">
        <f t="shared" si="9"/>
        <v>8</v>
      </c>
    </row>
    <row r="61" spans="1:7" x14ac:dyDescent="0.25">
      <c r="A61" s="50" t="str">
        <f t="shared" si="5"/>
        <v>SANTANDER</v>
      </c>
      <c r="B61" s="51">
        <f t="shared" si="3"/>
        <v>25517</v>
      </c>
      <c r="C61" s="51">
        <f t="shared" si="4"/>
        <v>673</v>
      </c>
      <c r="D61" s="51">
        <f t="shared" si="7"/>
        <v>15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1522807</v>
      </c>
      <c r="C63" s="51">
        <f t="shared" si="4"/>
        <v>1308340</v>
      </c>
      <c r="D63" s="51">
        <f t="shared" si="7"/>
        <v>5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16912852</v>
      </c>
      <c r="C64" s="51">
        <f t="shared" si="4"/>
        <v>16388437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130297</v>
      </c>
      <c r="C65" s="51">
        <f t="shared" si="4"/>
        <v>81467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1320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1910</v>
      </c>
      <c r="C8" s="37">
        <v>2868</v>
      </c>
      <c r="D8" s="37">
        <v>40497</v>
      </c>
      <c r="E8" s="37">
        <v>20520</v>
      </c>
      <c r="F8" s="14">
        <f t="shared" ref="F8:F33" si="0">((E8*100)/D8)-100</f>
        <v>-49.329579968886584</v>
      </c>
      <c r="G8" s="1"/>
      <c r="H8" s="1"/>
      <c r="I8" s="1"/>
    </row>
    <row r="9" spans="1:12" x14ac:dyDescent="0.25">
      <c r="A9" s="9" t="s">
        <v>164</v>
      </c>
      <c r="B9" s="36">
        <v>244</v>
      </c>
      <c r="C9" s="36">
        <v>0</v>
      </c>
      <c r="D9" s="36">
        <v>244</v>
      </c>
      <c r="E9" s="36">
        <v>150</v>
      </c>
      <c r="F9" s="19">
        <f t="shared" si="0"/>
        <v>-38.524590163934427</v>
      </c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4591737</v>
      </c>
      <c r="C11" s="36">
        <v>4013777</v>
      </c>
      <c r="D11" s="36">
        <v>27710567</v>
      </c>
      <c r="E11" s="36">
        <v>25291480</v>
      </c>
      <c r="F11" s="19">
        <f t="shared" si="0"/>
        <v>-8.7298358059580607</v>
      </c>
      <c r="G11" s="1"/>
      <c r="H11" s="1"/>
      <c r="I11" s="1"/>
    </row>
    <row r="12" spans="1:12" x14ac:dyDescent="0.25">
      <c r="A12" s="12" t="s">
        <v>168</v>
      </c>
      <c r="B12" s="37">
        <v>1</v>
      </c>
      <c r="C12" s="37">
        <v>0</v>
      </c>
      <c r="D12" s="37">
        <v>43</v>
      </c>
      <c r="E12" s="37">
        <v>263</v>
      </c>
      <c r="F12" s="14">
        <f t="shared" si="0"/>
        <v>511.62790697674416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602</v>
      </c>
      <c r="D13" s="36">
        <v>0</v>
      </c>
      <c r="E13" s="36">
        <v>2024</v>
      </c>
      <c r="F13" s="11"/>
      <c r="G13" s="1"/>
      <c r="H13" s="1"/>
      <c r="I13" s="1"/>
    </row>
    <row r="14" spans="1:12" x14ac:dyDescent="0.25">
      <c r="A14" s="12" t="s">
        <v>33</v>
      </c>
      <c r="B14" s="37">
        <v>295365</v>
      </c>
      <c r="C14" s="37">
        <v>984259</v>
      </c>
      <c r="D14" s="37">
        <v>1966827</v>
      </c>
      <c r="E14" s="37">
        <v>5223715</v>
      </c>
      <c r="F14" s="14">
        <f t="shared" si="0"/>
        <v>165.59097470189295</v>
      </c>
      <c r="G14" s="1"/>
      <c r="H14" s="1"/>
      <c r="I14" s="1"/>
    </row>
    <row r="15" spans="1:12" x14ac:dyDescent="0.25">
      <c r="A15" s="9" t="s">
        <v>34</v>
      </c>
      <c r="B15" s="36">
        <v>854</v>
      </c>
      <c r="C15" s="36">
        <v>924</v>
      </c>
      <c r="D15" s="36">
        <v>18200</v>
      </c>
      <c r="E15" s="36">
        <v>22825</v>
      </c>
      <c r="F15" s="11">
        <f t="shared" si="0"/>
        <v>25.412087912087912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3688</v>
      </c>
      <c r="E16" s="37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6">
        <v>16132</v>
      </c>
      <c r="C17" s="36">
        <v>43240</v>
      </c>
      <c r="D17" s="36">
        <v>84304</v>
      </c>
      <c r="E17" s="36">
        <v>329746</v>
      </c>
      <c r="F17" s="11">
        <f t="shared" si="0"/>
        <v>291.1392104763712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0</v>
      </c>
      <c r="C20" s="37">
        <v>0</v>
      </c>
      <c r="D20" s="37">
        <v>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39</v>
      </c>
      <c r="F21" s="19"/>
      <c r="G21" s="1"/>
      <c r="H21" s="1"/>
      <c r="I21" s="1"/>
    </row>
    <row r="22" spans="1:9" x14ac:dyDescent="0.25">
      <c r="A22" s="12" t="s">
        <v>59</v>
      </c>
      <c r="B22" s="37">
        <v>431824</v>
      </c>
      <c r="C22" s="37">
        <v>598794</v>
      </c>
      <c r="D22" s="37">
        <v>2491536</v>
      </c>
      <c r="E22" s="37">
        <v>3628118</v>
      </c>
      <c r="F22" s="18">
        <f t="shared" si="0"/>
        <v>45.617723364221916</v>
      </c>
      <c r="G22" s="1"/>
      <c r="H22" s="1"/>
      <c r="I22" s="1"/>
    </row>
    <row r="23" spans="1:9" x14ac:dyDescent="0.25">
      <c r="A23" s="9" t="s">
        <v>171</v>
      </c>
      <c r="B23" s="36">
        <v>25910</v>
      </c>
      <c r="C23" s="36">
        <v>27536</v>
      </c>
      <c r="D23" s="36">
        <v>47393</v>
      </c>
      <c r="E23" s="36">
        <v>135168</v>
      </c>
      <c r="F23" s="11">
        <f t="shared" si="0"/>
        <v>185.20667609140588</v>
      </c>
      <c r="G23" s="1"/>
      <c r="H23" s="1"/>
      <c r="I23" s="1"/>
    </row>
    <row r="24" spans="1:9" x14ac:dyDescent="0.25">
      <c r="A24" s="12" t="s">
        <v>173</v>
      </c>
      <c r="B24" s="37">
        <v>393</v>
      </c>
      <c r="C24" s="37">
        <v>1828</v>
      </c>
      <c r="D24" s="37">
        <v>1869</v>
      </c>
      <c r="E24" s="37">
        <v>61955</v>
      </c>
      <c r="F24" s="14">
        <f t="shared" si="0"/>
        <v>3214.8742643124665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2988</v>
      </c>
      <c r="C28" s="37">
        <v>8857</v>
      </c>
      <c r="D28" s="37">
        <v>17270</v>
      </c>
      <c r="E28" s="37">
        <v>29462</v>
      </c>
      <c r="F28" s="14">
        <f t="shared" si="0"/>
        <v>70.59640995946728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0</v>
      </c>
      <c r="E29" s="36">
        <v>0</v>
      </c>
      <c r="F29" s="19"/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17735</v>
      </c>
      <c r="C31" s="36">
        <v>3575</v>
      </c>
      <c r="D31" s="36">
        <v>110402</v>
      </c>
      <c r="E31" s="36">
        <v>30662</v>
      </c>
      <c r="F31" s="11">
        <f t="shared" si="0"/>
        <v>-72.226952410282422</v>
      </c>
      <c r="G31" s="1"/>
      <c r="H31" s="1"/>
      <c r="I31" s="1"/>
    </row>
    <row r="32" spans="1:9" x14ac:dyDescent="0.25">
      <c r="A32" s="12" t="s">
        <v>46</v>
      </c>
      <c r="B32" s="37">
        <v>2663553</v>
      </c>
      <c r="C32" s="37">
        <v>2608742</v>
      </c>
      <c r="D32" s="37">
        <v>16296355</v>
      </c>
      <c r="E32" s="37">
        <v>16729501</v>
      </c>
      <c r="F32" s="14">
        <f t="shared" si="0"/>
        <v>2.6579317890411716</v>
      </c>
      <c r="G32" s="1"/>
      <c r="H32" s="1"/>
      <c r="I32" s="1"/>
    </row>
    <row r="33" spans="1:9" x14ac:dyDescent="0.25">
      <c r="A33" s="9" t="s">
        <v>47</v>
      </c>
      <c r="B33" s="36">
        <v>12093</v>
      </c>
      <c r="C33" s="36">
        <v>9219</v>
      </c>
      <c r="D33" s="36">
        <v>58819</v>
      </c>
      <c r="E33" s="36">
        <v>90465</v>
      </c>
      <c r="F33" s="11">
        <f t="shared" si="0"/>
        <v>53.802342780394099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8060739</v>
      </c>
      <c r="C35" s="16">
        <f t="shared" ref="C35:E35" si="1">SUM(C7:C34)</f>
        <v>8304221</v>
      </c>
      <c r="D35" s="16">
        <f t="shared" si="1"/>
        <v>48848132</v>
      </c>
      <c r="E35" s="16">
        <f t="shared" si="1"/>
        <v>51596151</v>
      </c>
      <c r="F35" s="17">
        <f t="shared" ref="F35" si="2">((E35*100)/D35)-100</f>
        <v>5.6256378442475494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25291480</v>
      </c>
      <c r="G39" s="50">
        <f>LOOKUP(E39,$A$39:$A$66,$C$39:$C$66)</f>
        <v>27710567</v>
      </c>
    </row>
    <row r="40" spans="1:9" x14ac:dyDescent="0.25">
      <c r="A40" s="50" t="str">
        <f t="shared" si="5"/>
        <v>ALICANTE</v>
      </c>
      <c r="B40" s="51">
        <f t="shared" si="3"/>
        <v>20520</v>
      </c>
      <c r="C40" s="51">
        <f t="shared" si="4"/>
        <v>40497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16729501</v>
      </c>
      <c r="G40" s="50">
        <f t="shared" ref="G40:G66" si="9">LOOKUP(E40,$A$39:$A$66,$C$39:$C$66)</f>
        <v>16296355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244</v>
      </c>
      <c r="D41" s="51">
        <f t="shared" si="7"/>
        <v>15</v>
      </c>
      <c r="E41" s="50" t="str">
        <f t="shared" si="6"/>
        <v>BARCELONA</v>
      </c>
      <c r="F41" s="50">
        <f t="shared" si="8"/>
        <v>5223715</v>
      </c>
      <c r="G41" s="50">
        <f t="shared" si="9"/>
        <v>1966827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3628118</v>
      </c>
      <c r="G42" s="50">
        <f t="shared" si="9"/>
        <v>2491536</v>
      </c>
    </row>
    <row r="43" spans="1:9" x14ac:dyDescent="0.25">
      <c r="A43" s="50" t="str">
        <f t="shared" si="5"/>
        <v>BAHÍA DE ALGECIRAS</v>
      </c>
      <c r="B43" s="51">
        <f t="shared" si="3"/>
        <v>25291480</v>
      </c>
      <c r="C43" s="51">
        <f t="shared" si="4"/>
        <v>27710567</v>
      </c>
      <c r="D43" s="51">
        <f t="shared" si="7"/>
        <v>1</v>
      </c>
      <c r="E43" s="50" t="str">
        <f t="shared" si="6"/>
        <v>CASTELLÓN</v>
      </c>
      <c r="F43" s="50">
        <f t="shared" si="8"/>
        <v>329746</v>
      </c>
      <c r="G43" s="50">
        <f t="shared" si="9"/>
        <v>84304</v>
      </c>
    </row>
    <row r="44" spans="1:9" x14ac:dyDescent="0.25">
      <c r="A44" s="50" t="str">
        <f t="shared" si="5"/>
        <v>BAHÍA DE CÁDIZ</v>
      </c>
      <c r="B44" s="51">
        <f t="shared" si="3"/>
        <v>263</v>
      </c>
      <c r="C44" s="51">
        <f t="shared" si="4"/>
        <v>43</v>
      </c>
      <c r="D44" s="51">
        <f t="shared" si="7"/>
        <v>14</v>
      </c>
      <c r="E44" s="50" t="str">
        <f t="shared" si="6"/>
        <v>MÁLAGA</v>
      </c>
      <c r="F44" s="50">
        <f t="shared" si="8"/>
        <v>135168</v>
      </c>
      <c r="G44" s="50">
        <f t="shared" si="9"/>
        <v>47393</v>
      </c>
    </row>
    <row r="45" spans="1:9" x14ac:dyDescent="0.25">
      <c r="A45" s="50" t="str">
        <f t="shared" si="5"/>
        <v>BALEARES</v>
      </c>
      <c r="B45" s="51">
        <f t="shared" si="3"/>
        <v>2024</v>
      </c>
      <c r="C45" s="51">
        <f t="shared" si="4"/>
        <v>0</v>
      </c>
      <c r="D45" s="51">
        <f t="shared" si="7"/>
        <v>13</v>
      </c>
      <c r="E45" s="50" t="str">
        <f t="shared" si="6"/>
        <v>VIGO</v>
      </c>
      <c r="F45" s="50">
        <f t="shared" si="8"/>
        <v>90465</v>
      </c>
      <c r="G45" s="50">
        <f t="shared" si="9"/>
        <v>58819</v>
      </c>
    </row>
    <row r="46" spans="1:9" x14ac:dyDescent="0.25">
      <c r="A46" s="50" t="str">
        <f t="shared" si="5"/>
        <v>BARCELONA</v>
      </c>
      <c r="B46" s="51">
        <f t="shared" si="3"/>
        <v>5223715</v>
      </c>
      <c r="C46" s="51">
        <f t="shared" si="4"/>
        <v>1966827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61955</v>
      </c>
      <c r="G46" s="50">
        <f t="shared" si="9"/>
        <v>1869</v>
      </c>
    </row>
    <row r="47" spans="1:9" x14ac:dyDescent="0.25">
      <c r="A47" s="50" t="str">
        <f t="shared" si="5"/>
        <v>BILBAO</v>
      </c>
      <c r="B47" s="51">
        <f t="shared" si="3"/>
        <v>22825</v>
      </c>
      <c r="C47" s="51">
        <f t="shared" si="4"/>
        <v>18200</v>
      </c>
      <c r="D47" s="51">
        <f t="shared" si="7"/>
        <v>11</v>
      </c>
      <c r="E47" s="50" t="str">
        <f t="shared" si="6"/>
        <v>TARRAGONA</v>
      </c>
      <c r="F47" s="50">
        <f t="shared" si="8"/>
        <v>30662</v>
      </c>
      <c r="G47" s="50">
        <f t="shared" si="9"/>
        <v>110402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SANTA CRUZ DE TENERIFE</v>
      </c>
      <c r="F48" s="50">
        <f t="shared" si="8"/>
        <v>29462</v>
      </c>
      <c r="G48" s="50">
        <f t="shared" si="9"/>
        <v>17270</v>
      </c>
    </row>
    <row r="49" spans="1:7" x14ac:dyDescent="0.25">
      <c r="A49" s="50" t="str">
        <f t="shared" si="5"/>
        <v>CASTELLÓN</v>
      </c>
      <c r="B49" s="51">
        <f t="shared" si="3"/>
        <v>329746</v>
      </c>
      <c r="C49" s="51">
        <f t="shared" si="4"/>
        <v>84304</v>
      </c>
      <c r="D49" s="51">
        <f t="shared" si="7"/>
        <v>5</v>
      </c>
      <c r="E49" s="50" t="str">
        <f t="shared" si="6"/>
        <v>BILBAO</v>
      </c>
      <c r="F49" s="50">
        <f t="shared" si="8"/>
        <v>22825</v>
      </c>
      <c r="G49" s="50">
        <f t="shared" si="9"/>
        <v>18200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20520</v>
      </c>
      <c r="G50" s="50">
        <f t="shared" si="9"/>
        <v>40497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2024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10</v>
      </c>
      <c r="D52" s="51">
        <f t="shared" si="7"/>
        <v>28</v>
      </c>
      <c r="E52" s="50" t="str">
        <f t="shared" si="6"/>
        <v>BAHÍA DE CÁDIZ</v>
      </c>
      <c r="F52" s="50">
        <f t="shared" si="8"/>
        <v>263</v>
      </c>
      <c r="G52" s="50">
        <f t="shared" si="9"/>
        <v>43</v>
      </c>
    </row>
    <row r="53" spans="1:7" x14ac:dyDescent="0.25">
      <c r="A53" s="50" t="str">
        <f t="shared" si="5"/>
        <v>HUELVA</v>
      </c>
      <c r="B53" s="51">
        <f t="shared" si="3"/>
        <v>39</v>
      </c>
      <c r="C53" s="51">
        <f t="shared" si="4"/>
        <v>0</v>
      </c>
      <c r="D53" s="51">
        <f t="shared" si="7"/>
        <v>17</v>
      </c>
      <c r="E53" s="50" t="str">
        <f t="shared" si="6"/>
        <v>ALMERÍA</v>
      </c>
      <c r="F53" s="50">
        <f t="shared" si="8"/>
        <v>150</v>
      </c>
      <c r="G53" s="50">
        <f t="shared" si="9"/>
        <v>244</v>
      </c>
    </row>
    <row r="54" spans="1:7" x14ac:dyDescent="0.25">
      <c r="A54" s="50" t="str">
        <f t="shared" si="5"/>
        <v>LAS PALMAS</v>
      </c>
      <c r="B54" s="51">
        <f t="shared" si="3"/>
        <v>3628118</v>
      </c>
      <c r="C54" s="51">
        <f t="shared" si="4"/>
        <v>2491536</v>
      </c>
      <c r="D54" s="51">
        <f t="shared" si="7"/>
        <v>4</v>
      </c>
      <c r="E54" s="50" t="str">
        <f t="shared" si="6"/>
        <v>MELILLA</v>
      </c>
      <c r="F54" s="50">
        <f t="shared" si="8"/>
        <v>58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135168</v>
      </c>
      <c r="C55" s="51">
        <f t="shared" si="4"/>
        <v>47393</v>
      </c>
      <c r="D55" s="51">
        <f t="shared" si="7"/>
        <v>6</v>
      </c>
      <c r="E55" s="50" t="str">
        <f t="shared" si="6"/>
        <v>HUELVA</v>
      </c>
      <c r="F55" s="50">
        <f t="shared" si="8"/>
        <v>39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61955</v>
      </c>
      <c r="C56" s="51">
        <f t="shared" si="4"/>
        <v>1869</v>
      </c>
      <c r="D56" s="51">
        <f t="shared" si="7"/>
        <v>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16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29462</v>
      </c>
      <c r="C60" s="51">
        <f t="shared" si="4"/>
        <v>17270</v>
      </c>
      <c r="D60" s="51">
        <f t="shared" si="7"/>
        <v>10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30662</v>
      </c>
      <c r="C63" s="51">
        <f t="shared" si="4"/>
        <v>110402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16729501</v>
      </c>
      <c r="C64" s="51">
        <f t="shared" si="4"/>
        <v>16296355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90465</v>
      </c>
      <c r="C65" s="51">
        <f t="shared" si="4"/>
        <v>58819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D39" sqref="D3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6035</v>
      </c>
      <c r="C8" s="41">
        <v>11480</v>
      </c>
      <c r="D8" s="41">
        <v>42197</v>
      </c>
      <c r="E8" s="41">
        <v>63879</v>
      </c>
      <c r="F8" s="14">
        <f t="shared" ref="F8:F33" si="0">((E8*100)/D8)-100</f>
        <v>51.382799725098948</v>
      </c>
      <c r="G8" s="1"/>
      <c r="H8" s="1"/>
      <c r="I8" s="1"/>
    </row>
    <row r="9" spans="1:12" x14ac:dyDescent="0.25">
      <c r="A9" s="9" t="s">
        <v>164</v>
      </c>
      <c r="B9" s="40">
        <v>38599</v>
      </c>
      <c r="C9" s="40">
        <v>32076</v>
      </c>
      <c r="D9" s="40">
        <v>210588</v>
      </c>
      <c r="E9" s="40">
        <v>211414</v>
      </c>
      <c r="F9" s="11">
        <f t="shared" si="0"/>
        <v>0.39223507512298283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1105</v>
      </c>
      <c r="F10" s="18"/>
      <c r="G10" s="1"/>
      <c r="H10" s="1"/>
      <c r="I10" s="1"/>
    </row>
    <row r="11" spans="1:12" x14ac:dyDescent="0.25">
      <c r="A11" s="9" t="s">
        <v>167</v>
      </c>
      <c r="B11" s="40">
        <v>598390</v>
      </c>
      <c r="C11" s="40">
        <v>620941</v>
      </c>
      <c r="D11" s="40">
        <v>4247038</v>
      </c>
      <c r="E11" s="40">
        <v>4421146</v>
      </c>
      <c r="F11" s="11">
        <f t="shared" si="0"/>
        <v>4.0995159449950762</v>
      </c>
      <c r="G11" s="1"/>
      <c r="H11" s="1"/>
      <c r="I11" s="1"/>
    </row>
    <row r="12" spans="1:12" x14ac:dyDescent="0.25">
      <c r="A12" s="12" t="s">
        <v>168</v>
      </c>
      <c r="B12" s="41">
        <v>59449</v>
      </c>
      <c r="C12" s="41">
        <v>87168</v>
      </c>
      <c r="D12" s="41">
        <v>372978</v>
      </c>
      <c r="E12" s="41">
        <v>507333</v>
      </c>
      <c r="F12" s="14">
        <f t="shared" si="0"/>
        <v>36.022231874266055</v>
      </c>
      <c r="G12" s="1"/>
      <c r="H12" s="1"/>
      <c r="I12" s="1"/>
    </row>
    <row r="13" spans="1:12" x14ac:dyDescent="0.25">
      <c r="A13" s="9" t="s">
        <v>32</v>
      </c>
      <c r="B13" s="40">
        <v>1165668</v>
      </c>
      <c r="C13" s="40">
        <v>1219246</v>
      </c>
      <c r="D13" s="40">
        <v>5803192</v>
      </c>
      <c r="E13" s="40">
        <v>6219158</v>
      </c>
      <c r="F13" s="11">
        <f t="shared" si="0"/>
        <v>7.1678827789947377</v>
      </c>
      <c r="G13" s="1"/>
      <c r="H13" s="1"/>
      <c r="I13" s="1"/>
    </row>
    <row r="14" spans="1:12" x14ac:dyDescent="0.25">
      <c r="A14" s="12" t="s">
        <v>33</v>
      </c>
      <c r="B14" s="41">
        <v>950783</v>
      </c>
      <c r="C14" s="41">
        <v>976399</v>
      </c>
      <c r="D14" s="41">
        <v>5070849</v>
      </c>
      <c r="E14" s="41">
        <v>5316396</v>
      </c>
      <c r="F14" s="14">
        <f t="shared" si="0"/>
        <v>4.842325220096285</v>
      </c>
      <c r="G14" s="1"/>
      <c r="H14" s="1"/>
      <c r="I14" s="1"/>
    </row>
    <row r="15" spans="1:12" x14ac:dyDescent="0.25">
      <c r="A15" s="9" t="s">
        <v>34</v>
      </c>
      <c r="B15" s="40">
        <v>56308</v>
      </c>
      <c r="C15" s="40">
        <v>67689</v>
      </c>
      <c r="D15" s="40">
        <v>287531</v>
      </c>
      <c r="E15" s="40">
        <v>378505</v>
      </c>
      <c r="F15" s="11">
        <f t="shared" si="0"/>
        <v>31.63971884770686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802</v>
      </c>
      <c r="D16" s="41">
        <v>0</v>
      </c>
      <c r="E16" s="41">
        <v>2314</v>
      </c>
      <c r="F16" s="18"/>
      <c r="G16" s="1"/>
      <c r="H16" s="1"/>
      <c r="I16" s="1"/>
    </row>
    <row r="17" spans="1:9" x14ac:dyDescent="0.25">
      <c r="A17" s="9" t="s">
        <v>169</v>
      </c>
      <c r="B17" s="40">
        <v>49418</v>
      </c>
      <c r="C17" s="40">
        <v>34900</v>
      </c>
      <c r="D17" s="40">
        <v>332197</v>
      </c>
      <c r="E17" s="40">
        <v>285301</v>
      </c>
      <c r="F17" s="11">
        <f t="shared" si="0"/>
        <v>-14.11692459594758</v>
      </c>
      <c r="G17" s="1"/>
      <c r="H17" s="1"/>
      <c r="I17" s="1"/>
    </row>
    <row r="18" spans="1:9" x14ac:dyDescent="0.25">
      <c r="A18" s="12" t="s">
        <v>36</v>
      </c>
      <c r="B18" s="41">
        <v>93706</v>
      </c>
      <c r="C18" s="41">
        <v>67689</v>
      </c>
      <c r="D18" s="41">
        <v>528042</v>
      </c>
      <c r="E18" s="41">
        <v>484328</v>
      </c>
      <c r="F18" s="14">
        <f t="shared" si="0"/>
        <v>-8.2785081489730032</v>
      </c>
      <c r="G18" s="1"/>
      <c r="H18" s="1"/>
      <c r="I18" s="1"/>
    </row>
    <row r="19" spans="1:9" x14ac:dyDescent="0.25">
      <c r="A19" s="9" t="s">
        <v>37</v>
      </c>
      <c r="B19" s="40">
        <v>6213</v>
      </c>
      <c r="C19" s="40">
        <v>5131</v>
      </c>
      <c r="D19" s="40">
        <v>32215</v>
      </c>
      <c r="E19" s="40">
        <v>35040</v>
      </c>
      <c r="F19" s="11">
        <f t="shared" si="0"/>
        <v>8.769206891199758</v>
      </c>
      <c r="G19" s="1"/>
      <c r="H19" s="1"/>
      <c r="I19" s="1"/>
    </row>
    <row r="20" spans="1:9" x14ac:dyDescent="0.25">
      <c r="A20" s="12" t="s">
        <v>170</v>
      </c>
      <c r="B20" s="41">
        <v>500</v>
      </c>
      <c r="C20" s="41">
        <v>370</v>
      </c>
      <c r="D20" s="41">
        <v>4309</v>
      </c>
      <c r="E20" s="41">
        <v>370</v>
      </c>
      <c r="F20" s="14">
        <f t="shared" si="0"/>
        <v>-91.413320956138321</v>
      </c>
      <c r="G20" s="1"/>
      <c r="H20" s="1"/>
      <c r="I20" s="1"/>
    </row>
    <row r="21" spans="1:9" x14ac:dyDescent="0.25">
      <c r="A21" s="9" t="s">
        <v>38</v>
      </c>
      <c r="B21" s="40">
        <v>9627</v>
      </c>
      <c r="C21" s="40">
        <v>12158</v>
      </c>
      <c r="D21" s="40">
        <v>68830</v>
      </c>
      <c r="E21" s="40">
        <v>76152</v>
      </c>
      <c r="F21" s="11">
        <f t="shared" si="0"/>
        <v>10.637803283451987</v>
      </c>
      <c r="G21" s="1"/>
      <c r="H21" s="1"/>
      <c r="I21" s="1"/>
    </row>
    <row r="22" spans="1:9" x14ac:dyDescent="0.25">
      <c r="A22" s="12" t="s">
        <v>59</v>
      </c>
      <c r="B22" s="41">
        <v>286624</v>
      </c>
      <c r="C22" s="41">
        <v>285811</v>
      </c>
      <c r="D22" s="41">
        <v>1622687</v>
      </c>
      <c r="E22" s="41">
        <v>1610389</v>
      </c>
      <c r="F22" s="14">
        <f t="shared" si="0"/>
        <v>-0.75787875295728213</v>
      </c>
      <c r="G22" s="1"/>
      <c r="H22" s="1"/>
      <c r="I22" s="1"/>
    </row>
    <row r="23" spans="1:9" x14ac:dyDescent="0.25">
      <c r="A23" s="9" t="s">
        <v>171</v>
      </c>
      <c r="B23" s="40">
        <v>49709</v>
      </c>
      <c r="C23" s="40">
        <v>43229</v>
      </c>
      <c r="D23" s="40">
        <v>268751</v>
      </c>
      <c r="E23" s="40">
        <v>267570</v>
      </c>
      <c r="F23" s="11">
        <f t="shared" si="0"/>
        <v>-0.43944022533869997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83695</v>
      </c>
      <c r="C25" s="40">
        <v>73285</v>
      </c>
      <c r="D25" s="40">
        <v>412307</v>
      </c>
      <c r="E25" s="40">
        <v>433483</v>
      </c>
      <c r="F25" s="11">
        <f t="shared" si="0"/>
        <v>5.1359787730986852</v>
      </c>
      <c r="G25" s="1"/>
      <c r="H25" s="1"/>
      <c r="I25" s="1"/>
    </row>
    <row r="26" spans="1:9" x14ac:dyDescent="0.25">
      <c r="A26" s="12" t="s">
        <v>40</v>
      </c>
      <c r="B26" s="41">
        <v>34518</v>
      </c>
      <c r="C26" s="41">
        <v>47154</v>
      </c>
      <c r="D26" s="41">
        <v>158243</v>
      </c>
      <c r="E26" s="41">
        <v>310794</v>
      </c>
      <c r="F26" s="14">
        <f t="shared" si="0"/>
        <v>96.403000448677034</v>
      </c>
      <c r="G26" s="1"/>
      <c r="H26" s="1"/>
      <c r="I26" s="1"/>
    </row>
    <row r="27" spans="1:9" x14ac:dyDescent="0.25">
      <c r="A27" s="9" t="s">
        <v>41</v>
      </c>
      <c r="B27" s="40">
        <v>58545</v>
      </c>
      <c r="C27" s="40">
        <v>60620</v>
      </c>
      <c r="D27" s="40">
        <v>333683</v>
      </c>
      <c r="E27" s="40">
        <v>312276</v>
      </c>
      <c r="F27" s="11">
        <f t="shared" si="0"/>
        <v>-6.4153702765798641</v>
      </c>
      <c r="G27" s="1"/>
      <c r="H27" s="1"/>
      <c r="I27" s="1"/>
    </row>
    <row r="28" spans="1:9" x14ac:dyDescent="0.25">
      <c r="A28" s="12" t="s">
        <v>42</v>
      </c>
      <c r="B28" s="41">
        <v>317642</v>
      </c>
      <c r="C28" s="41">
        <v>331011</v>
      </c>
      <c r="D28" s="41">
        <v>1789364</v>
      </c>
      <c r="E28" s="41">
        <v>1864860</v>
      </c>
      <c r="F28" s="14">
        <f t="shared" si="0"/>
        <v>4.2191527268906697</v>
      </c>
      <c r="G28" s="1"/>
      <c r="H28" s="1"/>
      <c r="I28" s="1"/>
    </row>
    <row r="29" spans="1:9" x14ac:dyDescent="0.25">
      <c r="A29" s="9" t="s">
        <v>43</v>
      </c>
      <c r="B29" s="40">
        <v>121828</v>
      </c>
      <c r="C29" s="40">
        <v>144293</v>
      </c>
      <c r="D29" s="40">
        <v>726516</v>
      </c>
      <c r="E29" s="40">
        <v>802638</v>
      </c>
      <c r="F29" s="11">
        <f t="shared" si="0"/>
        <v>10.477677022942373</v>
      </c>
      <c r="G29" s="1"/>
      <c r="H29" s="1"/>
      <c r="I29" s="1"/>
    </row>
    <row r="30" spans="1:9" x14ac:dyDescent="0.25">
      <c r="A30" s="12" t="s">
        <v>44</v>
      </c>
      <c r="B30" s="41">
        <v>17900</v>
      </c>
      <c r="C30" s="41">
        <v>17086</v>
      </c>
      <c r="D30" s="41">
        <v>145145</v>
      </c>
      <c r="E30" s="41">
        <v>96646</v>
      </c>
      <c r="F30" s="14">
        <f t="shared" si="0"/>
        <v>-33.414172034861693</v>
      </c>
      <c r="G30" s="1"/>
      <c r="H30" s="1"/>
      <c r="I30" s="1"/>
    </row>
    <row r="31" spans="1:9" x14ac:dyDescent="0.25">
      <c r="A31" s="9" t="s">
        <v>45</v>
      </c>
      <c r="B31" s="40">
        <v>23437</v>
      </c>
      <c r="C31" s="40">
        <v>26923</v>
      </c>
      <c r="D31" s="40">
        <v>126019</v>
      </c>
      <c r="E31" s="40">
        <v>156078</v>
      </c>
      <c r="F31" s="11">
        <f t="shared" si="0"/>
        <v>23.852752362738954</v>
      </c>
      <c r="G31" s="1"/>
      <c r="H31" s="1"/>
      <c r="I31" s="1"/>
    </row>
    <row r="32" spans="1:9" x14ac:dyDescent="0.25">
      <c r="A32" s="12" t="s">
        <v>46</v>
      </c>
      <c r="B32" s="41">
        <v>783690</v>
      </c>
      <c r="C32" s="41">
        <v>846946</v>
      </c>
      <c r="D32" s="41">
        <v>4776052</v>
      </c>
      <c r="E32" s="41">
        <v>4566533</v>
      </c>
      <c r="F32" s="14">
        <f t="shared" si="0"/>
        <v>-4.3868659721460261</v>
      </c>
      <c r="G32" s="1"/>
      <c r="H32" s="1"/>
      <c r="I32" s="1"/>
    </row>
    <row r="33" spans="1:9" x14ac:dyDescent="0.25">
      <c r="A33" s="9" t="s">
        <v>47</v>
      </c>
      <c r="B33" s="40">
        <v>97186</v>
      </c>
      <c r="C33" s="40">
        <v>105561</v>
      </c>
      <c r="D33" s="40">
        <v>538390</v>
      </c>
      <c r="E33" s="40">
        <v>551942</v>
      </c>
      <c r="F33" s="11">
        <f t="shared" si="0"/>
        <v>2.5171344192871317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4909470</v>
      </c>
      <c r="C35" s="16">
        <f t="shared" ref="C35:E35" si="1">SUM(C7:C34)</f>
        <v>5117968</v>
      </c>
      <c r="D35" s="16">
        <f t="shared" si="1"/>
        <v>27897123</v>
      </c>
      <c r="E35" s="16">
        <f t="shared" si="1"/>
        <v>28975650</v>
      </c>
      <c r="F35" s="17">
        <f t="shared" ref="F35" si="2">((E35*100)/D35)-100</f>
        <v>3.8660868362662342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6219158</v>
      </c>
      <c r="G39" s="50">
        <f>LOOKUP(E39,$A$39:$A$66,$C$39:$C$66)</f>
        <v>5803192</v>
      </c>
    </row>
    <row r="40" spans="1:9" x14ac:dyDescent="0.25">
      <c r="A40" s="50" t="str">
        <f t="shared" si="5"/>
        <v>ALICANTE</v>
      </c>
      <c r="B40" s="51">
        <f t="shared" si="3"/>
        <v>63879</v>
      </c>
      <c r="C40" s="51">
        <f t="shared" si="4"/>
        <v>42197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5316396</v>
      </c>
      <c r="G40" s="50">
        <f t="shared" ref="G40:G66" si="9">LOOKUP(E40,$A$39:$A$66,$C$39:$C$66)</f>
        <v>5070849</v>
      </c>
    </row>
    <row r="41" spans="1:9" x14ac:dyDescent="0.25">
      <c r="A41" s="50" t="str">
        <f t="shared" si="5"/>
        <v>ALMERÍA</v>
      </c>
      <c r="B41" s="51">
        <f t="shared" si="3"/>
        <v>211414</v>
      </c>
      <c r="C41" s="51">
        <f t="shared" si="4"/>
        <v>210588</v>
      </c>
      <c r="D41" s="51">
        <f t="shared" si="7"/>
        <v>17</v>
      </c>
      <c r="E41" s="50" t="str">
        <f t="shared" si="6"/>
        <v>VALENCIA</v>
      </c>
      <c r="F41" s="50">
        <f t="shared" si="8"/>
        <v>4566533</v>
      </c>
      <c r="G41" s="50">
        <f t="shared" si="9"/>
        <v>4776052</v>
      </c>
    </row>
    <row r="42" spans="1:9" x14ac:dyDescent="0.25">
      <c r="A42" s="50" t="str">
        <f t="shared" si="5"/>
        <v>AVILÉS</v>
      </c>
      <c r="B42" s="51">
        <f t="shared" si="3"/>
        <v>1105</v>
      </c>
      <c r="C42" s="51">
        <f t="shared" si="4"/>
        <v>0</v>
      </c>
      <c r="D42" s="51">
        <f t="shared" si="7"/>
        <v>24</v>
      </c>
      <c r="E42" s="50" t="str">
        <f t="shared" si="6"/>
        <v>BAHÍA DE ALGECIRAS</v>
      </c>
      <c r="F42" s="50">
        <f t="shared" si="8"/>
        <v>4421146</v>
      </c>
      <c r="G42" s="50">
        <f t="shared" si="9"/>
        <v>4247038</v>
      </c>
    </row>
    <row r="43" spans="1:9" x14ac:dyDescent="0.25">
      <c r="A43" s="50" t="str">
        <f t="shared" si="5"/>
        <v>BAHÍA DE ALGECIRAS</v>
      </c>
      <c r="B43" s="51">
        <f t="shared" si="3"/>
        <v>4421146</v>
      </c>
      <c r="C43" s="51">
        <f t="shared" si="4"/>
        <v>4247038</v>
      </c>
      <c r="D43" s="51">
        <f t="shared" si="7"/>
        <v>4</v>
      </c>
      <c r="E43" s="50" t="str">
        <f t="shared" si="6"/>
        <v>SANTA CRUZ DE TENERIFE</v>
      </c>
      <c r="F43" s="50">
        <f t="shared" si="8"/>
        <v>1864860</v>
      </c>
      <c r="G43" s="50">
        <f t="shared" si="9"/>
        <v>1789364</v>
      </c>
    </row>
    <row r="44" spans="1:9" x14ac:dyDescent="0.25">
      <c r="A44" s="50" t="str">
        <f t="shared" si="5"/>
        <v>BAHÍA DE CÁDIZ</v>
      </c>
      <c r="B44" s="51">
        <f t="shared" si="3"/>
        <v>507333</v>
      </c>
      <c r="C44" s="51">
        <f t="shared" si="4"/>
        <v>372978</v>
      </c>
      <c r="D44" s="51">
        <f t="shared" si="7"/>
        <v>9</v>
      </c>
      <c r="E44" s="50" t="str">
        <f t="shared" si="6"/>
        <v>LAS PALMAS</v>
      </c>
      <c r="F44" s="50">
        <f t="shared" si="8"/>
        <v>1610389</v>
      </c>
      <c r="G44" s="50">
        <f t="shared" si="9"/>
        <v>1622687</v>
      </c>
    </row>
    <row r="45" spans="1:9" x14ac:dyDescent="0.25">
      <c r="A45" s="50" t="str">
        <f t="shared" si="5"/>
        <v>BALEARES</v>
      </c>
      <c r="B45" s="51">
        <f t="shared" si="3"/>
        <v>6219158</v>
      </c>
      <c r="C45" s="51">
        <f t="shared" si="4"/>
        <v>5803192</v>
      </c>
      <c r="D45" s="51">
        <f t="shared" si="7"/>
        <v>1</v>
      </c>
      <c r="E45" s="50" t="str">
        <f t="shared" si="6"/>
        <v>SANTANDER</v>
      </c>
      <c r="F45" s="50">
        <f t="shared" si="8"/>
        <v>802638</v>
      </c>
      <c r="G45" s="50">
        <f t="shared" si="9"/>
        <v>726516</v>
      </c>
    </row>
    <row r="46" spans="1:9" x14ac:dyDescent="0.25">
      <c r="A46" s="50" t="str">
        <f t="shared" si="5"/>
        <v>BARCELONA</v>
      </c>
      <c r="B46" s="51">
        <f t="shared" si="3"/>
        <v>5316396</v>
      </c>
      <c r="C46" s="51">
        <f t="shared" si="4"/>
        <v>5070849</v>
      </c>
      <c r="D46" s="51">
        <f t="shared" si="7"/>
        <v>2</v>
      </c>
      <c r="E46" s="50" t="str">
        <f t="shared" si="6"/>
        <v>VIGO</v>
      </c>
      <c r="F46" s="50">
        <f t="shared" si="8"/>
        <v>551942</v>
      </c>
      <c r="G46" s="50">
        <f t="shared" si="9"/>
        <v>538390</v>
      </c>
    </row>
    <row r="47" spans="1:9" x14ac:dyDescent="0.25">
      <c r="A47" s="50" t="str">
        <f t="shared" si="5"/>
        <v>BILBAO</v>
      </c>
      <c r="B47" s="51">
        <f t="shared" si="3"/>
        <v>378505</v>
      </c>
      <c r="C47" s="51">
        <f t="shared" si="4"/>
        <v>287531</v>
      </c>
      <c r="D47" s="51">
        <f t="shared" si="7"/>
        <v>12</v>
      </c>
      <c r="E47" s="50" t="str">
        <f t="shared" si="6"/>
        <v>BAHÍA DE CÁDIZ</v>
      </c>
      <c r="F47" s="50">
        <f t="shared" si="8"/>
        <v>507333</v>
      </c>
      <c r="G47" s="50">
        <f t="shared" si="9"/>
        <v>372978</v>
      </c>
    </row>
    <row r="48" spans="1:9" x14ac:dyDescent="0.25">
      <c r="A48" s="50" t="str">
        <f t="shared" si="5"/>
        <v>CARTAGENA</v>
      </c>
      <c r="B48" s="51">
        <f t="shared" si="3"/>
        <v>2314</v>
      </c>
      <c r="C48" s="51">
        <f t="shared" si="4"/>
        <v>0</v>
      </c>
      <c r="D48" s="51">
        <f t="shared" si="7"/>
        <v>23</v>
      </c>
      <c r="E48" s="50" t="str">
        <f t="shared" si="6"/>
        <v>CEUTA</v>
      </c>
      <c r="F48" s="50">
        <f t="shared" si="8"/>
        <v>484328</v>
      </c>
      <c r="G48" s="50">
        <f t="shared" si="9"/>
        <v>528042</v>
      </c>
    </row>
    <row r="49" spans="1:7" x14ac:dyDescent="0.25">
      <c r="A49" s="50" t="str">
        <f t="shared" si="5"/>
        <v>CASTELLÓN</v>
      </c>
      <c r="B49" s="51">
        <f t="shared" si="3"/>
        <v>285301</v>
      </c>
      <c r="C49" s="51">
        <f t="shared" si="4"/>
        <v>332197</v>
      </c>
      <c r="D49" s="51">
        <f t="shared" si="7"/>
        <v>15</v>
      </c>
      <c r="E49" s="50" t="str">
        <f t="shared" si="6"/>
        <v>MELILLA</v>
      </c>
      <c r="F49" s="50">
        <f t="shared" si="8"/>
        <v>433483</v>
      </c>
      <c r="G49" s="50">
        <f t="shared" si="9"/>
        <v>412307</v>
      </c>
    </row>
    <row r="50" spans="1:7" x14ac:dyDescent="0.25">
      <c r="A50" s="50" t="str">
        <f t="shared" si="5"/>
        <v>CEUTA</v>
      </c>
      <c r="B50" s="51">
        <f t="shared" si="3"/>
        <v>484328</v>
      </c>
      <c r="C50" s="51">
        <f t="shared" si="4"/>
        <v>528042</v>
      </c>
      <c r="D50" s="51">
        <f t="shared" si="7"/>
        <v>10</v>
      </c>
      <c r="E50" s="50" t="str">
        <f t="shared" si="6"/>
        <v>BILBAO</v>
      </c>
      <c r="F50" s="50">
        <f t="shared" si="8"/>
        <v>378505</v>
      </c>
      <c r="G50" s="50">
        <f t="shared" si="9"/>
        <v>287531</v>
      </c>
    </row>
    <row r="51" spans="1:7" x14ac:dyDescent="0.25">
      <c r="A51" s="50" t="str">
        <f t="shared" si="5"/>
        <v>FERROL-SAN CIBRAO</v>
      </c>
      <c r="B51" s="51">
        <f t="shared" si="3"/>
        <v>35040</v>
      </c>
      <c r="C51" s="51">
        <f t="shared" si="4"/>
        <v>32215</v>
      </c>
      <c r="D51" s="51">
        <f t="shared" si="7"/>
        <v>22</v>
      </c>
      <c r="E51" s="50" t="str">
        <f t="shared" si="6"/>
        <v>PASAIA</v>
      </c>
      <c r="F51" s="50">
        <f t="shared" si="8"/>
        <v>312276</v>
      </c>
      <c r="G51" s="50">
        <f t="shared" si="9"/>
        <v>333683</v>
      </c>
    </row>
    <row r="52" spans="1:7" x14ac:dyDescent="0.25">
      <c r="A52" s="50" t="str">
        <f t="shared" si="5"/>
        <v>GIJÓN</v>
      </c>
      <c r="B52" s="51">
        <f t="shared" si="3"/>
        <v>370</v>
      </c>
      <c r="C52" s="51">
        <f t="shared" si="4"/>
        <v>4309</v>
      </c>
      <c r="D52" s="51">
        <f t="shared" si="7"/>
        <v>25</v>
      </c>
      <c r="E52" s="50" t="str">
        <f t="shared" si="6"/>
        <v>MOTRIL</v>
      </c>
      <c r="F52" s="50">
        <f t="shared" si="8"/>
        <v>310794</v>
      </c>
      <c r="G52" s="50">
        <f t="shared" si="9"/>
        <v>158243</v>
      </c>
    </row>
    <row r="53" spans="1:7" x14ac:dyDescent="0.25">
      <c r="A53" s="50" t="str">
        <f t="shared" si="5"/>
        <v>HUELVA</v>
      </c>
      <c r="B53" s="51">
        <f t="shared" si="3"/>
        <v>76152</v>
      </c>
      <c r="C53" s="51">
        <f t="shared" si="4"/>
        <v>68830</v>
      </c>
      <c r="D53" s="51">
        <f t="shared" si="7"/>
        <v>20</v>
      </c>
      <c r="E53" s="50" t="str">
        <f t="shared" si="6"/>
        <v>CASTELLÓN</v>
      </c>
      <c r="F53" s="50">
        <f t="shared" si="8"/>
        <v>285301</v>
      </c>
      <c r="G53" s="50">
        <f t="shared" si="9"/>
        <v>332197</v>
      </c>
    </row>
    <row r="54" spans="1:7" x14ac:dyDescent="0.25">
      <c r="A54" s="50" t="str">
        <f t="shared" si="5"/>
        <v>LAS PALMAS</v>
      </c>
      <c r="B54" s="51">
        <f t="shared" si="3"/>
        <v>1610389</v>
      </c>
      <c r="C54" s="51">
        <f t="shared" si="4"/>
        <v>1622687</v>
      </c>
      <c r="D54" s="51">
        <f t="shared" si="7"/>
        <v>6</v>
      </c>
      <c r="E54" s="50" t="str">
        <f t="shared" si="6"/>
        <v>MÁLAGA</v>
      </c>
      <c r="F54" s="50">
        <f t="shared" si="8"/>
        <v>267570</v>
      </c>
      <c r="G54" s="50">
        <f t="shared" si="9"/>
        <v>268751</v>
      </c>
    </row>
    <row r="55" spans="1:7" x14ac:dyDescent="0.25">
      <c r="A55" s="50" t="str">
        <f t="shared" si="5"/>
        <v>MÁLAGA</v>
      </c>
      <c r="B55" s="51">
        <f t="shared" si="3"/>
        <v>267570</v>
      </c>
      <c r="C55" s="51">
        <f t="shared" si="4"/>
        <v>268751</v>
      </c>
      <c r="D55" s="51">
        <f t="shared" si="7"/>
        <v>16</v>
      </c>
      <c r="E55" s="50" t="str">
        <f t="shared" si="6"/>
        <v>ALMERÍA</v>
      </c>
      <c r="F55" s="50">
        <f t="shared" si="8"/>
        <v>211414</v>
      </c>
      <c r="G55" s="50">
        <f t="shared" si="9"/>
        <v>210588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156078</v>
      </c>
      <c r="G56" s="50">
        <f t="shared" si="9"/>
        <v>126019</v>
      </c>
    </row>
    <row r="57" spans="1:7" x14ac:dyDescent="0.25">
      <c r="A57" s="50" t="str">
        <f t="shared" si="5"/>
        <v>MELILLA</v>
      </c>
      <c r="B57" s="51">
        <f t="shared" si="3"/>
        <v>433483</v>
      </c>
      <c r="C57" s="51">
        <f t="shared" si="4"/>
        <v>412307</v>
      </c>
      <c r="D57" s="51">
        <f t="shared" si="7"/>
        <v>11</v>
      </c>
      <c r="E57" s="50" t="str">
        <f t="shared" si="6"/>
        <v>SEVILLA</v>
      </c>
      <c r="F57" s="50">
        <f t="shared" si="10"/>
        <v>96646</v>
      </c>
      <c r="G57" s="50">
        <f t="shared" si="9"/>
        <v>145145</v>
      </c>
    </row>
    <row r="58" spans="1:7" x14ac:dyDescent="0.25">
      <c r="A58" s="50" t="str">
        <f t="shared" si="5"/>
        <v>MOTRIL</v>
      </c>
      <c r="B58" s="51">
        <f t="shared" si="3"/>
        <v>310794</v>
      </c>
      <c r="C58" s="51">
        <f t="shared" si="4"/>
        <v>158243</v>
      </c>
      <c r="D58" s="51">
        <f t="shared" si="7"/>
        <v>14</v>
      </c>
      <c r="E58" s="50" t="str">
        <f t="shared" si="6"/>
        <v>HUELVA</v>
      </c>
      <c r="F58" s="50">
        <f t="shared" si="10"/>
        <v>76152</v>
      </c>
      <c r="G58" s="50">
        <f t="shared" si="9"/>
        <v>68830</v>
      </c>
    </row>
    <row r="59" spans="1:7" x14ac:dyDescent="0.25">
      <c r="A59" s="50" t="str">
        <f t="shared" si="5"/>
        <v>PASAIA</v>
      </c>
      <c r="B59" s="51">
        <f t="shared" si="3"/>
        <v>312276</v>
      </c>
      <c r="C59" s="51">
        <f t="shared" si="4"/>
        <v>333683</v>
      </c>
      <c r="D59" s="51">
        <f t="shared" si="7"/>
        <v>13</v>
      </c>
      <c r="E59" s="50" t="str">
        <f t="shared" si="6"/>
        <v>ALICANTE</v>
      </c>
      <c r="F59" s="50">
        <f t="shared" si="10"/>
        <v>63879</v>
      </c>
      <c r="G59" s="50">
        <f t="shared" si="9"/>
        <v>42197</v>
      </c>
    </row>
    <row r="60" spans="1:7" x14ac:dyDescent="0.25">
      <c r="A60" s="50" t="str">
        <f t="shared" si="5"/>
        <v>SANTA CRUZ DE TENERIFE</v>
      </c>
      <c r="B60" s="51">
        <f t="shared" si="3"/>
        <v>1864860</v>
      </c>
      <c r="C60" s="51">
        <f t="shared" si="4"/>
        <v>1789364</v>
      </c>
      <c r="D60" s="51">
        <f t="shared" si="7"/>
        <v>5</v>
      </c>
      <c r="E60" s="50" t="str">
        <f t="shared" si="6"/>
        <v>FERROL-SAN CIBRAO</v>
      </c>
      <c r="F60" s="50">
        <f t="shared" si="10"/>
        <v>35040</v>
      </c>
      <c r="G60" s="50">
        <f t="shared" si="9"/>
        <v>32215</v>
      </c>
    </row>
    <row r="61" spans="1:7" x14ac:dyDescent="0.25">
      <c r="A61" s="50" t="str">
        <f t="shared" si="5"/>
        <v>SANTANDER</v>
      </c>
      <c r="B61" s="51">
        <f t="shared" si="3"/>
        <v>802638</v>
      </c>
      <c r="C61" s="51">
        <f t="shared" si="4"/>
        <v>726516</v>
      </c>
      <c r="D61" s="51">
        <f t="shared" si="7"/>
        <v>7</v>
      </c>
      <c r="E61" s="50" t="str">
        <f t="shared" si="6"/>
        <v>CARTAGENA</v>
      </c>
      <c r="F61" s="50">
        <f t="shared" si="10"/>
        <v>2314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96646</v>
      </c>
      <c r="C62" s="51">
        <f t="shared" si="4"/>
        <v>145145</v>
      </c>
      <c r="D62" s="51">
        <f t="shared" si="7"/>
        <v>19</v>
      </c>
      <c r="E62" s="50" t="str">
        <f t="shared" si="6"/>
        <v>AVILÉS</v>
      </c>
      <c r="F62" s="50">
        <f t="shared" si="10"/>
        <v>1105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156078</v>
      </c>
      <c r="C63" s="51">
        <f t="shared" si="4"/>
        <v>126019</v>
      </c>
      <c r="D63" s="51">
        <f t="shared" si="7"/>
        <v>18</v>
      </c>
      <c r="E63" s="50" t="str">
        <f t="shared" si="6"/>
        <v>GIJÓN</v>
      </c>
      <c r="F63" s="50">
        <f t="shared" si="10"/>
        <v>370</v>
      </c>
      <c r="G63" s="50">
        <f t="shared" si="9"/>
        <v>4309</v>
      </c>
    </row>
    <row r="64" spans="1:7" x14ac:dyDescent="0.25">
      <c r="A64" s="50" t="str">
        <f t="shared" si="5"/>
        <v>VALENCIA</v>
      </c>
      <c r="B64" s="51">
        <f t="shared" si="3"/>
        <v>4566533</v>
      </c>
      <c r="C64" s="51">
        <f t="shared" si="4"/>
        <v>4776052</v>
      </c>
      <c r="D64" s="51">
        <f t="shared" si="7"/>
        <v>3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551942</v>
      </c>
      <c r="C65" s="51">
        <f t="shared" si="4"/>
        <v>538390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F33" sqref="F3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16</v>
      </c>
      <c r="C8" s="45">
        <v>125</v>
      </c>
      <c r="D8" s="45">
        <v>528</v>
      </c>
      <c r="E8" s="45">
        <v>576</v>
      </c>
      <c r="F8" s="14">
        <f t="shared" ref="F8:F33" si="0">((E8*100)/D8)-100</f>
        <v>9.0909090909090935</v>
      </c>
      <c r="G8" s="1"/>
      <c r="H8" s="1"/>
      <c r="I8" s="1"/>
    </row>
    <row r="9" spans="1:12" x14ac:dyDescent="0.25">
      <c r="A9" s="9" t="s">
        <v>164</v>
      </c>
      <c r="B9" s="44">
        <v>1144</v>
      </c>
      <c r="C9" s="44">
        <v>755</v>
      </c>
      <c r="D9" s="44">
        <v>5529</v>
      </c>
      <c r="E9" s="44">
        <v>5039</v>
      </c>
      <c r="F9" s="11">
        <f t="shared" si="0"/>
        <v>-8.8623620907939937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20027</v>
      </c>
      <c r="C11" s="44">
        <v>17190</v>
      </c>
      <c r="D11" s="44">
        <v>141054</v>
      </c>
      <c r="E11" s="44">
        <v>122971</v>
      </c>
      <c r="F11" s="11">
        <f t="shared" si="0"/>
        <v>-12.819912941143102</v>
      </c>
      <c r="G11" s="1"/>
      <c r="H11" s="1"/>
      <c r="I11" s="1"/>
    </row>
    <row r="12" spans="1:12" x14ac:dyDescent="0.25">
      <c r="A12" s="12" t="s">
        <v>168</v>
      </c>
      <c r="B12" s="45">
        <v>1764</v>
      </c>
      <c r="C12" s="45">
        <v>2509</v>
      </c>
      <c r="D12" s="45">
        <v>10572</v>
      </c>
      <c r="E12" s="45">
        <v>13772</v>
      </c>
      <c r="F12" s="14">
        <f t="shared" si="0"/>
        <v>30.26863412788498</v>
      </c>
      <c r="G12" s="1"/>
      <c r="H12" s="1"/>
      <c r="I12" s="1"/>
    </row>
    <row r="13" spans="1:12" x14ac:dyDescent="0.25">
      <c r="A13" s="9" t="s">
        <v>32</v>
      </c>
      <c r="B13" s="44">
        <v>25756</v>
      </c>
      <c r="C13" s="44">
        <v>26035</v>
      </c>
      <c r="D13" s="44">
        <v>131189</v>
      </c>
      <c r="E13" s="44">
        <v>132772</v>
      </c>
      <c r="F13" s="11">
        <f t="shared" si="0"/>
        <v>1.2066560458574997</v>
      </c>
      <c r="G13" s="1"/>
      <c r="H13" s="1"/>
      <c r="I13" s="1"/>
    </row>
    <row r="14" spans="1:12" x14ac:dyDescent="0.25">
      <c r="A14" s="12" t="s">
        <v>33</v>
      </c>
      <c r="B14" s="45">
        <v>19715</v>
      </c>
      <c r="C14" s="45">
        <v>19373</v>
      </c>
      <c r="D14" s="45">
        <v>102422</v>
      </c>
      <c r="E14" s="45">
        <v>100359</v>
      </c>
      <c r="F14" s="14">
        <f t="shared" si="0"/>
        <v>-2.0142156958466018</v>
      </c>
      <c r="G14" s="1"/>
      <c r="H14" s="1"/>
      <c r="I14" s="1"/>
    </row>
    <row r="15" spans="1:12" x14ac:dyDescent="0.25">
      <c r="A15" s="9" t="s">
        <v>34</v>
      </c>
      <c r="B15" s="44">
        <v>748</v>
      </c>
      <c r="C15" s="44">
        <v>1656</v>
      </c>
      <c r="D15" s="44">
        <v>5481</v>
      </c>
      <c r="E15" s="44">
        <v>9675</v>
      </c>
      <c r="F15" s="11">
        <f t="shared" si="0"/>
        <v>76.518883415435141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2839</v>
      </c>
      <c r="C18" s="45">
        <v>1236</v>
      </c>
      <c r="D18" s="45">
        <v>16213</v>
      </c>
      <c r="E18" s="45">
        <v>8228</v>
      </c>
      <c r="F18" s="14">
        <f t="shared" si="0"/>
        <v>-49.250601369271571</v>
      </c>
      <c r="G18" s="1"/>
      <c r="H18" s="1"/>
      <c r="I18" s="1"/>
    </row>
    <row r="19" spans="1:9" x14ac:dyDescent="0.25">
      <c r="A19" s="9" t="s">
        <v>37</v>
      </c>
      <c r="B19" s="44">
        <v>204</v>
      </c>
      <c r="C19" s="44">
        <v>31</v>
      </c>
      <c r="D19" s="44">
        <v>1152</v>
      </c>
      <c r="E19" s="44">
        <v>349</v>
      </c>
      <c r="F19" s="11">
        <f t="shared" si="0"/>
        <v>-69.704861111111114</v>
      </c>
      <c r="G19" s="1"/>
      <c r="H19" s="1"/>
      <c r="I19" s="1"/>
    </row>
    <row r="20" spans="1:9" x14ac:dyDescent="0.25">
      <c r="A20" s="12" t="s">
        <v>170</v>
      </c>
      <c r="B20" s="45">
        <v>13</v>
      </c>
      <c r="C20" s="45">
        <v>15</v>
      </c>
      <c r="D20" s="45">
        <v>40</v>
      </c>
      <c r="E20" s="45">
        <v>15</v>
      </c>
      <c r="F20" s="14">
        <f t="shared" si="0"/>
        <v>-62.5</v>
      </c>
      <c r="G20" s="1"/>
      <c r="H20" s="1"/>
      <c r="I20" s="1"/>
    </row>
    <row r="21" spans="1:9" x14ac:dyDescent="0.25">
      <c r="A21" s="9" t="s">
        <v>38</v>
      </c>
      <c r="B21" s="44">
        <v>3961</v>
      </c>
      <c r="C21" s="44">
        <v>523</v>
      </c>
      <c r="D21" s="44">
        <v>24145</v>
      </c>
      <c r="E21" s="44">
        <v>3138</v>
      </c>
      <c r="F21" s="11">
        <f t="shared" si="0"/>
        <v>-87.003520397597839</v>
      </c>
      <c r="G21" s="1"/>
      <c r="H21" s="1"/>
      <c r="I21" s="1"/>
    </row>
    <row r="22" spans="1:9" x14ac:dyDescent="0.25">
      <c r="A22" s="12" t="s">
        <v>59</v>
      </c>
      <c r="B22" s="45">
        <v>12157</v>
      </c>
      <c r="C22" s="45">
        <v>12134</v>
      </c>
      <c r="D22" s="45">
        <v>69723</v>
      </c>
      <c r="E22" s="45">
        <v>68049</v>
      </c>
      <c r="F22" s="14">
        <f t="shared" si="0"/>
        <v>-2.4009293920227179</v>
      </c>
      <c r="G22" s="1"/>
      <c r="H22" s="1"/>
      <c r="I22" s="1"/>
    </row>
    <row r="23" spans="1:9" x14ac:dyDescent="0.25">
      <c r="A23" s="9" t="s">
        <v>171</v>
      </c>
      <c r="B23" s="44">
        <v>2169</v>
      </c>
      <c r="C23" s="44">
        <v>1694</v>
      </c>
      <c r="D23" s="44">
        <v>12042</v>
      </c>
      <c r="E23" s="44">
        <v>10625</v>
      </c>
      <c r="F23" s="11">
        <f t="shared" si="0"/>
        <v>-11.767148314233509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3433</v>
      </c>
      <c r="C25" s="44">
        <v>2915</v>
      </c>
      <c r="D25" s="44">
        <v>17062</v>
      </c>
      <c r="E25" s="44">
        <v>17290</v>
      </c>
      <c r="F25" s="11">
        <f t="shared" si="0"/>
        <v>1.3363028953229446</v>
      </c>
      <c r="G25" s="1"/>
      <c r="H25" s="1"/>
      <c r="I25" s="1"/>
    </row>
    <row r="26" spans="1:9" x14ac:dyDescent="0.25">
      <c r="A26" s="12" t="s">
        <v>40</v>
      </c>
      <c r="B26" s="45">
        <v>1280</v>
      </c>
      <c r="C26" s="45">
        <v>1865</v>
      </c>
      <c r="D26" s="45">
        <v>5480</v>
      </c>
      <c r="E26" s="45">
        <v>12219</v>
      </c>
      <c r="F26" s="14">
        <f t="shared" si="0"/>
        <v>122.97445255474452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466</v>
      </c>
      <c r="D27" s="44">
        <v>0</v>
      </c>
      <c r="E27" s="44">
        <v>2550</v>
      </c>
      <c r="F27" s="11"/>
      <c r="G27" s="1"/>
      <c r="H27" s="1"/>
      <c r="I27" s="1"/>
    </row>
    <row r="28" spans="1:9" x14ac:dyDescent="0.25">
      <c r="A28" s="12" t="s">
        <v>42</v>
      </c>
      <c r="B28" s="45">
        <v>12180</v>
      </c>
      <c r="C28" s="45">
        <v>10921</v>
      </c>
      <c r="D28" s="45">
        <v>69581</v>
      </c>
      <c r="E28" s="45">
        <v>59689</v>
      </c>
      <c r="F28" s="14">
        <f t="shared" si="0"/>
        <v>-14.216524625975481</v>
      </c>
      <c r="G28" s="1"/>
      <c r="H28" s="1"/>
      <c r="I28" s="1"/>
    </row>
    <row r="29" spans="1:9" x14ac:dyDescent="0.25">
      <c r="A29" s="9" t="s">
        <v>43</v>
      </c>
      <c r="B29" s="44">
        <v>1264</v>
      </c>
      <c r="C29" s="44">
        <v>1568</v>
      </c>
      <c r="D29" s="44">
        <v>8173</v>
      </c>
      <c r="E29" s="44">
        <v>9188</v>
      </c>
      <c r="F29" s="11">
        <f t="shared" si="0"/>
        <v>12.41894041355684</v>
      </c>
      <c r="G29" s="1"/>
      <c r="H29" s="1"/>
      <c r="I29" s="1"/>
    </row>
    <row r="30" spans="1:9" x14ac:dyDescent="0.25">
      <c r="A30" s="12" t="s">
        <v>44</v>
      </c>
      <c r="B30" s="45">
        <v>791</v>
      </c>
      <c r="C30" s="45">
        <v>690</v>
      </c>
      <c r="D30" s="45">
        <v>5393</v>
      </c>
      <c r="E30" s="45">
        <v>3968</v>
      </c>
      <c r="F30" s="14">
        <f t="shared" si="0"/>
        <v>-26.423141108844803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19975</v>
      </c>
      <c r="C32" s="45">
        <v>19787</v>
      </c>
      <c r="D32" s="45">
        <v>119256</v>
      </c>
      <c r="E32" s="45">
        <v>105368</v>
      </c>
      <c r="F32" s="14">
        <f t="shared" si="0"/>
        <v>-11.645535654390557</v>
      </c>
      <c r="G32" s="1"/>
      <c r="H32" s="1"/>
      <c r="I32" s="1"/>
    </row>
    <row r="33" spans="1:9" x14ac:dyDescent="0.25">
      <c r="A33" s="9" t="s">
        <v>47</v>
      </c>
      <c r="B33" s="44">
        <v>1554</v>
      </c>
      <c r="C33" s="44">
        <v>1627</v>
      </c>
      <c r="D33" s="44">
        <v>9210</v>
      </c>
      <c r="E33" s="44">
        <v>9330</v>
      </c>
      <c r="F33" s="11">
        <f t="shared" si="0"/>
        <v>1.3029315960911987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130990</v>
      </c>
      <c r="C35" s="16">
        <f t="shared" ref="C35:E35" si="1">SUM(C7:C34)</f>
        <v>123115</v>
      </c>
      <c r="D35" s="16">
        <f t="shared" si="1"/>
        <v>754245</v>
      </c>
      <c r="E35" s="16">
        <f t="shared" si="1"/>
        <v>695170</v>
      </c>
      <c r="F35" s="17">
        <f t="shared" ref="F35" si="2">((E35*100)/D35)-100</f>
        <v>-7.8323356469051788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132772</v>
      </c>
      <c r="G39" s="50">
        <f>LOOKUP(E39,$A$39:$A$66,$C$39:$C$66)</f>
        <v>131189</v>
      </c>
    </row>
    <row r="40" spans="1:9" x14ac:dyDescent="0.25">
      <c r="A40" s="50" t="str">
        <f t="shared" si="5"/>
        <v>ALICANTE</v>
      </c>
      <c r="B40" s="51">
        <f t="shared" si="3"/>
        <v>576</v>
      </c>
      <c r="C40" s="51">
        <f t="shared" si="4"/>
        <v>528</v>
      </c>
      <c r="D40" s="51">
        <f t="shared" ref="D40:D66" si="7">_xlfn.RANK.EQ(B40,$B$39:$B$66)+COUNTIF($B$39:$B$66,B40)-1</f>
        <v>19</v>
      </c>
      <c r="E40" s="50" t="str">
        <f t="shared" si="6"/>
        <v>BAHÍA DE ALGECIRAS</v>
      </c>
      <c r="F40" s="50">
        <f t="shared" ref="F40:F66" si="8">LOOKUP(E40,$A$39:$A$66,$B$39:$B$66)</f>
        <v>122971</v>
      </c>
      <c r="G40" s="50">
        <f t="shared" ref="G40:G66" si="9">LOOKUP(E40,$A$39:$A$66,$C$39:$C$66)</f>
        <v>141054</v>
      </c>
    </row>
    <row r="41" spans="1:9" x14ac:dyDescent="0.25">
      <c r="A41" s="50" t="str">
        <f t="shared" si="5"/>
        <v>ALMERÍA</v>
      </c>
      <c r="B41" s="51">
        <f t="shared" si="3"/>
        <v>5039</v>
      </c>
      <c r="C41" s="51">
        <f t="shared" si="4"/>
        <v>5529</v>
      </c>
      <c r="D41" s="51">
        <f t="shared" si="7"/>
        <v>15</v>
      </c>
      <c r="E41" s="50" t="str">
        <f t="shared" si="6"/>
        <v>VALENCIA</v>
      </c>
      <c r="F41" s="50">
        <f t="shared" si="8"/>
        <v>105368</v>
      </c>
      <c r="G41" s="50">
        <f t="shared" si="9"/>
        <v>119256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100359</v>
      </c>
      <c r="G42" s="50">
        <f t="shared" si="9"/>
        <v>102422</v>
      </c>
    </row>
    <row r="43" spans="1:9" x14ac:dyDescent="0.25">
      <c r="A43" s="50" t="str">
        <f t="shared" si="5"/>
        <v>BAHÍA DE ALGECIRAS</v>
      </c>
      <c r="B43" s="51">
        <f t="shared" si="3"/>
        <v>122971</v>
      </c>
      <c r="C43" s="51">
        <f t="shared" si="4"/>
        <v>141054</v>
      </c>
      <c r="D43" s="51">
        <f t="shared" si="7"/>
        <v>2</v>
      </c>
      <c r="E43" s="50" t="str">
        <f t="shared" si="6"/>
        <v>LAS PALMAS</v>
      </c>
      <c r="F43" s="50">
        <f t="shared" si="8"/>
        <v>68049</v>
      </c>
      <c r="G43" s="50">
        <f t="shared" si="9"/>
        <v>69723</v>
      </c>
    </row>
    <row r="44" spans="1:9" x14ac:dyDescent="0.25">
      <c r="A44" s="50" t="str">
        <f t="shared" si="5"/>
        <v>BAHÍA DE CÁDIZ</v>
      </c>
      <c r="B44" s="51">
        <f t="shared" si="3"/>
        <v>13772</v>
      </c>
      <c r="C44" s="51">
        <f t="shared" si="4"/>
        <v>10572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59689</v>
      </c>
      <c r="G44" s="50">
        <f t="shared" si="9"/>
        <v>69581</v>
      </c>
    </row>
    <row r="45" spans="1:9" x14ac:dyDescent="0.25">
      <c r="A45" s="50" t="str">
        <f t="shared" si="5"/>
        <v>BALEARES</v>
      </c>
      <c r="B45" s="51">
        <f t="shared" si="3"/>
        <v>132772</v>
      </c>
      <c r="C45" s="51">
        <f t="shared" si="4"/>
        <v>131189</v>
      </c>
      <c r="D45" s="51">
        <f t="shared" si="7"/>
        <v>1</v>
      </c>
      <c r="E45" s="50" t="str">
        <f t="shared" si="6"/>
        <v>MELILLA</v>
      </c>
      <c r="F45" s="50">
        <f t="shared" si="8"/>
        <v>17290</v>
      </c>
      <c r="G45" s="50">
        <f t="shared" si="9"/>
        <v>17062</v>
      </c>
    </row>
    <row r="46" spans="1:9" x14ac:dyDescent="0.25">
      <c r="A46" s="50" t="str">
        <f t="shared" si="5"/>
        <v>BARCELONA</v>
      </c>
      <c r="B46" s="51">
        <f t="shared" si="3"/>
        <v>100359</v>
      </c>
      <c r="C46" s="51">
        <f t="shared" si="4"/>
        <v>102422</v>
      </c>
      <c r="D46" s="51">
        <f t="shared" si="7"/>
        <v>4</v>
      </c>
      <c r="E46" s="50" t="str">
        <f t="shared" si="6"/>
        <v>BAHÍA DE CÁDIZ</v>
      </c>
      <c r="F46" s="50">
        <f t="shared" si="8"/>
        <v>13772</v>
      </c>
      <c r="G46" s="50">
        <f t="shared" si="9"/>
        <v>10572</v>
      </c>
    </row>
    <row r="47" spans="1:9" x14ac:dyDescent="0.25">
      <c r="A47" s="50" t="str">
        <f t="shared" si="5"/>
        <v>BILBAO</v>
      </c>
      <c r="B47" s="51">
        <f t="shared" si="3"/>
        <v>9675</v>
      </c>
      <c r="C47" s="51">
        <f t="shared" si="4"/>
        <v>5481</v>
      </c>
      <c r="D47" s="51">
        <f t="shared" si="7"/>
        <v>11</v>
      </c>
      <c r="E47" s="50" t="str">
        <f t="shared" si="6"/>
        <v>MOTRIL</v>
      </c>
      <c r="F47" s="50">
        <f t="shared" si="8"/>
        <v>12219</v>
      </c>
      <c r="G47" s="50">
        <f t="shared" si="9"/>
        <v>5480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10625</v>
      </c>
      <c r="G48" s="50">
        <f t="shared" si="9"/>
        <v>12042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BILBAO</v>
      </c>
      <c r="F49" s="50">
        <f t="shared" si="8"/>
        <v>9675</v>
      </c>
      <c r="G49" s="50">
        <f t="shared" si="9"/>
        <v>5481</v>
      </c>
    </row>
    <row r="50" spans="1:7" x14ac:dyDescent="0.25">
      <c r="A50" s="50" t="str">
        <f t="shared" si="5"/>
        <v>CEUTA</v>
      </c>
      <c r="B50" s="51">
        <f t="shared" si="3"/>
        <v>8228</v>
      </c>
      <c r="C50" s="51">
        <f t="shared" si="4"/>
        <v>16213</v>
      </c>
      <c r="D50" s="51">
        <f t="shared" si="7"/>
        <v>14</v>
      </c>
      <c r="E50" s="50" t="str">
        <f t="shared" si="6"/>
        <v>VIGO</v>
      </c>
      <c r="F50" s="50">
        <f t="shared" si="8"/>
        <v>9330</v>
      </c>
      <c r="G50" s="50">
        <f t="shared" si="9"/>
        <v>9210</v>
      </c>
    </row>
    <row r="51" spans="1:7" x14ac:dyDescent="0.25">
      <c r="A51" s="50" t="str">
        <f t="shared" si="5"/>
        <v>FERROL-SAN CIBRAO</v>
      </c>
      <c r="B51" s="51">
        <f t="shared" si="3"/>
        <v>349</v>
      </c>
      <c r="C51" s="51">
        <f t="shared" si="4"/>
        <v>1152</v>
      </c>
      <c r="D51" s="51">
        <f t="shared" si="7"/>
        <v>20</v>
      </c>
      <c r="E51" s="50" t="str">
        <f t="shared" si="6"/>
        <v>SANTANDER</v>
      </c>
      <c r="F51" s="50">
        <f t="shared" si="8"/>
        <v>9188</v>
      </c>
      <c r="G51" s="50">
        <f t="shared" si="9"/>
        <v>8173</v>
      </c>
    </row>
    <row r="52" spans="1:7" x14ac:dyDescent="0.25">
      <c r="A52" s="50" t="str">
        <f t="shared" si="5"/>
        <v>GIJÓN</v>
      </c>
      <c r="B52" s="51">
        <f t="shared" si="3"/>
        <v>15</v>
      </c>
      <c r="C52" s="51">
        <f t="shared" si="4"/>
        <v>40</v>
      </c>
      <c r="D52" s="51">
        <f t="shared" si="7"/>
        <v>21</v>
      </c>
      <c r="E52" s="50" t="str">
        <f t="shared" si="6"/>
        <v>CEUTA</v>
      </c>
      <c r="F52" s="50">
        <f t="shared" si="8"/>
        <v>8228</v>
      </c>
      <c r="G52" s="50">
        <f t="shared" si="9"/>
        <v>16213</v>
      </c>
    </row>
    <row r="53" spans="1:7" x14ac:dyDescent="0.25">
      <c r="A53" s="50" t="str">
        <f t="shared" si="5"/>
        <v>HUELVA</v>
      </c>
      <c r="B53" s="51">
        <f t="shared" si="3"/>
        <v>3138</v>
      </c>
      <c r="C53" s="51">
        <f t="shared" si="4"/>
        <v>24145</v>
      </c>
      <c r="D53" s="51">
        <f t="shared" si="7"/>
        <v>17</v>
      </c>
      <c r="E53" s="50" t="str">
        <f t="shared" si="6"/>
        <v>ALMERÍA</v>
      </c>
      <c r="F53" s="50">
        <f t="shared" si="8"/>
        <v>5039</v>
      </c>
      <c r="G53" s="50">
        <f t="shared" si="9"/>
        <v>5529</v>
      </c>
    </row>
    <row r="54" spans="1:7" x14ac:dyDescent="0.25">
      <c r="A54" s="50" t="str">
        <f t="shared" si="5"/>
        <v>LAS PALMAS</v>
      </c>
      <c r="B54" s="51">
        <f t="shared" si="3"/>
        <v>68049</v>
      </c>
      <c r="C54" s="51">
        <f t="shared" si="4"/>
        <v>69723</v>
      </c>
      <c r="D54" s="51">
        <f t="shared" si="7"/>
        <v>5</v>
      </c>
      <c r="E54" s="50" t="str">
        <f t="shared" si="6"/>
        <v>SEVILLA</v>
      </c>
      <c r="F54" s="50">
        <f t="shared" si="8"/>
        <v>3968</v>
      </c>
      <c r="G54" s="50">
        <f t="shared" si="9"/>
        <v>5393</v>
      </c>
    </row>
    <row r="55" spans="1:7" x14ac:dyDescent="0.25">
      <c r="A55" s="50" t="str">
        <f t="shared" si="5"/>
        <v>MÁLAGA</v>
      </c>
      <c r="B55" s="51">
        <f t="shared" si="3"/>
        <v>10625</v>
      </c>
      <c r="C55" s="51">
        <f t="shared" si="4"/>
        <v>12042</v>
      </c>
      <c r="D55" s="51">
        <f t="shared" si="7"/>
        <v>10</v>
      </c>
      <c r="E55" s="50" t="str">
        <f t="shared" si="6"/>
        <v>HUELVA</v>
      </c>
      <c r="F55" s="50">
        <f t="shared" si="8"/>
        <v>3138</v>
      </c>
      <c r="G55" s="50">
        <f t="shared" si="9"/>
        <v>24145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2550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17290</v>
      </c>
      <c r="C57" s="51">
        <f t="shared" si="4"/>
        <v>17062</v>
      </c>
      <c r="D57" s="51">
        <f t="shared" si="7"/>
        <v>7</v>
      </c>
      <c r="E57" s="50" t="str">
        <f t="shared" si="6"/>
        <v>ALICANTE</v>
      </c>
      <c r="F57" s="50">
        <f t="shared" si="8"/>
        <v>576</v>
      </c>
      <c r="G57" s="50">
        <f t="shared" si="9"/>
        <v>528</v>
      </c>
    </row>
    <row r="58" spans="1:7" x14ac:dyDescent="0.25">
      <c r="A58" s="50" t="str">
        <f t="shared" si="5"/>
        <v>MOTRIL</v>
      </c>
      <c r="B58" s="51">
        <f t="shared" si="3"/>
        <v>12219</v>
      </c>
      <c r="C58" s="51">
        <f t="shared" si="4"/>
        <v>5480</v>
      </c>
      <c r="D58" s="51">
        <f t="shared" si="7"/>
        <v>9</v>
      </c>
      <c r="E58" s="50" t="str">
        <f t="shared" si="6"/>
        <v>FERROL-SAN CIBRAO</v>
      </c>
      <c r="F58" s="50">
        <f t="shared" si="8"/>
        <v>349</v>
      </c>
      <c r="G58" s="50">
        <f t="shared" si="9"/>
        <v>1152</v>
      </c>
    </row>
    <row r="59" spans="1:7" x14ac:dyDescent="0.25">
      <c r="A59" s="50" t="str">
        <f t="shared" si="5"/>
        <v>PASAIA</v>
      </c>
      <c r="B59" s="51">
        <f t="shared" si="3"/>
        <v>2550</v>
      </c>
      <c r="C59" s="51">
        <f t="shared" si="4"/>
        <v>0</v>
      </c>
      <c r="D59" s="51">
        <f t="shared" si="7"/>
        <v>18</v>
      </c>
      <c r="E59" s="50" t="str">
        <f t="shared" si="6"/>
        <v>GIJÓN</v>
      </c>
      <c r="F59" s="50">
        <f t="shared" si="8"/>
        <v>15</v>
      </c>
      <c r="G59" s="50">
        <f t="shared" si="9"/>
        <v>40</v>
      </c>
    </row>
    <row r="60" spans="1:7" x14ac:dyDescent="0.25">
      <c r="A60" s="50" t="str">
        <f t="shared" si="5"/>
        <v>SANTA CRUZ DE TENERIFE</v>
      </c>
      <c r="B60" s="51">
        <f t="shared" si="3"/>
        <v>59689</v>
      </c>
      <c r="C60" s="51">
        <f t="shared" si="4"/>
        <v>69581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9188</v>
      </c>
      <c r="C61" s="51">
        <f t="shared" si="4"/>
        <v>8173</v>
      </c>
      <c r="D61" s="51">
        <f t="shared" si="7"/>
        <v>13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3968</v>
      </c>
      <c r="C62" s="51">
        <f t="shared" si="4"/>
        <v>5393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105368</v>
      </c>
      <c r="C64" s="51">
        <f t="shared" si="4"/>
        <v>119256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9330</v>
      </c>
      <c r="C65" s="51">
        <f t="shared" si="4"/>
        <v>9210</v>
      </c>
      <c r="D65" s="51">
        <f t="shared" si="7"/>
        <v>12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0</v>
      </c>
      <c r="C7" s="42">
        <v>0</v>
      </c>
      <c r="D7" s="42">
        <v>72</v>
      </c>
      <c r="E7" s="42">
        <v>2</v>
      </c>
      <c r="F7" s="11">
        <f>((E7*100)/D7)-100</f>
        <v>-97.222222222222229</v>
      </c>
      <c r="G7" s="1"/>
      <c r="H7" s="1"/>
      <c r="I7" s="1"/>
    </row>
    <row r="8" spans="1:12" x14ac:dyDescent="0.25">
      <c r="A8" s="12" t="s">
        <v>31</v>
      </c>
      <c r="B8" s="43">
        <v>11271</v>
      </c>
      <c r="C8" s="43">
        <v>13447</v>
      </c>
      <c r="D8" s="43">
        <v>75496</v>
      </c>
      <c r="E8" s="43">
        <v>79370</v>
      </c>
      <c r="F8" s="14">
        <f t="shared" ref="F8:F34" si="0">((E8*100)/D8)-100</f>
        <v>5.1313976899438387</v>
      </c>
      <c r="G8" s="1"/>
      <c r="H8" s="1"/>
      <c r="I8" s="1"/>
    </row>
    <row r="9" spans="1:12" x14ac:dyDescent="0.25">
      <c r="A9" s="9" t="s">
        <v>164</v>
      </c>
      <c r="B9" s="42">
        <v>666</v>
      </c>
      <c r="C9" s="42">
        <v>421</v>
      </c>
      <c r="D9" s="42">
        <v>2980</v>
      </c>
      <c r="E9" s="42">
        <v>3272</v>
      </c>
      <c r="F9" s="11">
        <f t="shared" si="0"/>
        <v>9.7986577181208077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392422</v>
      </c>
      <c r="C11" s="42">
        <v>337537</v>
      </c>
      <c r="D11" s="42">
        <v>2355712</v>
      </c>
      <c r="E11" s="42">
        <v>2153354</v>
      </c>
      <c r="F11" s="11">
        <f t="shared" si="0"/>
        <v>-8.5900992990654146</v>
      </c>
      <c r="G11" s="1"/>
      <c r="H11" s="1"/>
      <c r="I11" s="1"/>
    </row>
    <row r="12" spans="1:12" x14ac:dyDescent="0.25">
      <c r="A12" s="12" t="s">
        <v>168</v>
      </c>
      <c r="B12" s="43">
        <v>6503</v>
      </c>
      <c r="C12" s="43">
        <v>6924</v>
      </c>
      <c r="D12" s="43">
        <v>31265</v>
      </c>
      <c r="E12" s="43">
        <v>42523</v>
      </c>
      <c r="F12" s="14">
        <f t="shared" si="0"/>
        <v>36.008316008316001</v>
      </c>
      <c r="G12" s="1"/>
      <c r="H12" s="1"/>
      <c r="I12" s="1"/>
    </row>
    <row r="13" spans="1:12" x14ac:dyDescent="0.25">
      <c r="A13" s="9" t="s">
        <v>32</v>
      </c>
      <c r="B13" s="42">
        <v>13451</v>
      </c>
      <c r="C13" s="42">
        <v>11587</v>
      </c>
      <c r="D13" s="42">
        <v>66317</v>
      </c>
      <c r="E13" s="42">
        <v>62792</v>
      </c>
      <c r="F13" s="11">
        <f t="shared" si="0"/>
        <v>-5.315379163713672</v>
      </c>
      <c r="G13" s="1"/>
      <c r="H13" s="1"/>
      <c r="I13" s="1"/>
    </row>
    <row r="14" spans="1:12" x14ac:dyDescent="0.25">
      <c r="A14" s="12" t="s">
        <v>33</v>
      </c>
      <c r="B14" s="43">
        <v>187816</v>
      </c>
      <c r="C14" s="43">
        <v>244258</v>
      </c>
      <c r="D14" s="43">
        <v>1073928</v>
      </c>
      <c r="E14" s="43">
        <v>1392417</v>
      </c>
      <c r="F14" s="14">
        <f t="shared" si="0"/>
        <v>29.656457416139631</v>
      </c>
      <c r="G14" s="1"/>
      <c r="H14" s="1"/>
      <c r="I14" s="1"/>
    </row>
    <row r="15" spans="1:12" x14ac:dyDescent="0.25">
      <c r="A15" s="9" t="s">
        <v>34</v>
      </c>
      <c r="B15" s="42">
        <v>50734</v>
      </c>
      <c r="C15" s="42">
        <v>51410</v>
      </c>
      <c r="D15" s="42">
        <v>287630</v>
      </c>
      <c r="E15" s="42">
        <v>282448</v>
      </c>
      <c r="F15" s="11">
        <f t="shared" si="0"/>
        <v>-1.8016201369815406</v>
      </c>
      <c r="G15" s="1"/>
      <c r="H15" s="1"/>
      <c r="I15" s="1"/>
    </row>
    <row r="16" spans="1:12" x14ac:dyDescent="0.25">
      <c r="A16" s="12" t="s">
        <v>35</v>
      </c>
      <c r="B16" s="43">
        <v>7432</v>
      </c>
      <c r="C16" s="43">
        <v>6524</v>
      </c>
      <c r="D16" s="43">
        <v>50405</v>
      </c>
      <c r="E16" s="43">
        <v>39366</v>
      </c>
      <c r="F16" s="14">
        <f t="shared" si="0"/>
        <v>-21.900605098700524</v>
      </c>
      <c r="G16" s="1"/>
      <c r="H16" s="1"/>
      <c r="I16" s="1"/>
    </row>
    <row r="17" spans="1:9" x14ac:dyDescent="0.25">
      <c r="A17" s="9" t="s">
        <v>169</v>
      </c>
      <c r="B17" s="42">
        <v>21349</v>
      </c>
      <c r="C17" s="42">
        <v>17879</v>
      </c>
      <c r="D17" s="42">
        <v>112205</v>
      </c>
      <c r="E17" s="42">
        <v>125419</v>
      </c>
      <c r="F17" s="11">
        <f t="shared" si="0"/>
        <v>11.776658794171382</v>
      </c>
      <c r="G17" s="1"/>
      <c r="H17" s="1"/>
      <c r="I17" s="1"/>
    </row>
    <row r="18" spans="1:9" x14ac:dyDescent="0.25">
      <c r="A18" s="12" t="s">
        <v>36</v>
      </c>
      <c r="B18" s="43">
        <v>2186</v>
      </c>
      <c r="C18" s="43">
        <v>1066</v>
      </c>
      <c r="D18" s="43">
        <v>11487</v>
      </c>
      <c r="E18" s="43">
        <v>10734</v>
      </c>
      <c r="F18" s="14">
        <f t="shared" si="0"/>
        <v>-6.5552363541394669</v>
      </c>
      <c r="G18" s="1"/>
      <c r="H18" s="1"/>
      <c r="I18" s="1"/>
    </row>
    <row r="19" spans="1:9" x14ac:dyDescent="0.25">
      <c r="A19" s="9" t="s">
        <v>37</v>
      </c>
      <c r="B19" s="42">
        <v>87</v>
      </c>
      <c r="C19" s="42">
        <v>0</v>
      </c>
      <c r="D19" s="42">
        <v>374</v>
      </c>
      <c r="E19" s="42">
        <v>246</v>
      </c>
      <c r="F19" s="11">
        <f t="shared" si="0"/>
        <v>-34.224598930481278</v>
      </c>
      <c r="G19" s="1"/>
      <c r="H19" s="1"/>
      <c r="I19" s="1"/>
    </row>
    <row r="20" spans="1:9" x14ac:dyDescent="0.25">
      <c r="A20" s="12" t="s">
        <v>170</v>
      </c>
      <c r="B20" s="43">
        <v>5112</v>
      </c>
      <c r="C20" s="43">
        <v>6716</v>
      </c>
      <c r="D20" s="43">
        <v>29642</v>
      </c>
      <c r="E20" s="43">
        <v>38126</v>
      </c>
      <c r="F20" s="14">
        <f t="shared" si="0"/>
        <v>28.621550502665144</v>
      </c>
      <c r="G20" s="1"/>
      <c r="H20" s="1"/>
      <c r="I20" s="1"/>
    </row>
    <row r="21" spans="1:9" x14ac:dyDescent="0.25">
      <c r="A21" s="9" t="s">
        <v>38</v>
      </c>
      <c r="B21" s="42">
        <v>906</v>
      </c>
      <c r="C21" s="42">
        <v>5022</v>
      </c>
      <c r="D21" s="42">
        <v>5590</v>
      </c>
      <c r="E21" s="42">
        <v>25834</v>
      </c>
      <c r="F21" s="11">
        <f t="shared" si="0"/>
        <v>362.14669051878354</v>
      </c>
      <c r="G21" s="1"/>
      <c r="H21" s="1"/>
      <c r="I21" s="1"/>
    </row>
    <row r="22" spans="1:9" x14ac:dyDescent="0.25">
      <c r="A22" s="12" t="s">
        <v>59</v>
      </c>
      <c r="B22" s="43">
        <v>72975</v>
      </c>
      <c r="C22" s="43">
        <v>85045</v>
      </c>
      <c r="D22" s="43">
        <v>442004</v>
      </c>
      <c r="E22" s="43">
        <v>518149</v>
      </c>
      <c r="F22" s="14">
        <f t="shared" si="0"/>
        <v>17.227219663170473</v>
      </c>
      <c r="G22" s="1"/>
      <c r="H22" s="1"/>
      <c r="I22" s="1"/>
    </row>
    <row r="23" spans="1:9" x14ac:dyDescent="0.25">
      <c r="A23" s="9" t="s">
        <v>171</v>
      </c>
      <c r="B23" s="42">
        <v>15500</v>
      </c>
      <c r="C23" s="42">
        <v>4100</v>
      </c>
      <c r="D23" s="42">
        <v>34614</v>
      </c>
      <c r="E23" s="42">
        <v>44593</v>
      </c>
      <c r="F23" s="11">
        <f t="shared" si="0"/>
        <v>28.829375397238124</v>
      </c>
      <c r="G23" s="1"/>
      <c r="H23" s="1"/>
      <c r="I23" s="1"/>
    </row>
    <row r="24" spans="1:9" x14ac:dyDescent="0.25">
      <c r="A24" s="12" t="s">
        <v>173</v>
      </c>
      <c r="B24" s="43">
        <v>5011</v>
      </c>
      <c r="C24" s="43">
        <v>6830</v>
      </c>
      <c r="D24" s="43">
        <v>21304</v>
      </c>
      <c r="E24" s="43">
        <v>44811</v>
      </c>
      <c r="F24" s="14">
        <f t="shared" si="0"/>
        <v>110.34078107397673</v>
      </c>
      <c r="G24" s="1"/>
      <c r="H24" s="1"/>
      <c r="I24" s="1"/>
    </row>
    <row r="25" spans="1:9" x14ac:dyDescent="0.25">
      <c r="A25" s="9" t="s">
        <v>39</v>
      </c>
      <c r="B25" s="42">
        <v>3961</v>
      </c>
      <c r="C25" s="42">
        <v>2447</v>
      </c>
      <c r="D25" s="42">
        <v>18396</v>
      </c>
      <c r="E25" s="42">
        <v>17942</v>
      </c>
      <c r="F25" s="11">
        <f t="shared" si="0"/>
        <v>-2.4679278103935616</v>
      </c>
      <c r="G25" s="1"/>
      <c r="H25" s="1"/>
      <c r="I25" s="1"/>
    </row>
    <row r="26" spans="1:9" x14ac:dyDescent="0.25">
      <c r="A26" s="12" t="s">
        <v>40</v>
      </c>
      <c r="B26" s="43">
        <v>470</v>
      </c>
      <c r="C26" s="43">
        <v>134</v>
      </c>
      <c r="D26" s="43">
        <v>1309</v>
      </c>
      <c r="E26" s="43">
        <v>842</v>
      </c>
      <c r="F26" s="14">
        <f t="shared" si="0"/>
        <v>-35.676088617265094</v>
      </c>
      <c r="G26" s="1"/>
      <c r="H26" s="1"/>
      <c r="I26" s="1"/>
    </row>
    <row r="27" spans="1:9" x14ac:dyDescent="0.25">
      <c r="A27" s="9" t="s">
        <v>41</v>
      </c>
      <c r="B27" s="42">
        <v>2126</v>
      </c>
      <c r="C27" s="42">
        <v>0</v>
      </c>
      <c r="D27" s="42">
        <v>5942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30833</v>
      </c>
      <c r="C28" s="43">
        <v>32485</v>
      </c>
      <c r="D28" s="43">
        <v>179171</v>
      </c>
      <c r="E28" s="43">
        <v>193283</v>
      </c>
      <c r="F28" s="14">
        <f t="shared" si="0"/>
        <v>7.8762746203347689</v>
      </c>
      <c r="G28" s="1"/>
      <c r="H28" s="1"/>
      <c r="I28" s="1"/>
    </row>
    <row r="29" spans="1:9" x14ac:dyDescent="0.25">
      <c r="A29" s="9" t="s">
        <v>43</v>
      </c>
      <c r="B29" s="42">
        <v>92</v>
      </c>
      <c r="C29" s="42">
        <v>675</v>
      </c>
      <c r="D29" s="42">
        <v>615</v>
      </c>
      <c r="E29" s="42">
        <v>1989</v>
      </c>
      <c r="F29" s="11">
        <f t="shared" si="0"/>
        <v>223.41463414634148</v>
      </c>
      <c r="G29" s="1"/>
      <c r="H29" s="1"/>
      <c r="I29" s="1"/>
    </row>
    <row r="30" spans="1:9" x14ac:dyDescent="0.25">
      <c r="A30" s="12" t="s">
        <v>44</v>
      </c>
      <c r="B30" s="43">
        <v>11046</v>
      </c>
      <c r="C30" s="43">
        <v>9111</v>
      </c>
      <c r="D30" s="43">
        <v>74334</v>
      </c>
      <c r="E30" s="43">
        <v>53829</v>
      </c>
      <c r="F30" s="14">
        <f t="shared" si="0"/>
        <v>-27.58495439502785</v>
      </c>
      <c r="G30" s="1"/>
      <c r="H30" s="1"/>
      <c r="I30" s="1"/>
    </row>
    <row r="31" spans="1:9" x14ac:dyDescent="0.25">
      <c r="A31" s="9" t="s">
        <v>45</v>
      </c>
      <c r="B31" s="42">
        <v>7108</v>
      </c>
      <c r="C31" s="42">
        <v>6377</v>
      </c>
      <c r="D31" s="42">
        <v>41895</v>
      </c>
      <c r="E31" s="42">
        <v>31946</v>
      </c>
      <c r="F31" s="11">
        <f t="shared" si="0"/>
        <v>-23.747463897839836</v>
      </c>
      <c r="G31" s="1"/>
      <c r="H31" s="1"/>
      <c r="I31" s="1"/>
    </row>
    <row r="32" spans="1:9" x14ac:dyDescent="0.25">
      <c r="A32" s="12" t="s">
        <v>46</v>
      </c>
      <c r="B32" s="43">
        <v>401207</v>
      </c>
      <c r="C32" s="43">
        <v>382646</v>
      </c>
      <c r="D32" s="43">
        <v>2373775</v>
      </c>
      <c r="E32" s="43">
        <v>2349025</v>
      </c>
      <c r="F32" s="14">
        <f t="shared" si="0"/>
        <v>-1.0426430474665835</v>
      </c>
      <c r="G32" s="1"/>
      <c r="H32" s="1"/>
      <c r="I32" s="1"/>
    </row>
    <row r="33" spans="1:9" x14ac:dyDescent="0.25">
      <c r="A33" s="9" t="s">
        <v>47</v>
      </c>
      <c r="B33" s="42">
        <v>17499</v>
      </c>
      <c r="C33" s="42">
        <v>12583</v>
      </c>
      <c r="D33" s="42">
        <v>95766</v>
      </c>
      <c r="E33" s="42">
        <v>89032</v>
      </c>
      <c r="F33" s="11">
        <f t="shared" si="0"/>
        <v>-7.0317231585322588</v>
      </c>
      <c r="G33" s="1"/>
      <c r="H33" s="1"/>
      <c r="I33" s="1"/>
    </row>
    <row r="34" spans="1:9" x14ac:dyDescent="0.25">
      <c r="A34" s="12" t="s">
        <v>172</v>
      </c>
      <c r="B34" s="43">
        <v>2523</v>
      </c>
      <c r="C34" s="43">
        <v>2693</v>
      </c>
      <c r="D34" s="43">
        <v>16565</v>
      </c>
      <c r="E34" s="43">
        <v>17269</v>
      </c>
      <c r="F34" s="14">
        <f t="shared" si="0"/>
        <v>4.2499245396921168</v>
      </c>
      <c r="G34" s="1"/>
      <c r="H34" s="1"/>
      <c r="I34" s="1"/>
    </row>
    <row r="35" spans="1:9" x14ac:dyDescent="0.25">
      <c r="A35" s="15" t="s">
        <v>48</v>
      </c>
      <c r="B35" s="16">
        <f>SUM(B7:B34)</f>
        <v>1270286</v>
      </c>
      <c r="C35" s="16">
        <f t="shared" ref="C35:E35" si="1">SUM(C7:C34)</f>
        <v>1247917</v>
      </c>
      <c r="D35" s="16">
        <f t="shared" si="1"/>
        <v>7408793</v>
      </c>
      <c r="E35" s="16">
        <f t="shared" si="1"/>
        <v>7618613</v>
      </c>
      <c r="F35" s="17">
        <f t="shared" ref="F35" si="2">((E35*100)/D35)-100</f>
        <v>2.8320402527105273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72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2349025</v>
      </c>
      <c r="G39" s="50">
        <f>LOOKUP(E39,$A$39:$A$66,$C$39:$C$66)</f>
        <v>2373775</v>
      </c>
    </row>
    <row r="40" spans="1:9" x14ac:dyDescent="0.25">
      <c r="A40" s="50" t="str">
        <f t="shared" si="5"/>
        <v>ALICANTE</v>
      </c>
      <c r="B40" s="51">
        <f t="shared" si="3"/>
        <v>79370</v>
      </c>
      <c r="C40" s="51">
        <f t="shared" si="4"/>
        <v>75496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2153354</v>
      </c>
      <c r="G40" s="50">
        <f t="shared" ref="G40:G66" si="9">LOOKUP(E40,$A$39:$A$66,$C$39:$C$66)</f>
        <v>2355712</v>
      </c>
    </row>
    <row r="41" spans="1:9" x14ac:dyDescent="0.25">
      <c r="A41" s="50" t="str">
        <f t="shared" si="5"/>
        <v>ALMERÍA</v>
      </c>
      <c r="B41" s="51">
        <f t="shared" si="3"/>
        <v>3272</v>
      </c>
      <c r="C41" s="51">
        <f t="shared" si="4"/>
        <v>2980</v>
      </c>
      <c r="D41" s="51">
        <f t="shared" si="7"/>
        <v>22</v>
      </c>
      <c r="E41" s="50" t="str">
        <f t="shared" si="6"/>
        <v>BARCELONA</v>
      </c>
      <c r="F41" s="50">
        <f t="shared" si="8"/>
        <v>1392417</v>
      </c>
      <c r="G41" s="50">
        <f t="shared" si="9"/>
        <v>1073928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518149</v>
      </c>
      <c r="G42" s="50">
        <f t="shared" si="9"/>
        <v>442004</v>
      </c>
    </row>
    <row r="43" spans="1:9" x14ac:dyDescent="0.25">
      <c r="A43" s="50" t="str">
        <f t="shared" si="5"/>
        <v>BAHÍA DE ALGECIRAS</v>
      </c>
      <c r="B43" s="51">
        <f t="shared" si="3"/>
        <v>2153354</v>
      </c>
      <c r="C43" s="51">
        <f t="shared" si="4"/>
        <v>2355712</v>
      </c>
      <c r="D43" s="51">
        <f t="shared" si="7"/>
        <v>2</v>
      </c>
      <c r="E43" s="50" t="str">
        <f t="shared" si="6"/>
        <v>BILBAO</v>
      </c>
      <c r="F43" s="50">
        <f t="shared" si="8"/>
        <v>282448</v>
      </c>
      <c r="G43" s="50">
        <f t="shared" si="9"/>
        <v>287630</v>
      </c>
    </row>
    <row r="44" spans="1:9" x14ac:dyDescent="0.25">
      <c r="A44" s="50" t="str">
        <f t="shared" si="5"/>
        <v>BAHÍA DE CÁDIZ</v>
      </c>
      <c r="B44" s="51">
        <f t="shared" si="3"/>
        <v>42523</v>
      </c>
      <c r="C44" s="51">
        <f t="shared" si="4"/>
        <v>31265</v>
      </c>
      <c r="D44" s="51">
        <f t="shared" si="7"/>
        <v>14</v>
      </c>
      <c r="E44" s="50" t="str">
        <f t="shared" si="6"/>
        <v>SANTA CRUZ DE TENERIFE</v>
      </c>
      <c r="F44" s="50">
        <f t="shared" si="8"/>
        <v>193283</v>
      </c>
      <c r="G44" s="50">
        <f t="shared" si="9"/>
        <v>179171</v>
      </c>
    </row>
    <row r="45" spans="1:9" x14ac:dyDescent="0.25">
      <c r="A45" s="50" t="str">
        <f t="shared" si="5"/>
        <v>BALEARES</v>
      </c>
      <c r="B45" s="51">
        <f t="shared" si="3"/>
        <v>62792</v>
      </c>
      <c r="C45" s="51">
        <f t="shared" si="4"/>
        <v>66317</v>
      </c>
      <c r="D45" s="51">
        <f t="shared" si="7"/>
        <v>10</v>
      </c>
      <c r="E45" s="50" t="str">
        <f t="shared" si="6"/>
        <v>CASTELLÓN</v>
      </c>
      <c r="F45" s="50">
        <f t="shared" si="8"/>
        <v>125419</v>
      </c>
      <c r="G45" s="50">
        <f t="shared" si="9"/>
        <v>112205</v>
      </c>
    </row>
    <row r="46" spans="1:9" x14ac:dyDescent="0.25">
      <c r="A46" s="50" t="str">
        <f t="shared" si="5"/>
        <v>BARCELONA</v>
      </c>
      <c r="B46" s="51">
        <f t="shared" si="3"/>
        <v>1392417</v>
      </c>
      <c r="C46" s="51">
        <f t="shared" si="4"/>
        <v>1073928</v>
      </c>
      <c r="D46" s="51">
        <f t="shared" si="7"/>
        <v>3</v>
      </c>
      <c r="E46" s="50" t="str">
        <f t="shared" si="6"/>
        <v>VIGO</v>
      </c>
      <c r="F46" s="50">
        <f t="shared" si="8"/>
        <v>89032</v>
      </c>
      <c r="G46" s="50">
        <f t="shared" si="9"/>
        <v>95766</v>
      </c>
    </row>
    <row r="47" spans="1:9" x14ac:dyDescent="0.25">
      <c r="A47" s="50" t="str">
        <f t="shared" si="5"/>
        <v>BILBAO</v>
      </c>
      <c r="B47" s="51">
        <f t="shared" si="3"/>
        <v>282448</v>
      </c>
      <c r="C47" s="51">
        <f t="shared" si="4"/>
        <v>287630</v>
      </c>
      <c r="D47" s="51">
        <f t="shared" si="7"/>
        <v>5</v>
      </c>
      <c r="E47" s="50" t="str">
        <f t="shared" si="6"/>
        <v>ALICANTE</v>
      </c>
      <c r="F47" s="50">
        <f t="shared" si="8"/>
        <v>79370</v>
      </c>
      <c r="G47" s="50">
        <f t="shared" si="9"/>
        <v>75496</v>
      </c>
    </row>
    <row r="48" spans="1:9" x14ac:dyDescent="0.25">
      <c r="A48" s="50" t="str">
        <f t="shared" si="5"/>
        <v>CARTAGENA</v>
      </c>
      <c r="B48" s="51">
        <f t="shared" si="3"/>
        <v>39366</v>
      </c>
      <c r="C48" s="51">
        <f t="shared" si="4"/>
        <v>50405</v>
      </c>
      <c r="D48" s="51">
        <f t="shared" si="7"/>
        <v>15</v>
      </c>
      <c r="E48" s="50" t="str">
        <f t="shared" si="6"/>
        <v>BALEARES</v>
      </c>
      <c r="F48" s="50">
        <f t="shared" si="8"/>
        <v>62792</v>
      </c>
      <c r="G48" s="50">
        <f t="shared" si="9"/>
        <v>66317</v>
      </c>
    </row>
    <row r="49" spans="1:7" x14ac:dyDescent="0.25">
      <c r="A49" s="50" t="str">
        <f t="shared" si="5"/>
        <v>CASTELLÓN</v>
      </c>
      <c r="B49" s="51">
        <f t="shared" si="3"/>
        <v>125419</v>
      </c>
      <c r="C49" s="51">
        <f t="shared" si="4"/>
        <v>112205</v>
      </c>
      <c r="D49" s="51">
        <f t="shared" si="7"/>
        <v>7</v>
      </c>
      <c r="E49" s="50" t="str">
        <f t="shared" si="6"/>
        <v>SEVILLA</v>
      </c>
      <c r="F49" s="50">
        <f t="shared" si="8"/>
        <v>53829</v>
      </c>
      <c r="G49" s="50">
        <f t="shared" si="9"/>
        <v>74334</v>
      </c>
    </row>
    <row r="50" spans="1:7" x14ac:dyDescent="0.25">
      <c r="A50" s="50" t="str">
        <f t="shared" si="5"/>
        <v>CEUTA</v>
      </c>
      <c r="B50" s="51">
        <f t="shared" si="3"/>
        <v>10734</v>
      </c>
      <c r="C50" s="51">
        <f t="shared" si="4"/>
        <v>11487</v>
      </c>
      <c r="D50" s="51">
        <f t="shared" si="7"/>
        <v>21</v>
      </c>
      <c r="E50" s="50" t="str">
        <f t="shared" si="6"/>
        <v>MARÍN Y RÍA DE PONTEVEDRA</v>
      </c>
      <c r="F50" s="50">
        <f t="shared" si="8"/>
        <v>44811</v>
      </c>
      <c r="G50" s="50">
        <f t="shared" si="9"/>
        <v>21304</v>
      </c>
    </row>
    <row r="51" spans="1:7" x14ac:dyDescent="0.25">
      <c r="A51" s="50" t="str">
        <f t="shared" si="5"/>
        <v>FERROL-SAN CIBRAO</v>
      </c>
      <c r="B51" s="51">
        <f t="shared" si="3"/>
        <v>246</v>
      </c>
      <c r="C51" s="51">
        <f t="shared" si="4"/>
        <v>374</v>
      </c>
      <c r="D51" s="51">
        <f t="shared" si="7"/>
        <v>25</v>
      </c>
      <c r="E51" s="50" t="str">
        <f t="shared" si="6"/>
        <v>MÁLAGA</v>
      </c>
      <c r="F51" s="50">
        <f t="shared" si="8"/>
        <v>44593</v>
      </c>
      <c r="G51" s="50">
        <f t="shared" si="9"/>
        <v>34614</v>
      </c>
    </row>
    <row r="52" spans="1:7" x14ac:dyDescent="0.25">
      <c r="A52" s="50" t="str">
        <f t="shared" si="5"/>
        <v>GIJÓN</v>
      </c>
      <c r="B52" s="51">
        <f t="shared" si="3"/>
        <v>38126</v>
      </c>
      <c r="C52" s="51">
        <f t="shared" si="4"/>
        <v>29642</v>
      </c>
      <c r="D52" s="51">
        <f t="shared" si="7"/>
        <v>16</v>
      </c>
      <c r="E52" s="50" t="str">
        <f t="shared" si="6"/>
        <v>BAHÍA DE CÁDIZ</v>
      </c>
      <c r="F52" s="50">
        <f t="shared" si="8"/>
        <v>42523</v>
      </c>
      <c r="G52" s="50">
        <f t="shared" si="9"/>
        <v>31265</v>
      </c>
    </row>
    <row r="53" spans="1:7" x14ac:dyDescent="0.25">
      <c r="A53" s="50" t="str">
        <f t="shared" si="5"/>
        <v>HUELVA</v>
      </c>
      <c r="B53" s="51">
        <f t="shared" si="3"/>
        <v>25834</v>
      </c>
      <c r="C53" s="51">
        <f t="shared" si="4"/>
        <v>5590</v>
      </c>
      <c r="D53" s="51">
        <f t="shared" si="7"/>
        <v>18</v>
      </c>
      <c r="E53" s="50" t="str">
        <f t="shared" si="6"/>
        <v>CARTAGENA</v>
      </c>
      <c r="F53" s="50">
        <f t="shared" si="8"/>
        <v>39366</v>
      </c>
      <c r="G53" s="50">
        <f t="shared" si="9"/>
        <v>50405</v>
      </c>
    </row>
    <row r="54" spans="1:7" x14ac:dyDescent="0.25">
      <c r="A54" s="50" t="str">
        <f t="shared" si="5"/>
        <v>LAS PALMAS</v>
      </c>
      <c r="B54" s="51">
        <f t="shared" si="3"/>
        <v>518149</v>
      </c>
      <c r="C54" s="51">
        <f t="shared" si="4"/>
        <v>442004</v>
      </c>
      <c r="D54" s="51">
        <f t="shared" si="7"/>
        <v>4</v>
      </c>
      <c r="E54" s="50" t="str">
        <f t="shared" si="6"/>
        <v>GIJÓN</v>
      </c>
      <c r="F54" s="50">
        <f t="shared" si="8"/>
        <v>38126</v>
      </c>
      <c r="G54" s="50">
        <f t="shared" si="9"/>
        <v>29642</v>
      </c>
    </row>
    <row r="55" spans="1:7" x14ac:dyDescent="0.25">
      <c r="A55" s="50" t="str">
        <f t="shared" si="5"/>
        <v>MÁLAGA</v>
      </c>
      <c r="B55" s="51">
        <f t="shared" si="3"/>
        <v>44593</v>
      </c>
      <c r="C55" s="51">
        <f t="shared" si="4"/>
        <v>34614</v>
      </c>
      <c r="D55" s="51">
        <f t="shared" si="7"/>
        <v>13</v>
      </c>
      <c r="E55" s="50" t="str">
        <f t="shared" si="6"/>
        <v>TARRAGONA</v>
      </c>
      <c r="F55" s="50">
        <f t="shared" si="8"/>
        <v>31946</v>
      </c>
      <c r="G55" s="50">
        <f t="shared" si="9"/>
        <v>41895</v>
      </c>
    </row>
    <row r="56" spans="1:7" x14ac:dyDescent="0.25">
      <c r="A56" s="50" t="str">
        <f t="shared" si="5"/>
        <v>MARÍN Y RÍA DE PONTEVEDRA</v>
      </c>
      <c r="B56" s="51">
        <f t="shared" si="3"/>
        <v>44811</v>
      </c>
      <c r="C56" s="51">
        <f t="shared" si="4"/>
        <v>21304</v>
      </c>
      <c r="D56" s="51">
        <f t="shared" si="7"/>
        <v>12</v>
      </c>
      <c r="E56" s="50" t="str">
        <f t="shared" si="6"/>
        <v>HUELVA</v>
      </c>
      <c r="F56" s="50">
        <f t="shared" ref="F56:F66" si="10">LOOKUP(E56,$A$39:$A$66,$B$39:$B$66)</f>
        <v>25834</v>
      </c>
      <c r="G56" s="50">
        <f t="shared" si="9"/>
        <v>5590</v>
      </c>
    </row>
    <row r="57" spans="1:7" x14ac:dyDescent="0.25">
      <c r="A57" s="50" t="str">
        <f t="shared" si="5"/>
        <v>MELILLA</v>
      </c>
      <c r="B57" s="51">
        <f t="shared" si="3"/>
        <v>17942</v>
      </c>
      <c r="C57" s="51">
        <f t="shared" si="4"/>
        <v>18396</v>
      </c>
      <c r="D57" s="51">
        <f t="shared" si="7"/>
        <v>19</v>
      </c>
      <c r="E57" s="50" t="str">
        <f t="shared" si="6"/>
        <v>MELILLA</v>
      </c>
      <c r="F57" s="50">
        <f t="shared" si="10"/>
        <v>17942</v>
      </c>
      <c r="G57" s="50">
        <f t="shared" si="9"/>
        <v>18396</v>
      </c>
    </row>
    <row r="58" spans="1:7" x14ac:dyDescent="0.25">
      <c r="A58" s="50" t="str">
        <f t="shared" si="5"/>
        <v>MOTRIL</v>
      </c>
      <c r="B58" s="51">
        <f t="shared" si="3"/>
        <v>842</v>
      </c>
      <c r="C58" s="51">
        <f t="shared" si="4"/>
        <v>1309</v>
      </c>
      <c r="D58" s="51">
        <f t="shared" si="7"/>
        <v>24</v>
      </c>
      <c r="E58" s="50" t="str">
        <f t="shared" si="6"/>
        <v>VILAGARCÍA</v>
      </c>
      <c r="F58" s="50">
        <f t="shared" si="10"/>
        <v>17269</v>
      </c>
      <c r="G58" s="50">
        <f t="shared" si="9"/>
        <v>16565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5942</v>
      </c>
      <c r="D59" s="51">
        <f t="shared" si="7"/>
        <v>28</v>
      </c>
      <c r="E59" s="50" t="str">
        <f t="shared" si="6"/>
        <v>CEUTA</v>
      </c>
      <c r="F59" s="50">
        <f t="shared" si="10"/>
        <v>10734</v>
      </c>
      <c r="G59" s="50">
        <f t="shared" si="9"/>
        <v>11487</v>
      </c>
    </row>
    <row r="60" spans="1:7" x14ac:dyDescent="0.25">
      <c r="A60" s="50" t="str">
        <f t="shared" si="5"/>
        <v>SANTA CRUZ DE TENERIFE</v>
      </c>
      <c r="B60" s="51">
        <f t="shared" si="3"/>
        <v>193283</v>
      </c>
      <c r="C60" s="51">
        <f t="shared" si="4"/>
        <v>179171</v>
      </c>
      <c r="D60" s="51">
        <f t="shared" si="7"/>
        <v>6</v>
      </c>
      <c r="E60" s="50" t="str">
        <f t="shared" si="6"/>
        <v>ALMERÍA</v>
      </c>
      <c r="F60" s="50">
        <f t="shared" si="10"/>
        <v>3272</v>
      </c>
      <c r="G60" s="50">
        <f t="shared" si="9"/>
        <v>2980</v>
      </c>
    </row>
    <row r="61" spans="1:7" x14ac:dyDescent="0.25">
      <c r="A61" s="50" t="str">
        <f t="shared" si="5"/>
        <v>SANTANDER</v>
      </c>
      <c r="B61" s="51">
        <f t="shared" si="3"/>
        <v>1989</v>
      </c>
      <c r="C61" s="51">
        <f t="shared" si="4"/>
        <v>615</v>
      </c>
      <c r="D61" s="51">
        <f t="shared" si="7"/>
        <v>23</v>
      </c>
      <c r="E61" s="50" t="str">
        <f t="shared" si="6"/>
        <v>SANTANDER</v>
      </c>
      <c r="F61" s="50">
        <f t="shared" si="10"/>
        <v>1989</v>
      </c>
      <c r="G61" s="50">
        <f t="shared" si="9"/>
        <v>615</v>
      </c>
    </row>
    <row r="62" spans="1:7" x14ac:dyDescent="0.25">
      <c r="A62" s="50" t="str">
        <f t="shared" si="5"/>
        <v>SEVILLA</v>
      </c>
      <c r="B62" s="51">
        <f t="shared" si="3"/>
        <v>53829</v>
      </c>
      <c r="C62" s="51">
        <f t="shared" si="4"/>
        <v>74334</v>
      </c>
      <c r="D62" s="51">
        <f t="shared" si="7"/>
        <v>11</v>
      </c>
      <c r="E62" s="50" t="str">
        <f t="shared" si="6"/>
        <v>MOTRIL</v>
      </c>
      <c r="F62" s="50">
        <f t="shared" si="10"/>
        <v>842</v>
      </c>
      <c r="G62" s="50">
        <f t="shared" si="9"/>
        <v>1309</v>
      </c>
    </row>
    <row r="63" spans="1:7" x14ac:dyDescent="0.25">
      <c r="A63" s="50" t="str">
        <f t="shared" si="5"/>
        <v>TARRAGONA</v>
      </c>
      <c r="B63" s="51">
        <f t="shared" si="3"/>
        <v>31946</v>
      </c>
      <c r="C63" s="51">
        <f t="shared" si="4"/>
        <v>41895</v>
      </c>
      <c r="D63" s="51">
        <f t="shared" si="7"/>
        <v>17</v>
      </c>
      <c r="E63" s="50" t="str">
        <f t="shared" si="6"/>
        <v>FERROL-SAN CIBRAO</v>
      </c>
      <c r="F63" s="50">
        <f t="shared" si="10"/>
        <v>246</v>
      </c>
      <c r="G63" s="50">
        <f t="shared" si="9"/>
        <v>374</v>
      </c>
    </row>
    <row r="64" spans="1:7" x14ac:dyDescent="0.25">
      <c r="A64" s="50" t="str">
        <f t="shared" si="5"/>
        <v>VALENCIA</v>
      </c>
      <c r="B64" s="51">
        <f t="shared" si="3"/>
        <v>2349025</v>
      </c>
      <c r="C64" s="51">
        <f t="shared" si="4"/>
        <v>2373775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72</v>
      </c>
    </row>
    <row r="65" spans="1:7" x14ac:dyDescent="0.25">
      <c r="A65" s="50" t="str">
        <f t="shared" si="5"/>
        <v>VIGO</v>
      </c>
      <c r="B65" s="51">
        <f t="shared" si="3"/>
        <v>89032</v>
      </c>
      <c r="C65" s="51">
        <f t="shared" si="4"/>
        <v>95766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17269</v>
      </c>
      <c r="C66" s="51">
        <f t="shared" si="4"/>
        <v>16565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E39" sqref="E3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115</v>
      </c>
      <c r="C8" s="45">
        <v>195</v>
      </c>
      <c r="D8" s="45">
        <v>3565</v>
      </c>
      <c r="E8" s="45">
        <v>1206</v>
      </c>
      <c r="F8" s="14">
        <f t="shared" ref="F8:F33" si="0">((E8*100)/D8)-100</f>
        <v>-66.171107994389899</v>
      </c>
      <c r="G8" s="1"/>
      <c r="H8" s="1"/>
      <c r="I8" s="1"/>
    </row>
    <row r="9" spans="1:12" x14ac:dyDescent="0.25">
      <c r="A9" s="9" t="s">
        <v>164</v>
      </c>
      <c r="B9" s="44">
        <v>20</v>
      </c>
      <c r="C9" s="44">
        <v>0</v>
      </c>
      <c r="D9" s="44">
        <v>20</v>
      </c>
      <c r="E9" s="44">
        <v>14</v>
      </c>
      <c r="F9" s="19">
        <f t="shared" si="0"/>
        <v>-30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358837</v>
      </c>
      <c r="C11" s="44">
        <v>309108</v>
      </c>
      <c r="D11" s="44">
        <v>2175412</v>
      </c>
      <c r="E11" s="44">
        <v>1976803</v>
      </c>
      <c r="F11" s="19">
        <f t="shared" si="0"/>
        <v>-9.1297188762404602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12</v>
      </c>
      <c r="E12" s="45">
        <v>126</v>
      </c>
      <c r="F12" s="14">
        <f t="shared" si="0"/>
        <v>950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84</v>
      </c>
      <c r="D13" s="44">
        <v>0</v>
      </c>
      <c r="E13" s="44">
        <v>278</v>
      </c>
      <c r="F13" s="11"/>
      <c r="G13" s="1"/>
      <c r="H13" s="1"/>
      <c r="I13" s="1"/>
    </row>
    <row r="14" spans="1:12" x14ac:dyDescent="0.25">
      <c r="A14" s="12" t="s">
        <v>33</v>
      </c>
      <c r="B14" s="45">
        <v>32464</v>
      </c>
      <c r="C14" s="45">
        <v>93866</v>
      </c>
      <c r="D14" s="45">
        <v>202185</v>
      </c>
      <c r="E14" s="45">
        <v>466699</v>
      </c>
      <c r="F14" s="14">
        <f t="shared" si="0"/>
        <v>130.82770729777184</v>
      </c>
      <c r="G14" s="1"/>
      <c r="H14" s="1"/>
      <c r="I14" s="1"/>
    </row>
    <row r="15" spans="1:12" x14ac:dyDescent="0.25">
      <c r="A15" s="9" t="s">
        <v>34</v>
      </c>
      <c r="B15" s="44">
        <v>71</v>
      </c>
      <c r="C15" s="44">
        <v>67</v>
      </c>
      <c r="D15" s="44">
        <v>1285</v>
      </c>
      <c r="E15" s="44">
        <v>1545</v>
      </c>
      <c r="F15" s="11">
        <f t="shared" si="0"/>
        <v>20.233463035019454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240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2000</v>
      </c>
      <c r="C17" s="44">
        <v>2502</v>
      </c>
      <c r="D17" s="44">
        <v>6082</v>
      </c>
      <c r="E17" s="44">
        <v>19896</v>
      </c>
      <c r="F17" s="11">
        <f t="shared" si="0"/>
        <v>227.12923380466952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0</v>
      </c>
      <c r="C20" s="45">
        <v>0</v>
      </c>
      <c r="D20" s="45">
        <v>1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4</v>
      </c>
      <c r="F21" s="19"/>
      <c r="G21" s="1"/>
      <c r="H21" s="1"/>
      <c r="I21" s="1"/>
    </row>
    <row r="22" spans="1:9" x14ac:dyDescent="0.25">
      <c r="A22" s="12" t="s">
        <v>59</v>
      </c>
      <c r="B22" s="45">
        <v>32505</v>
      </c>
      <c r="C22" s="45">
        <v>41193</v>
      </c>
      <c r="D22" s="45">
        <v>195922</v>
      </c>
      <c r="E22" s="45">
        <v>251888</v>
      </c>
      <c r="F22" s="18">
        <f t="shared" si="0"/>
        <v>28.565449515623555</v>
      </c>
      <c r="G22" s="1"/>
      <c r="H22" s="1"/>
      <c r="I22" s="1"/>
    </row>
    <row r="23" spans="1:9" x14ac:dyDescent="0.25">
      <c r="A23" s="9" t="s">
        <v>171</v>
      </c>
      <c r="B23" s="44">
        <v>12579</v>
      </c>
      <c r="C23" s="44">
        <v>1582</v>
      </c>
      <c r="D23" s="44">
        <v>18885</v>
      </c>
      <c r="E23" s="44">
        <v>28149</v>
      </c>
      <c r="F23" s="11">
        <f t="shared" si="0"/>
        <v>49.054805401111992</v>
      </c>
      <c r="G23" s="1"/>
      <c r="H23" s="1"/>
      <c r="I23" s="1"/>
    </row>
    <row r="24" spans="1:9" x14ac:dyDescent="0.25">
      <c r="A24" s="12" t="s">
        <v>173</v>
      </c>
      <c r="B24" s="45">
        <v>80</v>
      </c>
      <c r="C24" s="45">
        <v>416</v>
      </c>
      <c r="D24" s="45">
        <v>181</v>
      </c>
      <c r="E24" s="45">
        <v>7453</v>
      </c>
      <c r="F24" s="14">
        <f t="shared" si="0"/>
        <v>4017.6795580110502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232</v>
      </c>
      <c r="C28" s="45">
        <v>717</v>
      </c>
      <c r="D28" s="45">
        <v>1613</v>
      </c>
      <c r="E28" s="45">
        <v>2367</v>
      </c>
      <c r="F28" s="14">
        <f t="shared" si="0"/>
        <v>46.745195288282702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9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1714</v>
      </c>
      <c r="C31" s="44">
        <v>399</v>
      </c>
      <c r="D31" s="44">
        <v>9428</v>
      </c>
      <c r="E31" s="44">
        <v>2934</v>
      </c>
      <c r="F31" s="11">
        <f t="shared" si="0"/>
        <v>-68.879932117098008</v>
      </c>
      <c r="G31" s="1"/>
      <c r="H31" s="1"/>
      <c r="I31" s="1"/>
    </row>
    <row r="32" spans="1:9" x14ac:dyDescent="0.25">
      <c r="A32" s="12" t="s">
        <v>46</v>
      </c>
      <c r="B32" s="45">
        <v>206707</v>
      </c>
      <c r="C32" s="45">
        <v>209060</v>
      </c>
      <c r="D32" s="45">
        <v>1261496</v>
      </c>
      <c r="E32" s="45">
        <v>1278344</v>
      </c>
      <c r="F32" s="14">
        <f t="shared" si="0"/>
        <v>1.3355571480210813</v>
      </c>
      <c r="G32" s="1"/>
      <c r="H32" s="1"/>
      <c r="I32" s="1"/>
    </row>
    <row r="33" spans="1:9" x14ac:dyDescent="0.25">
      <c r="A33" s="9" t="s">
        <v>47</v>
      </c>
      <c r="B33" s="44">
        <v>781</v>
      </c>
      <c r="C33" s="44">
        <v>499</v>
      </c>
      <c r="D33" s="44">
        <v>3772</v>
      </c>
      <c r="E33" s="44">
        <v>5470</v>
      </c>
      <c r="F33" s="11">
        <f t="shared" si="0"/>
        <v>45.015906680805926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648105</v>
      </c>
      <c r="C35" s="16">
        <f t="shared" ref="C35:E35" si="1">SUM(C7:C34)</f>
        <v>659688</v>
      </c>
      <c r="D35" s="16">
        <f t="shared" si="1"/>
        <v>3880153</v>
      </c>
      <c r="E35" s="16">
        <f t="shared" si="1"/>
        <v>4043180</v>
      </c>
      <c r="F35" s="17">
        <f t="shared" ref="F35" si="2">((E35*100)/D35)-100</f>
        <v>4.2015611240072275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1976803</v>
      </c>
      <c r="G39" s="50">
        <f>LOOKUP(E39,$A$39:$A$66,$C$39:$C$66)</f>
        <v>2175412</v>
      </c>
    </row>
    <row r="40" spans="1:9" x14ac:dyDescent="0.25">
      <c r="A40" s="50" t="str">
        <f t="shared" si="5"/>
        <v>ALICANTE</v>
      </c>
      <c r="B40" s="51">
        <f t="shared" si="3"/>
        <v>1206</v>
      </c>
      <c r="C40" s="51">
        <f t="shared" si="4"/>
        <v>3565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1278344</v>
      </c>
      <c r="G40" s="50">
        <f t="shared" ref="G40:G66" si="9">LOOKUP(E40,$A$39:$A$66,$C$39:$C$66)</f>
        <v>1261496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20</v>
      </c>
      <c r="D41" s="51">
        <f t="shared" si="7"/>
        <v>15</v>
      </c>
      <c r="E41" s="50" t="str">
        <f t="shared" si="6"/>
        <v>BARCELONA</v>
      </c>
      <c r="F41" s="50">
        <f t="shared" si="8"/>
        <v>466699</v>
      </c>
      <c r="G41" s="50">
        <f t="shared" si="9"/>
        <v>202185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251888</v>
      </c>
      <c r="G42" s="50">
        <f t="shared" si="9"/>
        <v>195922</v>
      </c>
    </row>
    <row r="43" spans="1:9" x14ac:dyDescent="0.25">
      <c r="A43" s="50" t="str">
        <f t="shared" si="5"/>
        <v>BAHÍA DE ALGECIRAS</v>
      </c>
      <c r="B43" s="51">
        <f t="shared" si="3"/>
        <v>1976803</v>
      </c>
      <c r="C43" s="51">
        <f t="shared" si="4"/>
        <v>2175412</v>
      </c>
      <c r="D43" s="51">
        <f t="shared" si="7"/>
        <v>1</v>
      </c>
      <c r="E43" s="50" t="str">
        <f t="shared" si="6"/>
        <v>MÁLAGA</v>
      </c>
      <c r="F43" s="50">
        <f t="shared" si="8"/>
        <v>28149</v>
      </c>
      <c r="G43" s="50">
        <f t="shared" si="9"/>
        <v>18885</v>
      </c>
    </row>
    <row r="44" spans="1:9" x14ac:dyDescent="0.25">
      <c r="A44" s="50" t="str">
        <f t="shared" si="5"/>
        <v>BAHÍA DE CÁDIZ</v>
      </c>
      <c r="B44" s="51">
        <f t="shared" si="3"/>
        <v>126</v>
      </c>
      <c r="C44" s="51">
        <f t="shared" si="4"/>
        <v>12</v>
      </c>
      <c r="D44" s="51">
        <f t="shared" si="7"/>
        <v>14</v>
      </c>
      <c r="E44" s="50" t="str">
        <f t="shared" si="6"/>
        <v>CASTELLÓN</v>
      </c>
      <c r="F44" s="50">
        <f t="shared" si="8"/>
        <v>19896</v>
      </c>
      <c r="G44" s="50">
        <f t="shared" si="9"/>
        <v>6082</v>
      </c>
    </row>
    <row r="45" spans="1:9" x14ac:dyDescent="0.25">
      <c r="A45" s="50" t="str">
        <f t="shared" si="5"/>
        <v>BALEARES</v>
      </c>
      <c r="B45" s="51">
        <f t="shared" si="3"/>
        <v>278</v>
      </c>
      <c r="C45" s="51">
        <f t="shared" si="4"/>
        <v>0</v>
      </c>
      <c r="D45" s="51">
        <f t="shared" si="7"/>
        <v>13</v>
      </c>
      <c r="E45" s="50" t="str">
        <f t="shared" si="6"/>
        <v>MARÍN Y RÍA DE PONTEVEDRA</v>
      </c>
      <c r="F45" s="50">
        <f t="shared" si="8"/>
        <v>7453</v>
      </c>
      <c r="G45" s="50">
        <f t="shared" si="9"/>
        <v>181</v>
      </c>
    </row>
    <row r="46" spans="1:9" x14ac:dyDescent="0.25">
      <c r="A46" s="50" t="str">
        <f t="shared" si="5"/>
        <v>BARCELONA</v>
      </c>
      <c r="B46" s="51">
        <f t="shared" si="3"/>
        <v>466699</v>
      </c>
      <c r="C46" s="51">
        <f t="shared" si="4"/>
        <v>202185</v>
      </c>
      <c r="D46" s="51">
        <f t="shared" si="7"/>
        <v>3</v>
      </c>
      <c r="E46" s="50" t="str">
        <f t="shared" si="6"/>
        <v>VIGO</v>
      </c>
      <c r="F46" s="50">
        <f t="shared" si="8"/>
        <v>5470</v>
      </c>
      <c r="G46" s="50">
        <f t="shared" si="9"/>
        <v>3772</v>
      </c>
    </row>
    <row r="47" spans="1:9" x14ac:dyDescent="0.25">
      <c r="A47" s="50" t="str">
        <f t="shared" si="5"/>
        <v>BILBAO</v>
      </c>
      <c r="B47" s="51">
        <f t="shared" si="3"/>
        <v>1545</v>
      </c>
      <c r="C47" s="51">
        <f t="shared" si="4"/>
        <v>1285</v>
      </c>
      <c r="D47" s="51">
        <f t="shared" si="7"/>
        <v>11</v>
      </c>
      <c r="E47" s="50" t="str">
        <f t="shared" si="6"/>
        <v>TARRAGONA</v>
      </c>
      <c r="F47" s="50">
        <f t="shared" si="8"/>
        <v>2934</v>
      </c>
      <c r="G47" s="50">
        <f t="shared" si="9"/>
        <v>9428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240</v>
      </c>
      <c r="D48" s="51">
        <f t="shared" si="7"/>
        <v>28</v>
      </c>
      <c r="E48" s="50" t="str">
        <f t="shared" si="6"/>
        <v>SANTA CRUZ DE TENERIFE</v>
      </c>
      <c r="F48" s="50">
        <f t="shared" si="8"/>
        <v>2367</v>
      </c>
      <c r="G48" s="50">
        <f t="shared" si="9"/>
        <v>1613</v>
      </c>
    </row>
    <row r="49" spans="1:7" x14ac:dyDescent="0.25">
      <c r="A49" s="50" t="str">
        <f t="shared" si="5"/>
        <v>CASTELLÓN</v>
      </c>
      <c r="B49" s="51">
        <f t="shared" si="3"/>
        <v>19896</v>
      </c>
      <c r="C49" s="51">
        <f t="shared" si="4"/>
        <v>6082</v>
      </c>
      <c r="D49" s="51">
        <f t="shared" si="7"/>
        <v>6</v>
      </c>
      <c r="E49" s="50" t="str">
        <f t="shared" si="6"/>
        <v>BILBAO</v>
      </c>
      <c r="F49" s="50">
        <f t="shared" si="8"/>
        <v>1545</v>
      </c>
      <c r="G49" s="50">
        <f t="shared" si="9"/>
        <v>1285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1206</v>
      </c>
      <c r="G50" s="50">
        <f t="shared" si="9"/>
        <v>3565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278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</v>
      </c>
      <c r="D52" s="51">
        <f t="shared" si="7"/>
        <v>28</v>
      </c>
      <c r="E52" s="50" t="str">
        <f t="shared" si="6"/>
        <v>BAHÍA DE CÁDIZ</v>
      </c>
      <c r="F52" s="50">
        <f t="shared" si="8"/>
        <v>126</v>
      </c>
      <c r="G52" s="50">
        <f t="shared" si="9"/>
        <v>12</v>
      </c>
    </row>
    <row r="53" spans="1:7" x14ac:dyDescent="0.25">
      <c r="A53" s="50" t="str">
        <f t="shared" si="5"/>
        <v>HUELVA</v>
      </c>
      <c r="B53" s="51">
        <f t="shared" si="3"/>
        <v>4</v>
      </c>
      <c r="C53" s="51">
        <f t="shared" si="4"/>
        <v>0</v>
      </c>
      <c r="D53" s="51">
        <f t="shared" si="7"/>
        <v>17</v>
      </c>
      <c r="E53" s="50" t="str">
        <f t="shared" si="6"/>
        <v>ALMERÍA</v>
      </c>
      <c r="F53" s="50">
        <f t="shared" si="8"/>
        <v>14</v>
      </c>
      <c r="G53" s="50">
        <f t="shared" si="9"/>
        <v>20</v>
      </c>
    </row>
    <row r="54" spans="1:7" x14ac:dyDescent="0.25">
      <c r="A54" s="50" t="str">
        <f t="shared" si="5"/>
        <v>LAS PALMAS</v>
      </c>
      <c r="B54" s="51">
        <f t="shared" si="3"/>
        <v>251888</v>
      </c>
      <c r="C54" s="51">
        <f t="shared" si="4"/>
        <v>195922</v>
      </c>
      <c r="D54" s="51">
        <f t="shared" si="7"/>
        <v>4</v>
      </c>
      <c r="E54" s="50" t="e">
        <f t="shared" si="6"/>
        <v>#N/A</v>
      </c>
      <c r="F54" s="50" t="e">
        <f t="shared" si="8"/>
        <v>#N/A</v>
      </c>
      <c r="G54" s="50" t="e">
        <f t="shared" si="9"/>
        <v>#N/A</v>
      </c>
    </row>
    <row r="55" spans="1:7" x14ac:dyDescent="0.25">
      <c r="A55" s="50" t="str">
        <f t="shared" si="5"/>
        <v>MÁLAGA</v>
      </c>
      <c r="B55" s="51">
        <f t="shared" si="3"/>
        <v>28149</v>
      </c>
      <c r="C55" s="51">
        <f t="shared" si="4"/>
        <v>18885</v>
      </c>
      <c r="D55" s="51">
        <f t="shared" si="7"/>
        <v>5</v>
      </c>
      <c r="E55" s="50" t="str">
        <f t="shared" si="6"/>
        <v>HUELVA</v>
      </c>
      <c r="F55" s="50">
        <f t="shared" si="8"/>
        <v>4</v>
      </c>
      <c r="G55" s="50">
        <f t="shared" si="9"/>
        <v>0</v>
      </c>
    </row>
    <row r="56" spans="1:7" x14ac:dyDescent="0.25">
      <c r="A56" s="50" t="str">
        <f t="shared" si="5"/>
        <v>MARÍN Y RÍA DE PONTEVEDRA</v>
      </c>
      <c r="B56" s="51">
        <f t="shared" si="3"/>
        <v>7453</v>
      </c>
      <c r="C56" s="51">
        <f t="shared" si="4"/>
        <v>181</v>
      </c>
      <c r="D56" s="51">
        <f t="shared" si="7"/>
        <v>7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17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2367</v>
      </c>
      <c r="C60" s="51">
        <f t="shared" si="4"/>
        <v>1613</v>
      </c>
      <c r="D60" s="51">
        <f t="shared" si="7"/>
        <v>10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2934</v>
      </c>
      <c r="C63" s="51">
        <f t="shared" si="4"/>
        <v>9428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1278344</v>
      </c>
      <c r="C64" s="51">
        <f t="shared" si="4"/>
        <v>1261496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5470</v>
      </c>
      <c r="C65" s="51">
        <f t="shared" si="4"/>
        <v>3772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9677</v>
      </c>
      <c r="C8" s="13">
        <v>11419</v>
      </c>
      <c r="D8" s="13">
        <v>64034</v>
      </c>
      <c r="E8" s="13">
        <v>68529</v>
      </c>
      <c r="F8" s="14">
        <f t="shared" ref="F8:F34" si="0">((E8*100)/D8)-100</f>
        <v>7.0197082799762569</v>
      </c>
      <c r="G8" s="1"/>
      <c r="H8" s="1"/>
      <c r="I8" s="1"/>
    </row>
    <row r="9" spans="1:12" x14ac:dyDescent="0.25">
      <c r="A9" s="9" t="s">
        <v>164</v>
      </c>
      <c r="B9" s="10">
        <v>87</v>
      </c>
      <c r="C9" s="10">
        <v>0</v>
      </c>
      <c r="D9" s="10">
        <v>379</v>
      </c>
      <c r="E9" s="10">
        <v>192</v>
      </c>
      <c r="F9" s="11">
        <f t="shared" si="0"/>
        <v>-49.340369393139845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447</v>
      </c>
      <c r="C11" s="10">
        <v>42</v>
      </c>
      <c r="D11" s="10">
        <v>1427</v>
      </c>
      <c r="E11" s="10">
        <v>2049</v>
      </c>
      <c r="F11" s="11">
        <f t="shared" si="0"/>
        <v>43.58794674141555</v>
      </c>
      <c r="G11" s="1"/>
      <c r="H11" s="1"/>
      <c r="I11" s="1"/>
    </row>
    <row r="12" spans="1:12" x14ac:dyDescent="0.25">
      <c r="A12" s="12" t="s">
        <v>168</v>
      </c>
      <c r="B12" s="13">
        <v>4404</v>
      </c>
      <c r="C12" s="13">
        <v>4238</v>
      </c>
      <c r="D12" s="13">
        <v>18775</v>
      </c>
      <c r="E12" s="13">
        <v>27160</v>
      </c>
      <c r="F12" s="14">
        <f t="shared" si="0"/>
        <v>44.660452729693731</v>
      </c>
      <c r="G12" s="1"/>
      <c r="H12" s="1"/>
      <c r="I12" s="1"/>
    </row>
    <row r="13" spans="1:12" x14ac:dyDescent="0.25">
      <c r="A13" s="9" t="s">
        <v>32</v>
      </c>
      <c r="B13" s="10">
        <v>13450</v>
      </c>
      <c r="C13" s="10">
        <v>11503</v>
      </c>
      <c r="D13" s="10">
        <v>66290</v>
      </c>
      <c r="E13" s="10">
        <v>62489</v>
      </c>
      <c r="F13" s="11">
        <f t="shared" si="0"/>
        <v>-5.733896515311514</v>
      </c>
      <c r="G13" s="1"/>
      <c r="H13" s="1"/>
      <c r="I13" s="1"/>
    </row>
    <row r="14" spans="1:12" x14ac:dyDescent="0.25">
      <c r="A14" s="12" t="s">
        <v>33</v>
      </c>
      <c r="B14" s="13">
        <v>19886</v>
      </c>
      <c r="C14" s="13">
        <v>20710</v>
      </c>
      <c r="D14" s="13">
        <v>115281</v>
      </c>
      <c r="E14" s="13">
        <v>121466</v>
      </c>
      <c r="F14" s="14">
        <f t="shared" si="0"/>
        <v>5.3651512391460869</v>
      </c>
      <c r="G14" s="1"/>
      <c r="H14" s="1"/>
      <c r="I14" s="1"/>
    </row>
    <row r="15" spans="1:12" x14ac:dyDescent="0.25">
      <c r="A15" s="9" t="s">
        <v>34</v>
      </c>
      <c r="B15" s="10">
        <v>5459</v>
      </c>
      <c r="C15" s="10">
        <v>5595</v>
      </c>
      <c r="D15" s="10">
        <v>32357</v>
      </c>
      <c r="E15" s="10">
        <v>32389</v>
      </c>
      <c r="F15" s="11">
        <f t="shared" si="0"/>
        <v>9.8896683870563606E-2</v>
      </c>
      <c r="G15" s="1"/>
      <c r="H15" s="1"/>
      <c r="I15" s="1"/>
    </row>
    <row r="16" spans="1:12" x14ac:dyDescent="0.25">
      <c r="A16" s="12" t="s">
        <v>35</v>
      </c>
      <c r="B16" s="13">
        <v>1522</v>
      </c>
      <c r="C16" s="13">
        <v>1449</v>
      </c>
      <c r="D16" s="13">
        <v>17102</v>
      </c>
      <c r="E16" s="13">
        <v>7503</v>
      </c>
      <c r="F16" s="14">
        <f t="shared" si="0"/>
        <v>-56.127938252835925</v>
      </c>
      <c r="G16" s="1"/>
      <c r="H16" s="1"/>
      <c r="I16" s="1"/>
    </row>
    <row r="17" spans="1:9" x14ac:dyDescent="0.25">
      <c r="A17" s="9" t="s">
        <v>169</v>
      </c>
      <c r="B17" s="10">
        <v>549</v>
      </c>
      <c r="C17" s="10">
        <v>201</v>
      </c>
      <c r="D17" s="10">
        <v>3314</v>
      </c>
      <c r="E17" s="10">
        <v>1217</v>
      </c>
      <c r="F17" s="11">
        <f t="shared" si="0"/>
        <v>-63.277006638503316</v>
      </c>
      <c r="G17" s="1"/>
      <c r="H17" s="1"/>
      <c r="I17" s="1"/>
    </row>
    <row r="18" spans="1:9" x14ac:dyDescent="0.25">
      <c r="A18" s="12" t="s">
        <v>36</v>
      </c>
      <c r="B18" s="13">
        <v>2184</v>
      </c>
      <c r="C18" s="13">
        <v>1062</v>
      </c>
      <c r="D18" s="13">
        <v>11471</v>
      </c>
      <c r="E18" s="13">
        <v>10726</v>
      </c>
      <c r="F18" s="14">
        <f t="shared" si="0"/>
        <v>-6.4946386539970291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4</v>
      </c>
      <c r="E19" s="10">
        <v>0</v>
      </c>
      <c r="F19" s="19">
        <f t="shared" si="0"/>
        <v>-100</v>
      </c>
      <c r="G19" s="1"/>
      <c r="H19" s="1"/>
      <c r="I19" s="1"/>
    </row>
    <row r="20" spans="1:9" x14ac:dyDescent="0.25">
      <c r="A20" s="12" t="s">
        <v>170</v>
      </c>
      <c r="B20" s="13">
        <v>1079</v>
      </c>
      <c r="C20" s="13">
        <v>1708</v>
      </c>
      <c r="D20" s="13">
        <v>4490</v>
      </c>
      <c r="E20" s="13">
        <v>8813</v>
      </c>
      <c r="F20" s="14">
        <f t="shared" si="0"/>
        <v>96.280623608017805</v>
      </c>
      <c r="G20" s="1"/>
      <c r="H20" s="1"/>
      <c r="I20" s="1"/>
    </row>
    <row r="21" spans="1:9" x14ac:dyDescent="0.25">
      <c r="A21" s="9" t="s">
        <v>38</v>
      </c>
      <c r="B21" s="10">
        <v>166</v>
      </c>
      <c r="C21" s="10">
        <v>4061</v>
      </c>
      <c r="D21" s="10">
        <v>1927</v>
      </c>
      <c r="E21" s="10">
        <v>21577</v>
      </c>
      <c r="F21" s="11">
        <f t="shared" si="0"/>
        <v>1019.7197716658018</v>
      </c>
      <c r="G21" s="1"/>
      <c r="H21" s="1"/>
      <c r="I21" s="1"/>
    </row>
    <row r="22" spans="1:9" x14ac:dyDescent="0.25">
      <c r="A22" s="12" t="s">
        <v>59</v>
      </c>
      <c r="B22" s="13">
        <v>34294</v>
      </c>
      <c r="C22" s="13">
        <v>37042</v>
      </c>
      <c r="D22" s="13">
        <v>206132</v>
      </c>
      <c r="E22" s="13">
        <v>225566</v>
      </c>
      <c r="F22" s="14">
        <f t="shared" si="0"/>
        <v>9.4279393786505779</v>
      </c>
      <c r="G22" s="1"/>
      <c r="H22" s="1"/>
      <c r="I22" s="1"/>
    </row>
    <row r="23" spans="1:9" x14ac:dyDescent="0.25">
      <c r="A23" s="9" t="s">
        <v>171</v>
      </c>
      <c r="B23" s="10">
        <v>1748</v>
      </c>
      <c r="C23" s="10">
        <v>1269</v>
      </c>
      <c r="D23" s="10">
        <v>7987</v>
      </c>
      <c r="E23" s="10">
        <v>7193</v>
      </c>
      <c r="F23" s="11">
        <f t="shared" si="0"/>
        <v>-9.9411543758607763</v>
      </c>
      <c r="G23" s="1"/>
      <c r="H23" s="1"/>
      <c r="I23" s="1"/>
    </row>
    <row r="24" spans="1:9" x14ac:dyDescent="0.25">
      <c r="A24" s="12" t="s">
        <v>173</v>
      </c>
      <c r="B24" s="13">
        <v>610</v>
      </c>
      <c r="C24" s="13">
        <v>183</v>
      </c>
      <c r="D24" s="13">
        <v>1881</v>
      </c>
      <c r="E24" s="13">
        <v>2048</v>
      </c>
      <c r="F24" s="14">
        <f t="shared" si="0"/>
        <v>8.8782562466772958</v>
      </c>
      <c r="G24" s="1"/>
      <c r="H24" s="1"/>
      <c r="I24" s="1"/>
    </row>
    <row r="25" spans="1:9" x14ac:dyDescent="0.25">
      <c r="A25" s="9" t="s">
        <v>39</v>
      </c>
      <c r="B25" s="10">
        <v>2205</v>
      </c>
      <c r="C25" s="10">
        <v>1681</v>
      </c>
      <c r="D25" s="10">
        <v>12027</v>
      </c>
      <c r="E25" s="10">
        <v>11820</v>
      </c>
      <c r="F25" s="11">
        <f t="shared" si="0"/>
        <v>-1.7211274632077789</v>
      </c>
      <c r="G25" s="1"/>
      <c r="H25" s="1"/>
      <c r="I25" s="1"/>
    </row>
    <row r="26" spans="1:9" x14ac:dyDescent="0.25">
      <c r="A26" s="12" t="s">
        <v>40</v>
      </c>
      <c r="B26" s="13">
        <v>470</v>
      </c>
      <c r="C26" s="13">
        <v>125</v>
      </c>
      <c r="D26" s="13">
        <v>1255</v>
      </c>
      <c r="E26" s="13">
        <v>745</v>
      </c>
      <c r="F26" s="14">
        <f t="shared" si="0"/>
        <v>-40.637450199203187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26736</v>
      </c>
      <c r="C28" s="13">
        <v>28270</v>
      </c>
      <c r="D28" s="13">
        <v>157070</v>
      </c>
      <c r="E28" s="13">
        <v>170257</v>
      </c>
      <c r="F28" s="14">
        <f t="shared" si="0"/>
        <v>8.3956197873559546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10590</v>
      </c>
      <c r="C30" s="13">
        <v>9109</v>
      </c>
      <c r="D30" s="13">
        <v>71825</v>
      </c>
      <c r="E30" s="13">
        <v>49888</v>
      </c>
      <c r="F30" s="14">
        <f t="shared" si="0"/>
        <v>-30.542290288896623</v>
      </c>
      <c r="G30" s="1"/>
      <c r="H30" s="1"/>
      <c r="I30" s="1"/>
    </row>
    <row r="31" spans="1:9" x14ac:dyDescent="0.25">
      <c r="A31" s="9" t="s">
        <v>45</v>
      </c>
      <c r="B31" s="10">
        <v>763</v>
      </c>
      <c r="C31" s="10">
        <v>1397</v>
      </c>
      <c r="D31" s="10">
        <v>5583</v>
      </c>
      <c r="E31" s="10">
        <v>5155</v>
      </c>
      <c r="F31" s="11">
        <f t="shared" si="0"/>
        <v>-7.6661293211535053</v>
      </c>
      <c r="G31" s="1"/>
      <c r="H31" s="1"/>
      <c r="I31" s="1"/>
    </row>
    <row r="32" spans="1:9" x14ac:dyDescent="0.25">
      <c r="A32" s="12" t="s">
        <v>46</v>
      </c>
      <c r="B32" s="13">
        <v>17580</v>
      </c>
      <c r="C32" s="13">
        <v>15887</v>
      </c>
      <c r="D32" s="13">
        <v>97964</v>
      </c>
      <c r="E32" s="13">
        <v>95445</v>
      </c>
      <c r="F32" s="14">
        <f t="shared" si="0"/>
        <v>-2.5713527418235316</v>
      </c>
      <c r="G32" s="1"/>
      <c r="H32" s="1"/>
      <c r="I32" s="1"/>
    </row>
    <row r="33" spans="1:9" x14ac:dyDescent="0.25">
      <c r="A33" s="9" t="s">
        <v>47</v>
      </c>
      <c r="B33" s="10">
        <v>2241</v>
      </c>
      <c r="C33" s="10">
        <v>1803</v>
      </c>
      <c r="D33" s="10">
        <v>15087</v>
      </c>
      <c r="E33" s="10">
        <v>11309</v>
      </c>
      <c r="F33" s="11">
        <f t="shared" si="0"/>
        <v>-25.041426393583876</v>
      </c>
      <c r="G33" s="1"/>
      <c r="H33" s="1"/>
      <c r="I33" s="1"/>
    </row>
    <row r="34" spans="1:9" x14ac:dyDescent="0.25">
      <c r="A34" s="12" t="s">
        <v>172</v>
      </c>
      <c r="B34" s="13">
        <v>2488</v>
      </c>
      <c r="C34" s="13">
        <v>2652</v>
      </c>
      <c r="D34" s="13">
        <v>16207</v>
      </c>
      <c r="E34" s="13">
        <v>16879</v>
      </c>
      <c r="F34" s="14">
        <f t="shared" si="0"/>
        <v>4.1463565126179986</v>
      </c>
      <c r="G34" s="1"/>
      <c r="H34" s="1"/>
      <c r="I34" s="1"/>
    </row>
    <row r="35" spans="1:9" x14ac:dyDescent="0.25">
      <c r="A35" s="15" t="s">
        <v>48</v>
      </c>
      <c r="B35" s="16">
        <f>SUM(B7:B34)</f>
        <v>158635</v>
      </c>
      <c r="C35" s="16">
        <f t="shared" ref="C35:E35" si="1">SUM(C7:C34)</f>
        <v>161406</v>
      </c>
      <c r="D35" s="16">
        <f t="shared" si="1"/>
        <v>929940</v>
      </c>
      <c r="E35" s="16">
        <f t="shared" si="1"/>
        <v>960415</v>
      </c>
      <c r="F35" s="17">
        <f t="shared" ref="F35" si="2">((E35*100)/D35)-100</f>
        <v>3.2770931457943533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225566</v>
      </c>
      <c r="G39" s="50">
        <f>LOOKUP(E39,$A$39:$A$66,$C$39:$C$66)</f>
        <v>206132</v>
      </c>
    </row>
    <row r="40" spans="1:9" x14ac:dyDescent="0.25">
      <c r="A40" s="50" t="str">
        <f t="shared" si="5"/>
        <v>ALICANTE</v>
      </c>
      <c r="B40" s="51">
        <f t="shared" si="3"/>
        <v>68529</v>
      </c>
      <c r="C40" s="51">
        <f t="shared" si="4"/>
        <v>64034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170257</v>
      </c>
      <c r="G40" s="50">
        <f t="shared" ref="G40:G66" si="9">LOOKUP(E40,$A$39:$A$66,$C$39:$C$66)</f>
        <v>157070</v>
      </c>
    </row>
    <row r="41" spans="1:9" x14ac:dyDescent="0.25">
      <c r="A41" s="50" t="str">
        <f t="shared" si="5"/>
        <v>ALMERÍA</v>
      </c>
      <c r="B41" s="51">
        <f t="shared" si="3"/>
        <v>192</v>
      </c>
      <c r="C41" s="51">
        <f t="shared" si="4"/>
        <v>379</v>
      </c>
      <c r="D41" s="51">
        <f t="shared" si="7"/>
        <v>23</v>
      </c>
      <c r="E41" s="50" t="str">
        <f t="shared" si="6"/>
        <v>BARCELONA</v>
      </c>
      <c r="F41" s="50">
        <f t="shared" si="8"/>
        <v>121466</v>
      </c>
      <c r="G41" s="50">
        <f t="shared" si="9"/>
        <v>115281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95445</v>
      </c>
      <c r="G42" s="50">
        <f t="shared" si="9"/>
        <v>97964</v>
      </c>
    </row>
    <row r="43" spans="1:9" x14ac:dyDescent="0.25">
      <c r="A43" s="50" t="str">
        <f t="shared" si="5"/>
        <v>BAHÍA DE ALGECIRAS</v>
      </c>
      <c r="B43" s="51">
        <f t="shared" si="3"/>
        <v>2049</v>
      </c>
      <c r="C43" s="51">
        <f t="shared" si="4"/>
        <v>1427</v>
      </c>
      <c r="D43" s="51">
        <f t="shared" si="7"/>
        <v>19</v>
      </c>
      <c r="E43" s="50" t="str">
        <f t="shared" si="6"/>
        <v>ALICANTE</v>
      </c>
      <c r="F43" s="50">
        <f t="shared" si="8"/>
        <v>68529</v>
      </c>
      <c r="G43" s="50">
        <f t="shared" si="9"/>
        <v>64034</v>
      </c>
    </row>
    <row r="44" spans="1:9" x14ac:dyDescent="0.25">
      <c r="A44" s="50" t="str">
        <f t="shared" si="5"/>
        <v>BAHÍA DE CÁDIZ</v>
      </c>
      <c r="B44" s="51">
        <f t="shared" si="3"/>
        <v>27160</v>
      </c>
      <c r="C44" s="51">
        <f t="shared" si="4"/>
        <v>18775</v>
      </c>
      <c r="D44" s="51">
        <f t="shared" si="7"/>
        <v>9</v>
      </c>
      <c r="E44" s="50" t="str">
        <f t="shared" si="6"/>
        <v>BALEARES</v>
      </c>
      <c r="F44" s="50">
        <f t="shared" si="8"/>
        <v>62489</v>
      </c>
      <c r="G44" s="50">
        <f t="shared" si="9"/>
        <v>66290</v>
      </c>
    </row>
    <row r="45" spans="1:9" x14ac:dyDescent="0.25">
      <c r="A45" s="50" t="str">
        <f t="shared" si="5"/>
        <v>BALEARES</v>
      </c>
      <c r="B45" s="51">
        <f t="shared" si="3"/>
        <v>62489</v>
      </c>
      <c r="C45" s="51">
        <f t="shared" si="4"/>
        <v>66290</v>
      </c>
      <c r="D45" s="51">
        <f t="shared" si="7"/>
        <v>6</v>
      </c>
      <c r="E45" s="50" t="str">
        <f t="shared" si="6"/>
        <v>SEVILLA</v>
      </c>
      <c r="F45" s="50">
        <f t="shared" si="8"/>
        <v>49888</v>
      </c>
      <c r="G45" s="50">
        <f t="shared" si="9"/>
        <v>71825</v>
      </c>
    </row>
    <row r="46" spans="1:9" x14ac:dyDescent="0.25">
      <c r="A46" s="50" t="str">
        <f t="shared" si="5"/>
        <v>BARCELONA</v>
      </c>
      <c r="B46" s="51">
        <f t="shared" si="3"/>
        <v>121466</v>
      </c>
      <c r="C46" s="51">
        <f t="shared" si="4"/>
        <v>115281</v>
      </c>
      <c r="D46" s="51">
        <f t="shared" si="7"/>
        <v>3</v>
      </c>
      <c r="E46" s="50" t="str">
        <f t="shared" si="6"/>
        <v>BILBAO</v>
      </c>
      <c r="F46" s="50">
        <f t="shared" si="8"/>
        <v>32389</v>
      </c>
      <c r="G46" s="50">
        <f t="shared" si="9"/>
        <v>32357</v>
      </c>
    </row>
    <row r="47" spans="1:9" x14ac:dyDescent="0.25">
      <c r="A47" s="50" t="str">
        <f t="shared" si="5"/>
        <v>BILBAO</v>
      </c>
      <c r="B47" s="51">
        <f t="shared" si="3"/>
        <v>32389</v>
      </c>
      <c r="C47" s="51">
        <f t="shared" si="4"/>
        <v>32357</v>
      </c>
      <c r="D47" s="51">
        <f t="shared" si="7"/>
        <v>8</v>
      </c>
      <c r="E47" s="50" t="str">
        <f t="shared" si="6"/>
        <v>BAHÍA DE CÁDIZ</v>
      </c>
      <c r="F47" s="50">
        <f t="shared" si="8"/>
        <v>27160</v>
      </c>
      <c r="G47" s="50">
        <f t="shared" si="9"/>
        <v>18775</v>
      </c>
    </row>
    <row r="48" spans="1:9" x14ac:dyDescent="0.25">
      <c r="A48" s="50" t="str">
        <f t="shared" si="5"/>
        <v>CARTAGENA</v>
      </c>
      <c r="B48" s="51">
        <f t="shared" si="3"/>
        <v>7503</v>
      </c>
      <c r="C48" s="51">
        <f t="shared" si="4"/>
        <v>17102</v>
      </c>
      <c r="D48" s="51">
        <f t="shared" si="7"/>
        <v>16</v>
      </c>
      <c r="E48" s="50" t="str">
        <f t="shared" si="6"/>
        <v>HUELVA</v>
      </c>
      <c r="F48" s="50">
        <f t="shared" si="8"/>
        <v>21577</v>
      </c>
      <c r="G48" s="50">
        <f t="shared" si="9"/>
        <v>1927</v>
      </c>
    </row>
    <row r="49" spans="1:7" x14ac:dyDescent="0.25">
      <c r="A49" s="50" t="str">
        <f t="shared" si="5"/>
        <v>CASTELLÓN</v>
      </c>
      <c r="B49" s="51">
        <f t="shared" si="3"/>
        <v>1217</v>
      </c>
      <c r="C49" s="51">
        <f t="shared" si="4"/>
        <v>3314</v>
      </c>
      <c r="D49" s="51">
        <f t="shared" si="7"/>
        <v>21</v>
      </c>
      <c r="E49" s="50" t="str">
        <f t="shared" si="6"/>
        <v>VILAGARCÍA</v>
      </c>
      <c r="F49" s="50">
        <f t="shared" si="8"/>
        <v>16879</v>
      </c>
      <c r="G49" s="50">
        <f t="shared" si="9"/>
        <v>16207</v>
      </c>
    </row>
    <row r="50" spans="1:7" x14ac:dyDescent="0.25">
      <c r="A50" s="50" t="str">
        <f t="shared" si="5"/>
        <v>CEUTA</v>
      </c>
      <c r="B50" s="51">
        <f t="shared" si="3"/>
        <v>10726</v>
      </c>
      <c r="C50" s="51">
        <f t="shared" si="4"/>
        <v>11471</v>
      </c>
      <c r="D50" s="51">
        <f t="shared" si="7"/>
        <v>14</v>
      </c>
      <c r="E50" s="50" t="str">
        <f t="shared" si="6"/>
        <v>MELILLA</v>
      </c>
      <c r="F50" s="50">
        <f t="shared" si="8"/>
        <v>11820</v>
      </c>
      <c r="G50" s="50">
        <f t="shared" si="9"/>
        <v>12027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4</v>
      </c>
      <c r="D51" s="51">
        <f t="shared" si="7"/>
        <v>28</v>
      </c>
      <c r="E51" s="50" t="str">
        <f t="shared" si="6"/>
        <v>VIGO</v>
      </c>
      <c r="F51" s="50">
        <f t="shared" si="8"/>
        <v>11309</v>
      </c>
      <c r="G51" s="50">
        <f t="shared" si="9"/>
        <v>15087</v>
      </c>
    </row>
    <row r="52" spans="1:7" x14ac:dyDescent="0.25">
      <c r="A52" s="50" t="str">
        <f t="shared" si="5"/>
        <v>GIJÓN</v>
      </c>
      <c r="B52" s="51">
        <f t="shared" si="3"/>
        <v>8813</v>
      </c>
      <c r="C52" s="51">
        <f t="shared" si="4"/>
        <v>4490</v>
      </c>
      <c r="D52" s="51">
        <f t="shared" si="7"/>
        <v>15</v>
      </c>
      <c r="E52" s="50" t="str">
        <f t="shared" si="6"/>
        <v>CEUTA</v>
      </c>
      <c r="F52" s="50">
        <f t="shared" si="8"/>
        <v>10726</v>
      </c>
      <c r="G52" s="50">
        <f t="shared" si="9"/>
        <v>11471</v>
      </c>
    </row>
    <row r="53" spans="1:7" x14ac:dyDescent="0.25">
      <c r="A53" s="50" t="str">
        <f t="shared" si="5"/>
        <v>HUELVA</v>
      </c>
      <c r="B53" s="51">
        <f t="shared" si="3"/>
        <v>21577</v>
      </c>
      <c r="C53" s="51">
        <f t="shared" si="4"/>
        <v>1927</v>
      </c>
      <c r="D53" s="51">
        <f t="shared" si="7"/>
        <v>10</v>
      </c>
      <c r="E53" s="50" t="str">
        <f t="shared" si="6"/>
        <v>GIJÓN</v>
      </c>
      <c r="F53" s="50">
        <f t="shared" si="8"/>
        <v>8813</v>
      </c>
      <c r="G53" s="50">
        <f t="shared" si="9"/>
        <v>4490</v>
      </c>
    </row>
    <row r="54" spans="1:7" x14ac:dyDescent="0.25">
      <c r="A54" s="50" t="str">
        <f t="shared" si="5"/>
        <v>LAS PALMAS</v>
      </c>
      <c r="B54" s="51">
        <f t="shared" si="3"/>
        <v>225566</v>
      </c>
      <c r="C54" s="51">
        <f t="shared" si="4"/>
        <v>206132</v>
      </c>
      <c r="D54" s="51">
        <f t="shared" si="7"/>
        <v>1</v>
      </c>
      <c r="E54" s="50" t="str">
        <f t="shared" si="6"/>
        <v>CARTAGENA</v>
      </c>
      <c r="F54" s="50">
        <f t="shared" si="8"/>
        <v>7503</v>
      </c>
      <c r="G54" s="50">
        <f t="shared" si="9"/>
        <v>17102</v>
      </c>
    </row>
    <row r="55" spans="1:7" x14ac:dyDescent="0.25">
      <c r="A55" s="50" t="str">
        <f t="shared" si="5"/>
        <v>MÁLAGA</v>
      </c>
      <c r="B55" s="51">
        <f t="shared" si="3"/>
        <v>7193</v>
      </c>
      <c r="C55" s="51">
        <f t="shared" si="4"/>
        <v>7987</v>
      </c>
      <c r="D55" s="51">
        <f t="shared" si="7"/>
        <v>17</v>
      </c>
      <c r="E55" s="50" t="str">
        <f t="shared" si="6"/>
        <v>MÁLAGA</v>
      </c>
      <c r="F55" s="50">
        <f t="shared" si="8"/>
        <v>7193</v>
      </c>
      <c r="G55" s="50">
        <f t="shared" si="9"/>
        <v>7987</v>
      </c>
    </row>
    <row r="56" spans="1:7" x14ac:dyDescent="0.25">
      <c r="A56" s="50" t="str">
        <f t="shared" si="5"/>
        <v>MARÍN Y RÍA DE PONTEVEDRA</v>
      </c>
      <c r="B56" s="51">
        <f t="shared" si="3"/>
        <v>2048</v>
      </c>
      <c r="C56" s="51">
        <f t="shared" si="4"/>
        <v>1881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5155</v>
      </c>
      <c r="G56" s="50">
        <f t="shared" si="9"/>
        <v>5583</v>
      </c>
    </row>
    <row r="57" spans="1:7" x14ac:dyDescent="0.25">
      <c r="A57" s="50" t="str">
        <f t="shared" si="5"/>
        <v>MELILLA</v>
      </c>
      <c r="B57" s="51">
        <f t="shared" si="3"/>
        <v>11820</v>
      </c>
      <c r="C57" s="51">
        <f t="shared" si="4"/>
        <v>12027</v>
      </c>
      <c r="D57" s="51">
        <f t="shared" si="7"/>
        <v>12</v>
      </c>
      <c r="E57" s="50" t="str">
        <f t="shared" si="6"/>
        <v>BAHÍA DE ALGECIRAS</v>
      </c>
      <c r="F57" s="50">
        <f t="shared" si="10"/>
        <v>2049</v>
      </c>
      <c r="G57" s="50">
        <f t="shared" si="9"/>
        <v>1427</v>
      </c>
    </row>
    <row r="58" spans="1:7" x14ac:dyDescent="0.25">
      <c r="A58" s="50" t="str">
        <f t="shared" si="5"/>
        <v>MOTRIL</v>
      </c>
      <c r="B58" s="51">
        <f t="shared" si="3"/>
        <v>745</v>
      </c>
      <c r="C58" s="51">
        <f t="shared" si="4"/>
        <v>1255</v>
      </c>
      <c r="D58" s="51">
        <f t="shared" si="7"/>
        <v>22</v>
      </c>
      <c r="E58" s="50" t="str">
        <f t="shared" si="6"/>
        <v>MARÍN Y RÍA DE PONTEVEDRA</v>
      </c>
      <c r="F58" s="50">
        <f t="shared" si="10"/>
        <v>2048</v>
      </c>
      <c r="G58" s="50">
        <f t="shared" si="9"/>
        <v>1881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CASTELLÓN</v>
      </c>
      <c r="F59" s="50">
        <f t="shared" si="10"/>
        <v>1217</v>
      </c>
      <c r="G59" s="50">
        <f t="shared" si="9"/>
        <v>3314</v>
      </c>
    </row>
    <row r="60" spans="1:7" x14ac:dyDescent="0.25">
      <c r="A60" s="50" t="str">
        <f t="shared" si="5"/>
        <v>SANTA CRUZ DE TENERIFE</v>
      </c>
      <c r="B60" s="51">
        <f t="shared" si="3"/>
        <v>170257</v>
      </c>
      <c r="C60" s="51">
        <f t="shared" si="4"/>
        <v>157070</v>
      </c>
      <c r="D60" s="51">
        <f t="shared" si="7"/>
        <v>2</v>
      </c>
      <c r="E60" s="50" t="str">
        <f t="shared" si="6"/>
        <v>MOTRIL</v>
      </c>
      <c r="F60" s="50">
        <f t="shared" si="10"/>
        <v>745</v>
      </c>
      <c r="G60" s="50">
        <f t="shared" si="9"/>
        <v>1255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192</v>
      </c>
      <c r="G61" s="50">
        <f t="shared" si="9"/>
        <v>379</v>
      </c>
    </row>
    <row r="62" spans="1:7" x14ac:dyDescent="0.25">
      <c r="A62" s="50" t="str">
        <f t="shared" si="5"/>
        <v>SEVILLA</v>
      </c>
      <c r="B62" s="51">
        <f t="shared" si="3"/>
        <v>49888</v>
      </c>
      <c r="C62" s="51">
        <f t="shared" si="4"/>
        <v>71825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5155</v>
      </c>
      <c r="C63" s="51">
        <f t="shared" si="4"/>
        <v>5583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95445</v>
      </c>
      <c r="C64" s="51">
        <f t="shared" si="4"/>
        <v>97964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11309</v>
      </c>
      <c r="C65" s="51">
        <f t="shared" si="4"/>
        <v>15087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16879</v>
      </c>
      <c r="C66" s="51">
        <f t="shared" si="4"/>
        <v>16207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E36" sqref="E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1</v>
      </c>
      <c r="E7" s="10">
        <v>2</v>
      </c>
      <c r="F7" s="11">
        <f>((E7*100)/D7)-100</f>
        <v>100</v>
      </c>
      <c r="G7" s="1"/>
      <c r="H7" s="1"/>
      <c r="I7" s="1"/>
    </row>
    <row r="8" spans="1:12" x14ac:dyDescent="0.25">
      <c r="A8" s="12" t="s">
        <v>31</v>
      </c>
      <c r="B8" s="13">
        <v>1479</v>
      </c>
      <c r="C8" s="13">
        <v>1833</v>
      </c>
      <c r="D8" s="13">
        <v>7897</v>
      </c>
      <c r="E8" s="13">
        <v>9635</v>
      </c>
      <c r="F8" s="14">
        <f t="shared" ref="F8:F34" si="0">((E8*100)/D8)-100</f>
        <v>22.008357604153474</v>
      </c>
      <c r="G8" s="1"/>
      <c r="H8" s="1"/>
      <c r="I8" s="1"/>
    </row>
    <row r="9" spans="1:12" x14ac:dyDescent="0.25">
      <c r="A9" s="9" t="s">
        <v>164</v>
      </c>
      <c r="B9" s="10">
        <v>559</v>
      </c>
      <c r="C9" s="10">
        <v>421</v>
      </c>
      <c r="D9" s="10">
        <v>2581</v>
      </c>
      <c r="E9" s="10">
        <v>3066</v>
      </c>
      <c r="F9" s="11">
        <f t="shared" si="0"/>
        <v>18.791166214645486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33138</v>
      </c>
      <c r="C11" s="10">
        <v>28387</v>
      </c>
      <c r="D11" s="10">
        <v>178873</v>
      </c>
      <c r="E11" s="10">
        <v>174502</v>
      </c>
      <c r="F11" s="11">
        <f t="shared" si="0"/>
        <v>-2.4436331922648975</v>
      </c>
      <c r="G11" s="1"/>
      <c r="H11" s="1"/>
      <c r="I11" s="1"/>
    </row>
    <row r="12" spans="1:12" x14ac:dyDescent="0.25">
      <c r="A12" s="12" t="s">
        <v>168</v>
      </c>
      <c r="B12" s="13">
        <v>2099</v>
      </c>
      <c r="C12" s="13">
        <v>2686</v>
      </c>
      <c r="D12" s="13">
        <v>12478</v>
      </c>
      <c r="E12" s="13">
        <v>15237</v>
      </c>
      <c r="F12" s="14">
        <f t="shared" si="0"/>
        <v>22.110915210770955</v>
      </c>
      <c r="G12" s="1"/>
      <c r="H12" s="1"/>
      <c r="I12" s="1"/>
    </row>
    <row r="13" spans="1:12" x14ac:dyDescent="0.25">
      <c r="A13" s="9" t="s">
        <v>32</v>
      </c>
      <c r="B13" s="10">
        <v>1</v>
      </c>
      <c r="C13" s="10">
        <v>0</v>
      </c>
      <c r="D13" s="10">
        <v>27</v>
      </c>
      <c r="E13" s="10">
        <v>25</v>
      </c>
      <c r="F13" s="11">
        <f t="shared" si="0"/>
        <v>-7.4074074074074048</v>
      </c>
      <c r="G13" s="1"/>
      <c r="H13" s="1"/>
      <c r="I13" s="1"/>
    </row>
    <row r="14" spans="1:12" x14ac:dyDescent="0.25">
      <c r="A14" s="12" t="s">
        <v>33</v>
      </c>
      <c r="B14" s="13">
        <v>135466</v>
      </c>
      <c r="C14" s="13">
        <v>129681</v>
      </c>
      <c r="D14" s="13">
        <v>756460</v>
      </c>
      <c r="E14" s="13">
        <v>804250</v>
      </c>
      <c r="F14" s="14">
        <f t="shared" si="0"/>
        <v>6.3175845385083136</v>
      </c>
      <c r="G14" s="1"/>
      <c r="H14" s="1"/>
      <c r="I14" s="1"/>
    </row>
    <row r="15" spans="1:12" x14ac:dyDescent="0.25">
      <c r="A15" s="9" t="s">
        <v>34</v>
      </c>
      <c r="B15" s="10">
        <v>45204</v>
      </c>
      <c r="C15" s="10">
        <v>45748</v>
      </c>
      <c r="D15" s="10">
        <v>253987</v>
      </c>
      <c r="E15" s="10">
        <v>248514</v>
      </c>
      <c r="F15" s="11">
        <f t="shared" si="0"/>
        <v>-2.1548346962639755</v>
      </c>
      <c r="G15" s="1"/>
      <c r="H15" s="1"/>
      <c r="I15" s="1"/>
    </row>
    <row r="16" spans="1:12" x14ac:dyDescent="0.25">
      <c r="A16" s="12" t="s">
        <v>35</v>
      </c>
      <c r="B16" s="13">
        <v>5910</v>
      </c>
      <c r="C16" s="13">
        <v>5075</v>
      </c>
      <c r="D16" s="13">
        <v>33063</v>
      </c>
      <c r="E16" s="13">
        <v>31863</v>
      </c>
      <c r="F16" s="14">
        <f t="shared" si="0"/>
        <v>-3.6294347155430557</v>
      </c>
      <c r="G16" s="1"/>
      <c r="H16" s="1"/>
      <c r="I16" s="1"/>
    </row>
    <row r="17" spans="1:9" x14ac:dyDescent="0.25">
      <c r="A17" s="9" t="s">
        <v>169</v>
      </c>
      <c r="B17" s="10">
        <v>18800</v>
      </c>
      <c r="C17" s="10">
        <v>15176</v>
      </c>
      <c r="D17" s="10">
        <v>102809</v>
      </c>
      <c r="E17" s="10">
        <v>104306</v>
      </c>
      <c r="F17" s="11">
        <f t="shared" si="0"/>
        <v>1.4560982015193247</v>
      </c>
      <c r="G17" s="1"/>
      <c r="H17" s="1"/>
      <c r="I17" s="1"/>
    </row>
    <row r="18" spans="1:9" x14ac:dyDescent="0.25">
      <c r="A18" s="12" t="s">
        <v>36</v>
      </c>
      <c r="B18" s="13">
        <v>2</v>
      </c>
      <c r="C18" s="13">
        <v>4</v>
      </c>
      <c r="D18" s="13">
        <v>16</v>
      </c>
      <c r="E18" s="13">
        <v>8</v>
      </c>
      <c r="F18" s="14">
        <f t="shared" si="0"/>
        <v>-50</v>
      </c>
      <c r="G18" s="1"/>
      <c r="H18" s="1"/>
      <c r="I18" s="1"/>
    </row>
    <row r="19" spans="1:9" x14ac:dyDescent="0.25">
      <c r="A19" s="9" t="s">
        <v>37</v>
      </c>
      <c r="B19" s="10">
        <v>87</v>
      </c>
      <c r="C19" s="10">
        <v>0</v>
      </c>
      <c r="D19" s="10">
        <v>370</v>
      </c>
      <c r="E19" s="10">
        <v>246</v>
      </c>
      <c r="F19" s="11">
        <f t="shared" si="0"/>
        <v>-33.513513513513516</v>
      </c>
      <c r="G19" s="1"/>
      <c r="H19" s="1"/>
      <c r="I19" s="1"/>
    </row>
    <row r="20" spans="1:9" x14ac:dyDescent="0.25">
      <c r="A20" s="12" t="s">
        <v>170</v>
      </c>
      <c r="B20" s="13">
        <v>4033</v>
      </c>
      <c r="C20" s="13">
        <v>5008</v>
      </c>
      <c r="D20" s="13">
        <v>25151</v>
      </c>
      <c r="E20" s="13">
        <v>29313</v>
      </c>
      <c r="F20" s="14">
        <f t="shared" si="0"/>
        <v>16.548049779332828</v>
      </c>
      <c r="G20" s="1"/>
      <c r="H20" s="1"/>
      <c r="I20" s="1"/>
    </row>
    <row r="21" spans="1:9" x14ac:dyDescent="0.25">
      <c r="A21" s="9" t="s">
        <v>38</v>
      </c>
      <c r="B21" s="10">
        <v>740</v>
      </c>
      <c r="C21" s="10">
        <v>961</v>
      </c>
      <c r="D21" s="10">
        <v>3663</v>
      </c>
      <c r="E21" s="10">
        <v>4253</v>
      </c>
      <c r="F21" s="11">
        <f t="shared" si="0"/>
        <v>16.107016107016108</v>
      </c>
      <c r="G21" s="1"/>
      <c r="H21" s="1"/>
      <c r="I21" s="1"/>
    </row>
    <row r="22" spans="1:9" x14ac:dyDescent="0.25">
      <c r="A22" s="12" t="s">
        <v>59</v>
      </c>
      <c r="B22" s="13">
        <v>6176</v>
      </c>
      <c r="C22" s="13">
        <v>6810</v>
      </c>
      <c r="D22" s="13">
        <v>39947</v>
      </c>
      <c r="E22" s="13">
        <v>40690</v>
      </c>
      <c r="F22" s="14">
        <f t="shared" si="0"/>
        <v>1.8599644529000869</v>
      </c>
      <c r="G22" s="1"/>
      <c r="H22" s="1"/>
      <c r="I22" s="1"/>
    </row>
    <row r="23" spans="1:9" x14ac:dyDescent="0.25">
      <c r="A23" s="9" t="s">
        <v>171</v>
      </c>
      <c r="B23" s="10">
        <v>1173</v>
      </c>
      <c r="C23" s="10">
        <v>1249</v>
      </c>
      <c r="D23" s="10">
        <v>7742</v>
      </c>
      <c r="E23" s="10">
        <v>9251</v>
      </c>
      <c r="F23" s="11">
        <f t="shared" si="0"/>
        <v>19.49108757427021</v>
      </c>
      <c r="G23" s="1"/>
      <c r="H23" s="1"/>
      <c r="I23" s="1"/>
    </row>
    <row r="24" spans="1:9" x14ac:dyDescent="0.25">
      <c r="A24" s="12" t="s">
        <v>173</v>
      </c>
      <c r="B24" s="13">
        <v>4321</v>
      </c>
      <c r="C24" s="13">
        <v>6231</v>
      </c>
      <c r="D24" s="13">
        <v>19242</v>
      </c>
      <c r="E24" s="13">
        <v>35310</v>
      </c>
      <c r="F24" s="14">
        <f t="shared" si="0"/>
        <v>83.504833177424388</v>
      </c>
      <c r="G24" s="1"/>
      <c r="H24" s="1"/>
      <c r="I24" s="1"/>
    </row>
    <row r="25" spans="1:9" x14ac:dyDescent="0.25">
      <c r="A25" s="9" t="s">
        <v>39</v>
      </c>
      <c r="B25" s="10">
        <v>1756</v>
      </c>
      <c r="C25" s="10">
        <v>766</v>
      </c>
      <c r="D25" s="10">
        <v>6369</v>
      </c>
      <c r="E25" s="10">
        <v>6118</v>
      </c>
      <c r="F25" s="11">
        <f t="shared" si="0"/>
        <v>-3.9409640445909844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9</v>
      </c>
      <c r="D26" s="13">
        <v>0</v>
      </c>
      <c r="E26" s="13">
        <v>97</v>
      </c>
      <c r="F26" s="14"/>
      <c r="G26" s="1"/>
      <c r="H26" s="1"/>
      <c r="I26" s="1"/>
    </row>
    <row r="27" spans="1:9" x14ac:dyDescent="0.25">
      <c r="A27" s="9" t="s">
        <v>41</v>
      </c>
      <c r="B27" s="10">
        <v>2126</v>
      </c>
      <c r="C27" s="10">
        <v>0</v>
      </c>
      <c r="D27" s="10">
        <v>5942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3865</v>
      </c>
      <c r="C28" s="13">
        <v>3498</v>
      </c>
      <c r="D28" s="13">
        <v>20488</v>
      </c>
      <c r="E28" s="13">
        <v>20659</v>
      </c>
      <c r="F28" s="14">
        <f t="shared" si="0"/>
        <v>0.83463490823896791</v>
      </c>
      <c r="G28" s="1"/>
      <c r="H28" s="1"/>
      <c r="I28" s="1"/>
    </row>
    <row r="29" spans="1:9" x14ac:dyDescent="0.25">
      <c r="A29" s="9" t="s">
        <v>43</v>
      </c>
      <c r="B29" s="10">
        <v>92</v>
      </c>
      <c r="C29" s="10">
        <v>675</v>
      </c>
      <c r="D29" s="10">
        <v>615</v>
      </c>
      <c r="E29" s="10">
        <v>1989</v>
      </c>
      <c r="F29" s="11">
        <f t="shared" si="0"/>
        <v>223.41463414634148</v>
      </c>
      <c r="G29" s="1"/>
      <c r="H29" s="1"/>
      <c r="I29" s="1"/>
    </row>
    <row r="30" spans="1:9" x14ac:dyDescent="0.25">
      <c r="A30" s="12" t="s">
        <v>44</v>
      </c>
      <c r="B30" s="13">
        <v>456</v>
      </c>
      <c r="C30" s="13">
        <v>2</v>
      </c>
      <c r="D30" s="13">
        <v>2509</v>
      </c>
      <c r="E30" s="13">
        <v>3941</v>
      </c>
      <c r="F30" s="14">
        <f t="shared" si="0"/>
        <v>57.074531685930651</v>
      </c>
      <c r="G30" s="1"/>
      <c r="H30" s="1"/>
      <c r="I30" s="1"/>
    </row>
    <row r="31" spans="1:9" x14ac:dyDescent="0.25">
      <c r="A31" s="9" t="s">
        <v>45</v>
      </c>
      <c r="B31" s="10">
        <v>4631</v>
      </c>
      <c r="C31" s="10">
        <v>4581</v>
      </c>
      <c r="D31" s="10">
        <v>26884</v>
      </c>
      <c r="E31" s="10">
        <v>23857</v>
      </c>
      <c r="F31" s="11">
        <f t="shared" si="0"/>
        <v>-11.259485195655415</v>
      </c>
      <c r="G31" s="1"/>
      <c r="H31" s="1"/>
      <c r="I31" s="1"/>
    </row>
    <row r="32" spans="1:9" x14ac:dyDescent="0.25">
      <c r="A32" s="12" t="s">
        <v>46</v>
      </c>
      <c r="B32" s="13">
        <v>176920</v>
      </c>
      <c r="C32" s="13">
        <v>157699</v>
      </c>
      <c r="D32" s="13">
        <v>1014315</v>
      </c>
      <c r="E32" s="13">
        <v>975236</v>
      </c>
      <c r="F32" s="14">
        <f t="shared" si="0"/>
        <v>-3.8527479136165823</v>
      </c>
      <c r="G32" s="1"/>
      <c r="H32" s="1"/>
      <c r="I32" s="1"/>
    </row>
    <row r="33" spans="1:9" x14ac:dyDescent="0.25">
      <c r="A33" s="9" t="s">
        <v>47</v>
      </c>
      <c r="B33" s="10">
        <v>14477</v>
      </c>
      <c r="C33" s="10">
        <v>10281</v>
      </c>
      <c r="D33" s="10">
        <v>76907</v>
      </c>
      <c r="E33" s="10">
        <v>72253</v>
      </c>
      <c r="F33" s="11">
        <f t="shared" si="0"/>
        <v>-6.0514647561340382</v>
      </c>
      <c r="G33" s="1"/>
      <c r="H33" s="1"/>
      <c r="I33" s="1"/>
    </row>
    <row r="34" spans="1:9" x14ac:dyDescent="0.25">
      <c r="A34" s="12" t="s">
        <v>172</v>
      </c>
      <c r="B34" s="13">
        <v>35</v>
      </c>
      <c r="C34" s="13">
        <v>41</v>
      </c>
      <c r="D34" s="13">
        <v>358</v>
      </c>
      <c r="E34" s="13">
        <v>390</v>
      </c>
      <c r="F34" s="14">
        <f t="shared" si="0"/>
        <v>8.9385474860335137</v>
      </c>
      <c r="G34" s="1"/>
      <c r="H34" s="1"/>
      <c r="I34" s="1"/>
    </row>
    <row r="35" spans="1:9" x14ac:dyDescent="0.25">
      <c r="A35" s="15" t="s">
        <v>48</v>
      </c>
      <c r="B35" s="16">
        <f>SUM(B7:B34)</f>
        <v>463546</v>
      </c>
      <c r="C35" s="16">
        <f t="shared" ref="C35:E35" si="1">SUM(C7:C34)</f>
        <v>426822</v>
      </c>
      <c r="D35" s="16">
        <f t="shared" si="1"/>
        <v>2598694</v>
      </c>
      <c r="E35" s="16">
        <f t="shared" si="1"/>
        <v>2615011</v>
      </c>
      <c r="F35" s="17">
        <f t="shared" ref="F35" si="2">((E35*100)/D35)-100</f>
        <v>0.62789231821830072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975236</v>
      </c>
      <c r="G39" s="50">
        <f>LOOKUP(E39,$A$39:$A$66,$C$39:$C$66)</f>
        <v>1014315</v>
      </c>
    </row>
    <row r="40" spans="1:9" x14ac:dyDescent="0.25">
      <c r="A40" s="50" t="str">
        <f t="shared" si="5"/>
        <v>ALICANTE</v>
      </c>
      <c r="B40" s="51">
        <f t="shared" si="3"/>
        <v>9635</v>
      </c>
      <c r="C40" s="51">
        <f t="shared" si="4"/>
        <v>7897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804250</v>
      </c>
      <c r="G40" s="50">
        <f t="shared" ref="G40:G66" si="9">LOOKUP(E40,$A$39:$A$66,$C$39:$C$66)</f>
        <v>756460</v>
      </c>
    </row>
    <row r="41" spans="1:9" x14ac:dyDescent="0.25">
      <c r="A41" s="50" t="str">
        <f t="shared" si="5"/>
        <v>ALMERÍA</v>
      </c>
      <c r="B41" s="51">
        <f t="shared" si="3"/>
        <v>3066</v>
      </c>
      <c r="C41" s="51">
        <f t="shared" si="4"/>
        <v>2581</v>
      </c>
      <c r="D41" s="51">
        <f t="shared" si="7"/>
        <v>19</v>
      </c>
      <c r="E41" s="50" t="str">
        <f t="shared" si="6"/>
        <v>BILBAO</v>
      </c>
      <c r="F41" s="50">
        <f t="shared" si="8"/>
        <v>248514</v>
      </c>
      <c r="G41" s="50">
        <f t="shared" si="9"/>
        <v>253987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174502</v>
      </c>
      <c r="G42" s="50">
        <f t="shared" si="9"/>
        <v>178873</v>
      </c>
    </row>
    <row r="43" spans="1:9" x14ac:dyDescent="0.25">
      <c r="A43" s="50" t="str">
        <f t="shared" si="5"/>
        <v>BAHÍA DE ALGECIRAS</v>
      </c>
      <c r="B43" s="51">
        <f t="shared" si="3"/>
        <v>174502</v>
      </c>
      <c r="C43" s="51">
        <f t="shared" si="4"/>
        <v>178873</v>
      </c>
      <c r="D43" s="51">
        <f t="shared" si="7"/>
        <v>4</v>
      </c>
      <c r="E43" s="50" t="str">
        <f t="shared" si="6"/>
        <v>CASTELLÓN</v>
      </c>
      <c r="F43" s="50">
        <f t="shared" si="8"/>
        <v>104306</v>
      </c>
      <c r="G43" s="50">
        <f t="shared" si="9"/>
        <v>102809</v>
      </c>
    </row>
    <row r="44" spans="1:9" x14ac:dyDescent="0.25">
      <c r="A44" s="50" t="str">
        <f t="shared" si="5"/>
        <v>BAHÍA DE CÁDIZ</v>
      </c>
      <c r="B44" s="51">
        <f t="shared" si="3"/>
        <v>15237</v>
      </c>
      <c r="C44" s="51">
        <f t="shared" si="4"/>
        <v>12478</v>
      </c>
      <c r="D44" s="51">
        <f t="shared" si="7"/>
        <v>13</v>
      </c>
      <c r="E44" s="50" t="str">
        <f t="shared" si="6"/>
        <v>VIGO</v>
      </c>
      <c r="F44" s="50">
        <f t="shared" si="8"/>
        <v>72253</v>
      </c>
      <c r="G44" s="50">
        <f t="shared" si="9"/>
        <v>76907</v>
      </c>
    </row>
    <row r="45" spans="1:9" x14ac:dyDescent="0.25">
      <c r="A45" s="50" t="str">
        <f t="shared" si="5"/>
        <v>BALEARES</v>
      </c>
      <c r="B45" s="51">
        <f t="shared" si="3"/>
        <v>25</v>
      </c>
      <c r="C45" s="51">
        <f t="shared" si="4"/>
        <v>27</v>
      </c>
      <c r="D45" s="51">
        <f t="shared" si="7"/>
        <v>24</v>
      </c>
      <c r="E45" s="50" t="str">
        <f t="shared" si="6"/>
        <v>LAS PALMAS</v>
      </c>
      <c r="F45" s="50">
        <f t="shared" si="8"/>
        <v>40690</v>
      </c>
      <c r="G45" s="50">
        <f t="shared" si="9"/>
        <v>39947</v>
      </c>
    </row>
    <row r="46" spans="1:9" x14ac:dyDescent="0.25">
      <c r="A46" s="50" t="str">
        <f t="shared" si="5"/>
        <v>BARCELONA</v>
      </c>
      <c r="B46" s="51">
        <f t="shared" si="3"/>
        <v>804250</v>
      </c>
      <c r="C46" s="51">
        <f t="shared" si="4"/>
        <v>756460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35310</v>
      </c>
      <c r="G46" s="50">
        <f t="shared" si="9"/>
        <v>19242</v>
      </c>
    </row>
    <row r="47" spans="1:9" x14ac:dyDescent="0.25">
      <c r="A47" s="50" t="str">
        <f t="shared" si="5"/>
        <v>BILBAO</v>
      </c>
      <c r="B47" s="51">
        <f t="shared" si="3"/>
        <v>248514</v>
      </c>
      <c r="C47" s="51">
        <f t="shared" si="4"/>
        <v>253987</v>
      </c>
      <c r="D47" s="51">
        <f t="shared" si="7"/>
        <v>3</v>
      </c>
      <c r="E47" s="50" t="str">
        <f t="shared" si="6"/>
        <v>CARTAGENA</v>
      </c>
      <c r="F47" s="50">
        <f t="shared" si="8"/>
        <v>31863</v>
      </c>
      <c r="G47" s="50">
        <f t="shared" si="9"/>
        <v>33063</v>
      </c>
    </row>
    <row r="48" spans="1:9" x14ac:dyDescent="0.25">
      <c r="A48" s="50" t="str">
        <f t="shared" si="5"/>
        <v>CARTAGENA</v>
      </c>
      <c r="B48" s="51">
        <f t="shared" si="3"/>
        <v>31863</v>
      </c>
      <c r="C48" s="51">
        <f t="shared" si="4"/>
        <v>33063</v>
      </c>
      <c r="D48" s="51">
        <f t="shared" si="7"/>
        <v>9</v>
      </c>
      <c r="E48" s="50" t="str">
        <f t="shared" si="6"/>
        <v>GIJÓN</v>
      </c>
      <c r="F48" s="50">
        <f t="shared" si="8"/>
        <v>29313</v>
      </c>
      <c r="G48" s="50">
        <f t="shared" si="9"/>
        <v>25151</v>
      </c>
    </row>
    <row r="49" spans="1:7" x14ac:dyDescent="0.25">
      <c r="A49" s="50" t="str">
        <f t="shared" si="5"/>
        <v>CASTELLÓN</v>
      </c>
      <c r="B49" s="51">
        <f t="shared" si="3"/>
        <v>104306</v>
      </c>
      <c r="C49" s="51">
        <f t="shared" si="4"/>
        <v>102809</v>
      </c>
      <c r="D49" s="51">
        <f t="shared" si="7"/>
        <v>5</v>
      </c>
      <c r="E49" s="50" t="str">
        <f t="shared" si="6"/>
        <v>TARRAGONA</v>
      </c>
      <c r="F49" s="50">
        <f t="shared" si="8"/>
        <v>23857</v>
      </c>
      <c r="G49" s="50">
        <f t="shared" si="9"/>
        <v>26884</v>
      </c>
    </row>
    <row r="50" spans="1:7" x14ac:dyDescent="0.25">
      <c r="A50" s="50" t="str">
        <f t="shared" si="5"/>
        <v>CEUTA</v>
      </c>
      <c r="B50" s="51">
        <f t="shared" si="3"/>
        <v>8</v>
      </c>
      <c r="C50" s="51">
        <f t="shared" si="4"/>
        <v>16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20659</v>
      </c>
      <c r="G50" s="50">
        <f t="shared" si="9"/>
        <v>20488</v>
      </c>
    </row>
    <row r="51" spans="1:7" x14ac:dyDescent="0.25">
      <c r="A51" s="50" t="str">
        <f t="shared" si="5"/>
        <v>FERROL-SAN CIBRAO</v>
      </c>
      <c r="B51" s="51">
        <f t="shared" si="3"/>
        <v>246</v>
      </c>
      <c r="C51" s="51">
        <f t="shared" si="4"/>
        <v>370</v>
      </c>
      <c r="D51" s="51">
        <f t="shared" si="7"/>
        <v>22</v>
      </c>
      <c r="E51" s="50" t="str">
        <f t="shared" si="6"/>
        <v>BAHÍA DE CÁDIZ</v>
      </c>
      <c r="F51" s="50">
        <f t="shared" si="8"/>
        <v>15237</v>
      </c>
      <c r="G51" s="50">
        <f t="shared" si="9"/>
        <v>12478</v>
      </c>
    </row>
    <row r="52" spans="1:7" x14ac:dyDescent="0.25">
      <c r="A52" s="50" t="str">
        <f t="shared" si="5"/>
        <v>GIJÓN</v>
      </c>
      <c r="B52" s="51">
        <f t="shared" si="3"/>
        <v>29313</v>
      </c>
      <c r="C52" s="51">
        <f t="shared" si="4"/>
        <v>25151</v>
      </c>
      <c r="D52" s="51">
        <f t="shared" si="7"/>
        <v>10</v>
      </c>
      <c r="E52" s="50" t="str">
        <f t="shared" si="6"/>
        <v>ALICANTE</v>
      </c>
      <c r="F52" s="50">
        <f t="shared" si="8"/>
        <v>9635</v>
      </c>
      <c r="G52" s="50">
        <f t="shared" si="9"/>
        <v>7897</v>
      </c>
    </row>
    <row r="53" spans="1:7" x14ac:dyDescent="0.25">
      <c r="A53" s="50" t="str">
        <f t="shared" si="5"/>
        <v>HUELVA</v>
      </c>
      <c r="B53" s="51">
        <f t="shared" si="3"/>
        <v>4253</v>
      </c>
      <c r="C53" s="51">
        <f t="shared" si="4"/>
        <v>3663</v>
      </c>
      <c r="D53" s="51">
        <f t="shared" si="7"/>
        <v>17</v>
      </c>
      <c r="E53" s="50" t="str">
        <f t="shared" si="6"/>
        <v>MÁLAGA</v>
      </c>
      <c r="F53" s="50">
        <f t="shared" si="8"/>
        <v>9251</v>
      </c>
      <c r="G53" s="50">
        <f t="shared" si="9"/>
        <v>7742</v>
      </c>
    </row>
    <row r="54" spans="1:7" x14ac:dyDescent="0.25">
      <c r="A54" s="50" t="str">
        <f t="shared" si="5"/>
        <v>LAS PALMAS</v>
      </c>
      <c r="B54" s="51">
        <f t="shared" si="3"/>
        <v>40690</v>
      </c>
      <c r="C54" s="51">
        <f t="shared" si="4"/>
        <v>39947</v>
      </c>
      <c r="D54" s="51">
        <f t="shared" si="7"/>
        <v>7</v>
      </c>
      <c r="E54" s="50" t="str">
        <f t="shared" si="6"/>
        <v>MELILLA</v>
      </c>
      <c r="F54" s="50">
        <f t="shared" si="8"/>
        <v>6118</v>
      </c>
      <c r="G54" s="50">
        <f t="shared" si="9"/>
        <v>6369</v>
      </c>
    </row>
    <row r="55" spans="1:7" x14ac:dyDescent="0.25">
      <c r="A55" s="50" t="str">
        <f t="shared" si="5"/>
        <v>MÁLAGA</v>
      </c>
      <c r="B55" s="51">
        <f t="shared" si="3"/>
        <v>9251</v>
      </c>
      <c r="C55" s="51">
        <f t="shared" si="4"/>
        <v>7742</v>
      </c>
      <c r="D55" s="51">
        <f t="shared" si="7"/>
        <v>15</v>
      </c>
      <c r="E55" s="50" t="str">
        <f t="shared" si="6"/>
        <v>HUELVA</v>
      </c>
      <c r="F55" s="50">
        <f t="shared" si="8"/>
        <v>4253</v>
      </c>
      <c r="G55" s="50">
        <f t="shared" si="9"/>
        <v>3663</v>
      </c>
    </row>
    <row r="56" spans="1:7" x14ac:dyDescent="0.25">
      <c r="A56" s="50" t="str">
        <f t="shared" si="5"/>
        <v>MARÍN Y RÍA DE PONTEVEDRA</v>
      </c>
      <c r="B56" s="51">
        <f t="shared" si="3"/>
        <v>35310</v>
      </c>
      <c r="C56" s="51">
        <f t="shared" si="4"/>
        <v>19242</v>
      </c>
      <c r="D56" s="51">
        <f t="shared" si="7"/>
        <v>8</v>
      </c>
      <c r="E56" s="50" t="str">
        <f t="shared" si="6"/>
        <v>SEVILLA</v>
      </c>
      <c r="F56" s="50">
        <f t="shared" ref="F56:F66" si="10">LOOKUP(E56,$A$39:$A$66,$B$39:$B$66)</f>
        <v>3941</v>
      </c>
      <c r="G56" s="50">
        <f t="shared" si="9"/>
        <v>2509</v>
      </c>
    </row>
    <row r="57" spans="1:7" x14ac:dyDescent="0.25">
      <c r="A57" s="50" t="str">
        <f t="shared" si="5"/>
        <v>MELILLA</v>
      </c>
      <c r="B57" s="51">
        <f t="shared" si="3"/>
        <v>6118</v>
      </c>
      <c r="C57" s="51">
        <f t="shared" si="4"/>
        <v>6369</v>
      </c>
      <c r="D57" s="51">
        <f t="shared" si="7"/>
        <v>16</v>
      </c>
      <c r="E57" s="50" t="str">
        <f t="shared" si="6"/>
        <v>ALMERÍA</v>
      </c>
      <c r="F57" s="50">
        <f t="shared" si="10"/>
        <v>3066</v>
      </c>
      <c r="G57" s="50">
        <f t="shared" si="9"/>
        <v>2581</v>
      </c>
    </row>
    <row r="58" spans="1:7" x14ac:dyDescent="0.25">
      <c r="A58" s="50" t="str">
        <f t="shared" si="5"/>
        <v>MOTRIL</v>
      </c>
      <c r="B58" s="51">
        <f t="shared" si="3"/>
        <v>97</v>
      </c>
      <c r="C58" s="51">
        <f t="shared" si="4"/>
        <v>0</v>
      </c>
      <c r="D58" s="51">
        <f t="shared" si="7"/>
        <v>23</v>
      </c>
      <c r="E58" s="50" t="str">
        <f t="shared" si="6"/>
        <v>SANTANDER</v>
      </c>
      <c r="F58" s="50">
        <f t="shared" si="10"/>
        <v>1989</v>
      </c>
      <c r="G58" s="50">
        <f t="shared" si="9"/>
        <v>615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5942</v>
      </c>
      <c r="D59" s="51">
        <f t="shared" si="7"/>
        <v>28</v>
      </c>
      <c r="E59" s="50" t="str">
        <f t="shared" si="6"/>
        <v>VILAGARCÍA</v>
      </c>
      <c r="F59" s="50">
        <f t="shared" si="10"/>
        <v>390</v>
      </c>
      <c r="G59" s="50">
        <f t="shared" si="9"/>
        <v>358</v>
      </c>
    </row>
    <row r="60" spans="1:7" x14ac:dyDescent="0.25">
      <c r="A60" s="50" t="str">
        <f t="shared" si="5"/>
        <v>SANTA CRUZ DE TENERIFE</v>
      </c>
      <c r="B60" s="51">
        <f t="shared" si="3"/>
        <v>20659</v>
      </c>
      <c r="C60" s="51">
        <f t="shared" si="4"/>
        <v>20488</v>
      </c>
      <c r="D60" s="51">
        <f t="shared" si="7"/>
        <v>12</v>
      </c>
      <c r="E60" s="50" t="str">
        <f t="shared" si="6"/>
        <v>FERROL-SAN CIBRAO</v>
      </c>
      <c r="F60" s="50">
        <f t="shared" si="10"/>
        <v>246</v>
      </c>
      <c r="G60" s="50">
        <f t="shared" si="9"/>
        <v>370</v>
      </c>
    </row>
    <row r="61" spans="1:7" x14ac:dyDescent="0.25">
      <c r="A61" s="50" t="str">
        <f t="shared" si="5"/>
        <v>SANTANDER</v>
      </c>
      <c r="B61" s="51">
        <f t="shared" si="3"/>
        <v>1989</v>
      </c>
      <c r="C61" s="51">
        <f t="shared" si="4"/>
        <v>615</v>
      </c>
      <c r="D61" s="51">
        <f t="shared" si="7"/>
        <v>20</v>
      </c>
      <c r="E61" s="50" t="str">
        <f t="shared" si="6"/>
        <v>MOTRIL</v>
      </c>
      <c r="F61" s="50">
        <f t="shared" si="10"/>
        <v>97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3941</v>
      </c>
      <c r="C62" s="51">
        <f t="shared" si="4"/>
        <v>2509</v>
      </c>
      <c r="D62" s="51">
        <f t="shared" si="7"/>
        <v>18</v>
      </c>
      <c r="E62" s="50" t="str">
        <f t="shared" si="6"/>
        <v>BALEARES</v>
      </c>
      <c r="F62" s="50">
        <f t="shared" si="10"/>
        <v>25</v>
      </c>
      <c r="G62" s="50">
        <f t="shared" si="9"/>
        <v>27</v>
      </c>
    </row>
    <row r="63" spans="1:7" x14ac:dyDescent="0.25">
      <c r="A63" s="50" t="str">
        <f t="shared" si="5"/>
        <v>TARRAGONA</v>
      </c>
      <c r="B63" s="51">
        <f t="shared" si="3"/>
        <v>23857</v>
      </c>
      <c r="C63" s="51">
        <f t="shared" si="4"/>
        <v>26884</v>
      </c>
      <c r="D63" s="51">
        <f t="shared" si="7"/>
        <v>11</v>
      </c>
      <c r="E63" s="50" t="str">
        <f t="shared" si="6"/>
        <v>CEUTA</v>
      </c>
      <c r="F63" s="50">
        <f t="shared" si="10"/>
        <v>8</v>
      </c>
      <c r="G63" s="50">
        <f t="shared" si="9"/>
        <v>16</v>
      </c>
    </row>
    <row r="64" spans="1:7" x14ac:dyDescent="0.25">
      <c r="A64" s="50" t="str">
        <f t="shared" si="5"/>
        <v>VALENCIA</v>
      </c>
      <c r="B64" s="51">
        <f t="shared" si="3"/>
        <v>975236</v>
      </c>
      <c r="C64" s="51">
        <f t="shared" si="4"/>
        <v>1014315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1</v>
      </c>
    </row>
    <row r="65" spans="1:7" x14ac:dyDescent="0.25">
      <c r="A65" s="50" t="str">
        <f t="shared" si="5"/>
        <v>VIGO</v>
      </c>
      <c r="B65" s="51">
        <f t="shared" si="3"/>
        <v>72253</v>
      </c>
      <c r="C65" s="51">
        <f t="shared" si="4"/>
        <v>76907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390</v>
      </c>
      <c r="C66" s="51">
        <f t="shared" si="4"/>
        <v>358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72</v>
      </c>
      <c r="E7" s="10">
        <v>2</v>
      </c>
      <c r="F7" s="11">
        <f>((E7*100)/D7)-100</f>
        <v>-97.222222222222229</v>
      </c>
      <c r="G7" s="1"/>
      <c r="H7" s="1"/>
      <c r="I7" s="1"/>
    </row>
    <row r="8" spans="1:12" x14ac:dyDescent="0.25">
      <c r="A8" s="12" t="s">
        <v>31</v>
      </c>
      <c r="B8" s="13">
        <v>11156</v>
      </c>
      <c r="C8" s="13">
        <v>13252</v>
      </c>
      <c r="D8" s="13">
        <v>71931</v>
      </c>
      <c r="E8" s="13">
        <v>78164</v>
      </c>
      <c r="F8" s="14">
        <f t="shared" ref="F8:F34" si="0">((E8*100)/D8)-100</f>
        <v>8.6652486410587954</v>
      </c>
      <c r="G8" s="1"/>
      <c r="H8" s="1"/>
      <c r="I8" s="1"/>
    </row>
    <row r="9" spans="1:12" x14ac:dyDescent="0.25">
      <c r="A9" s="9" t="s">
        <v>164</v>
      </c>
      <c r="B9" s="10">
        <v>646</v>
      </c>
      <c r="C9" s="10">
        <v>421</v>
      </c>
      <c r="D9" s="10">
        <v>2960</v>
      </c>
      <c r="E9" s="10">
        <v>3258</v>
      </c>
      <c r="F9" s="11">
        <f t="shared" si="0"/>
        <v>10.067567567567565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33585</v>
      </c>
      <c r="C11" s="10">
        <v>28429</v>
      </c>
      <c r="D11" s="10">
        <v>180300</v>
      </c>
      <c r="E11" s="10">
        <v>176551</v>
      </c>
      <c r="F11" s="11">
        <f t="shared" si="0"/>
        <v>-2.0793122573488603</v>
      </c>
      <c r="G11" s="1"/>
      <c r="H11" s="1"/>
      <c r="I11" s="1"/>
    </row>
    <row r="12" spans="1:12" x14ac:dyDescent="0.25">
      <c r="A12" s="12" t="s">
        <v>168</v>
      </c>
      <c r="B12" s="13">
        <v>6503</v>
      </c>
      <c r="C12" s="13">
        <v>6924</v>
      </c>
      <c r="D12" s="13">
        <v>31253</v>
      </c>
      <c r="E12" s="13">
        <v>42397</v>
      </c>
      <c r="F12" s="14">
        <f t="shared" si="0"/>
        <v>35.657376891818387</v>
      </c>
      <c r="G12" s="1"/>
      <c r="H12" s="1"/>
      <c r="I12" s="1"/>
    </row>
    <row r="13" spans="1:12" x14ac:dyDescent="0.25">
      <c r="A13" s="9" t="s">
        <v>32</v>
      </c>
      <c r="B13" s="10">
        <v>13451</v>
      </c>
      <c r="C13" s="10">
        <v>11503</v>
      </c>
      <c r="D13" s="10">
        <v>66317</v>
      </c>
      <c r="E13" s="10">
        <v>62514</v>
      </c>
      <c r="F13" s="11">
        <f t="shared" si="0"/>
        <v>-5.7345778608803215</v>
      </c>
      <c r="G13" s="1"/>
      <c r="H13" s="1"/>
      <c r="I13" s="1"/>
    </row>
    <row r="14" spans="1:12" x14ac:dyDescent="0.25">
      <c r="A14" s="12" t="s">
        <v>33</v>
      </c>
      <c r="B14" s="13">
        <v>155352</v>
      </c>
      <c r="C14" s="13">
        <v>150392</v>
      </c>
      <c r="D14" s="13">
        <v>871743</v>
      </c>
      <c r="E14" s="13">
        <v>925718</v>
      </c>
      <c r="F14" s="14">
        <f t="shared" si="0"/>
        <v>6.1916184012948747</v>
      </c>
      <c r="G14" s="1"/>
      <c r="H14" s="1"/>
      <c r="I14" s="1"/>
    </row>
    <row r="15" spans="1:12" x14ac:dyDescent="0.25">
      <c r="A15" s="9" t="s">
        <v>34</v>
      </c>
      <c r="B15" s="10">
        <v>50663</v>
      </c>
      <c r="C15" s="10">
        <v>51344</v>
      </c>
      <c r="D15" s="10">
        <v>286344</v>
      </c>
      <c r="E15" s="10">
        <v>280903</v>
      </c>
      <c r="F15" s="11">
        <f t="shared" si="0"/>
        <v>-1.900162042857545</v>
      </c>
      <c r="G15" s="1"/>
      <c r="H15" s="1"/>
      <c r="I15" s="1"/>
    </row>
    <row r="16" spans="1:12" x14ac:dyDescent="0.25">
      <c r="A16" s="12" t="s">
        <v>35</v>
      </c>
      <c r="B16" s="13">
        <v>7432</v>
      </c>
      <c r="C16" s="13">
        <v>6524</v>
      </c>
      <c r="D16" s="13">
        <v>50165</v>
      </c>
      <c r="E16" s="13">
        <v>39366</v>
      </c>
      <c r="F16" s="14">
        <f t="shared" si="0"/>
        <v>-21.526961028605598</v>
      </c>
      <c r="G16" s="1"/>
      <c r="H16" s="1"/>
      <c r="I16" s="1"/>
    </row>
    <row r="17" spans="1:9" x14ac:dyDescent="0.25">
      <c r="A17" s="9" t="s">
        <v>169</v>
      </c>
      <c r="B17" s="10">
        <v>19349</v>
      </c>
      <c r="C17" s="10">
        <v>15377</v>
      </c>
      <c r="D17" s="10">
        <v>106123</v>
      </c>
      <c r="E17" s="10">
        <v>105523</v>
      </c>
      <c r="F17" s="11">
        <f t="shared" si="0"/>
        <v>-0.5653816797489668</v>
      </c>
      <c r="G17" s="1"/>
      <c r="H17" s="1"/>
      <c r="I17" s="1"/>
    </row>
    <row r="18" spans="1:9" x14ac:dyDescent="0.25">
      <c r="A18" s="12" t="s">
        <v>36</v>
      </c>
      <c r="B18" s="13">
        <v>2186</v>
      </c>
      <c r="C18" s="13">
        <v>1066</v>
      </c>
      <c r="D18" s="13">
        <v>11487</v>
      </c>
      <c r="E18" s="13">
        <v>10734</v>
      </c>
      <c r="F18" s="14">
        <f t="shared" si="0"/>
        <v>-6.5552363541394669</v>
      </c>
      <c r="G18" s="1"/>
      <c r="H18" s="1"/>
      <c r="I18" s="1"/>
    </row>
    <row r="19" spans="1:9" x14ac:dyDescent="0.25">
      <c r="A19" s="9" t="s">
        <v>37</v>
      </c>
      <c r="B19" s="10">
        <v>87</v>
      </c>
      <c r="C19" s="10">
        <v>0</v>
      </c>
      <c r="D19" s="10">
        <v>374</v>
      </c>
      <c r="E19" s="10">
        <v>246</v>
      </c>
      <c r="F19" s="11">
        <f t="shared" si="0"/>
        <v>-34.224598930481278</v>
      </c>
      <c r="G19" s="1"/>
      <c r="H19" s="1"/>
      <c r="I19" s="1"/>
    </row>
    <row r="20" spans="1:9" x14ac:dyDescent="0.25">
      <c r="A20" s="12" t="s">
        <v>170</v>
      </c>
      <c r="B20" s="13">
        <v>5112</v>
      </c>
      <c r="C20" s="13">
        <v>6716</v>
      </c>
      <c r="D20" s="13">
        <v>29641</v>
      </c>
      <c r="E20" s="13">
        <v>38126</v>
      </c>
      <c r="F20" s="14">
        <f t="shared" si="0"/>
        <v>28.625889814783591</v>
      </c>
      <c r="G20" s="1"/>
      <c r="H20" s="1"/>
      <c r="I20" s="1"/>
    </row>
    <row r="21" spans="1:9" x14ac:dyDescent="0.25">
      <c r="A21" s="9" t="s">
        <v>38</v>
      </c>
      <c r="B21" s="10">
        <v>906</v>
      </c>
      <c r="C21" s="10">
        <v>5022</v>
      </c>
      <c r="D21" s="10">
        <v>5590</v>
      </c>
      <c r="E21" s="10">
        <v>25830</v>
      </c>
      <c r="F21" s="11">
        <f t="shared" si="0"/>
        <v>362.07513416815743</v>
      </c>
      <c r="G21" s="1"/>
      <c r="H21" s="1"/>
      <c r="I21" s="1"/>
    </row>
    <row r="22" spans="1:9" x14ac:dyDescent="0.25">
      <c r="A22" s="12" t="s">
        <v>59</v>
      </c>
      <c r="B22" s="13">
        <v>40470</v>
      </c>
      <c r="C22" s="13">
        <v>43852</v>
      </c>
      <c r="D22" s="13">
        <v>246082</v>
      </c>
      <c r="E22" s="13">
        <v>266261</v>
      </c>
      <c r="F22" s="14">
        <f t="shared" si="0"/>
        <v>8.2001121577360436</v>
      </c>
      <c r="G22" s="1"/>
      <c r="H22" s="1"/>
      <c r="I22" s="1"/>
    </row>
    <row r="23" spans="1:9" x14ac:dyDescent="0.25">
      <c r="A23" s="9" t="s">
        <v>171</v>
      </c>
      <c r="B23" s="10">
        <v>2921</v>
      </c>
      <c r="C23" s="10">
        <v>2518</v>
      </c>
      <c r="D23" s="10">
        <v>15729</v>
      </c>
      <c r="E23" s="10">
        <v>16444</v>
      </c>
      <c r="F23" s="11">
        <f t="shared" si="0"/>
        <v>4.5457435310572833</v>
      </c>
      <c r="G23" s="1"/>
      <c r="H23" s="1"/>
      <c r="I23" s="1"/>
    </row>
    <row r="24" spans="1:9" x14ac:dyDescent="0.25">
      <c r="A24" s="12" t="s">
        <v>173</v>
      </c>
      <c r="B24" s="13">
        <v>4931</v>
      </c>
      <c r="C24" s="13">
        <v>6414</v>
      </c>
      <c r="D24" s="13">
        <v>21123</v>
      </c>
      <c r="E24" s="13">
        <v>37358</v>
      </c>
      <c r="F24" s="14">
        <f t="shared" si="0"/>
        <v>76.859347630544903</v>
      </c>
      <c r="G24" s="1"/>
      <c r="H24" s="1"/>
      <c r="I24" s="1"/>
    </row>
    <row r="25" spans="1:9" x14ac:dyDescent="0.25">
      <c r="A25" s="9" t="s">
        <v>39</v>
      </c>
      <c r="B25" s="10">
        <v>3961</v>
      </c>
      <c r="C25" s="10">
        <v>2447</v>
      </c>
      <c r="D25" s="10">
        <v>18396</v>
      </c>
      <c r="E25" s="10">
        <v>17938</v>
      </c>
      <c r="F25" s="11">
        <f t="shared" si="0"/>
        <v>-2.4896716677538535</v>
      </c>
      <c r="G25" s="1"/>
      <c r="H25" s="1"/>
      <c r="I25" s="1"/>
    </row>
    <row r="26" spans="1:9" x14ac:dyDescent="0.25">
      <c r="A26" s="12" t="s">
        <v>40</v>
      </c>
      <c r="B26" s="13">
        <v>470</v>
      </c>
      <c r="C26" s="13">
        <v>134</v>
      </c>
      <c r="D26" s="13">
        <v>1255</v>
      </c>
      <c r="E26" s="13">
        <v>842</v>
      </c>
      <c r="F26" s="14">
        <f t="shared" si="0"/>
        <v>-32.908366533864537</v>
      </c>
      <c r="G26" s="1"/>
      <c r="H26" s="1"/>
      <c r="I26" s="1"/>
    </row>
    <row r="27" spans="1:9" x14ac:dyDescent="0.25">
      <c r="A27" s="9" t="s">
        <v>41</v>
      </c>
      <c r="B27" s="10">
        <v>2126</v>
      </c>
      <c r="C27" s="10">
        <v>0</v>
      </c>
      <c r="D27" s="10">
        <v>5942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30601</v>
      </c>
      <c r="C28" s="13">
        <v>31768</v>
      </c>
      <c r="D28" s="13">
        <v>177558</v>
      </c>
      <c r="E28" s="13">
        <v>190916</v>
      </c>
      <c r="F28" s="14">
        <f t="shared" si="0"/>
        <v>7.5231755257436959</v>
      </c>
      <c r="G28" s="1"/>
      <c r="H28" s="1"/>
      <c r="I28" s="1"/>
    </row>
    <row r="29" spans="1:9" x14ac:dyDescent="0.25">
      <c r="A29" s="9" t="s">
        <v>43</v>
      </c>
      <c r="B29" s="10">
        <v>92</v>
      </c>
      <c r="C29" s="10">
        <v>675</v>
      </c>
      <c r="D29" s="10">
        <v>615</v>
      </c>
      <c r="E29" s="10">
        <v>1989</v>
      </c>
      <c r="F29" s="11">
        <f t="shared" si="0"/>
        <v>223.41463414634148</v>
      </c>
      <c r="G29" s="1"/>
      <c r="H29" s="1"/>
      <c r="I29" s="1"/>
    </row>
    <row r="30" spans="1:9" x14ac:dyDescent="0.25">
      <c r="A30" s="12" t="s">
        <v>44</v>
      </c>
      <c r="B30" s="13">
        <v>11046</v>
      </c>
      <c r="C30" s="13">
        <v>9111</v>
      </c>
      <c r="D30" s="13">
        <v>74334</v>
      </c>
      <c r="E30" s="13">
        <v>53829</v>
      </c>
      <c r="F30" s="14">
        <f t="shared" si="0"/>
        <v>-27.58495439502785</v>
      </c>
      <c r="G30" s="1"/>
      <c r="H30" s="1"/>
      <c r="I30" s="1"/>
    </row>
    <row r="31" spans="1:9" x14ac:dyDescent="0.25">
      <c r="A31" s="9" t="s">
        <v>45</v>
      </c>
      <c r="B31" s="10">
        <v>5394</v>
      </c>
      <c r="C31" s="10">
        <v>5978</v>
      </c>
      <c r="D31" s="10">
        <v>32467</v>
      </c>
      <c r="E31" s="10">
        <v>29012</v>
      </c>
      <c r="F31" s="11">
        <f t="shared" si="0"/>
        <v>-10.641574521822164</v>
      </c>
      <c r="G31" s="1"/>
      <c r="H31" s="1"/>
      <c r="I31" s="1"/>
    </row>
    <row r="32" spans="1:9" x14ac:dyDescent="0.25">
      <c r="A32" s="12" t="s">
        <v>46</v>
      </c>
      <c r="B32" s="13">
        <v>194500</v>
      </c>
      <c r="C32" s="13">
        <v>173586</v>
      </c>
      <c r="D32" s="13">
        <v>1112279</v>
      </c>
      <c r="E32" s="13">
        <v>1070681</v>
      </c>
      <c r="F32" s="14">
        <f t="shared" si="0"/>
        <v>-3.739889002669301</v>
      </c>
      <c r="G32" s="1"/>
      <c r="H32" s="1"/>
      <c r="I32" s="1"/>
    </row>
    <row r="33" spans="1:9" x14ac:dyDescent="0.25">
      <c r="A33" s="9" t="s">
        <v>47</v>
      </c>
      <c r="B33" s="10">
        <v>16718</v>
      </c>
      <c r="C33" s="10">
        <v>12084</v>
      </c>
      <c r="D33" s="10">
        <v>91994</v>
      </c>
      <c r="E33" s="10">
        <v>83562</v>
      </c>
      <c r="F33" s="11">
        <f t="shared" si="0"/>
        <v>-9.1658151618583759</v>
      </c>
      <c r="G33" s="1"/>
      <c r="H33" s="1"/>
      <c r="I33" s="1"/>
    </row>
    <row r="34" spans="1:9" x14ac:dyDescent="0.25">
      <c r="A34" s="12" t="s">
        <v>172</v>
      </c>
      <c r="B34" s="13">
        <v>2523</v>
      </c>
      <c r="C34" s="13">
        <v>2693</v>
      </c>
      <c r="D34" s="13">
        <v>16565</v>
      </c>
      <c r="E34" s="13">
        <v>17269</v>
      </c>
      <c r="F34" s="14">
        <f t="shared" si="0"/>
        <v>4.2499245396921168</v>
      </c>
      <c r="G34" s="1"/>
      <c r="H34" s="1"/>
      <c r="I34" s="1"/>
    </row>
    <row r="35" spans="1:9" x14ac:dyDescent="0.25">
      <c r="A35" s="15" t="s">
        <v>48</v>
      </c>
      <c r="B35" s="16">
        <f>SUM(B7:B34)</f>
        <v>622181</v>
      </c>
      <c r="C35" s="16">
        <f t="shared" ref="C35:E35" si="1">SUM(C7:C34)</f>
        <v>588230</v>
      </c>
      <c r="D35" s="16">
        <f t="shared" si="1"/>
        <v>3528639</v>
      </c>
      <c r="E35" s="16">
        <f t="shared" si="1"/>
        <v>3575433</v>
      </c>
      <c r="F35" s="17">
        <f t="shared" ref="F35" si="2">((E35*100)/D35)-100</f>
        <v>1.3261203540515254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72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1070681</v>
      </c>
      <c r="G39" s="50">
        <f>LOOKUP(E39,$A$39:$A$66,$C$39:$C$66)</f>
        <v>1112279</v>
      </c>
    </row>
    <row r="40" spans="1:9" x14ac:dyDescent="0.25">
      <c r="A40" s="50" t="str">
        <f t="shared" si="5"/>
        <v>ALICANTE</v>
      </c>
      <c r="B40" s="51">
        <f t="shared" si="3"/>
        <v>78164</v>
      </c>
      <c r="C40" s="51">
        <f t="shared" si="4"/>
        <v>71931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925718</v>
      </c>
      <c r="G40" s="50">
        <f t="shared" ref="G40:G66" si="9">LOOKUP(E40,$A$39:$A$66,$C$39:$C$66)</f>
        <v>871743</v>
      </c>
    </row>
    <row r="41" spans="1:9" x14ac:dyDescent="0.25">
      <c r="A41" s="50" t="str">
        <f t="shared" si="5"/>
        <v>ALMERÍA</v>
      </c>
      <c r="B41" s="51">
        <f t="shared" si="3"/>
        <v>3258</v>
      </c>
      <c r="C41" s="51">
        <f t="shared" si="4"/>
        <v>2960</v>
      </c>
      <c r="D41" s="51">
        <f t="shared" si="7"/>
        <v>22</v>
      </c>
      <c r="E41" s="50" t="str">
        <f t="shared" si="6"/>
        <v>BILBAO</v>
      </c>
      <c r="F41" s="50">
        <f t="shared" si="8"/>
        <v>280903</v>
      </c>
      <c r="G41" s="50">
        <f t="shared" si="9"/>
        <v>286344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266261</v>
      </c>
      <c r="G42" s="50">
        <f t="shared" si="9"/>
        <v>246082</v>
      </c>
    </row>
    <row r="43" spans="1:9" x14ac:dyDescent="0.25">
      <c r="A43" s="50" t="str">
        <f t="shared" si="5"/>
        <v>BAHÍA DE ALGECIRAS</v>
      </c>
      <c r="B43" s="51">
        <f t="shared" si="3"/>
        <v>176551</v>
      </c>
      <c r="C43" s="51">
        <f t="shared" si="4"/>
        <v>180300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190916</v>
      </c>
      <c r="G43" s="50">
        <f t="shared" si="9"/>
        <v>177558</v>
      </c>
    </row>
    <row r="44" spans="1:9" x14ac:dyDescent="0.25">
      <c r="A44" s="50" t="str">
        <f t="shared" si="5"/>
        <v>BAHÍA DE CÁDIZ</v>
      </c>
      <c r="B44" s="51">
        <f t="shared" si="3"/>
        <v>42397</v>
      </c>
      <c r="C44" s="51">
        <f t="shared" si="4"/>
        <v>31253</v>
      </c>
      <c r="D44" s="51">
        <f t="shared" si="7"/>
        <v>12</v>
      </c>
      <c r="E44" s="50" t="str">
        <f t="shared" si="6"/>
        <v>BAHÍA DE ALGECIRAS</v>
      </c>
      <c r="F44" s="50">
        <f t="shared" si="8"/>
        <v>176551</v>
      </c>
      <c r="G44" s="50">
        <f t="shared" si="9"/>
        <v>180300</v>
      </c>
    </row>
    <row r="45" spans="1:9" x14ac:dyDescent="0.25">
      <c r="A45" s="50" t="str">
        <f t="shared" si="5"/>
        <v>BALEARES</v>
      </c>
      <c r="B45" s="51">
        <f t="shared" si="3"/>
        <v>62514</v>
      </c>
      <c r="C45" s="51">
        <f t="shared" si="4"/>
        <v>66317</v>
      </c>
      <c r="D45" s="51">
        <f t="shared" si="7"/>
        <v>10</v>
      </c>
      <c r="E45" s="50" t="str">
        <f t="shared" si="6"/>
        <v>CASTELLÓN</v>
      </c>
      <c r="F45" s="50">
        <f t="shared" si="8"/>
        <v>105523</v>
      </c>
      <c r="G45" s="50">
        <f t="shared" si="9"/>
        <v>106123</v>
      </c>
    </row>
    <row r="46" spans="1:9" x14ac:dyDescent="0.25">
      <c r="A46" s="50" t="str">
        <f t="shared" si="5"/>
        <v>BARCELONA</v>
      </c>
      <c r="B46" s="51">
        <f t="shared" si="3"/>
        <v>925718</v>
      </c>
      <c r="C46" s="51">
        <f t="shared" si="4"/>
        <v>871743</v>
      </c>
      <c r="D46" s="51">
        <f t="shared" si="7"/>
        <v>2</v>
      </c>
      <c r="E46" s="50" t="str">
        <f t="shared" si="6"/>
        <v>VIGO</v>
      </c>
      <c r="F46" s="50">
        <f t="shared" si="8"/>
        <v>83562</v>
      </c>
      <c r="G46" s="50">
        <f t="shared" si="9"/>
        <v>91994</v>
      </c>
    </row>
    <row r="47" spans="1:9" x14ac:dyDescent="0.25">
      <c r="A47" s="50" t="str">
        <f t="shared" si="5"/>
        <v>BILBAO</v>
      </c>
      <c r="B47" s="51">
        <f t="shared" si="3"/>
        <v>280903</v>
      </c>
      <c r="C47" s="51">
        <f t="shared" si="4"/>
        <v>286344</v>
      </c>
      <c r="D47" s="51">
        <f t="shared" si="7"/>
        <v>3</v>
      </c>
      <c r="E47" s="50" t="str">
        <f t="shared" si="6"/>
        <v>ALICANTE</v>
      </c>
      <c r="F47" s="50">
        <f t="shared" si="8"/>
        <v>78164</v>
      </c>
      <c r="G47" s="50">
        <f t="shared" si="9"/>
        <v>71931</v>
      </c>
    </row>
    <row r="48" spans="1:9" x14ac:dyDescent="0.25">
      <c r="A48" s="50" t="str">
        <f t="shared" si="5"/>
        <v>CARTAGENA</v>
      </c>
      <c r="B48" s="51">
        <f t="shared" si="3"/>
        <v>39366</v>
      </c>
      <c r="C48" s="51">
        <f t="shared" si="4"/>
        <v>50165</v>
      </c>
      <c r="D48" s="51">
        <f t="shared" si="7"/>
        <v>13</v>
      </c>
      <c r="E48" s="50" t="str">
        <f t="shared" si="6"/>
        <v>BALEARES</v>
      </c>
      <c r="F48" s="50">
        <f t="shared" si="8"/>
        <v>62514</v>
      </c>
      <c r="G48" s="50">
        <f t="shared" si="9"/>
        <v>66317</v>
      </c>
    </row>
    <row r="49" spans="1:7" x14ac:dyDescent="0.25">
      <c r="A49" s="50" t="str">
        <f t="shared" si="5"/>
        <v>CASTELLÓN</v>
      </c>
      <c r="B49" s="51">
        <f t="shared" si="3"/>
        <v>105523</v>
      </c>
      <c r="C49" s="51">
        <f t="shared" si="4"/>
        <v>106123</v>
      </c>
      <c r="D49" s="51">
        <f t="shared" si="7"/>
        <v>7</v>
      </c>
      <c r="E49" s="50" t="str">
        <f t="shared" si="6"/>
        <v>SEVILLA</v>
      </c>
      <c r="F49" s="50">
        <f t="shared" si="8"/>
        <v>53829</v>
      </c>
      <c r="G49" s="50">
        <f t="shared" si="9"/>
        <v>74334</v>
      </c>
    </row>
    <row r="50" spans="1:7" x14ac:dyDescent="0.25">
      <c r="A50" s="50" t="str">
        <f t="shared" si="5"/>
        <v>CEUTA</v>
      </c>
      <c r="B50" s="51">
        <f t="shared" si="3"/>
        <v>10734</v>
      </c>
      <c r="C50" s="51">
        <f t="shared" si="4"/>
        <v>11487</v>
      </c>
      <c r="D50" s="51">
        <f t="shared" si="7"/>
        <v>21</v>
      </c>
      <c r="E50" s="50" t="str">
        <f t="shared" si="6"/>
        <v>BAHÍA DE CÁDIZ</v>
      </c>
      <c r="F50" s="50">
        <f t="shared" si="8"/>
        <v>42397</v>
      </c>
      <c r="G50" s="50">
        <f t="shared" si="9"/>
        <v>31253</v>
      </c>
    </row>
    <row r="51" spans="1:7" x14ac:dyDescent="0.25">
      <c r="A51" s="50" t="str">
        <f t="shared" si="5"/>
        <v>FERROL-SAN CIBRAO</v>
      </c>
      <c r="B51" s="51">
        <f t="shared" si="3"/>
        <v>246</v>
      </c>
      <c r="C51" s="51">
        <f t="shared" si="4"/>
        <v>374</v>
      </c>
      <c r="D51" s="51">
        <f t="shared" si="7"/>
        <v>25</v>
      </c>
      <c r="E51" s="50" t="str">
        <f t="shared" si="6"/>
        <v>CARTAGENA</v>
      </c>
      <c r="F51" s="50">
        <f t="shared" si="8"/>
        <v>39366</v>
      </c>
      <c r="G51" s="50">
        <f t="shared" si="9"/>
        <v>50165</v>
      </c>
    </row>
    <row r="52" spans="1:7" x14ac:dyDescent="0.25">
      <c r="A52" s="50" t="str">
        <f t="shared" si="5"/>
        <v>GIJÓN</v>
      </c>
      <c r="B52" s="51">
        <f t="shared" si="3"/>
        <v>38126</v>
      </c>
      <c r="C52" s="51">
        <f t="shared" si="4"/>
        <v>29641</v>
      </c>
      <c r="D52" s="51">
        <f t="shared" si="7"/>
        <v>14</v>
      </c>
      <c r="E52" s="50" t="str">
        <f t="shared" si="6"/>
        <v>GIJÓN</v>
      </c>
      <c r="F52" s="50">
        <f t="shared" si="8"/>
        <v>38126</v>
      </c>
      <c r="G52" s="50">
        <f t="shared" si="9"/>
        <v>29641</v>
      </c>
    </row>
    <row r="53" spans="1:7" x14ac:dyDescent="0.25">
      <c r="A53" s="50" t="str">
        <f t="shared" si="5"/>
        <v>HUELVA</v>
      </c>
      <c r="B53" s="51">
        <f t="shared" si="3"/>
        <v>25830</v>
      </c>
      <c r="C53" s="51">
        <f t="shared" si="4"/>
        <v>5590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37358</v>
      </c>
      <c r="G53" s="50">
        <f t="shared" si="9"/>
        <v>21123</v>
      </c>
    </row>
    <row r="54" spans="1:7" x14ac:dyDescent="0.25">
      <c r="A54" s="50" t="str">
        <f t="shared" si="5"/>
        <v>LAS PALMAS</v>
      </c>
      <c r="B54" s="51">
        <f t="shared" si="3"/>
        <v>266261</v>
      </c>
      <c r="C54" s="51">
        <f t="shared" si="4"/>
        <v>246082</v>
      </c>
      <c r="D54" s="51">
        <f t="shared" si="7"/>
        <v>4</v>
      </c>
      <c r="E54" s="50" t="str">
        <f t="shared" si="6"/>
        <v>TARRAGONA</v>
      </c>
      <c r="F54" s="50">
        <f t="shared" si="8"/>
        <v>29012</v>
      </c>
      <c r="G54" s="50">
        <f t="shared" si="9"/>
        <v>32467</v>
      </c>
    </row>
    <row r="55" spans="1:7" x14ac:dyDescent="0.25">
      <c r="A55" s="50" t="str">
        <f t="shared" si="5"/>
        <v>MÁLAGA</v>
      </c>
      <c r="B55" s="51">
        <f t="shared" si="3"/>
        <v>16444</v>
      </c>
      <c r="C55" s="51">
        <f t="shared" si="4"/>
        <v>15729</v>
      </c>
      <c r="D55" s="51">
        <f t="shared" si="7"/>
        <v>20</v>
      </c>
      <c r="E55" s="50" t="str">
        <f t="shared" si="6"/>
        <v>HUELVA</v>
      </c>
      <c r="F55" s="50">
        <f t="shared" si="8"/>
        <v>25830</v>
      </c>
      <c r="G55" s="50">
        <f t="shared" si="9"/>
        <v>5590</v>
      </c>
    </row>
    <row r="56" spans="1:7" x14ac:dyDescent="0.25">
      <c r="A56" s="50" t="str">
        <f t="shared" si="5"/>
        <v>MARÍN Y RÍA DE PONTEVEDRA</v>
      </c>
      <c r="B56" s="51">
        <f t="shared" si="3"/>
        <v>37358</v>
      </c>
      <c r="C56" s="51">
        <f t="shared" si="4"/>
        <v>21123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17938</v>
      </c>
      <c r="G56" s="50">
        <f t="shared" si="9"/>
        <v>18396</v>
      </c>
    </row>
    <row r="57" spans="1:7" x14ac:dyDescent="0.25">
      <c r="A57" s="50" t="str">
        <f t="shared" si="5"/>
        <v>MELILLA</v>
      </c>
      <c r="B57" s="51">
        <f t="shared" si="3"/>
        <v>17938</v>
      </c>
      <c r="C57" s="51">
        <f t="shared" si="4"/>
        <v>18396</v>
      </c>
      <c r="D57" s="51">
        <f t="shared" si="7"/>
        <v>18</v>
      </c>
      <c r="E57" s="50" t="str">
        <f t="shared" si="6"/>
        <v>VILAGARCÍA</v>
      </c>
      <c r="F57" s="50">
        <f t="shared" si="10"/>
        <v>17269</v>
      </c>
      <c r="G57" s="50">
        <f t="shared" si="9"/>
        <v>16565</v>
      </c>
    </row>
    <row r="58" spans="1:7" x14ac:dyDescent="0.25">
      <c r="A58" s="50" t="str">
        <f t="shared" si="5"/>
        <v>MOTRIL</v>
      </c>
      <c r="B58" s="51">
        <f t="shared" si="3"/>
        <v>842</v>
      </c>
      <c r="C58" s="51">
        <f t="shared" si="4"/>
        <v>1255</v>
      </c>
      <c r="D58" s="51">
        <f t="shared" si="7"/>
        <v>24</v>
      </c>
      <c r="E58" s="50" t="str">
        <f t="shared" si="6"/>
        <v>MÁLAGA</v>
      </c>
      <c r="F58" s="50">
        <f t="shared" si="10"/>
        <v>16444</v>
      </c>
      <c r="G58" s="50">
        <f t="shared" si="9"/>
        <v>15729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5942</v>
      </c>
      <c r="D59" s="51">
        <f t="shared" si="7"/>
        <v>28</v>
      </c>
      <c r="E59" s="50" t="str">
        <f t="shared" si="6"/>
        <v>CEUTA</v>
      </c>
      <c r="F59" s="50">
        <f t="shared" si="10"/>
        <v>10734</v>
      </c>
      <c r="G59" s="50">
        <f t="shared" si="9"/>
        <v>11487</v>
      </c>
    </row>
    <row r="60" spans="1:7" x14ac:dyDescent="0.25">
      <c r="A60" s="50" t="str">
        <f t="shared" si="5"/>
        <v>SANTA CRUZ DE TENERIFE</v>
      </c>
      <c r="B60" s="51">
        <f t="shared" si="3"/>
        <v>190916</v>
      </c>
      <c r="C60" s="51">
        <f t="shared" si="4"/>
        <v>177558</v>
      </c>
      <c r="D60" s="51">
        <f t="shared" si="7"/>
        <v>5</v>
      </c>
      <c r="E60" s="50" t="str">
        <f t="shared" si="6"/>
        <v>ALMERÍA</v>
      </c>
      <c r="F60" s="50">
        <f t="shared" si="10"/>
        <v>3258</v>
      </c>
      <c r="G60" s="50">
        <f t="shared" si="9"/>
        <v>2960</v>
      </c>
    </row>
    <row r="61" spans="1:7" x14ac:dyDescent="0.25">
      <c r="A61" s="50" t="str">
        <f t="shared" si="5"/>
        <v>SANTANDER</v>
      </c>
      <c r="B61" s="51">
        <f t="shared" si="3"/>
        <v>1989</v>
      </c>
      <c r="C61" s="51">
        <f t="shared" si="4"/>
        <v>615</v>
      </c>
      <c r="D61" s="51">
        <f t="shared" si="7"/>
        <v>23</v>
      </c>
      <c r="E61" s="50" t="str">
        <f t="shared" si="6"/>
        <v>SANTANDER</v>
      </c>
      <c r="F61" s="50">
        <f t="shared" si="10"/>
        <v>1989</v>
      </c>
      <c r="G61" s="50">
        <f t="shared" si="9"/>
        <v>615</v>
      </c>
    </row>
    <row r="62" spans="1:7" x14ac:dyDescent="0.25">
      <c r="A62" s="50" t="str">
        <f t="shared" si="5"/>
        <v>SEVILLA</v>
      </c>
      <c r="B62" s="51">
        <f t="shared" si="3"/>
        <v>53829</v>
      </c>
      <c r="C62" s="51">
        <f t="shared" si="4"/>
        <v>74334</v>
      </c>
      <c r="D62" s="51">
        <f t="shared" si="7"/>
        <v>11</v>
      </c>
      <c r="E62" s="50" t="str">
        <f t="shared" si="6"/>
        <v>MOTRIL</v>
      </c>
      <c r="F62" s="50">
        <f t="shared" si="10"/>
        <v>842</v>
      </c>
      <c r="G62" s="50">
        <f t="shared" si="9"/>
        <v>1255</v>
      </c>
    </row>
    <row r="63" spans="1:7" x14ac:dyDescent="0.25">
      <c r="A63" s="50" t="str">
        <f t="shared" si="5"/>
        <v>TARRAGONA</v>
      </c>
      <c r="B63" s="51">
        <f t="shared" si="3"/>
        <v>29012</v>
      </c>
      <c r="C63" s="51">
        <f t="shared" si="4"/>
        <v>32467</v>
      </c>
      <c r="D63" s="51">
        <f t="shared" si="7"/>
        <v>16</v>
      </c>
      <c r="E63" s="50" t="str">
        <f t="shared" si="6"/>
        <v>FERROL-SAN CIBRAO</v>
      </c>
      <c r="F63" s="50">
        <f t="shared" si="10"/>
        <v>246</v>
      </c>
      <c r="G63" s="50">
        <f t="shared" si="9"/>
        <v>374</v>
      </c>
    </row>
    <row r="64" spans="1:7" x14ac:dyDescent="0.25">
      <c r="A64" s="50" t="str">
        <f t="shared" si="5"/>
        <v>VALENCIA</v>
      </c>
      <c r="B64" s="51">
        <f t="shared" si="3"/>
        <v>1070681</v>
      </c>
      <c r="C64" s="51">
        <f t="shared" si="4"/>
        <v>1112279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72</v>
      </c>
    </row>
    <row r="65" spans="1:7" x14ac:dyDescent="0.25">
      <c r="A65" s="50" t="str">
        <f t="shared" si="5"/>
        <v>VIGO</v>
      </c>
      <c r="B65" s="51">
        <f t="shared" si="3"/>
        <v>83562</v>
      </c>
      <c r="C65" s="51">
        <f t="shared" si="4"/>
        <v>91994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17269</v>
      </c>
      <c r="C66" s="51">
        <f t="shared" si="4"/>
        <v>16565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17" sqref="F1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4308</v>
      </c>
      <c r="C7" s="10">
        <v>9809</v>
      </c>
      <c r="D7" s="10">
        <v>47475</v>
      </c>
      <c r="E7" s="10">
        <v>74762</v>
      </c>
      <c r="F7" s="11">
        <f>((E7*100)/D7)-100</f>
        <v>57.476566614007368</v>
      </c>
      <c r="G7" s="1"/>
      <c r="H7" s="1"/>
      <c r="I7" s="1"/>
    </row>
    <row r="8" spans="1:12" x14ac:dyDescent="0.25">
      <c r="A8" s="12" t="s">
        <v>31</v>
      </c>
      <c r="B8" s="13">
        <v>13091</v>
      </c>
      <c r="C8" s="13">
        <v>11378</v>
      </c>
      <c r="D8" s="13">
        <v>72997</v>
      </c>
      <c r="E8" s="13">
        <v>70605</v>
      </c>
      <c r="F8" s="14">
        <f t="shared" ref="F8:F34" si="0">((E8*100)/D8)-100</f>
        <v>-3.2768469937120699</v>
      </c>
      <c r="G8" s="1"/>
      <c r="H8" s="1"/>
      <c r="I8" s="1"/>
    </row>
    <row r="9" spans="1:12" x14ac:dyDescent="0.25">
      <c r="A9" s="9" t="s">
        <v>164</v>
      </c>
      <c r="B9" s="10">
        <v>39925</v>
      </c>
      <c r="C9" s="10">
        <v>45270</v>
      </c>
      <c r="D9" s="10">
        <v>213766</v>
      </c>
      <c r="E9" s="10">
        <v>238864</v>
      </c>
      <c r="F9" s="11">
        <f t="shared" si="0"/>
        <v>11.740875536801923</v>
      </c>
      <c r="G9" s="1"/>
      <c r="H9" s="1"/>
      <c r="I9" s="1"/>
    </row>
    <row r="10" spans="1:12" x14ac:dyDescent="0.25">
      <c r="A10" s="12" t="s">
        <v>166</v>
      </c>
      <c r="B10" s="13">
        <v>837</v>
      </c>
      <c r="C10" s="13">
        <v>0</v>
      </c>
      <c r="D10" s="13">
        <v>837</v>
      </c>
      <c r="E10" s="13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10">
        <v>314237</v>
      </c>
      <c r="C11" s="10">
        <v>299848</v>
      </c>
      <c r="D11" s="10">
        <v>2052118</v>
      </c>
      <c r="E11" s="10">
        <v>1992599</v>
      </c>
      <c r="F11" s="11">
        <f t="shared" si="0"/>
        <v>-2.9003692770103839</v>
      </c>
      <c r="G11" s="1"/>
      <c r="H11" s="1"/>
      <c r="I11" s="1"/>
    </row>
    <row r="12" spans="1:12" x14ac:dyDescent="0.25">
      <c r="A12" s="12" t="s">
        <v>168</v>
      </c>
      <c r="B12" s="13">
        <v>24761</v>
      </c>
      <c r="C12" s="13">
        <v>17588</v>
      </c>
      <c r="D12" s="13">
        <v>141116</v>
      </c>
      <c r="E12" s="13">
        <v>147285</v>
      </c>
      <c r="F12" s="14">
        <f t="shared" si="0"/>
        <v>4.3715808271209511</v>
      </c>
      <c r="G12" s="1"/>
      <c r="H12" s="1"/>
      <c r="I12" s="1"/>
    </row>
    <row r="13" spans="1:12" x14ac:dyDescent="0.25">
      <c r="A13" s="9" t="s">
        <v>32</v>
      </c>
      <c r="B13" s="10">
        <v>999771</v>
      </c>
      <c r="C13" s="10">
        <v>1100062</v>
      </c>
      <c r="D13" s="10">
        <v>2880722</v>
      </c>
      <c r="E13" s="10">
        <v>3077202</v>
      </c>
      <c r="F13" s="11">
        <f t="shared" si="0"/>
        <v>6.8205123576658906</v>
      </c>
      <c r="G13" s="1"/>
      <c r="H13" s="1"/>
      <c r="I13" s="1"/>
    </row>
    <row r="14" spans="1:12" x14ac:dyDescent="0.25">
      <c r="A14" s="12" t="s">
        <v>33</v>
      </c>
      <c r="B14" s="13">
        <v>410833</v>
      </c>
      <c r="C14" s="13">
        <v>420657</v>
      </c>
      <c r="D14" s="13">
        <v>1495203</v>
      </c>
      <c r="E14" s="13">
        <v>1576111</v>
      </c>
      <c r="F14" s="14">
        <f t="shared" si="0"/>
        <v>5.4111715934224378</v>
      </c>
      <c r="G14" s="1"/>
      <c r="H14" s="1"/>
      <c r="I14" s="1"/>
    </row>
    <row r="15" spans="1:12" x14ac:dyDescent="0.25">
      <c r="A15" s="9" t="s">
        <v>34</v>
      </c>
      <c r="B15" s="10">
        <v>24521</v>
      </c>
      <c r="C15" s="10">
        <v>17797</v>
      </c>
      <c r="D15" s="10">
        <v>83576</v>
      </c>
      <c r="E15" s="10">
        <v>80847</v>
      </c>
      <c r="F15" s="11">
        <f t="shared" si="0"/>
        <v>-3.2652914712357557</v>
      </c>
      <c r="G15" s="1"/>
      <c r="H15" s="1"/>
      <c r="I15" s="1"/>
    </row>
    <row r="16" spans="1:12" x14ac:dyDescent="0.25">
      <c r="A16" s="12" t="s">
        <v>35</v>
      </c>
      <c r="B16" s="13">
        <v>8139</v>
      </c>
      <c r="C16" s="13">
        <v>21737</v>
      </c>
      <c r="D16" s="13">
        <v>64314</v>
      </c>
      <c r="E16" s="13">
        <v>91835</v>
      </c>
      <c r="F16" s="14">
        <f t="shared" si="0"/>
        <v>42.791616133345769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411</v>
      </c>
      <c r="D17" s="10">
        <v>0</v>
      </c>
      <c r="E17" s="10">
        <v>411</v>
      </c>
      <c r="F17" s="11"/>
      <c r="G17" s="1"/>
      <c r="H17" s="1"/>
      <c r="I17" s="1"/>
    </row>
    <row r="18" spans="1:9" x14ac:dyDescent="0.25">
      <c r="A18" s="12" t="s">
        <v>36</v>
      </c>
      <c r="B18" s="13">
        <v>136291</v>
      </c>
      <c r="C18" s="13">
        <v>122992</v>
      </c>
      <c r="D18" s="13">
        <v>855131</v>
      </c>
      <c r="E18" s="13">
        <v>768564</v>
      </c>
      <c r="F18" s="14">
        <f t="shared" si="0"/>
        <v>-10.123244274853789</v>
      </c>
      <c r="G18" s="1"/>
      <c r="H18" s="1"/>
      <c r="I18" s="1"/>
    </row>
    <row r="19" spans="1:9" x14ac:dyDescent="0.25">
      <c r="A19" s="9" t="s">
        <v>37</v>
      </c>
      <c r="B19" s="10">
        <v>1708</v>
      </c>
      <c r="C19" s="10">
        <v>2488</v>
      </c>
      <c r="D19" s="10">
        <v>6908</v>
      </c>
      <c r="E19" s="10">
        <v>6504</v>
      </c>
      <c r="F19" s="11">
        <f t="shared" si="0"/>
        <v>-5.8482918355529847</v>
      </c>
      <c r="G19" s="1"/>
      <c r="H19" s="1"/>
      <c r="I19" s="1"/>
    </row>
    <row r="20" spans="1:9" x14ac:dyDescent="0.25">
      <c r="A20" s="12" t="s">
        <v>170</v>
      </c>
      <c r="B20" s="13">
        <v>1137</v>
      </c>
      <c r="C20" s="13">
        <v>4601</v>
      </c>
      <c r="D20" s="13">
        <v>17458</v>
      </c>
      <c r="E20" s="13">
        <v>6799</v>
      </c>
      <c r="F20" s="14">
        <f t="shared" si="0"/>
        <v>-61.055103677397184</v>
      </c>
      <c r="G20" s="1"/>
      <c r="H20" s="1"/>
      <c r="I20" s="1"/>
    </row>
    <row r="21" spans="1:9" x14ac:dyDescent="0.25">
      <c r="A21" s="9" t="s">
        <v>38</v>
      </c>
      <c r="B21" s="10">
        <v>7775</v>
      </c>
      <c r="C21" s="10">
        <v>3474</v>
      </c>
      <c r="D21" s="10">
        <v>19151</v>
      </c>
      <c r="E21" s="10">
        <v>16777</v>
      </c>
      <c r="F21" s="11">
        <f t="shared" si="0"/>
        <v>-12.396219518563001</v>
      </c>
      <c r="G21" s="1"/>
      <c r="H21" s="1"/>
      <c r="I21" s="1"/>
    </row>
    <row r="22" spans="1:9" x14ac:dyDescent="0.25">
      <c r="A22" s="12" t="s">
        <v>59</v>
      </c>
      <c r="B22" s="13">
        <v>126658</v>
      </c>
      <c r="C22" s="13">
        <v>119215</v>
      </c>
      <c r="D22" s="13">
        <v>1154544</v>
      </c>
      <c r="E22" s="13">
        <v>1109094</v>
      </c>
      <c r="F22" s="14">
        <f t="shared" si="0"/>
        <v>-3.9366191327485183</v>
      </c>
      <c r="G22" s="1"/>
      <c r="H22" s="1"/>
      <c r="I22" s="1"/>
    </row>
    <row r="23" spans="1:9" x14ac:dyDescent="0.25">
      <c r="A23" s="9" t="s">
        <v>171</v>
      </c>
      <c r="B23" s="10">
        <v>47985</v>
      </c>
      <c r="C23" s="10">
        <v>50630</v>
      </c>
      <c r="D23" s="10">
        <v>280209</v>
      </c>
      <c r="E23" s="10">
        <v>325402</v>
      </c>
      <c r="F23" s="11">
        <f t="shared" si="0"/>
        <v>16.128318505115828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48517</v>
      </c>
      <c r="C25" s="10">
        <v>45740</v>
      </c>
      <c r="D25" s="10">
        <v>287784</v>
      </c>
      <c r="E25" s="10">
        <v>300597</v>
      </c>
      <c r="F25" s="11">
        <f t="shared" si="0"/>
        <v>4.4522975565007101</v>
      </c>
      <c r="G25" s="1"/>
      <c r="H25" s="1"/>
      <c r="I25" s="1"/>
    </row>
    <row r="26" spans="1:9" x14ac:dyDescent="0.25">
      <c r="A26" s="12" t="s">
        <v>40</v>
      </c>
      <c r="B26" s="13">
        <v>16964</v>
      </c>
      <c r="C26" s="13">
        <v>12781</v>
      </c>
      <c r="D26" s="13">
        <v>94866</v>
      </c>
      <c r="E26" s="13">
        <v>88059</v>
      </c>
      <c r="F26" s="14">
        <f t="shared" si="0"/>
        <v>-7.1753842261716585</v>
      </c>
      <c r="G26" s="1"/>
      <c r="H26" s="1"/>
      <c r="I26" s="1"/>
    </row>
    <row r="27" spans="1:9" x14ac:dyDescent="0.25">
      <c r="A27" s="9" t="s">
        <v>41</v>
      </c>
      <c r="B27" s="10">
        <v>5</v>
      </c>
      <c r="C27" s="10">
        <v>143</v>
      </c>
      <c r="D27" s="10">
        <v>493</v>
      </c>
      <c r="E27" s="10">
        <v>237</v>
      </c>
      <c r="F27" s="19">
        <f t="shared" si="0"/>
        <v>-51.926977687626774</v>
      </c>
      <c r="G27" s="1"/>
      <c r="H27" s="1"/>
      <c r="I27" s="1"/>
    </row>
    <row r="28" spans="1:9" x14ac:dyDescent="0.25">
      <c r="A28" s="12" t="s">
        <v>42</v>
      </c>
      <c r="B28" s="13">
        <v>359345</v>
      </c>
      <c r="C28" s="13">
        <v>380253</v>
      </c>
      <c r="D28" s="13">
        <v>2555731</v>
      </c>
      <c r="E28" s="13">
        <v>2581752</v>
      </c>
      <c r="F28" s="14">
        <f t="shared" si="0"/>
        <v>1.0181431457379517</v>
      </c>
      <c r="G28" s="1"/>
      <c r="H28" s="1"/>
      <c r="I28" s="1"/>
    </row>
    <row r="29" spans="1:9" x14ac:dyDescent="0.25">
      <c r="A29" s="9" t="s">
        <v>43</v>
      </c>
      <c r="B29" s="10">
        <v>26033</v>
      </c>
      <c r="C29" s="10">
        <v>24209</v>
      </c>
      <c r="D29" s="10">
        <v>81611</v>
      </c>
      <c r="E29" s="10">
        <v>98361</v>
      </c>
      <c r="F29" s="11">
        <f t="shared" si="0"/>
        <v>20.524194042469759</v>
      </c>
      <c r="G29" s="1"/>
      <c r="H29" s="1"/>
      <c r="I29" s="1"/>
    </row>
    <row r="30" spans="1:9" x14ac:dyDescent="0.25">
      <c r="A30" s="12" t="s">
        <v>44</v>
      </c>
      <c r="B30" s="13">
        <v>2506</v>
      </c>
      <c r="C30" s="13">
        <v>2800</v>
      </c>
      <c r="D30" s="13">
        <v>9054</v>
      </c>
      <c r="E30" s="13">
        <v>9946</v>
      </c>
      <c r="F30" s="14">
        <f t="shared" si="0"/>
        <v>9.8519991164126424</v>
      </c>
      <c r="G30" s="1"/>
      <c r="H30" s="1"/>
      <c r="I30" s="1"/>
    </row>
    <row r="31" spans="1:9" x14ac:dyDescent="0.25">
      <c r="A31" s="9" t="s">
        <v>45</v>
      </c>
      <c r="B31" s="10">
        <v>261</v>
      </c>
      <c r="C31" s="10">
        <v>8813</v>
      </c>
      <c r="D31" s="10">
        <v>1583</v>
      </c>
      <c r="E31" s="10">
        <v>10483</v>
      </c>
      <c r="F31" s="11">
        <f t="shared" si="0"/>
        <v>562.22362602653186</v>
      </c>
      <c r="G31" s="1"/>
      <c r="H31" s="1"/>
      <c r="I31" s="1"/>
    </row>
    <row r="32" spans="1:9" x14ac:dyDescent="0.25">
      <c r="A32" s="12" t="s">
        <v>46</v>
      </c>
      <c r="B32" s="13">
        <v>91546</v>
      </c>
      <c r="C32" s="13">
        <v>104044</v>
      </c>
      <c r="D32" s="13">
        <v>336809</v>
      </c>
      <c r="E32" s="13">
        <v>418695</v>
      </c>
      <c r="F32" s="14">
        <f t="shared" si="0"/>
        <v>24.312295692811063</v>
      </c>
      <c r="G32" s="1"/>
      <c r="H32" s="1"/>
      <c r="I32" s="1"/>
    </row>
    <row r="33" spans="1:9" x14ac:dyDescent="0.25">
      <c r="A33" s="9" t="s">
        <v>47</v>
      </c>
      <c r="B33" s="10">
        <v>27664</v>
      </c>
      <c r="C33" s="10">
        <v>18539</v>
      </c>
      <c r="D33" s="10">
        <v>75969</v>
      </c>
      <c r="E33" s="10">
        <v>67758</v>
      </c>
      <c r="F33" s="11">
        <f t="shared" si="0"/>
        <v>-10.80835603996367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186</v>
      </c>
      <c r="E34" s="13">
        <v>92</v>
      </c>
      <c r="F34" s="14">
        <f t="shared" si="0"/>
        <v>-50.537634408602152</v>
      </c>
      <c r="G34" s="1"/>
      <c r="H34" s="1"/>
      <c r="I34" s="1"/>
    </row>
    <row r="35" spans="1:9" x14ac:dyDescent="0.25">
      <c r="A35" s="15" t="s">
        <v>48</v>
      </c>
      <c r="B35" s="16">
        <f>SUM(B7:B34)</f>
        <v>2734818</v>
      </c>
      <c r="C35" s="16">
        <f t="shared" ref="C35:E35" si="1">SUM(C7:C34)</f>
        <v>2845279</v>
      </c>
      <c r="D35" s="16">
        <f t="shared" si="1"/>
        <v>12829611</v>
      </c>
      <c r="E35" s="16">
        <f t="shared" si="1"/>
        <v>13159641</v>
      </c>
      <c r="F35" s="17">
        <f t="shared" ref="F35" si="2">((E35*100)/D35)-100</f>
        <v>2.5724084697501723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74762</v>
      </c>
      <c r="C39" s="51">
        <f t="shared" si="4"/>
        <v>47475</v>
      </c>
      <c r="D39" s="51">
        <f>_xlfn.RANK.EQ(B39,$B$39:$B$66)+COUNTIF($B$39:$B$66,B39)-1</f>
        <v>16</v>
      </c>
      <c r="E39" s="50" t="str">
        <f t="shared" ref="E39:E66" si="6">INDEX($A$39:$B$66,MATCH(ROW()-38,$D$39:$D$66,0),1)</f>
        <v>BALEARES</v>
      </c>
      <c r="F39" s="50">
        <f>LOOKUP(E39,$A$39:$A$66,$B$39:$B$66)</f>
        <v>3077202</v>
      </c>
      <c r="G39" s="50">
        <f>LOOKUP(E39,$A$39:$A$66,$C$39:$C$66)</f>
        <v>2880722</v>
      </c>
    </row>
    <row r="40" spans="1:9" x14ac:dyDescent="0.25">
      <c r="A40" s="50" t="str">
        <f t="shared" si="5"/>
        <v>ALICANTE</v>
      </c>
      <c r="B40" s="51">
        <f t="shared" si="3"/>
        <v>70605</v>
      </c>
      <c r="C40" s="51">
        <f t="shared" si="4"/>
        <v>72997</v>
      </c>
      <c r="D40" s="51">
        <f t="shared" ref="D40:D66" si="7">_xlfn.RANK.EQ(B40,$B$39:$B$66)+COUNTIF($B$39:$B$66,B40)-1</f>
        <v>17</v>
      </c>
      <c r="E40" s="50" t="str">
        <f t="shared" si="6"/>
        <v>SANTA CRUZ DE TENERIFE</v>
      </c>
      <c r="F40" s="50">
        <f t="shared" ref="F40:F55" si="8">LOOKUP(E40,$A$39:$A$66,$B$39:$B$66)</f>
        <v>2581752</v>
      </c>
      <c r="G40" s="50">
        <f t="shared" ref="G40:G66" si="9">LOOKUP(E40,$A$39:$A$66,$C$39:$C$66)</f>
        <v>2555731</v>
      </c>
    </row>
    <row r="41" spans="1:9" x14ac:dyDescent="0.25">
      <c r="A41" s="50" t="str">
        <f t="shared" si="5"/>
        <v>ALMERÍA</v>
      </c>
      <c r="B41" s="51">
        <f t="shared" si="3"/>
        <v>238864</v>
      </c>
      <c r="C41" s="51">
        <f t="shared" si="4"/>
        <v>213766</v>
      </c>
      <c r="D41" s="51">
        <f t="shared" si="7"/>
        <v>10</v>
      </c>
      <c r="E41" s="50" t="str">
        <f t="shared" si="6"/>
        <v>BAHÍA DE ALGECIRAS</v>
      </c>
      <c r="F41" s="50">
        <f t="shared" si="8"/>
        <v>1992599</v>
      </c>
      <c r="G41" s="50">
        <f t="shared" si="9"/>
        <v>2052118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837</v>
      </c>
      <c r="D42" s="51">
        <f t="shared" si="7"/>
        <v>28</v>
      </c>
      <c r="E42" s="50" t="str">
        <f t="shared" si="6"/>
        <v>BARCELONA</v>
      </c>
      <c r="F42" s="50">
        <f t="shared" si="8"/>
        <v>1576111</v>
      </c>
      <c r="G42" s="50">
        <f t="shared" si="9"/>
        <v>1495203</v>
      </c>
    </row>
    <row r="43" spans="1:9" x14ac:dyDescent="0.25">
      <c r="A43" s="50" t="str">
        <f t="shared" si="5"/>
        <v>BAHÍA DE ALGECIRAS</v>
      </c>
      <c r="B43" s="51">
        <f t="shared" si="3"/>
        <v>1992599</v>
      </c>
      <c r="C43" s="51">
        <f t="shared" si="4"/>
        <v>2052118</v>
      </c>
      <c r="D43" s="51">
        <f t="shared" si="7"/>
        <v>3</v>
      </c>
      <c r="E43" s="50" t="str">
        <f t="shared" si="6"/>
        <v>LAS PALMAS</v>
      </c>
      <c r="F43" s="50">
        <f t="shared" si="8"/>
        <v>1109094</v>
      </c>
      <c r="G43" s="50">
        <f t="shared" si="9"/>
        <v>1154544</v>
      </c>
    </row>
    <row r="44" spans="1:9" x14ac:dyDescent="0.25">
      <c r="A44" s="50" t="str">
        <f t="shared" si="5"/>
        <v>BAHÍA DE CÁDIZ</v>
      </c>
      <c r="B44" s="51">
        <f t="shared" si="3"/>
        <v>147285</v>
      </c>
      <c r="C44" s="51">
        <f t="shared" si="4"/>
        <v>141116</v>
      </c>
      <c r="D44" s="51">
        <f t="shared" si="7"/>
        <v>11</v>
      </c>
      <c r="E44" s="50" t="str">
        <f t="shared" si="6"/>
        <v>CEUTA</v>
      </c>
      <c r="F44" s="50">
        <f t="shared" si="8"/>
        <v>768564</v>
      </c>
      <c r="G44" s="50">
        <f t="shared" si="9"/>
        <v>855131</v>
      </c>
    </row>
    <row r="45" spans="1:9" x14ac:dyDescent="0.25">
      <c r="A45" s="50" t="str">
        <f t="shared" si="5"/>
        <v>BALEARES</v>
      </c>
      <c r="B45" s="51">
        <f t="shared" si="3"/>
        <v>3077202</v>
      </c>
      <c r="C45" s="51">
        <f t="shared" si="4"/>
        <v>2880722</v>
      </c>
      <c r="D45" s="51">
        <f t="shared" si="7"/>
        <v>1</v>
      </c>
      <c r="E45" s="50" t="str">
        <f t="shared" si="6"/>
        <v>VALENCIA</v>
      </c>
      <c r="F45" s="50">
        <f t="shared" si="8"/>
        <v>418695</v>
      </c>
      <c r="G45" s="50">
        <f t="shared" si="9"/>
        <v>336809</v>
      </c>
    </row>
    <row r="46" spans="1:9" x14ac:dyDescent="0.25">
      <c r="A46" s="50" t="str">
        <f t="shared" si="5"/>
        <v>BARCELONA</v>
      </c>
      <c r="B46" s="51">
        <f t="shared" si="3"/>
        <v>1576111</v>
      </c>
      <c r="C46" s="51">
        <f t="shared" si="4"/>
        <v>1495203</v>
      </c>
      <c r="D46" s="51">
        <f t="shared" si="7"/>
        <v>4</v>
      </c>
      <c r="E46" s="50" t="str">
        <f t="shared" si="6"/>
        <v>MÁLAGA</v>
      </c>
      <c r="F46" s="50">
        <f t="shared" si="8"/>
        <v>325402</v>
      </c>
      <c r="G46" s="50">
        <f t="shared" si="9"/>
        <v>280209</v>
      </c>
    </row>
    <row r="47" spans="1:9" x14ac:dyDescent="0.25">
      <c r="A47" s="50" t="str">
        <f t="shared" si="5"/>
        <v>BILBAO</v>
      </c>
      <c r="B47" s="51">
        <f t="shared" si="3"/>
        <v>80847</v>
      </c>
      <c r="C47" s="51">
        <f t="shared" si="4"/>
        <v>83576</v>
      </c>
      <c r="D47" s="51">
        <f t="shared" si="7"/>
        <v>15</v>
      </c>
      <c r="E47" s="50" t="str">
        <f t="shared" si="6"/>
        <v>MELILLA</v>
      </c>
      <c r="F47" s="50">
        <f t="shared" si="8"/>
        <v>300597</v>
      </c>
      <c r="G47" s="50">
        <f t="shared" si="9"/>
        <v>287784</v>
      </c>
    </row>
    <row r="48" spans="1:9" x14ac:dyDescent="0.25">
      <c r="A48" s="50" t="str">
        <f t="shared" si="5"/>
        <v>CARTAGENA</v>
      </c>
      <c r="B48" s="51">
        <f t="shared" si="3"/>
        <v>91835</v>
      </c>
      <c r="C48" s="51">
        <f t="shared" si="4"/>
        <v>64314</v>
      </c>
      <c r="D48" s="51">
        <f t="shared" si="7"/>
        <v>13</v>
      </c>
      <c r="E48" s="50" t="str">
        <f t="shared" si="6"/>
        <v>ALMERÍA</v>
      </c>
      <c r="F48" s="50">
        <f t="shared" si="8"/>
        <v>238864</v>
      </c>
      <c r="G48" s="50">
        <f t="shared" si="9"/>
        <v>213766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0</v>
      </c>
      <c r="D49" s="51">
        <f t="shared" si="7"/>
        <v>24</v>
      </c>
      <c r="E49" s="50" t="str">
        <f t="shared" si="6"/>
        <v>BAHÍA DE CÁDIZ</v>
      </c>
      <c r="F49" s="50">
        <f t="shared" si="8"/>
        <v>147285</v>
      </c>
      <c r="G49" s="50">
        <f t="shared" si="9"/>
        <v>141116</v>
      </c>
    </row>
    <row r="50" spans="1:7" x14ac:dyDescent="0.25">
      <c r="A50" s="50" t="str">
        <f t="shared" si="5"/>
        <v>CEUTA</v>
      </c>
      <c r="B50" s="51">
        <f t="shared" si="3"/>
        <v>768564</v>
      </c>
      <c r="C50" s="51">
        <f t="shared" si="4"/>
        <v>855131</v>
      </c>
      <c r="D50" s="51">
        <f t="shared" si="7"/>
        <v>6</v>
      </c>
      <c r="E50" s="50" t="str">
        <f t="shared" si="6"/>
        <v>SANTANDER</v>
      </c>
      <c r="F50" s="50">
        <f t="shared" si="8"/>
        <v>98361</v>
      </c>
      <c r="G50" s="50">
        <f t="shared" si="9"/>
        <v>81611</v>
      </c>
    </row>
    <row r="51" spans="1:7" x14ac:dyDescent="0.25">
      <c r="A51" s="50" t="str">
        <f t="shared" si="5"/>
        <v>FERROL-SAN CIBRAO</v>
      </c>
      <c r="B51" s="51">
        <f t="shared" si="3"/>
        <v>6504</v>
      </c>
      <c r="C51" s="51">
        <f t="shared" si="4"/>
        <v>6908</v>
      </c>
      <c r="D51" s="51">
        <f t="shared" si="7"/>
        <v>23</v>
      </c>
      <c r="E51" s="50" t="str">
        <f t="shared" si="6"/>
        <v>CARTAGENA</v>
      </c>
      <c r="F51" s="50">
        <f t="shared" si="8"/>
        <v>91835</v>
      </c>
      <c r="G51" s="50">
        <f t="shared" si="9"/>
        <v>64314</v>
      </c>
    </row>
    <row r="52" spans="1:7" x14ac:dyDescent="0.25">
      <c r="A52" s="50" t="str">
        <f t="shared" si="5"/>
        <v>GIJÓN</v>
      </c>
      <c r="B52" s="51">
        <f t="shared" si="3"/>
        <v>6799</v>
      </c>
      <c r="C52" s="51">
        <f t="shared" si="4"/>
        <v>17458</v>
      </c>
      <c r="D52" s="51">
        <f t="shared" si="7"/>
        <v>22</v>
      </c>
      <c r="E52" s="50" t="str">
        <f t="shared" si="6"/>
        <v>MOTRIL</v>
      </c>
      <c r="F52" s="50">
        <f t="shared" si="8"/>
        <v>88059</v>
      </c>
      <c r="G52" s="50">
        <f t="shared" si="9"/>
        <v>94866</v>
      </c>
    </row>
    <row r="53" spans="1:7" x14ac:dyDescent="0.25">
      <c r="A53" s="50" t="str">
        <f t="shared" si="5"/>
        <v>HUELVA</v>
      </c>
      <c r="B53" s="51">
        <f t="shared" si="3"/>
        <v>16777</v>
      </c>
      <c r="C53" s="51">
        <f t="shared" si="4"/>
        <v>19151</v>
      </c>
      <c r="D53" s="51">
        <f t="shared" si="7"/>
        <v>19</v>
      </c>
      <c r="E53" s="50" t="str">
        <f t="shared" si="6"/>
        <v>BILBAO</v>
      </c>
      <c r="F53" s="50">
        <f t="shared" si="8"/>
        <v>80847</v>
      </c>
      <c r="G53" s="50">
        <f t="shared" si="9"/>
        <v>83576</v>
      </c>
    </row>
    <row r="54" spans="1:7" x14ac:dyDescent="0.25">
      <c r="A54" s="50" t="str">
        <f t="shared" si="5"/>
        <v>LAS PALMAS</v>
      </c>
      <c r="B54" s="51">
        <f t="shared" si="3"/>
        <v>1109094</v>
      </c>
      <c r="C54" s="51">
        <f t="shared" si="4"/>
        <v>1154544</v>
      </c>
      <c r="D54" s="51">
        <f t="shared" si="7"/>
        <v>5</v>
      </c>
      <c r="E54" s="50" t="str">
        <f t="shared" si="6"/>
        <v>A CORUÑA</v>
      </c>
      <c r="F54" s="50">
        <f t="shared" si="8"/>
        <v>74762</v>
      </c>
      <c r="G54" s="50">
        <f t="shared" si="9"/>
        <v>47475</v>
      </c>
    </row>
    <row r="55" spans="1:7" x14ac:dyDescent="0.25">
      <c r="A55" s="50" t="str">
        <f t="shared" si="5"/>
        <v>MÁLAGA</v>
      </c>
      <c r="B55" s="51">
        <f t="shared" si="3"/>
        <v>325402</v>
      </c>
      <c r="C55" s="51">
        <f t="shared" si="4"/>
        <v>280209</v>
      </c>
      <c r="D55" s="51">
        <f t="shared" si="7"/>
        <v>8</v>
      </c>
      <c r="E55" s="50" t="str">
        <f t="shared" si="6"/>
        <v>ALICANTE</v>
      </c>
      <c r="F55" s="50">
        <f t="shared" si="8"/>
        <v>70605</v>
      </c>
      <c r="G55" s="50">
        <f t="shared" si="9"/>
        <v>72997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67758</v>
      </c>
      <c r="G56" s="50">
        <f t="shared" si="9"/>
        <v>75969</v>
      </c>
    </row>
    <row r="57" spans="1:7" x14ac:dyDescent="0.25">
      <c r="A57" s="50" t="str">
        <f t="shared" si="5"/>
        <v>MELILLA</v>
      </c>
      <c r="B57" s="51">
        <f t="shared" si="3"/>
        <v>300597</v>
      </c>
      <c r="C57" s="51">
        <f t="shared" si="4"/>
        <v>287784</v>
      </c>
      <c r="D57" s="51">
        <f t="shared" si="7"/>
        <v>9</v>
      </c>
      <c r="E57" s="50" t="str">
        <f t="shared" si="6"/>
        <v>HUELVA</v>
      </c>
      <c r="F57" s="50">
        <f t="shared" si="10"/>
        <v>16777</v>
      </c>
      <c r="G57" s="50">
        <f t="shared" si="9"/>
        <v>19151</v>
      </c>
    </row>
    <row r="58" spans="1:7" x14ac:dyDescent="0.25">
      <c r="A58" s="50" t="str">
        <f t="shared" si="5"/>
        <v>MOTRIL</v>
      </c>
      <c r="B58" s="51">
        <f t="shared" si="3"/>
        <v>88059</v>
      </c>
      <c r="C58" s="51">
        <f t="shared" si="4"/>
        <v>94866</v>
      </c>
      <c r="D58" s="51">
        <f t="shared" si="7"/>
        <v>14</v>
      </c>
      <c r="E58" s="50" t="str">
        <f t="shared" si="6"/>
        <v>TARRAGONA</v>
      </c>
      <c r="F58" s="50">
        <f t="shared" si="10"/>
        <v>10483</v>
      </c>
      <c r="G58" s="50">
        <f t="shared" si="9"/>
        <v>1583</v>
      </c>
    </row>
    <row r="59" spans="1:7" x14ac:dyDescent="0.25">
      <c r="A59" s="50" t="str">
        <f t="shared" si="5"/>
        <v>PASAIA</v>
      </c>
      <c r="B59" s="51">
        <f t="shared" si="3"/>
        <v>237</v>
      </c>
      <c r="C59" s="51">
        <f t="shared" si="4"/>
        <v>493</v>
      </c>
      <c r="D59" s="51">
        <f t="shared" si="7"/>
        <v>25</v>
      </c>
      <c r="E59" s="50" t="str">
        <f t="shared" si="6"/>
        <v>SEVILLA</v>
      </c>
      <c r="F59" s="50">
        <f t="shared" si="10"/>
        <v>9946</v>
      </c>
      <c r="G59" s="50">
        <f t="shared" si="9"/>
        <v>9054</v>
      </c>
    </row>
    <row r="60" spans="1:7" x14ac:dyDescent="0.25">
      <c r="A60" s="50" t="str">
        <f t="shared" si="5"/>
        <v>SANTA CRUZ DE TENERIFE</v>
      </c>
      <c r="B60" s="51">
        <f t="shared" si="3"/>
        <v>2581752</v>
      </c>
      <c r="C60" s="51">
        <f t="shared" si="4"/>
        <v>2555731</v>
      </c>
      <c r="D60" s="51">
        <f t="shared" si="7"/>
        <v>2</v>
      </c>
      <c r="E60" s="50" t="str">
        <f t="shared" si="6"/>
        <v>GIJÓN</v>
      </c>
      <c r="F60" s="50">
        <f t="shared" si="10"/>
        <v>6799</v>
      </c>
      <c r="G60" s="50">
        <f t="shared" si="9"/>
        <v>17458</v>
      </c>
    </row>
    <row r="61" spans="1:7" x14ac:dyDescent="0.25">
      <c r="A61" s="50" t="str">
        <f t="shared" si="5"/>
        <v>SANTANDER</v>
      </c>
      <c r="B61" s="51">
        <f t="shared" si="3"/>
        <v>98361</v>
      </c>
      <c r="C61" s="51">
        <f t="shared" si="4"/>
        <v>81611</v>
      </c>
      <c r="D61" s="51">
        <f t="shared" si="7"/>
        <v>12</v>
      </c>
      <c r="E61" s="50" t="str">
        <f t="shared" si="6"/>
        <v>FERROL-SAN CIBRAO</v>
      </c>
      <c r="F61" s="50">
        <f t="shared" si="10"/>
        <v>6504</v>
      </c>
      <c r="G61" s="50">
        <f t="shared" si="9"/>
        <v>6908</v>
      </c>
    </row>
    <row r="62" spans="1:7" x14ac:dyDescent="0.25">
      <c r="A62" s="50" t="str">
        <f t="shared" si="5"/>
        <v>SEVILLA</v>
      </c>
      <c r="B62" s="51">
        <f t="shared" si="3"/>
        <v>9946</v>
      </c>
      <c r="C62" s="51">
        <f t="shared" si="4"/>
        <v>9054</v>
      </c>
      <c r="D62" s="51">
        <f t="shared" si="7"/>
        <v>21</v>
      </c>
      <c r="E62" s="50" t="str">
        <f t="shared" si="6"/>
        <v>CASTELLÓN</v>
      </c>
      <c r="F62" s="50">
        <f t="shared" si="10"/>
        <v>411</v>
      </c>
      <c r="G62" s="50">
        <f t="shared" si="9"/>
        <v>0</v>
      </c>
    </row>
    <row r="63" spans="1:7" x14ac:dyDescent="0.25">
      <c r="A63" s="50" t="str">
        <f t="shared" si="5"/>
        <v>TARRAGONA</v>
      </c>
      <c r="B63" s="51">
        <f t="shared" si="3"/>
        <v>10483</v>
      </c>
      <c r="C63" s="51">
        <f t="shared" si="4"/>
        <v>1583</v>
      </c>
      <c r="D63" s="51">
        <f t="shared" si="7"/>
        <v>20</v>
      </c>
      <c r="E63" s="50" t="str">
        <f t="shared" si="6"/>
        <v>PASAIA</v>
      </c>
      <c r="F63" s="50">
        <f t="shared" si="10"/>
        <v>237</v>
      </c>
      <c r="G63" s="50">
        <f t="shared" si="9"/>
        <v>493</v>
      </c>
    </row>
    <row r="64" spans="1:7" x14ac:dyDescent="0.25">
      <c r="A64" s="50" t="str">
        <f t="shared" si="5"/>
        <v>VALENCIA</v>
      </c>
      <c r="B64" s="51">
        <f t="shared" si="3"/>
        <v>418695</v>
      </c>
      <c r="C64" s="51">
        <f t="shared" si="4"/>
        <v>336809</v>
      </c>
      <c r="D64" s="51">
        <f t="shared" si="7"/>
        <v>7</v>
      </c>
      <c r="E64" s="50" t="str">
        <f t="shared" si="6"/>
        <v>VILAGARCÍA</v>
      </c>
      <c r="F64" s="50">
        <f t="shared" si="10"/>
        <v>92</v>
      </c>
      <c r="G64" s="50">
        <f t="shared" si="9"/>
        <v>186</v>
      </c>
    </row>
    <row r="65" spans="1:7" x14ac:dyDescent="0.25">
      <c r="A65" s="50" t="str">
        <f t="shared" si="5"/>
        <v>VIGO</v>
      </c>
      <c r="B65" s="51">
        <f t="shared" si="3"/>
        <v>67758</v>
      </c>
      <c r="C65" s="51">
        <f t="shared" si="4"/>
        <v>75969</v>
      </c>
      <c r="D65" s="51">
        <f t="shared" si="7"/>
        <v>18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92</v>
      </c>
      <c r="C66" s="51">
        <f t="shared" si="4"/>
        <v>186</v>
      </c>
      <c r="D66" s="51">
        <f t="shared" si="7"/>
        <v>26</v>
      </c>
      <c r="E66" s="50" t="str">
        <f t="shared" si="6"/>
        <v>AVILÉS</v>
      </c>
      <c r="F66" s="50">
        <f t="shared" si="10"/>
        <v>0</v>
      </c>
      <c r="G66" s="50">
        <f t="shared" si="9"/>
        <v>837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F25" sqref="F2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4308</v>
      </c>
      <c r="C7" s="10">
        <v>9809</v>
      </c>
      <c r="D7" s="10">
        <v>47475</v>
      </c>
      <c r="E7" s="10">
        <v>74762</v>
      </c>
      <c r="F7" s="11">
        <f>((E7*100)/D7)-100</f>
        <v>57.476566614007368</v>
      </c>
      <c r="G7" s="1"/>
      <c r="H7" s="1"/>
      <c r="I7" s="1"/>
    </row>
    <row r="8" spans="1:12" x14ac:dyDescent="0.25">
      <c r="A8" s="12" t="s">
        <v>31</v>
      </c>
      <c r="B8" s="13">
        <v>5423</v>
      </c>
      <c r="C8" s="13">
        <v>6923</v>
      </c>
      <c r="D8" s="13">
        <v>30029</v>
      </c>
      <c r="E8" s="13">
        <v>38789</v>
      </c>
      <c r="F8" s="14">
        <f t="shared" ref="F8:F34" si="0">((E8*100)/D8)-100</f>
        <v>29.17180059276032</v>
      </c>
      <c r="G8" s="1"/>
      <c r="H8" s="1"/>
      <c r="I8" s="1"/>
    </row>
    <row r="9" spans="1:12" x14ac:dyDescent="0.25">
      <c r="A9" s="9" t="s">
        <v>164</v>
      </c>
      <c r="B9" s="10">
        <v>1899</v>
      </c>
      <c r="C9" s="10">
        <v>9410</v>
      </c>
      <c r="D9" s="10">
        <v>6142</v>
      </c>
      <c r="E9" s="10">
        <v>13506</v>
      </c>
      <c r="F9" s="11">
        <f t="shared" si="0"/>
        <v>119.89579941387171</v>
      </c>
      <c r="G9" s="1"/>
      <c r="H9" s="1"/>
      <c r="I9" s="1"/>
    </row>
    <row r="10" spans="1:12" x14ac:dyDescent="0.25">
      <c r="A10" s="12" t="s">
        <v>166</v>
      </c>
      <c r="B10" s="13">
        <v>837</v>
      </c>
      <c r="C10" s="13">
        <v>0</v>
      </c>
      <c r="D10" s="13">
        <v>837</v>
      </c>
      <c r="E10" s="13">
        <v>0</v>
      </c>
      <c r="F10" s="18">
        <f t="shared" si="0"/>
        <v>-100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22809</v>
      </c>
      <c r="C12" s="13">
        <v>15500</v>
      </c>
      <c r="D12" s="13">
        <v>131740</v>
      </c>
      <c r="E12" s="13">
        <v>137878</v>
      </c>
      <c r="F12" s="14">
        <f t="shared" si="0"/>
        <v>4.6591771671474049</v>
      </c>
      <c r="G12" s="1"/>
      <c r="H12" s="1"/>
      <c r="I12" s="1"/>
    </row>
    <row r="13" spans="1:12" x14ac:dyDescent="0.25">
      <c r="A13" s="9" t="s">
        <v>32</v>
      </c>
      <c r="B13" s="10">
        <v>231803</v>
      </c>
      <c r="C13" s="10">
        <v>313469</v>
      </c>
      <c r="D13" s="10">
        <v>729444</v>
      </c>
      <c r="E13" s="10">
        <v>755322</v>
      </c>
      <c r="F13" s="11">
        <f t="shared" si="0"/>
        <v>3.5476335400661299</v>
      </c>
      <c r="G13" s="1"/>
      <c r="H13" s="1"/>
      <c r="I13" s="1"/>
    </row>
    <row r="14" spans="1:12" x14ac:dyDescent="0.25">
      <c r="A14" s="12" t="s">
        <v>33</v>
      </c>
      <c r="B14" s="13">
        <v>266756</v>
      </c>
      <c r="C14" s="13">
        <v>273759</v>
      </c>
      <c r="D14" s="13">
        <v>1017874</v>
      </c>
      <c r="E14" s="13">
        <v>1042437</v>
      </c>
      <c r="F14" s="14">
        <f t="shared" si="0"/>
        <v>2.4131670521105804</v>
      </c>
      <c r="G14" s="1"/>
      <c r="H14" s="1"/>
      <c r="I14" s="1"/>
    </row>
    <row r="15" spans="1:12" x14ac:dyDescent="0.25">
      <c r="A15" s="9" t="s">
        <v>34</v>
      </c>
      <c r="B15" s="10">
        <v>12073</v>
      </c>
      <c r="C15" s="10">
        <v>6700</v>
      </c>
      <c r="D15" s="10">
        <v>42586</v>
      </c>
      <c r="E15" s="10">
        <v>37729</v>
      </c>
      <c r="F15" s="11">
        <f t="shared" si="0"/>
        <v>-11.405156624242707</v>
      </c>
      <c r="G15" s="1"/>
      <c r="H15" s="1"/>
      <c r="I15" s="1"/>
    </row>
    <row r="16" spans="1:12" x14ac:dyDescent="0.25">
      <c r="A16" s="12" t="s">
        <v>35</v>
      </c>
      <c r="B16" s="13">
        <v>8139</v>
      </c>
      <c r="C16" s="13">
        <v>21737</v>
      </c>
      <c r="D16" s="13">
        <v>64314</v>
      </c>
      <c r="E16" s="13">
        <v>91835</v>
      </c>
      <c r="F16" s="14">
        <f t="shared" si="0"/>
        <v>42.791616133345769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411</v>
      </c>
      <c r="D17" s="10">
        <v>0</v>
      </c>
      <c r="E17" s="10">
        <v>411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1941</v>
      </c>
      <c r="D18" s="13">
        <v>4604</v>
      </c>
      <c r="E18" s="13">
        <v>2510</v>
      </c>
      <c r="F18" s="14">
        <f t="shared" si="0"/>
        <v>-45.482189400521285</v>
      </c>
      <c r="G18" s="1"/>
      <c r="H18" s="1"/>
      <c r="I18" s="1"/>
    </row>
    <row r="19" spans="1:9" x14ac:dyDescent="0.25">
      <c r="A19" s="9" t="s">
        <v>37</v>
      </c>
      <c r="B19" s="10">
        <v>1708</v>
      </c>
      <c r="C19" s="10">
        <v>2488</v>
      </c>
      <c r="D19" s="10">
        <v>6908</v>
      </c>
      <c r="E19" s="10">
        <v>6504</v>
      </c>
      <c r="F19" s="11">
        <f t="shared" si="0"/>
        <v>-5.8482918355529847</v>
      </c>
      <c r="G19" s="1"/>
      <c r="H19" s="1"/>
      <c r="I19" s="1"/>
    </row>
    <row r="20" spans="1:9" x14ac:dyDescent="0.25">
      <c r="A20" s="12" t="s">
        <v>170</v>
      </c>
      <c r="B20" s="13">
        <v>1137</v>
      </c>
      <c r="C20" s="13">
        <v>4591</v>
      </c>
      <c r="D20" s="13">
        <v>17399</v>
      </c>
      <c r="E20" s="13">
        <v>6789</v>
      </c>
      <c r="F20" s="14">
        <f t="shared" si="0"/>
        <v>-60.980516121616184</v>
      </c>
      <c r="G20" s="1"/>
      <c r="H20" s="1"/>
      <c r="I20" s="1"/>
    </row>
    <row r="21" spans="1:9" x14ac:dyDescent="0.25">
      <c r="A21" s="9" t="s">
        <v>38</v>
      </c>
      <c r="B21" s="10">
        <v>4811</v>
      </c>
      <c r="C21" s="10">
        <v>413</v>
      </c>
      <c r="D21" s="10">
        <v>5447</v>
      </c>
      <c r="E21" s="10">
        <v>2281</v>
      </c>
      <c r="F21" s="19">
        <f t="shared" si="0"/>
        <v>-58.123737837341658</v>
      </c>
      <c r="G21" s="1"/>
      <c r="H21" s="1"/>
      <c r="I21" s="1"/>
    </row>
    <row r="22" spans="1:9" x14ac:dyDescent="0.25">
      <c r="A22" s="12" t="s">
        <v>59</v>
      </c>
      <c r="B22" s="13">
        <v>22767</v>
      </c>
      <c r="C22" s="13">
        <v>18195</v>
      </c>
      <c r="D22" s="13">
        <v>606132</v>
      </c>
      <c r="E22" s="13">
        <v>562627</v>
      </c>
      <c r="F22" s="14">
        <f t="shared" si="0"/>
        <v>-7.1774794929157366</v>
      </c>
      <c r="G22" s="1"/>
      <c r="H22" s="1"/>
      <c r="I22" s="1"/>
    </row>
    <row r="23" spans="1:9" x14ac:dyDescent="0.25">
      <c r="A23" s="9" t="s">
        <v>171</v>
      </c>
      <c r="B23" s="10">
        <v>31574</v>
      </c>
      <c r="C23" s="10">
        <v>31685</v>
      </c>
      <c r="D23" s="10">
        <v>170698</v>
      </c>
      <c r="E23" s="10">
        <v>201884</v>
      </c>
      <c r="F23" s="11">
        <f t="shared" si="0"/>
        <v>18.269692673610706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93</v>
      </c>
      <c r="D26" s="13">
        <v>2386</v>
      </c>
      <c r="E26" s="13">
        <v>1679</v>
      </c>
      <c r="F26" s="14">
        <f t="shared" si="0"/>
        <v>-29.6311818943839</v>
      </c>
      <c r="G26" s="1"/>
      <c r="H26" s="1"/>
      <c r="I26" s="1"/>
    </row>
    <row r="27" spans="1:9" x14ac:dyDescent="0.25">
      <c r="A27" s="9" t="s">
        <v>41</v>
      </c>
      <c r="B27" s="10">
        <v>2</v>
      </c>
      <c r="C27" s="10">
        <v>138</v>
      </c>
      <c r="D27" s="10">
        <v>486</v>
      </c>
      <c r="E27" s="10">
        <v>230</v>
      </c>
      <c r="F27" s="19">
        <f t="shared" si="0"/>
        <v>-52.674897119341566</v>
      </c>
      <c r="G27" s="1"/>
      <c r="H27" s="1"/>
      <c r="I27" s="1"/>
    </row>
    <row r="28" spans="1:9" x14ac:dyDescent="0.25">
      <c r="A28" s="12" t="s">
        <v>42</v>
      </c>
      <c r="B28" s="13">
        <v>23040</v>
      </c>
      <c r="C28" s="13">
        <v>11082</v>
      </c>
      <c r="D28" s="13">
        <v>448084</v>
      </c>
      <c r="E28" s="13">
        <v>398221</v>
      </c>
      <c r="F28" s="14">
        <f t="shared" si="0"/>
        <v>-11.128047419680243</v>
      </c>
      <c r="G28" s="1"/>
      <c r="H28" s="1"/>
      <c r="I28" s="1"/>
    </row>
    <row r="29" spans="1:9" x14ac:dyDescent="0.25">
      <c r="A29" s="9" t="s">
        <v>43</v>
      </c>
      <c r="B29" s="10">
        <v>225</v>
      </c>
      <c r="C29" s="10">
        <v>1992</v>
      </c>
      <c r="D29" s="10">
        <v>1301</v>
      </c>
      <c r="E29" s="10">
        <v>8216</v>
      </c>
      <c r="F29" s="11">
        <f t="shared" si="0"/>
        <v>531.51421983089926</v>
      </c>
      <c r="G29" s="1"/>
      <c r="H29" s="1"/>
      <c r="I29" s="1"/>
    </row>
    <row r="30" spans="1:9" x14ac:dyDescent="0.25">
      <c r="A30" s="12" t="s">
        <v>44</v>
      </c>
      <c r="B30" s="13">
        <v>2506</v>
      </c>
      <c r="C30" s="13">
        <v>2800</v>
      </c>
      <c r="D30" s="13">
        <v>9054</v>
      </c>
      <c r="E30" s="13">
        <v>9946</v>
      </c>
      <c r="F30" s="14">
        <f t="shared" si="0"/>
        <v>9.8519991164126424</v>
      </c>
      <c r="G30" s="1"/>
      <c r="H30" s="1"/>
      <c r="I30" s="1"/>
    </row>
    <row r="31" spans="1:9" x14ac:dyDescent="0.25">
      <c r="A31" s="9" t="s">
        <v>45</v>
      </c>
      <c r="B31" s="10">
        <v>261</v>
      </c>
      <c r="C31" s="10">
        <v>8813</v>
      </c>
      <c r="D31" s="10">
        <v>1583</v>
      </c>
      <c r="E31" s="10">
        <v>10474</v>
      </c>
      <c r="F31" s="11">
        <f t="shared" si="0"/>
        <v>561.65508528111184</v>
      </c>
      <c r="G31" s="1"/>
      <c r="H31" s="1"/>
      <c r="I31" s="1"/>
    </row>
    <row r="32" spans="1:9" x14ac:dyDescent="0.25">
      <c r="A32" s="12" t="s">
        <v>46</v>
      </c>
      <c r="B32" s="13">
        <v>35470</v>
      </c>
      <c r="C32" s="13">
        <v>36056</v>
      </c>
      <c r="D32" s="13">
        <v>139179</v>
      </c>
      <c r="E32" s="13">
        <v>150225</v>
      </c>
      <c r="F32" s="14">
        <f t="shared" si="0"/>
        <v>7.9365421507554998</v>
      </c>
      <c r="G32" s="1"/>
      <c r="H32" s="1"/>
      <c r="I32" s="1"/>
    </row>
    <row r="33" spans="1:9" x14ac:dyDescent="0.25">
      <c r="A33" s="9" t="s">
        <v>47</v>
      </c>
      <c r="B33" s="10">
        <v>27664</v>
      </c>
      <c r="C33" s="10">
        <v>18539</v>
      </c>
      <c r="D33" s="10">
        <v>75958</v>
      </c>
      <c r="E33" s="10">
        <v>67758</v>
      </c>
      <c r="F33" s="11">
        <f t="shared" si="0"/>
        <v>-10.795439585033833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186</v>
      </c>
      <c r="E34" s="13">
        <v>92</v>
      </c>
      <c r="F34" s="14">
        <f t="shared" si="0"/>
        <v>-50.537634408602152</v>
      </c>
      <c r="G34" s="1"/>
      <c r="H34" s="1"/>
      <c r="I34" s="1"/>
    </row>
    <row r="35" spans="1:9" x14ac:dyDescent="0.25">
      <c r="A35" s="15" t="s">
        <v>48</v>
      </c>
      <c r="B35" s="16">
        <f>SUM(B7:B34)</f>
        <v>705212</v>
      </c>
      <c r="C35" s="16">
        <f t="shared" ref="C35:E35" si="1">SUM(C7:C34)</f>
        <v>796544</v>
      </c>
      <c r="D35" s="16">
        <f t="shared" si="1"/>
        <v>3559846</v>
      </c>
      <c r="E35" s="16">
        <f t="shared" si="1"/>
        <v>3622105</v>
      </c>
      <c r="F35" s="17">
        <f t="shared" ref="F35" si="2">((E35*100)/D35)-100</f>
        <v>1.7489239703065778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74762</v>
      </c>
      <c r="C39" s="51">
        <f t="shared" si="4"/>
        <v>47475</v>
      </c>
      <c r="D39" s="51">
        <f>_xlfn.RANK.EQ(B39,$B$39:$B$66)+COUNTIF($B$39:$B$66,B39)-1</f>
        <v>9</v>
      </c>
      <c r="E39" s="50" t="str">
        <f t="shared" ref="E39:E66" si="6">INDEX($A$39:$B$66,MATCH(ROW()-38,$D$39:$D$66,0),1)</f>
        <v>BARCELONA</v>
      </c>
      <c r="F39" s="50">
        <f>LOOKUP(E39,$A$39:$A$66,$B$39:$B$66)</f>
        <v>1042437</v>
      </c>
      <c r="G39" s="50">
        <f>LOOKUP(E39,$A$39:$A$66,$C$39:$C$66)</f>
        <v>1017874</v>
      </c>
    </row>
    <row r="40" spans="1:9" x14ac:dyDescent="0.25">
      <c r="A40" s="50" t="str">
        <f t="shared" si="5"/>
        <v>ALICANTE</v>
      </c>
      <c r="B40" s="51">
        <f t="shared" si="3"/>
        <v>38789</v>
      </c>
      <c r="C40" s="51">
        <f t="shared" si="4"/>
        <v>30029</v>
      </c>
      <c r="D40" s="51">
        <f t="shared" ref="D40:D66" si="7">_xlfn.RANK.EQ(B40,$B$39:$B$66)+COUNTIF($B$39:$B$66,B40)-1</f>
        <v>11</v>
      </c>
      <c r="E40" s="50" t="str">
        <f t="shared" si="6"/>
        <v>BALEARES</v>
      </c>
      <c r="F40" s="50">
        <f t="shared" ref="F40:F55" si="8">LOOKUP(E40,$A$39:$A$66,$B$39:$B$66)</f>
        <v>755322</v>
      </c>
      <c r="G40" s="50">
        <f t="shared" ref="G40:G66" si="9">LOOKUP(E40,$A$39:$A$66,$C$39:$C$66)</f>
        <v>729444</v>
      </c>
    </row>
    <row r="41" spans="1:9" x14ac:dyDescent="0.25">
      <c r="A41" s="50" t="str">
        <f t="shared" si="5"/>
        <v>ALMERÍA</v>
      </c>
      <c r="B41" s="51">
        <f t="shared" si="3"/>
        <v>13506</v>
      </c>
      <c r="C41" s="51">
        <f t="shared" si="4"/>
        <v>6142</v>
      </c>
      <c r="D41" s="51">
        <f t="shared" si="7"/>
        <v>13</v>
      </c>
      <c r="E41" s="50" t="str">
        <f t="shared" si="6"/>
        <v>LAS PALMAS</v>
      </c>
      <c r="F41" s="50">
        <f t="shared" si="8"/>
        <v>562627</v>
      </c>
      <c r="G41" s="50">
        <f t="shared" si="9"/>
        <v>606132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837</v>
      </c>
      <c r="D42" s="51">
        <f t="shared" si="7"/>
        <v>28</v>
      </c>
      <c r="E42" s="50" t="str">
        <f t="shared" si="6"/>
        <v>SANTA CRUZ DE TENERIFE</v>
      </c>
      <c r="F42" s="50">
        <f t="shared" si="8"/>
        <v>398221</v>
      </c>
      <c r="G42" s="50">
        <f t="shared" si="9"/>
        <v>448084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201884</v>
      </c>
      <c r="G43" s="50">
        <f t="shared" si="9"/>
        <v>170698</v>
      </c>
    </row>
    <row r="44" spans="1:9" x14ac:dyDescent="0.25">
      <c r="A44" s="50" t="str">
        <f t="shared" si="5"/>
        <v>BAHÍA DE CÁDIZ</v>
      </c>
      <c r="B44" s="51">
        <f t="shared" si="3"/>
        <v>137878</v>
      </c>
      <c r="C44" s="51">
        <f t="shared" si="4"/>
        <v>131740</v>
      </c>
      <c r="D44" s="51">
        <f t="shared" si="7"/>
        <v>7</v>
      </c>
      <c r="E44" s="50" t="str">
        <f t="shared" si="6"/>
        <v>VALENCIA</v>
      </c>
      <c r="F44" s="50">
        <f t="shared" si="8"/>
        <v>150225</v>
      </c>
      <c r="G44" s="50">
        <f t="shared" si="9"/>
        <v>139179</v>
      </c>
    </row>
    <row r="45" spans="1:9" x14ac:dyDescent="0.25">
      <c r="A45" s="50" t="str">
        <f t="shared" si="5"/>
        <v>BALEARES</v>
      </c>
      <c r="B45" s="51">
        <f t="shared" si="3"/>
        <v>755322</v>
      </c>
      <c r="C45" s="51">
        <f t="shared" si="4"/>
        <v>729444</v>
      </c>
      <c r="D45" s="51">
        <f t="shared" si="7"/>
        <v>2</v>
      </c>
      <c r="E45" s="50" t="str">
        <f t="shared" si="6"/>
        <v>BAHÍA DE CÁDIZ</v>
      </c>
      <c r="F45" s="50">
        <f t="shared" si="8"/>
        <v>137878</v>
      </c>
      <c r="G45" s="50">
        <f t="shared" si="9"/>
        <v>131740</v>
      </c>
    </row>
    <row r="46" spans="1:9" x14ac:dyDescent="0.25">
      <c r="A46" s="50" t="str">
        <f t="shared" si="5"/>
        <v>BARCELONA</v>
      </c>
      <c r="B46" s="51">
        <f t="shared" si="3"/>
        <v>1042437</v>
      </c>
      <c r="C46" s="51">
        <f t="shared" si="4"/>
        <v>1017874</v>
      </c>
      <c r="D46" s="51">
        <f t="shared" si="7"/>
        <v>1</v>
      </c>
      <c r="E46" s="50" t="str">
        <f t="shared" si="6"/>
        <v>CARTAGENA</v>
      </c>
      <c r="F46" s="50">
        <f t="shared" si="8"/>
        <v>91835</v>
      </c>
      <c r="G46" s="50">
        <f t="shared" si="9"/>
        <v>64314</v>
      </c>
    </row>
    <row r="47" spans="1:9" x14ac:dyDescent="0.25">
      <c r="A47" s="50" t="str">
        <f t="shared" si="5"/>
        <v>BILBAO</v>
      </c>
      <c r="B47" s="51">
        <f t="shared" si="3"/>
        <v>37729</v>
      </c>
      <c r="C47" s="51">
        <f t="shared" si="4"/>
        <v>42586</v>
      </c>
      <c r="D47" s="51">
        <f t="shared" si="7"/>
        <v>12</v>
      </c>
      <c r="E47" s="50" t="str">
        <f t="shared" si="6"/>
        <v>A CORUÑA</v>
      </c>
      <c r="F47" s="50">
        <f t="shared" si="8"/>
        <v>74762</v>
      </c>
      <c r="G47" s="50">
        <f t="shared" si="9"/>
        <v>47475</v>
      </c>
    </row>
    <row r="48" spans="1:9" x14ac:dyDescent="0.25">
      <c r="A48" s="50" t="str">
        <f t="shared" si="5"/>
        <v>CARTAGENA</v>
      </c>
      <c r="B48" s="51">
        <f t="shared" si="3"/>
        <v>91835</v>
      </c>
      <c r="C48" s="51">
        <f t="shared" si="4"/>
        <v>64314</v>
      </c>
      <c r="D48" s="51">
        <f t="shared" si="7"/>
        <v>8</v>
      </c>
      <c r="E48" s="50" t="str">
        <f t="shared" si="6"/>
        <v>VIGO</v>
      </c>
      <c r="F48" s="50">
        <f t="shared" si="8"/>
        <v>67758</v>
      </c>
      <c r="G48" s="50">
        <f t="shared" si="9"/>
        <v>75958</v>
      </c>
    </row>
    <row r="49" spans="1:7" x14ac:dyDescent="0.25">
      <c r="A49" s="50" t="str">
        <f t="shared" si="5"/>
        <v>CASTELLÓN</v>
      </c>
      <c r="B49" s="51">
        <f t="shared" si="3"/>
        <v>411</v>
      </c>
      <c r="C49" s="51">
        <f t="shared" si="4"/>
        <v>0</v>
      </c>
      <c r="D49" s="51">
        <f t="shared" si="7"/>
        <v>22</v>
      </c>
      <c r="E49" s="50" t="str">
        <f t="shared" si="6"/>
        <v>ALICANTE</v>
      </c>
      <c r="F49" s="50">
        <f t="shared" si="8"/>
        <v>38789</v>
      </c>
      <c r="G49" s="50">
        <f t="shared" si="9"/>
        <v>30029</v>
      </c>
    </row>
    <row r="50" spans="1:7" x14ac:dyDescent="0.25">
      <c r="A50" s="50" t="str">
        <f t="shared" si="5"/>
        <v>CEUTA</v>
      </c>
      <c r="B50" s="51">
        <f t="shared" si="3"/>
        <v>2510</v>
      </c>
      <c r="C50" s="51">
        <f t="shared" si="4"/>
        <v>4604</v>
      </c>
      <c r="D50" s="51">
        <f t="shared" si="7"/>
        <v>19</v>
      </c>
      <c r="E50" s="50" t="str">
        <f t="shared" si="6"/>
        <v>BILBAO</v>
      </c>
      <c r="F50" s="50">
        <f t="shared" si="8"/>
        <v>37729</v>
      </c>
      <c r="G50" s="50">
        <f t="shared" si="9"/>
        <v>42586</v>
      </c>
    </row>
    <row r="51" spans="1:7" x14ac:dyDescent="0.25">
      <c r="A51" s="50" t="str">
        <f t="shared" si="5"/>
        <v>FERROL-SAN CIBRAO</v>
      </c>
      <c r="B51" s="51">
        <f t="shared" si="3"/>
        <v>6504</v>
      </c>
      <c r="C51" s="51">
        <f t="shared" si="4"/>
        <v>6908</v>
      </c>
      <c r="D51" s="51">
        <f t="shared" si="7"/>
        <v>18</v>
      </c>
      <c r="E51" s="50" t="str">
        <f t="shared" si="6"/>
        <v>ALMERÍA</v>
      </c>
      <c r="F51" s="50">
        <f t="shared" si="8"/>
        <v>13506</v>
      </c>
      <c r="G51" s="50">
        <f t="shared" si="9"/>
        <v>6142</v>
      </c>
    </row>
    <row r="52" spans="1:7" x14ac:dyDescent="0.25">
      <c r="A52" s="50" t="str">
        <f t="shared" si="5"/>
        <v>GIJÓN</v>
      </c>
      <c r="B52" s="51">
        <f t="shared" si="3"/>
        <v>6789</v>
      </c>
      <c r="C52" s="51">
        <f t="shared" si="4"/>
        <v>17399</v>
      </c>
      <c r="D52" s="51">
        <f t="shared" si="7"/>
        <v>17</v>
      </c>
      <c r="E52" s="50" t="str">
        <f t="shared" si="6"/>
        <v>TARRAGONA</v>
      </c>
      <c r="F52" s="50">
        <f t="shared" si="8"/>
        <v>10474</v>
      </c>
      <c r="G52" s="50">
        <f t="shared" si="9"/>
        <v>1583</v>
      </c>
    </row>
    <row r="53" spans="1:7" x14ac:dyDescent="0.25">
      <c r="A53" s="50" t="str">
        <f t="shared" si="5"/>
        <v>HUELVA</v>
      </c>
      <c r="B53" s="51">
        <f t="shared" si="3"/>
        <v>2281</v>
      </c>
      <c r="C53" s="51">
        <f t="shared" si="4"/>
        <v>5447</v>
      </c>
      <c r="D53" s="51">
        <f t="shared" si="7"/>
        <v>20</v>
      </c>
      <c r="E53" s="50" t="str">
        <f t="shared" si="6"/>
        <v>SEVILLA</v>
      </c>
      <c r="F53" s="50">
        <f t="shared" si="8"/>
        <v>9946</v>
      </c>
      <c r="G53" s="50">
        <f t="shared" si="9"/>
        <v>9054</v>
      </c>
    </row>
    <row r="54" spans="1:7" x14ac:dyDescent="0.25">
      <c r="A54" s="50" t="str">
        <f t="shared" si="5"/>
        <v>LAS PALMAS</v>
      </c>
      <c r="B54" s="51">
        <f t="shared" si="3"/>
        <v>562627</v>
      </c>
      <c r="C54" s="51">
        <f t="shared" si="4"/>
        <v>606132</v>
      </c>
      <c r="D54" s="51">
        <f t="shared" si="7"/>
        <v>3</v>
      </c>
      <c r="E54" s="50" t="str">
        <f t="shared" si="6"/>
        <v>SANTANDER</v>
      </c>
      <c r="F54" s="50">
        <f t="shared" si="8"/>
        <v>8216</v>
      </c>
      <c r="G54" s="50">
        <f t="shared" si="9"/>
        <v>1301</v>
      </c>
    </row>
    <row r="55" spans="1:7" x14ac:dyDescent="0.25">
      <c r="A55" s="50" t="str">
        <f t="shared" si="5"/>
        <v>MÁLAGA</v>
      </c>
      <c r="B55" s="51">
        <f t="shared" si="3"/>
        <v>201884</v>
      </c>
      <c r="C55" s="51">
        <f t="shared" si="4"/>
        <v>170698</v>
      </c>
      <c r="D55" s="51">
        <f t="shared" si="7"/>
        <v>5</v>
      </c>
      <c r="E55" s="50" t="str">
        <f t="shared" si="6"/>
        <v>GIJÓN</v>
      </c>
      <c r="F55" s="50">
        <f t="shared" si="8"/>
        <v>6789</v>
      </c>
      <c r="G55" s="50">
        <f t="shared" si="9"/>
        <v>17399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FERROL-SAN CIBRAO</v>
      </c>
      <c r="F56" s="50">
        <f t="shared" ref="F56:F66" si="10">LOOKUP(E56,$A$39:$A$66,$B$39:$B$66)</f>
        <v>6504</v>
      </c>
      <c r="G56" s="50">
        <f t="shared" si="9"/>
        <v>6908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CEUTA</v>
      </c>
      <c r="F57" s="50">
        <f t="shared" si="10"/>
        <v>2510</v>
      </c>
      <c r="G57" s="50">
        <f t="shared" si="9"/>
        <v>4604</v>
      </c>
    </row>
    <row r="58" spans="1:7" x14ac:dyDescent="0.25">
      <c r="A58" s="50" t="str">
        <f t="shared" si="5"/>
        <v>MOTRIL</v>
      </c>
      <c r="B58" s="51">
        <f t="shared" si="3"/>
        <v>1679</v>
      </c>
      <c r="C58" s="51">
        <f t="shared" si="4"/>
        <v>2386</v>
      </c>
      <c r="D58" s="51">
        <f t="shared" si="7"/>
        <v>21</v>
      </c>
      <c r="E58" s="50" t="str">
        <f t="shared" si="6"/>
        <v>HUELVA</v>
      </c>
      <c r="F58" s="50">
        <f t="shared" si="10"/>
        <v>2281</v>
      </c>
      <c r="G58" s="50">
        <f t="shared" si="9"/>
        <v>5447</v>
      </c>
    </row>
    <row r="59" spans="1:7" x14ac:dyDescent="0.25">
      <c r="A59" s="50" t="str">
        <f t="shared" si="5"/>
        <v>PASAIA</v>
      </c>
      <c r="B59" s="51">
        <f t="shared" si="3"/>
        <v>230</v>
      </c>
      <c r="C59" s="51">
        <f t="shared" si="4"/>
        <v>486</v>
      </c>
      <c r="D59" s="51">
        <f t="shared" si="7"/>
        <v>23</v>
      </c>
      <c r="E59" s="50" t="str">
        <f t="shared" si="6"/>
        <v>MOTRIL</v>
      </c>
      <c r="F59" s="50">
        <f t="shared" si="10"/>
        <v>1679</v>
      </c>
      <c r="G59" s="50">
        <f t="shared" si="9"/>
        <v>2386</v>
      </c>
    </row>
    <row r="60" spans="1:7" x14ac:dyDescent="0.25">
      <c r="A60" s="50" t="str">
        <f t="shared" si="5"/>
        <v>SANTA CRUZ DE TENERIFE</v>
      </c>
      <c r="B60" s="51">
        <f t="shared" si="3"/>
        <v>398221</v>
      </c>
      <c r="C60" s="51">
        <f t="shared" si="4"/>
        <v>448084</v>
      </c>
      <c r="D60" s="51">
        <f t="shared" si="7"/>
        <v>4</v>
      </c>
      <c r="E60" s="50" t="str">
        <f t="shared" si="6"/>
        <v>CASTELLÓN</v>
      </c>
      <c r="F60" s="50">
        <f t="shared" si="10"/>
        <v>411</v>
      </c>
      <c r="G60" s="50">
        <f t="shared" si="9"/>
        <v>0</v>
      </c>
    </row>
    <row r="61" spans="1:7" x14ac:dyDescent="0.25">
      <c r="A61" s="50" t="str">
        <f t="shared" si="5"/>
        <v>SANTANDER</v>
      </c>
      <c r="B61" s="51">
        <f t="shared" si="3"/>
        <v>8216</v>
      </c>
      <c r="C61" s="51">
        <f t="shared" si="4"/>
        <v>1301</v>
      </c>
      <c r="D61" s="51">
        <f t="shared" si="7"/>
        <v>16</v>
      </c>
      <c r="E61" s="50" t="str">
        <f t="shared" si="6"/>
        <v>PASAIA</v>
      </c>
      <c r="F61" s="50">
        <f t="shared" si="10"/>
        <v>230</v>
      </c>
      <c r="G61" s="50">
        <f t="shared" si="9"/>
        <v>486</v>
      </c>
    </row>
    <row r="62" spans="1:7" x14ac:dyDescent="0.25">
      <c r="A62" s="50" t="str">
        <f t="shared" si="5"/>
        <v>SEVILLA</v>
      </c>
      <c r="B62" s="51">
        <f t="shared" si="3"/>
        <v>9946</v>
      </c>
      <c r="C62" s="51">
        <f t="shared" si="4"/>
        <v>9054</v>
      </c>
      <c r="D62" s="51">
        <f t="shared" si="7"/>
        <v>15</v>
      </c>
      <c r="E62" s="50" t="str">
        <f t="shared" si="6"/>
        <v>VILAGARCÍA</v>
      </c>
      <c r="F62" s="50">
        <f t="shared" si="10"/>
        <v>92</v>
      </c>
      <c r="G62" s="50">
        <f t="shared" si="9"/>
        <v>186</v>
      </c>
    </row>
    <row r="63" spans="1:7" x14ac:dyDescent="0.25">
      <c r="A63" s="50" t="str">
        <f t="shared" si="5"/>
        <v>TARRAGONA</v>
      </c>
      <c r="B63" s="51">
        <f t="shared" si="3"/>
        <v>10474</v>
      </c>
      <c r="C63" s="51">
        <f t="shared" si="4"/>
        <v>1583</v>
      </c>
      <c r="D63" s="51">
        <f t="shared" si="7"/>
        <v>14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150225</v>
      </c>
      <c r="C64" s="51">
        <f t="shared" si="4"/>
        <v>139179</v>
      </c>
      <c r="D64" s="51">
        <f t="shared" si="7"/>
        <v>6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67758</v>
      </c>
      <c r="C65" s="51">
        <f t="shared" si="4"/>
        <v>75958</v>
      </c>
      <c r="D65" s="51">
        <f t="shared" si="7"/>
        <v>10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92</v>
      </c>
      <c r="C66" s="51">
        <f t="shared" si="4"/>
        <v>186</v>
      </c>
      <c r="D66" s="51">
        <f t="shared" si="7"/>
        <v>24</v>
      </c>
      <c r="E66" s="50" t="str">
        <f t="shared" si="6"/>
        <v>AVILÉS</v>
      </c>
      <c r="F66" s="50">
        <f t="shared" si="10"/>
        <v>0</v>
      </c>
      <c r="G66" s="50">
        <f t="shared" si="9"/>
        <v>837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2690</v>
      </c>
      <c r="C8" s="13">
        <v>1457</v>
      </c>
      <c r="D8" s="13">
        <v>14664</v>
      </c>
      <c r="E8" s="13">
        <v>9972</v>
      </c>
      <c r="F8" s="14">
        <f t="shared" ref="F8:F32" si="0">((E8*100)/D8)-100</f>
        <v>-31.99672667757774</v>
      </c>
      <c r="G8" s="1"/>
      <c r="H8" s="1"/>
      <c r="I8" s="1"/>
    </row>
    <row r="9" spans="1:12" x14ac:dyDescent="0.25">
      <c r="A9" s="9" t="s">
        <v>164</v>
      </c>
      <c r="B9" s="10">
        <v>7877</v>
      </c>
      <c r="C9" s="10">
        <v>8587</v>
      </c>
      <c r="D9" s="10">
        <v>42316</v>
      </c>
      <c r="E9" s="10">
        <v>51137</v>
      </c>
      <c r="F9" s="11">
        <f t="shared" si="0"/>
        <v>20.845543056999716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61887</v>
      </c>
      <c r="C11" s="10">
        <v>60102</v>
      </c>
      <c r="D11" s="10">
        <v>403501</v>
      </c>
      <c r="E11" s="10">
        <v>405299</v>
      </c>
      <c r="F11" s="11">
        <f t="shared" si="0"/>
        <v>0.44559988698912889</v>
      </c>
      <c r="G11" s="1"/>
      <c r="H11" s="1"/>
      <c r="I11" s="1"/>
    </row>
    <row r="12" spans="1:12" x14ac:dyDescent="0.25">
      <c r="A12" s="12" t="s">
        <v>168</v>
      </c>
      <c r="B12" s="13">
        <v>894</v>
      </c>
      <c r="C12" s="13">
        <v>997</v>
      </c>
      <c r="D12" s="13">
        <v>5110</v>
      </c>
      <c r="E12" s="13">
        <v>5270</v>
      </c>
      <c r="F12" s="14">
        <f t="shared" si="0"/>
        <v>3.1311154598825794</v>
      </c>
      <c r="G12" s="1"/>
      <c r="H12" s="1"/>
      <c r="I12" s="1"/>
    </row>
    <row r="13" spans="1:12" x14ac:dyDescent="0.25">
      <c r="A13" s="9" t="s">
        <v>32</v>
      </c>
      <c r="B13" s="10">
        <v>49057</v>
      </c>
      <c r="C13" s="10">
        <v>53468</v>
      </c>
      <c r="D13" s="10">
        <v>211894</v>
      </c>
      <c r="E13" s="10">
        <v>240134</v>
      </c>
      <c r="F13" s="11">
        <f t="shared" si="0"/>
        <v>13.327418426194228</v>
      </c>
      <c r="G13" s="1"/>
      <c r="H13" s="1"/>
      <c r="I13" s="1"/>
    </row>
    <row r="14" spans="1:12" x14ac:dyDescent="0.25">
      <c r="A14" s="12" t="s">
        <v>33</v>
      </c>
      <c r="B14" s="13">
        <v>27729</v>
      </c>
      <c r="C14" s="13">
        <v>30802</v>
      </c>
      <c r="D14" s="13">
        <v>103579</v>
      </c>
      <c r="E14" s="13">
        <v>117549</v>
      </c>
      <c r="F14" s="14">
        <f t="shared" si="0"/>
        <v>13.487289894669772</v>
      </c>
      <c r="G14" s="1"/>
      <c r="H14" s="1"/>
      <c r="I14" s="1"/>
    </row>
    <row r="15" spans="1:12" x14ac:dyDescent="0.25">
      <c r="A15" s="9" t="s">
        <v>34</v>
      </c>
      <c r="B15" s="10">
        <v>6013</v>
      </c>
      <c r="C15" s="10">
        <v>5047</v>
      </c>
      <c r="D15" s="10">
        <v>19119</v>
      </c>
      <c r="E15" s="10">
        <v>20019</v>
      </c>
      <c r="F15" s="11">
        <f t="shared" si="0"/>
        <v>4.7073591715047911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23306</v>
      </c>
      <c r="C18" s="13">
        <v>22614</v>
      </c>
      <c r="D18" s="13">
        <v>148057</v>
      </c>
      <c r="E18" s="13">
        <v>137303</v>
      </c>
      <c r="F18" s="14">
        <f t="shared" si="0"/>
        <v>-7.2634188184280362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1669</v>
      </c>
      <c r="C21" s="10">
        <v>1793</v>
      </c>
      <c r="D21" s="10">
        <v>8073</v>
      </c>
      <c r="E21" s="10">
        <v>8706</v>
      </c>
      <c r="F21" s="11">
        <f t="shared" si="0"/>
        <v>7.8409513192121949</v>
      </c>
      <c r="G21" s="1"/>
      <c r="H21" s="1"/>
      <c r="I21" s="1"/>
    </row>
    <row r="22" spans="1:9" x14ac:dyDescent="0.25">
      <c r="A22" s="12" t="s">
        <v>59</v>
      </c>
      <c r="B22" s="13">
        <v>34624</v>
      </c>
      <c r="C22" s="13">
        <v>34656</v>
      </c>
      <c r="D22" s="13">
        <v>181212</v>
      </c>
      <c r="E22" s="13">
        <v>188577</v>
      </c>
      <c r="F22" s="14">
        <f t="shared" si="0"/>
        <v>4.0643003774584514</v>
      </c>
      <c r="G22" s="1"/>
      <c r="H22" s="1"/>
      <c r="I22" s="1"/>
    </row>
    <row r="23" spans="1:9" x14ac:dyDescent="0.25">
      <c r="A23" s="9" t="s">
        <v>171</v>
      </c>
      <c r="B23" s="10">
        <v>1881</v>
      </c>
      <c r="C23" s="10">
        <v>2222</v>
      </c>
      <c r="D23" s="10">
        <v>12390</v>
      </c>
      <c r="E23" s="10">
        <v>14921</v>
      </c>
      <c r="F23" s="11">
        <f t="shared" si="0"/>
        <v>20.427764326069408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8498</v>
      </c>
      <c r="C25" s="10">
        <v>7603</v>
      </c>
      <c r="D25" s="10">
        <v>48392</v>
      </c>
      <c r="E25" s="10">
        <v>52394</v>
      </c>
      <c r="F25" s="11">
        <f t="shared" si="0"/>
        <v>8.2699619771863127</v>
      </c>
      <c r="G25" s="1"/>
      <c r="H25" s="1"/>
      <c r="I25" s="1"/>
    </row>
    <row r="26" spans="1:9" x14ac:dyDescent="0.25">
      <c r="A26" s="12" t="s">
        <v>40</v>
      </c>
      <c r="B26" s="13">
        <v>4068</v>
      </c>
      <c r="C26" s="13">
        <v>2633</v>
      </c>
      <c r="D26" s="13">
        <v>21455</v>
      </c>
      <c r="E26" s="13">
        <v>20086</v>
      </c>
      <c r="F26" s="14">
        <f t="shared" si="0"/>
        <v>-6.3807970170123554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84506</v>
      </c>
      <c r="C28" s="13">
        <v>93696</v>
      </c>
      <c r="D28" s="13">
        <v>494110</v>
      </c>
      <c r="E28" s="13">
        <v>526288</v>
      </c>
      <c r="F28" s="14">
        <f t="shared" si="0"/>
        <v>6.5123150715427727</v>
      </c>
      <c r="G28" s="1"/>
      <c r="H28" s="1"/>
      <c r="I28" s="1"/>
    </row>
    <row r="29" spans="1:9" x14ac:dyDescent="0.25">
      <c r="A29" s="9" t="s">
        <v>43</v>
      </c>
      <c r="B29" s="10">
        <v>11778</v>
      </c>
      <c r="C29" s="10">
        <v>10313</v>
      </c>
      <c r="D29" s="10">
        <v>35978</v>
      </c>
      <c r="E29" s="10">
        <v>41136</v>
      </c>
      <c r="F29" s="11">
        <f t="shared" si="0"/>
        <v>14.33653899605315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0</v>
      </c>
      <c r="C31" s="10">
        <v>0</v>
      </c>
      <c r="D31" s="10">
        <v>144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7690</v>
      </c>
      <c r="C32" s="13">
        <v>10177</v>
      </c>
      <c r="D32" s="13">
        <v>35966</v>
      </c>
      <c r="E32" s="13">
        <v>58130</v>
      </c>
      <c r="F32" s="14">
        <f t="shared" si="0"/>
        <v>61.624867930823569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334167</v>
      </c>
      <c r="C35" s="16">
        <f t="shared" ref="C35:E35" si="1">SUM(C7:C34)</f>
        <v>346167</v>
      </c>
      <c r="D35" s="16">
        <f t="shared" si="1"/>
        <v>1785960</v>
      </c>
      <c r="E35" s="16">
        <f t="shared" si="1"/>
        <v>1896921</v>
      </c>
      <c r="F35" s="17">
        <f t="shared" ref="F35" si="2">((E35*100)/D35)-100</f>
        <v>6.2129610965531157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526288</v>
      </c>
      <c r="G39" s="50">
        <f>LOOKUP(E39,$A$39:$A$66,$C$39:$C$66)</f>
        <v>494110</v>
      </c>
    </row>
    <row r="40" spans="1:9" x14ac:dyDescent="0.25">
      <c r="A40" s="50" t="str">
        <f t="shared" si="5"/>
        <v>ALICANTE</v>
      </c>
      <c r="B40" s="51">
        <f t="shared" si="3"/>
        <v>9972</v>
      </c>
      <c r="C40" s="51">
        <f t="shared" si="4"/>
        <v>14664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405299</v>
      </c>
      <c r="G40" s="50">
        <f t="shared" ref="G40:G66" si="9">LOOKUP(E40,$A$39:$A$66,$C$39:$C$66)</f>
        <v>403501</v>
      </c>
    </row>
    <row r="41" spans="1:9" x14ac:dyDescent="0.25">
      <c r="A41" s="50" t="str">
        <f t="shared" si="5"/>
        <v>ALMERÍA</v>
      </c>
      <c r="B41" s="51">
        <f t="shared" si="3"/>
        <v>51137</v>
      </c>
      <c r="C41" s="51">
        <f t="shared" si="4"/>
        <v>42316</v>
      </c>
      <c r="D41" s="51">
        <f t="shared" si="7"/>
        <v>9</v>
      </c>
      <c r="E41" s="50" t="str">
        <f t="shared" si="6"/>
        <v>BALEARES</v>
      </c>
      <c r="F41" s="50">
        <f t="shared" si="8"/>
        <v>240134</v>
      </c>
      <c r="G41" s="50">
        <f t="shared" si="9"/>
        <v>211894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188577</v>
      </c>
      <c r="G42" s="50">
        <f t="shared" si="9"/>
        <v>181212</v>
      </c>
    </row>
    <row r="43" spans="1:9" x14ac:dyDescent="0.25">
      <c r="A43" s="50" t="str">
        <f t="shared" si="5"/>
        <v>BAHÍA DE ALGECIRAS</v>
      </c>
      <c r="B43" s="51">
        <f t="shared" si="3"/>
        <v>405299</v>
      </c>
      <c r="C43" s="51">
        <f t="shared" si="4"/>
        <v>403501</v>
      </c>
      <c r="D43" s="51">
        <f t="shared" si="7"/>
        <v>2</v>
      </c>
      <c r="E43" s="50" t="str">
        <f t="shared" si="6"/>
        <v>CEUTA</v>
      </c>
      <c r="F43" s="50">
        <f t="shared" si="8"/>
        <v>137303</v>
      </c>
      <c r="G43" s="50">
        <f t="shared" si="9"/>
        <v>148057</v>
      </c>
    </row>
    <row r="44" spans="1:9" x14ac:dyDescent="0.25">
      <c r="A44" s="50" t="str">
        <f t="shared" si="5"/>
        <v>BAHÍA DE CÁDIZ</v>
      </c>
      <c r="B44" s="51">
        <f t="shared" si="3"/>
        <v>5270</v>
      </c>
      <c r="C44" s="51">
        <f t="shared" si="4"/>
        <v>5110</v>
      </c>
      <c r="D44" s="51">
        <f t="shared" si="7"/>
        <v>16</v>
      </c>
      <c r="E44" s="50" t="str">
        <f t="shared" si="6"/>
        <v>BARCELONA</v>
      </c>
      <c r="F44" s="50">
        <f t="shared" si="8"/>
        <v>117549</v>
      </c>
      <c r="G44" s="50">
        <f t="shared" si="9"/>
        <v>103579</v>
      </c>
    </row>
    <row r="45" spans="1:9" x14ac:dyDescent="0.25">
      <c r="A45" s="50" t="str">
        <f t="shared" si="5"/>
        <v>BALEARES</v>
      </c>
      <c r="B45" s="51">
        <f t="shared" si="3"/>
        <v>240134</v>
      </c>
      <c r="C45" s="51">
        <f t="shared" si="4"/>
        <v>211894</v>
      </c>
      <c r="D45" s="51">
        <f t="shared" si="7"/>
        <v>3</v>
      </c>
      <c r="E45" s="50" t="str">
        <f t="shared" si="6"/>
        <v>VALENCIA</v>
      </c>
      <c r="F45" s="50">
        <f t="shared" si="8"/>
        <v>58130</v>
      </c>
      <c r="G45" s="50">
        <f t="shared" si="9"/>
        <v>35966</v>
      </c>
    </row>
    <row r="46" spans="1:9" x14ac:dyDescent="0.25">
      <c r="A46" s="50" t="str">
        <f t="shared" si="5"/>
        <v>BARCELONA</v>
      </c>
      <c r="B46" s="51">
        <f t="shared" si="3"/>
        <v>117549</v>
      </c>
      <c r="C46" s="51">
        <f t="shared" si="4"/>
        <v>103579</v>
      </c>
      <c r="D46" s="51">
        <f t="shared" si="7"/>
        <v>6</v>
      </c>
      <c r="E46" s="50" t="str">
        <f t="shared" si="6"/>
        <v>MELILLA</v>
      </c>
      <c r="F46" s="50">
        <f t="shared" si="8"/>
        <v>52394</v>
      </c>
      <c r="G46" s="50">
        <f t="shared" si="9"/>
        <v>48392</v>
      </c>
    </row>
    <row r="47" spans="1:9" x14ac:dyDescent="0.25">
      <c r="A47" s="50" t="str">
        <f t="shared" si="5"/>
        <v>BILBAO</v>
      </c>
      <c r="B47" s="51">
        <f t="shared" si="3"/>
        <v>20019</v>
      </c>
      <c r="C47" s="51">
        <f t="shared" si="4"/>
        <v>19119</v>
      </c>
      <c r="D47" s="51">
        <f t="shared" si="7"/>
        <v>12</v>
      </c>
      <c r="E47" s="50" t="str">
        <f t="shared" si="6"/>
        <v>ALMERÍA</v>
      </c>
      <c r="F47" s="50">
        <f t="shared" si="8"/>
        <v>51137</v>
      </c>
      <c r="G47" s="50">
        <f t="shared" si="9"/>
        <v>42316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SANTANDER</v>
      </c>
      <c r="F48" s="50">
        <f t="shared" si="8"/>
        <v>41136</v>
      </c>
      <c r="G48" s="50">
        <f t="shared" si="9"/>
        <v>35978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20086</v>
      </c>
      <c r="G49" s="50">
        <f t="shared" si="9"/>
        <v>21455</v>
      </c>
    </row>
    <row r="50" spans="1:7" x14ac:dyDescent="0.25">
      <c r="A50" s="50" t="str">
        <f t="shared" si="5"/>
        <v>CEUTA</v>
      </c>
      <c r="B50" s="51">
        <f t="shared" si="3"/>
        <v>137303</v>
      </c>
      <c r="C50" s="51">
        <f t="shared" si="4"/>
        <v>148057</v>
      </c>
      <c r="D50" s="51">
        <f t="shared" si="7"/>
        <v>5</v>
      </c>
      <c r="E50" s="50" t="str">
        <f t="shared" si="6"/>
        <v>BILBAO</v>
      </c>
      <c r="F50" s="50">
        <f t="shared" si="8"/>
        <v>20019</v>
      </c>
      <c r="G50" s="50">
        <f t="shared" si="9"/>
        <v>19119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MÁLAGA</v>
      </c>
      <c r="F51" s="50">
        <f t="shared" si="8"/>
        <v>14921</v>
      </c>
      <c r="G51" s="50">
        <f t="shared" si="9"/>
        <v>12390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9972</v>
      </c>
      <c r="G52" s="50">
        <f t="shared" si="9"/>
        <v>14664</v>
      </c>
    </row>
    <row r="53" spans="1:7" x14ac:dyDescent="0.25">
      <c r="A53" s="50" t="str">
        <f t="shared" si="5"/>
        <v>HUELVA</v>
      </c>
      <c r="B53" s="51">
        <f t="shared" si="3"/>
        <v>8706</v>
      </c>
      <c r="C53" s="51">
        <f t="shared" si="4"/>
        <v>8073</v>
      </c>
      <c r="D53" s="51">
        <f t="shared" si="7"/>
        <v>15</v>
      </c>
      <c r="E53" s="50" t="str">
        <f t="shared" si="6"/>
        <v>HUELVA</v>
      </c>
      <c r="F53" s="50">
        <f t="shared" si="8"/>
        <v>8706</v>
      </c>
      <c r="G53" s="50">
        <f t="shared" si="9"/>
        <v>8073</v>
      </c>
    </row>
    <row r="54" spans="1:7" x14ac:dyDescent="0.25">
      <c r="A54" s="50" t="str">
        <f t="shared" si="5"/>
        <v>LAS PALMAS</v>
      </c>
      <c r="B54" s="51">
        <f t="shared" si="3"/>
        <v>188577</v>
      </c>
      <c r="C54" s="51">
        <f t="shared" si="4"/>
        <v>181212</v>
      </c>
      <c r="D54" s="51">
        <f t="shared" si="7"/>
        <v>4</v>
      </c>
      <c r="E54" s="50" t="str">
        <f t="shared" si="6"/>
        <v>BAHÍA DE CÁDIZ</v>
      </c>
      <c r="F54" s="50">
        <f t="shared" si="8"/>
        <v>5270</v>
      </c>
      <c r="G54" s="50">
        <f t="shared" si="9"/>
        <v>5110</v>
      </c>
    </row>
    <row r="55" spans="1:7" x14ac:dyDescent="0.25">
      <c r="A55" s="50" t="str">
        <f t="shared" si="5"/>
        <v>MÁLAGA</v>
      </c>
      <c r="B55" s="51">
        <f t="shared" si="3"/>
        <v>14921</v>
      </c>
      <c r="C55" s="51">
        <f t="shared" si="4"/>
        <v>12390</v>
      </c>
      <c r="D55" s="51">
        <f t="shared" si="7"/>
        <v>13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52394</v>
      </c>
      <c r="C57" s="51">
        <f t="shared" si="4"/>
        <v>48392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20086</v>
      </c>
      <c r="C58" s="51">
        <f t="shared" si="4"/>
        <v>21455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526288</v>
      </c>
      <c r="C60" s="51">
        <f t="shared" si="4"/>
        <v>494110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41136</v>
      </c>
      <c r="C61" s="51">
        <f t="shared" si="4"/>
        <v>35978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144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58130</v>
      </c>
      <c r="C64" s="51">
        <f t="shared" si="4"/>
        <v>35966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tabSelected="1" zoomScaleNormal="100" workbookViewId="0">
      <selection activeCell="C26" sqref="C26"/>
    </sheetView>
  </sheetViews>
  <sheetFormatPr baseColWidth="10" defaultRowHeight="15" x14ac:dyDescent="0.25"/>
  <cols>
    <col min="1" max="1" width="21.28515625" bestFit="1" customWidth="1"/>
    <col min="6" max="6" width="7.8554687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1052</v>
      </c>
      <c r="E8" s="45">
        <v>0</v>
      </c>
      <c r="F8" s="14">
        <f t="shared" ref="F8:F33" si="0">((E8*100)/D8)-100</f>
        <v>-100</v>
      </c>
      <c r="G8" s="1"/>
      <c r="H8" s="1"/>
      <c r="I8" s="1"/>
    </row>
    <row r="9" spans="1:12" x14ac:dyDescent="0.25">
      <c r="A9" s="9" t="s">
        <v>164</v>
      </c>
      <c r="B9" s="44">
        <v>51</v>
      </c>
      <c r="C9" s="44">
        <v>14</v>
      </c>
      <c r="D9" s="44">
        <v>274</v>
      </c>
      <c r="E9" s="44">
        <v>185</v>
      </c>
      <c r="F9" s="11">
        <f t="shared" si="0"/>
        <v>-32.481751824817522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10</v>
      </c>
      <c r="C11" s="44">
        <v>869</v>
      </c>
      <c r="D11" s="44">
        <v>44</v>
      </c>
      <c r="E11" s="44">
        <v>6385</v>
      </c>
      <c r="F11" s="11">
        <f t="shared" si="0"/>
        <v>14411.363636363636</v>
      </c>
      <c r="G11" s="1"/>
      <c r="H11" s="1"/>
      <c r="I11" s="1"/>
    </row>
    <row r="12" spans="1:12" x14ac:dyDescent="0.25">
      <c r="A12" s="12" t="s">
        <v>168</v>
      </c>
      <c r="B12" s="45">
        <v>1021</v>
      </c>
      <c r="C12" s="45">
        <v>1248</v>
      </c>
      <c r="D12" s="45">
        <v>7018</v>
      </c>
      <c r="E12" s="45">
        <v>7481</v>
      </c>
      <c r="F12" s="14">
        <f t="shared" si="0"/>
        <v>6.5973211741236781</v>
      </c>
      <c r="G12" s="1"/>
      <c r="H12" s="1"/>
      <c r="I12" s="1"/>
    </row>
    <row r="13" spans="1:12" x14ac:dyDescent="0.25">
      <c r="A13" s="9" t="s">
        <v>32</v>
      </c>
      <c r="B13" s="44">
        <v>14958</v>
      </c>
      <c r="C13" s="44">
        <v>13800</v>
      </c>
      <c r="D13" s="44">
        <v>91400</v>
      </c>
      <c r="E13" s="44">
        <v>83252</v>
      </c>
      <c r="F13" s="11">
        <f t="shared" si="0"/>
        <v>-8.914660831509849</v>
      </c>
      <c r="G13" s="1"/>
      <c r="H13" s="1"/>
      <c r="I13" s="1"/>
    </row>
    <row r="14" spans="1:12" x14ac:dyDescent="0.25">
      <c r="A14" s="12" t="s">
        <v>33</v>
      </c>
      <c r="B14" s="45">
        <v>93843</v>
      </c>
      <c r="C14" s="45">
        <v>72689</v>
      </c>
      <c r="D14" s="45">
        <v>477275</v>
      </c>
      <c r="E14" s="45">
        <v>435610</v>
      </c>
      <c r="F14" s="14">
        <f t="shared" si="0"/>
        <v>-8.7297679534859327</v>
      </c>
      <c r="G14" s="1"/>
      <c r="H14" s="1"/>
      <c r="I14" s="1"/>
    </row>
    <row r="15" spans="1:12" x14ac:dyDescent="0.25">
      <c r="A15" s="9" t="s">
        <v>34</v>
      </c>
      <c r="B15" s="44">
        <v>687</v>
      </c>
      <c r="C15" s="44">
        <v>277</v>
      </c>
      <c r="D15" s="44">
        <v>6903</v>
      </c>
      <c r="E15" s="44">
        <v>3694</v>
      </c>
      <c r="F15" s="11">
        <f t="shared" si="0"/>
        <v>-46.487034622627846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980</v>
      </c>
      <c r="E17" s="44">
        <v>0</v>
      </c>
      <c r="F17" s="11">
        <f t="shared" si="0"/>
        <v>-100</v>
      </c>
      <c r="G17" s="1"/>
      <c r="H17" s="1"/>
      <c r="I17" s="1"/>
    </row>
    <row r="18" spans="1:9" x14ac:dyDescent="0.25">
      <c r="A18" s="12" t="s">
        <v>36</v>
      </c>
      <c r="B18" s="45">
        <v>117</v>
      </c>
      <c r="C18" s="45">
        <v>136</v>
      </c>
      <c r="D18" s="45">
        <v>552</v>
      </c>
      <c r="E18" s="45">
        <v>686</v>
      </c>
      <c r="F18" s="14">
        <f t="shared" si="0"/>
        <v>24.275362318840578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219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16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8706</v>
      </c>
      <c r="C22" s="45">
        <v>9370</v>
      </c>
      <c r="D22" s="45">
        <v>43129</v>
      </c>
      <c r="E22" s="45">
        <v>49414</v>
      </c>
      <c r="F22" s="14">
        <f t="shared" si="0"/>
        <v>14.572561385610612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31182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1155</v>
      </c>
      <c r="C25" s="44">
        <v>114</v>
      </c>
      <c r="D25" s="44">
        <v>5564</v>
      </c>
      <c r="E25" s="44">
        <v>644</v>
      </c>
      <c r="F25" s="11">
        <f t="shared" si="0"/>
        <v>-88.425593098490296</v>
      </c>
      <c r="G25" s="1"/>
      <c r="H25" s="1"/>
      <c r="I25" s="1"/>
    </row>
    <row r="26" spans="1:9" x14ac:dyDescent="0.25">
      <c r="A26" s="12" t="s">
        <v>40</v>
      </c>
      <c r="B26" s="45">
        <v>43</v>
      </c>
      <c r="C26" s="45">
        <v>10</v>
      </c>
      <c r="D26" s="45">
        <v>192</v>
      </c>
      <c r="E26" s="45">
        <v>269</v>
      </c>
      <c r="F26" s="14">
        <f t="shared" si="0"/>
        <v>40.104166666666657</v>
      </c>
      <c r="G26" s="1"/>
      <c r="H26" s="1"/>
      <c r="I26" s="1"/>
    </row>
    <row r="27" spans="1:9" x14ac:dyDescent="0.25">
      <c r="A27" s="9" t="s">
        <v>41</v>
      </c>
      <c r="B27" s="44">
        <v>26588</v>
      </c>
      <c r="C27" s="44">
        <v>23407</v>
      </c>
      <c r="D27" s="44">
        <v>138609</v>
      </c>
      <c r="E27" s="44">
        <v>123273</v>
      </c>
      <c r="F27" s="11">
        <f t="shared" si="0"/>
        <v>-11.064216609311089</v>
      </c>
      <c r="G27" s="1"/>
      <c r="H27" s="1"/>
      <c r="I27" s="1"/>
    </row>
    <row r="28" spans="1:9" x14ac:dyDescent="0.25">
      <c r="A28" s="12" t="s">
        <v>42</v>
      </c>
      <c r="B28" s="45">
        <v>5855</v>
      </c>
      <c r="C28" s="45">
        <v>6647</v>
      </c>
      <c r="D28" s="45">
        <v>29294</v>
      </c>
      <c r="E28" s="45">
        <v>36108</v>
      </c>
      <c r="F28" s="14">
        <f t="shared" si="0"/>
        <v>23.260735986891518</v>
      </c>
      <c r="G28" s="1"/>
      <c r="H28" s="1"/>
      <c r="I28" s="1"/>
    </row>
    <row r="29" spans="1:9" x14ac:dyDescent="0.25">
      <c r="A29" s="9" t="s">
        <v>43</v>
      </c>
      <c r="B29" s="44">
        <v>45843</v>
      </c>
      <c r="C29" s="44">
        <v>40760</v>
      </c>
      <c r="D29" s="44">
        <v>252627</v>
      </c>
      <c r="E29" s="44">
        <v>268912</v>
      </c>
      <c r="F29" s="11">
        <f t="shared" si="0"/>
        <v>6.4462626718442664</v>
      </c>
      <c r="G29" s="1"/>
      <c r="H29" s="1"/>
      <c r="I29" s="1"/>
    </row>
    <row r="30" spans="1:9" x14ac:dyDescent="0.25">
      <c r="A30" s="12" t="s">
        <v>44</v>
      </c>
      <c r="B30" s="45">
        <v>618</v>
      </c>
      <c r="C30" s="45">
        <v>322</v>
      </c>
      <c r="D30" s="45">
        <v>4207</v>
      </c>
      <c r="E30" s="45">
        <v>1308</v>
      </c>
      <c r="F30" s="14">
        <f t="shared" si="0"/>
        <v>-68.908961255051111</v>
      </c>
      <c r="G30" s="1"/>
      <c r="H30" s="1"/>
      <c r="I30" s="1"/>
    </row>
    <row r="31" spans="1:9" x14ac:dyDescent="0.25">
      <c r="A31" s="9" t="s">
        <v>45</v>
      </c>
      <c r="B31" s="44">
        <v>15154</v>
      </c>
      <c r="C31" s="44">
        <v>18214</v>
      </c>
      <c r="D31" s="44">
        <v>86507</v>
      </c>
      <c r="E31" s="44">
        <v>107617</v>
      </c>
      <c r="F31" s="11">
        <f t="shared" si="0"/>
        <v>24.402649496572536</v>
      </c>
      <c r="G31" s="1"/>
      <c r="H31" s="1"/>
      <c r="I31" s="1"/>
    </row>
    <row r="32" spans="1:9" x14ac:dyDescent="0.25">
      <c r="A32" s="12" t="s">
        <v>46</v>
      </c>
      <c r="B32" s="45">
        <v>70920</v>
      </c>
      <c r="C32" s="45">
        <v>76728</v>
      </c>
      <c r="D32" s="45">
        <v>412589</v>
      </c>
      <c r="E32" s="45">
        <v>412635</v>
      </c>
      <c r="F32" s="14">
        <f t="shared" si="0"/>
        <v>1.1149109646652278E-2</v>
      </c>
      <c r="G32" s="1"/>
      <c r="H32" s="1"/>
      <c r="I32" s="1"/>
    </row>
    <row r="33" spans="1:9" x14ac:dyDescent="0.25">
      <c r="A33" s="9" t="s">
        <v>47</v>
      </c>
      <c r="B33" s="44">
        <v>44102</v>
      </c>
      <c r="C33" s="44">
        <v>49100</v>
      </c>
      <c r="D33" s="44">
        <v>239541</v>
      </c>
      <c r="E33" s="44">
        <v>248022</v>
      </c>
      <c r="F33" s="11">
        <f t="shared" si="0"/>
        <v>3.5405212468846656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335246</v>
      </c>
      <c r="C35" s="16">
        <f t="shared" ref="C35:E35" si="1">SUM(C7:C34)</f>
        <v>313705</v>
      </c>
      <c r="D35" s="16">
        <f t="shared" si="1"/>
        <v>1829174</v>
      </c>
      <c r="E35" s="16">
        <f t="shared" si="1"/>
        <v>1785495</v>
      </c>
      <c r="F35" s="17">
        <f t="shared" ref="F35" si="2">((E35*100)/D35)-100</f>
        <v>-2.3879084220527886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435610</v>
      </c>
      <c r="G39" s="50">
        <f>LOOKUP(E39,$A$39:$A$66,$C$39:$C$66)</f>
        <v>477275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1052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412635</v>
      </c>
      <c r="G40" s="50">
        <f t="shared" ref="G40:G66" si="9">LOOKUP(E40,$A$39:$A$66,$C$39:$C$66)</f>
        <v>412589</v>
      </c>
    </row>
    <row r="41" spans="1:9" x14ac:dyDescent="0.25">
      <c r="A41" s="50" t="str">
        <f t="shared" si="5"/>
        <v>ALMERÍA</v>
      </c>
      <c r="B41" s="51">
        <f t="shared" si="3"/>
        <v>185</v>
      </c>
      <c r="C41" s="51">
        <f t="shared" si="4"/>
        <v>274</v>
      </c>
      <c r="D41" s="51">
        <f t="shared" si="7"/>
        <v>17</v>
      </c>
      <c r="E41" s="50" t="str">
        <f t="shared" si="6"/>
        <v>SANTANDER</v>
      </c>
      <c r="F41" s="50">
        <f t="shared" si="8"/>
        <v>268912</v>
      </c>
      <c r="G41" s="50">
        <f t="shared" si="9"/>
        <v>252627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248022</v>
      </c>
      <c r="G42" s="50">
        <f t="shared" si="9"/>
        <v>239541</v>
      </c>
    </row>
    <row r="43" spans="1:9" x14ac:dyDescent="0.25">
      <c r="A43" s="50" t="str">
        <f t="shared" si="5"/>
        <v>BAHÍA DE ALGECIRAS</v>
      </c>
      <c r="B43" s="51">
        <f t="shared" si="3"/>
        <v>6385</v>
      </c>
      <c r="C43" s="51">
        <f t="shared" si="4"/>
        <v>44</v>
      </c>
      <c r="D43" s="51">
        <f t="shared" si="7"/>
        <v>11</v>
      </c>
      <c r="E43" s="50" t="str">
        <f t="shared" si="6"/>
        <v>PASAIA</v>
      </c>
      <c r="F43" s="50">
        <f t="shared" si="8"/>
        <v>123273</v>
      </c>
      <c r="G43" s="50">
        <f t="shared" si="9"/>
        <v>138609</v>
      </c>
    </row>
    <row r="44" spans="1:9" x14ac:dyDescent="0.25">
      <c r="A44" s="50" t="str">
        <f t="shared" si="5"/>
        <v>BAHÍA DE CÁDIZ</v>
      </c>
      <c r="B44" s="51">
        <f t="shared" si="3"/>
        <v>7481</v>
      </c>
      <c r="C44" s="51">
        <f t="shared" si="4"/>
        <v>7018</v>
      </c>
      <c r="D44" s="51">
        <f t="shared" si="7"/>
        <v>10</v>
      </c>
      <c r="E44" s="50" t="str">
        <f t="shared" si="6"/>
        <v>TARRAGONA</v>
      </c>
      <c r="F44" s="50">
        <f t="shared" si="8"/>
        <v>107617</v>
      </c>
      <c r="G44" s="50">
        <f t="shared" si="9"/>
        <v>86507</v>
      </c>
    </row>
    <row r="45" spans="1:9" x14ac:dyDescent="0.25">
      <c r="A45" s="50" t="str">
        <f t="shared" si="5"/>
        <v>BALEARES</v>
      </c>
      <c r="B45" s="51">
        <f t="shared" si="3"/>
        <v>83252</v>
      </c>
      <c r="C45" s="51">
        <f t="shared" si="4"/>
        <v>91400</v>
      </c>
      <c r="D45" s="51">
        <f t="shared" si="7"/>
        <v>7</v>
      </c>
      <c r="E45" s="50" t="str">
        <f t="shared" si="6"/>
        <v>BALEARES</v>
      </c>
      <c r="F45" s="50">
        <f t="shared" si="8"/>
        <v>83252</v>
      </c>
      <c r="G45" s="50">
        <f t="shared" si="9"/>
        <v>91400</v>
      </c>
    </row>
    <row r="46" spans="1:9" x14ac:dyDescent="0.25">
      <c r="A46" s="50" t="str">
        <f t="shared" si="5"/>
        <v>BARCELONA</v>
      </c>
      <c r="B46" s="51">
        <f t="shared" si="3"/>
        <v>435610</v>
      </c>
      <c r="C46" s="51">
        <f t="shared" si="4"/>
        <v>477275</v>
      </c>
      <c r="D46" s="51">
        <f t="shared" si="7"/>
        <v>1</v>
      </c>
      <c r="E46" s="50" t="str">
        <f t="shared" si="6"/>
        <v>LAS PALMAS</v>
      </c>
      <c r="F46" s="50">
        <f t="shared" si="8"/>
        <v>49414</v>
      </c>
      <c r="G46" s="50">
        <f t="shared" si="9"/>
        <v>43129</v>
      </c>
    </row>
    <row r="47" spans="1:9" x14ac:dyDescent="0.25">
      <c r="A47" s="50" t="str">
        <f t="shared" si="5"/>
        <v>BILBAO</v>
      </c>
      <c r="B47" s="51">
        <f t="shared" si="3"/>
        <v>3694</v>
      </c>
      <c r="C47" s="51">
        <f t="shared" si="4"/>
        <v>6903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36108</v>
      </c>
      <c r="G47" s="50">
        <f t="shared" si="9"/>
        <v>29294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7481</v>
      </c>
      <c r="G48" s="50">
        <f t="shared" si="9"/>
        <v>7018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980</v>
      </c>
      <c r="D49" s="51">
        <f t="shared" si="7"/>
        <v>28</v>
      </c>
      <c r="E49" s="50" t="str">
        <f t="shared" si="6"/>
        <v>BAHÍA DE ALGECIRAS</v>
      </c>
      <c r="F49" s="50">
        <f t="shared" si="8"/>
        <v>6385</v>
      </c>
      <c r="G49" s="50">
        <f t="shared" si="9"/>
        <v>44</v>
      </c>
    </row>
    <row r="50" spans="1:7" x14ac:dyDescent="0.25">
      <c r="A50" s="50" t="str">
        <f t="shared" si="5"/>
        <v>CEUTA</v>
      </c>
      <c r="B50" s="51">
        <f t="shared" si="3"/>
        <v>686</v>
      </c>
      <c r="C50" s="51">
        <f t="shared" si="4"/>
        <v>552</v>
      </c>
      <c r="D50" s="51">
        <f t="shared" si="7"/>
        <v>14</v>
      </c>
      <c r="E50" s="50" t="str">
        <f t="shared" si="6"/>
        <v>BILBAO</v>
      </c>
      <c r="F50" s="50">
        <f t="shared" si="8"/>
        <v>3694</v>
      </c>
      <c r="G50" s="50">
        <f t="shared" si="9"/>
        <v>6903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1308</v>
      </c>
      <c r="G51" s="50">
        <f t="shared" si="9"/>
        <v>4207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219</v>
      </c>
      <c r="D52" s="51">
        <f t="shared" si="7"/>
        <v>28</v>
      </c>
      <c r="E52" s="50" t="str">
        <f t="shared" si="6"/>
        <v>CEUTA</v>
      </c>
      <c r="F52" s="50">
        <f t="shared" si="8"/>
        <v>686</v>
      </c>
      <c r="G52" s="50">
        <f t="shared" si="9"/>
        <v>552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16</v>
      </c>
      <c r="D53" s="51">
        <f t="shared" si="7"/>
        <v>28</v>
      </c>
      <c r="E53" s="50" t="str">
        <f t="shared" si="6"/>
        <v>MELILLA</v>
      </c>
      <c r="F53" s="50">
        <f t="shared" si="8"/>
        <v>644</v>
      </c>
      <c r="G53" s="50">
        <f t="shared" si="9"/>
        <v>5564</v>
      </c>
    </row>
    <row r="54" spans="1:7" x14ac:dyDescent="0.25">
      <c r="A54" s="50" t="str">
        <f t="shared" si="5"/>
        <v>LAS PALMAS</v>
      </c>
      <c r="B54" s="51">
        <f t="shared" si="3"/>
        <v>49414</v>
      </c>
      <c r="C54" s="51">
        <f t="shared" si="4"/>
        <v>43129</v>
      </c>
      <c r="D54" s="51">
        <f t="shared" si="7"/>
        <v>8</v>
      </c>
      <c r="E54" s="50" t="str">
        <f t="shared" si="6"/>
        <v>MOTRIL</v>
      </c>
      <c r="F54" s="50">
        <f t="shared" si="8"/>
        <v>269</v>
      </c>
      <c r="G54" s="50">
        <f t="shared" si="9"/>
        <v>192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31182</v>
      </c>
      <c r="D55" s="51">
        <f t="shared" si="7"/>
        <v>28</v>
      </c>
      <c r="E55" s="50" t="str">
        <f t="shared" si="6"/>
        <v>ALMERÍA</v>
      </c>
      <c r="F55" s="50">
        <f t="shared" si="8"/>
        <v>185</v>
      </c>
      <c r="G55" s="50">
        <f t="shared" si="9"/>
        <v>274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644</v>
      </c>
      <c r="C57" s="51">
        <f t="shared" si="4"/>
        <v>5564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269</v>
      </c>
      <c r="C58" s="51">
        <f t="shared" si="4"/>
        <v>192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123273</v>
      </c>
      <c r="C59" s="51">
        <f t="shared" si="4"/>
        <v>138609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36108</v>
      </c>
      <c r="C60" s="51">
        <f t="shared" si="4"/>
        <v>29294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268912</v>
      </c>
      <c r="C61" s="51">
        <f t="shared" si="4"/>
        <v>252627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1308</v>
      </c>
      <c r="C62" s="51">
        <f t="shared" si="4"/>
        <v>4207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107617</v>
      </c>
      <c r="C63" s="51">
        <f t="shared" si="4"/>
        <v>86507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412635</v>
      </c>
      <c r="C64" s="51">
        <f t="shared" si="4"/>
        <v>412589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248022</v>
      </c>
      <c r="C65" s="51">
        <f t="shared" si="4"/>
        <v>239541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F26" sqref="F26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87</v>
      </c>
      <c r="C7" s="10">
        <v>87</v>
      </c>
      <c r="D7" s="10">
        <v>552</v>
      </c>
      <c r="E7" s="10">
        <v>556</v>
      </c>
      <c r="F7" s="11">
        <f>((E7*100)/D7)-100</f>
        <v>0.72463768115942173</v>
      </c>
      <c r="G7" s="1"/>
      <c r="H7" s="1"/>
      <c r="I7" s="1"/>
    </row>
    <row r="8" spans="1:12" x14ac:dyDescent="0.25">
      <c r="A8" s="12" t="s">
        <v>31</v>
      </c>
      <c r="B8" s="13">
        <v>75</v>
      </c>
      <c r="C8" s="13">
        <v>69</v>
      </c>
      <c r="D8" s="13">
        <v>436</v>
      </c>
      <c r="E8" s="13">
        <v>410</v>
      </c>
      <c r="F8" s="14">
        <f t="shared" ref="F8:F34" si="0">((E8*100)/D8)-100</f>
        <v>-5.963302752293572</v>
      </c>
      <c r="G8" s="1"/>
      <c r="H8" s="1"/>
      <c r="I8" s="1"/>
    </row>
    <row r="9" spans="1:12" x14ac:dyDescent="0.25">
      <c r="A9" s="9" t="s">
        <v>164</v>
      </c>
      <c r="B9" s="10">
        <v>124</v>
      </c>
      <c r="C9" s="10">
        <v>163</v>
      </c>
      <c r="D9" s="10">
        <v>646</v>
      </c>
      <c r="E9" s="10">
        <v>850</v>
      </c>
      <c r="F9" s="11">
        <f t="shared" si="0"/>
        <v>31.578947368421041</v>
      </c>
      <c r="G9" s="1"/>
      <c r="H9" s="1"/>
      <c r="I9" s="1"/>
    </row>
    <row r="10" spans="1:12" x14ac:dyDescent="0.25">
      <c r="A10" s="12" t="s">
        <v>166</v>
      </c>
      <c r="B10" s="13">
        <v>76</v>
      </c>
      <c r="C10" s="13">
        <v>73</v>
      </c>
      <c r="D10" s="13">
        <v>420</v>
      </c>
      <c r="E10" s="13">
        <v>404</v>
      </c>
      <c r="F10" s="14">
        <f t="shared" si="0"/>
        <v>-3.8095238095238102</v>
      </c>
      <c r="G10" s="1"/>
      <c r="H10" s="1"/>
      <c r="I10" s="1"/>
    </row>
    <row r="11" spans="1:12" x14ac:dyDescent="0.25">
      <c r="A11" s="9" t="s">
        <v>167</v>
      </c>
      <c r="B11" s="10">
        <v>2401</v>
      </c>
      <c r="C11" s="10">
        <v>2371</v>
      </c>
      <c r="D11" s="10">
        <v>13828</v>
      </c>
      <c r="E11" s="10">
        <v>13225</v>
      </c>
      <c r="F11" s="11">
        <f t="shared" si="0"/>
        <v>-4.3607173850159029</v>
      </c>
      <c r="G11" s="1"/>
      <c r="H11" s="1"/>
      <c r="I11" s="1"/>
    </row>
    <row r="12" spans="1:12" x14ac:dyDescent="0.25">
      <c r="A12" s="12" t="s">
        <v>168</v>
      </c>
      <c r="B12" s="13">
        <v>82</v>
      </c>
      <c r="C12" s="13">
        <v>87</v>
      </c>
      <c r="D12" s="13">
        <v>421</v>
      </c>
      <c r="E12" s="13">
        <v>534</v>
      </c>
      <c r="F12" s="14">
        <f t="shared" si="0"/>
        <v>26.840855106888355</v>
      </c>
      <c r="G12" s="1"/>
      <c r="H12" s="1"/>
      <c r="I12" s="1"/>
    </row>
    <row r="13" spans="1:12" x14ac:dyDescent="0.25">
      <c r="A13" s="9" t="s">
        <v>32</v>
      </c>
      <c r="B13" s="10">
        <v>5097</v>
      </c>
      <c r="C13" s="10">
        <v>5447</v>
      </c>
      <c r="D13" s="10">
        <v>17702</v>
      </c>
      <c r="E13" s="10">
        <v>18995</v>
      </c>
      <c r="F13" s="11">
        <f t="shared" si="0"/>
        <v>7.3042594057168628</v>
      </c>
      <c r="G13" s="1"/>
      <c r="H13" s="1"/>
      <c r="I13" s="1"/>
    </row>
    <row r="14" spans="1:12" x14ac:dyDescent="0.25">
      <c r="A14" s="12" t="s">
        <v>33</v>
      </c>
      <c r="B14" s="13">
        <v>793</v>
      </c>
      <c r="C14" s="13">
        <v>744</v>
      </c>
      <c r="D14" s="13">
        <v>4173</v>
      </c>
      <c r="E14" s="13">
        <v>4215</v>
      </c>
      <c r="F14" s="14">
        <f t="shared" si="0"/>
        <v>1.0064701653486736</v>
      </c>
      <c r="G14" s="1"/>
      <c r="H14" s="1"/>
      <c r="I14" s="1"/>
    </row>
    <row r="15" spans="1:12" x14ac:dyDescent="0.25">
      <c r="A15" s="9" t="s">
        <v>34</v>
      </c>
      <c r="B15" s="10">
        <v>242</v>
      </c>
      <c r="C15" s="10">
        <v>243</v>
      </c>
      <c r="D15" s="10">
        <v>1381</v>
      </c>
      <c r="E15" s="10">
        <v>1386</v>
      </c>
      <c r="F15" s="11">
        <f t="shared" si="0"/>
        <v>0.36205648081100605</v>
      </c>
      <c r="G15" s="1"/>
      <c r="H15" s="1"/>
      <c r="I15" s="1"/>
    </row>
    <row r="16" spans="1:12" x14ac:dyDescent="0.25">
      <c r="A16" s="12" t="s">
        <v>35</v>
      </c>
      <c r="B16" s="13">
        <v>154</v>
      </c>
      <c r="C16" s="13">
        <v>182</v>
      </c>
      <c r="D16" s="13">
        <v>929</v>
      </c>
      <c r="E16" s="13">
        <v>995</v>
      </c>
      <c r="F16" s="14">
        <f t="shared" si="0"/>
        <v>7.1044133476856786</v>
      </c>
      <c r="G16" s="1"/>
      <c r="H16" s="1"/>
      <c r="I16" s="1"/>
    </row>
    <row r="17" spans="1:9" x14ac:dyDescent="0.25">
      <c r="A17" s="9" t="s">
        <v>169</v>
      </c>
      <c r="B17" s="10">
        <v>142</v>
      </c>
      <c r="C17" s="10">
        <v>133</v>
      </c>
      <c r="D17" s="10">
        <v>802</v>
      </c>
      <c r="E17" s="10">
        <v>838</v>
      </c>
      <c r="F17" s="11">
        <f t="shared" si="0"/>
        <v>4.4887780548628484</v>
      </c>
      <c r="G17" s="1"/>
      <c r="H17" s="1"/>
      <c r="I17" s="1"/>
    </row>
    <row r="18" spans="1:9" x14ac:dyDescent="0.25">
      <c r="A18" s="12" t="s">
        <v>36</v>
      </c>
      <c r="B18" s="13">
        <v>875</v>
      </c>
      <c r="C18" s="13">
        <v>888</v>
      </c>
      <c r="D18" s="13">
        <v>5180</v>
      </c>
      <c r="E18" s="13">
        <v>5181</v>
      </c>
      <c r="F18" s="14">
        <f t="shared" si="0"/>
        <v>1.9305019305022597E-2</v>
      </c>
      <c r="G18" s="1"/>
      <c r="H18" s="1"/>
      <c r="I18" s="1"/>
    </row>
    <row r="19" spans="1:9" x14ac:dyDescent="0.25">
      <c r="A19" s="9" t="s">
        <v>37</v>
      </c>
      <c r="B19" s="10">
        <v>86</v>
      </c>
      <c r="C19" s="10">
        <v>107</v>
      </c>
      <c r="D19" s="10">
        <v>522</v>
      </c>
      <c r="E19" s="10">
        <v>546</v>
      </c>
      <c r="F19" s="11">
        <f t="shared" si="0"/>
        <v>4.5977011494252906</v>
      </c>
      <c r="G19" s="1"/>
      <c r="H19" s="1"/>
      <c r="I19" s="1"/>
    </row>
    <row r="20" spans="1:9" x14ac:dyDescent="0.25">
      <c r="A20" s="12" t="s">
        <v>170</v>
      </c>
      <c r="B20" s="13">
        <v>107</v>
      </c>
      <c r="C20" s="13">
        <v>103</v>
      </c>
      <c r="D20" s="13">
        <v>599</v>
      </c>
      <c r="E20" s="13">
        <v>620</v>
      </c>
      <c r="F20" s="14">
        <f t="shared" si="0"/>
        <v>3.505843071786316</v>
      </c>
      <c r="G20" s="1"/>
      <c r="H20" s="1"/>
      <c r="I20" s="1"/>
    </row>
    <row r="21" spans="1:9" x14ac:dyDescent="0.25">
      <c r="A21" s="9" t="s">
        <v>38</v>
      </c>
      <c r="B21" s="10">
        <v>165</v>
      </c>
      <c r="C21" s="10">
        <v>193</v>
      </c>
      <c r="D21" s="10">
        <v>1017</v>
      </c>
      <c r="E21" s="10">
        <v>1129</v>
      </c>
      <c r="F21" s="11">
        <f t="shared" si="0"/>
        <v>11.01278269419862</v>
      </c>
      <c r="G21" s="1"/>
      <c r="H21" s="1"/>
      <c r="I21" s="1"/>
    </row>
    <row r="22" spans="1:9" x14ac:dyDescent="0.25">
      <c r="A22" s="12" t="s">
        <v>59</v>
      </c>
      <c r="B22" s="13">
        <v>932</v>
      </c>
      <c r="C22" s="13">
        <v>899</v>
      </c>
      <c r="D22" s="13">
        <v>5874</v>
      </c>
      <c r="E22" s="13">
        <v>5746</v>
      </c>
      <c r="F22" s="14">
        <f t="shared" si="0"/>
        <v>-2.1790943139257735</v>
      </c>
      <c r="G22" s="1"/>
      <c r="H22" s="1"/>
      <c r="I22" s="1"/>
    </row>
    <row r="23" spans="1:9" x14ac:dyDescent="0.25">
      <c r="A23" s="9" t="s">
        <v>171</v>
      </c>
      <c r="B23" s="10">
        <v>117</v>
      </c>
      <c r="C23" s="10">
        <v>116</v>
      </c>
      <c r="D23" s="10">
        <v>648</v>
      </c>
      <c r="E23" s="10">
        <v>754</v>
      </c>
      <c r="F23" s="11">
        <f t="shared" si="0"/>
        <v>16.358024691358025</v>
      </c>
      <c r="G23" s="1"/>
      <c r="H23" s="1"/>
      <c r="I23" s="1"/>
    </row>
    <row r="24" spans="1:9" x14ac:dyDescent="0.25">
      <c r="A24" s="12" t="s">
        <v>173</v>
      </c>
      <c r="B24" s="13">
        <v>60</v>
      </c>
      <c r="C24" s="13">
        <v>49</v>
      </c>
      <c r="D24" s="13">
        <v>265</v>
      </c>
      <c r="E24" s="13">
        <v>258</v>
      </c>
      <c r="F24" s="14">
        <f t="shared" si="0"/>
        <v>-2.6415094339622698</v>
      </c>
      <c r="G24" s="1"/>
      <c r="H24" s="1"/>
      <c r="I24" s="1"/>
    </row>
    <row r="25" spans="1:9" x14ac:dyDescent="0.25">
      <c r="A25" s="9" t="s">
        <v>39</v>
      </c>
      <c r="B25" s="10">
        <v>117</v>
      </c>
      <c r="C25" s="10">
        <v>144</v>
      </c>
      <c r="D25" s="10">
        <v>700</v>
      </c>
      <c r="E25" s="10">
        <v>937</v>
      </c>
      <c r="F25" s="11">
        <f t="shared" si="0"/>
        <v>33.857142857142861</v>
      </c>
      <c r="G25" s="1"/>
      <c r="H25" s="1"/>
      <c r="I25" s="1"/>
    </row>
    <row r="26" spans="1:9" x14ac:dyDescent="0.25">
      <c r="A26" s="12" t="s">
        <v>40</v>
      </c>
      <c r="B26" s="13">
        <v>95</v>
      </c>
      <c r="C26" s="13">
        <v>102</v>
      </c>
      <c r="D26" s="13">
        <v>567</v>
      </c>
      <c r="E26" s="13">
        <v>602</v>
      </c>
      <c r="F26" s="14">
        <f t="shared" si="0"/>
        <v>6.1728395061728349</v>
      </c>
      <c r="G26" s="1"/>
      <c r="H26" s="1"/>
      <c r="I26" s="1"/>
    </row>
    <row r="27" spans="1:9" x14ac:dyDescent="0.25">
      <c r="A27" s="9" t="s">
        <v>41</v>
      </c>
      <c r="B27" s="10">
        <v>97</v>
      </c>
      <c r="C27" s="10">
        <v>73</v>
      </c>
      <c r="D27" s="10">
        <v>526</v>
      </c>
      <c r="E27" s="10">
        <v>413</v>
      </c>
      <c r="F27" s="11">
        <f t="shared" si="0"/>
        <v>-21.48288973384031</v>
      </c>
      <c r="G27" s="1"/>
      <c r="H27" s="1"/>
      <c r="I27" s="1"/>
    </row>
    <row r="28" spans="1:9" x14ac:dyDescent="0.25">
      <c r="A28" s="12" t="s">
        <v>42</v>
      </c>
      <c r="B28" s="13">
        <v>978</v>
      </c>
      <c r="C28" s="13">
        <v>1052</v>
      </c>
      <c r="D28" s="13">
        <v>6067</v>
      </c>
      <c r="E28" s="13">
        <v>6233</v>
      </c>
      <c r="F28" s="14">
        <f t="shared" si="0"/>
        <v>2.736113400362612</v>
      </c>
      <c r="G28" s="1"/>
      <c r="H28" s="1"/>
      <c r="I28" s="1"/>
    </row>
    <row r="29" spans="1:9" x14ac:dyDescent="0.25">
      <c r="A29" s="9" t="s">
        <v>43</v>
      </c>
      <c r="B29" s="10">
        <v>121</v>
      </c>
      <c r="C29" s="10">
        <v>124</v>
      </c>
      <c r="D29" s="10">
        <v>672</v>
      </c>
      <c r="E29" s="10">
        <v>740</v>
      </c>
      <c r="F29" s="11">
        <f t="shared" si="0"/>
        <v>10.11904761904762</v>
      </c>
      <c r="G29" s="1"/>
      <c r="H29" s="1"/>
      <c r="I29" s="1"/>
    </row>
    <row r="30" spans="1:9" x14ac:dyDescent="0.25">
      <c r="A30" s="12" t="s">
        <v>44</v>
      </c>
      <c r="B30" s="13">
        <v>78</v>
      </c>
      <c r="C30" s="13">
        <v>77</v>
      </c>
      <c r="D30" s="13">
        <v>540</v>
      </c>
      <c r="E30" s="13">
        <v>464</v>
      </c>
      <c r="F30" s="14">
        <f t="shared" si="0"/>
        <v>-14.074074074074076</v>
      </c>
      <c r="G30" s="1"/>
      <c r="H30" s="1"/>
      <c r="I30" s="1"/>
    </row>
    <row r="31" spans="1:9" x14ac:dyDescent="0.25">
      <c r="A31" s="9" t="s">
        <v>45</v>
      </c>
      <c r="B31" s="10">
        <v>225</v>
      </c>
      <c r="C31" s="10">
        <v>226</v>
      </c>
      <c r="D31" s="10">
        <v>1265</v>
      </c>
      <c r="E31" s="10">
        <v>1310</v>
      </c>
      <c r="F31" s="11">
        <f t="shared" si="0"/>
        <v>3.5573122529644223</v>
      </c>
      <c r="G31" s="1"/>
      <c r="H31" s="1"/>
      <c r="I31" s="1"/>
    </row>
    <row r="32" spans="1:9" x14ac:dyDescent="0.25">
      <c r="A32" s="12" t="s">
        <v>46</v>
      </c>
      <c r="B32" s="13">
        <v>671</v>
      </c>
      <c r="C32" s="13">
        <v>624</v>
      </c>
      <c r="D32" s="13">
        <v>3853</v>
      </c>
      <c r="E32" s="13">
        <v>3716</v>
      </c>
      <c r="F32" s="14">
        <f t="shared" si="0"/>
        <v>-3.555670905787693</v>
      </c>
      <c r="G32" s="1"/>
      <c r="H32" s="1"/>
      <c r="I32" s="1"/>
    </row>
    <row r="33" spans="1:9" x14ac:dyDescent="0.25">
      <c r="A33" s="9" t="s">
        <v>47</v>
      </c>
      <c r="B33" s="10">
        <v>141</v>
      </c>
      <c r="C33" s="10">
        <v>150</v>
      </c>
      <c r="D33" s="10">
        <v>778</v>
      </c>
      <c r="E33" s="10">
        <v>784</v>
      </c>
      <c r="F33" s="11">
        <f t="shared" si="0"/>
        <v>0.7712082262210771</v>
      </c>
      <c r="G33" s="1"/>
      <c r="H33" s="1"/>
      <c r="I33" s="1"/>
    </row>
    <row r="34" spans="1:9" x14ac:dyDescent="0.25">
      <c r="A34" s="12" t="s">
        <v>172</v>
      </c>
      <c r="B34" s="13">
        <v>24</v>
      </c>
      <c r="C34" s="13">
        <v>28</v>
      </c>
      <c r="D34" s="13">
        <v>148</v>
      </c>
      <c r="E34" s="13">
        <v>146</v>
      </c>
      <c r="F34" s="14">
        <f t="shared" si="0"/>
        <v>-1.3513513513513544</v>
      </c>
      <c r="G34" s="1"/>
      <c r="H34" s="1"/>
      <c r="I34" s="1"/>
    </row>
    <row r="35" spans="1:9" x14ac:dyDescent="0.25">
      <c r="A35" s="15" t="s">
        <v>48</v>
      </c>
      <c r="B35" s="16">
        <f>SUM(B7:B34)</f>
        <v>14162</v>
      </c>
      <c r="C35" s="16">
        <f t="shared" ref="C35:E35" si="1">SUM(C7:C34)</f>
        <v>14554</v>
      </c>
      <c r="D35" s="16">
        <f t="shared" si="1"/>
        <v>70511</v>
      </c>
      <c r="E35" s="16">
        <f t="shared" si="1"/>
        <v>71987</v>
      </c>
      <c r="F35" s="17">
        <f t="shared" ref="F35" si="2">((E35*100)/D35)-100</f>
        <v>2.0932904085887287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556</v>
      </c>
      <c r="C39" s="51">
        <f t="shared" si="4"/>
        <v>552</v>
      </c>
      <c r="D39" s="51">
        <f>_xlfn.RANK.EQ(B39,$B$39:$B$66)+COUNTIF($B$39:$B$66,B39)-1</f>
        <v>20</v>
      </c>
      <c r="E39" s="50" t="str">
        <f t="shared" ref="E39:E66" si="6">INDEX($A$39:$B$66,MATCH(ROW()-38,$D$39:$D$66,0),1)</f>
        <v>BALEARES</v>
      </c>
      <c r="F39" s="50">
        <f>LOOKUP(E39,$A$39:$A$66,$B$39:$B$66)</f>
        <v>18995</v>
      </c>
      <c r="G39" s="50">
        <f>LOOKUP(E39,$A$39:$A$66,$C$39:$C$66)</f>
        <v>17702</v>
      </c>
    </row>
    <row r="40" spans="1:9" x14ac:dyDescent="0.25">
      <c r="A40" s="50" t="str">
        <f t="shared" si="5"/>
        <v>ALICANTE</v>
      </c>
      <c r="B40" s="51">
        <f t="shared" si="3"/>
        <v>410</v>
      </c>
      <c r="C40" s="51">
        <f t="shared" si="4"/>
        <v>436</v>
      </c>
      <c r="D40" s="51">
        <f t="shared" ref="D40:D66" si="7">_xlfn.RANK.EQ(B40,$B$39:$B$66)+COUNTIF($B$39:$B$66,B40)-1</f>
        <v>25</v>
      </c>
      <c r="E40" s="50" t="str">
        <f t="shared" si="6"/>
        <v>BAHÍA DE ALGECIRAS</v>
      </c>
      <c r="F40" s="50">
        <f t="shared" ref="F40:F55" si="8">LOOKUP(E40,$A$39:$A$66,$B$39:$B$66)</f>
        <v>13225</v>
      </c>
      <c r="G40" s="50">
        <f t="shared" ref="G40:G66" si="9">LOOKUP(E40,$A$39:$A$66,$C$39:$C$66)</f>
        <v>13828</v>
      </c>
    </row>
    <row r="41" spans="1:9" x14ac:dyDescent="0.25">
      <c r="A41" s="50" t="str">
        <f t="shared" si="5"/>
        <v>ALMERÍA</v>
      </c>
      <c r="B41" s="51">
        <f t="shared" si="3"/>
        <v>850</v>
      </c>
      <c r="C41" s="51">
        <f t="shared" si="4"/>
        <v>646</v>
      </c>
      <c r="D41" s="51">
        <f t="shared" si="7"/>
        <v>13</v>
      </c>
      <c r="E41" s="50" t="str">
        <f t="shared" si="6"/>
        <v>SANTA CRUZ DE TENERIFE</v>
      </c>
      <c r="F41" s="50">
        <f t="shared" si="8"/>
        <v>6233</v>
      </c>
      <c r="G41" s="50">
        <f t="shared" si="9"/>
        <v>6067</v>
      </c>
    </row>
    <row r="42" spans="1:9" x14ac:dyDescent="0.25">
      <c r="A42" s="50" t="str">
        <f t="shared" si="5"/>
        <v>AVILÉS</v>
      </c>
      <c r="B42" s="51">
        <f t="shared" si="3"/>
        <v>404</v>
      </c>
      <c r="C42" s="51">
        <f t="shared" si="4"/>
        <v>420</v>
      </c>
      <c r="D42" s="51">
        <f t="shared" si="7"/>
        <v>26</v>
      </c>
      <c r="E42" s="50" t="str">
        <f t="shared" si="6"/>
        <v>LAS PALMAS</v>
      </c>
      <c r="F42" s="50">
        <f t="shared" si="8"/>
        <v>5746</v>
      </c>
      <c r="G42" s="50">
        <f t="shared" si="9"/>
        <v>5874</v>
      </c>
    </row>
    <row r="43" spans="1:9" x14ac:dyDescent="0.25">
      <c r="A43" s="50" t="str">
        <f t="shared" si="5"/>
        <v>BAHÍA DE ALGECIRAS</v>
      </c>
      <c r="B43" s="51">
        <f t="shared" si="3"/>
        <v>13225</v>
      </c>
      <c r="C43" s="51">
        <f t="shared" si="4"/>
        <v>13828</v>
      </c>
      <c r="D43" s="51">
        <f t="shared" si="7"/>
        <v>2</v>
      </c>
      <c r="E43" s="50" t="str">
        <f t="shared" si="6"/>
        <v>CEUTA</v>
      </c>
      <c r="F43" s="50">
        <f t="shared" si="8"/>
        <v>5181</v>
      </c>
      <c r="G43" s="50">
        <f t="shared" si="9"/>
        <v>5180</v>
      </c>
    </row>
    <row r="44" spans="1:9" x14ac:dyDescent="0.25">
      <c r="A44" s="50" t="str">
        <f t="shared" si="5"/>
        <v>BAHÍA DE CÁDIZ</v>
      </c>
      <c r="B44" s="51">
        <f t="shared" si="3"/>
        <v>534</v>
      </c>
      <c r="C44" s="51">
        <f t="shared" si="4"/>
        <v>421</v>
      </c>
      <c r="D44" s="51">
        <f t="shared" si="7"/>
        <v>22</v>
      </c>
      <c r="E44" s="50" t="str">
        <f t="shared" si="6"/>
        <v>BARCELONA</v>
      </c>
      <c r="F44" s="50">
        <f t="shared" si="8"/>
        <v>4215</v>
      </c>
      <c r="G44" s="50">
        <f t="shared" si="9"/>
        <v>4173</v>
      </c>
    </row>
    <row r="45" spans="1:9" x14ac:dyDescent="0.25">
      <c r="A45" s="50" t="str">
        <f t="shared" si="5"/>
        <v>BALEARES</v>
      </c>
      <c r="B45" s="51">
        <f t="shared" si="3"/>
        <v>18995</v>
      </c>
      <c r="C45" s="51">
        <f t="shared" si="4"/>
        <v>17702</v>
      </c>
      <c r="D45" s="51">
        <f t="shared" si="7"/>
        <v>1</v>
      </c>
      <c r="E45" s="50" t="str">
        <f t="shared" si="6"/>
        <v>VALENCIA</v>
      </c>
      <c r="F45" s="50">
        <f t="shared" si="8"/>
        <v>3716</v>
      </c>
      <c r="G45" s="50">
        <f t="shared" si="9"/>
        <v>3853</v>
      </c>
    </row>
    <row r="46" spans="1:9" x14ac:dyDescent="0.25">
      <c r="A46" s="50" t="str">
        <f t="shared" si="5"/>
        <v>BARCELONA</v>
      </c>
      <c r="B46" s="51">
        <f t="shared" si="3"/>
        <v>4215</v>
      </c>
      <c r="C46" s="51">
        <f t="shared" si="4"/>
        <v>4173</v>
      </c>
      <c r="D46" s="51">
        <f t="shared" si="7"/>
        <v>6</v>
      </c>
      <c r="E46" s="50" t="str">
        <f t="shared" si="6"/>
        <v>BILBAO</v>
      </c>
      <c r="F46" s="50">
        <f t="shared" si="8"/>
        <v>1386</v>
      </c>
      <c r="G46" s="50">
        <f t="shared" si="9"/>
        <v>1381</v>
      </c>
    </row>
    <row r="47" spans="1:9" x14ac:dyDescent="0.25">
      <c r="A47" s="50" t="str">
        <f t="shared" si="5"/>
        <v>BILBAO</v>
      </c>
      <c r="B47" s="51">
        <f t="shared" si="3"/>
        <v>1386</v>
      </c>
      <c r="C47" s="51">
        <f t="shared" si="4"/>
        <v>1381</v>
      </c>
      <c r="D47" s="51">
        <f t="shared" si="7"/>
        <v>8</v>
      </c>
      <c r="E47" s="50" t="str">
        <f t="shared" si="6"/>
        <v>TARRAGONA</v>
      </c>
      <c r="F47" s="50">
        <f t="shared" si="8"/>
        <v>1310</v>
      </c>
      <c r="G47" s="50">
        <f t="shared" si="9"/>
        <v>1265</v>
      </c>
    </row>
    <row r="48" spans="1:9" x14ac:dyDescent="0.25">
      <c r="A48" s="50" t="str">
        <f t="shared" si="5"/>
        <v>CARTAGENA</v>
      </c>
      <c r="B48" s="51">
        <f t="shared" si="3"/>
        <v>995</v>
      </c>
      <c r="C48" s="51">
        <f t="shared" si="4"/>
        <v>929</v>
      </c>
      <c r="D48" s="51">
        <f t="shared" si="7"/>
        <v>11</v>
      </c>
      <c r="E48" s="50" t="str">
        <f t="shared" si="6"/>
        <v>HUELVA</v>
      </c>
      <c r="F48" s="50">
        <f t="shared" si="8"/>
        <v>1129</v>
      </c>
      <c r="G48" s="50">
        <f t="shared" si="9"/>
        <v>1017</v>
      </c>
    </row>
    <row r="49" spans="1:7" x14ac:dyDescent="0.25">
      <c r="A49" s="50" t="str">
        <f t="shared" si="5"/>
        <v>CASTELLÓN</v>
      </c>
      <c r="B49" s="51">
        <f t="shared" si="3"/>
        <v>838</v>
      </c>
      <c r="C49" s="51">
        <f t="shared" si="4"/>
        <v>802</v>
      </c>
      <c r="D49" s="51">
        <f t="shared" si="7"/>
        <v>14</v>
      </c>
      <c r="E49" s="50" t="str">
        <f t="shared" si="6"/>
        <v>CARTAGENA</v>
      </c>
      <c r="F49" s="50">
        <f t="shared" si="8"/>
        <v>995</v>
      </c>
      <c r="G49" s="50">
        <f t="shared" si="9"/>
        <v>929</v>
      </c>
    </row>
    <row r="50" spans="1:7" x14ac:dyDescent="0.25">
      <c r="A50" s="50" t="str">
        <f t="shared" si="5"/>
        <v>CEUTA</v>
      </c>
      <c r="B50" s="51">
        <f t="shared" si="3"/>
        <v>5181</v>
      </c>
      <c r="C50" s="51">
        <f t="shared" si="4"/>
        <v>5180</v>
      </c>
      <c r="D50" s="51">
        <f t="shared" si="7"/>
        <v>5</v>
      </c>
      <c r="E50" s="50" t="str">
        <f t="shared" si="6"/>
        <v>MELILLA</v>
      </c>
      <c r="F50" s="50">
        <f t="shared" si="8"/>
        <v>937</v>
      </c>
      <c r="G50" s="50">
        <f t="shared" si="9"/>
        <v>700</v>
      </c>
    </row>
    <row r="51" spans="1:7" x14ac:dyDescent="0.25">
      <c r="A51" s="50" t="str">
        <f t="shared" si="5"/>
        <v>FERROL-SAN CIBRAO</v>
      </c>
      <c r="B51" s="51">
        <f t="shared" si="3"/>
        <v>546</v>
      </c>
      <c r="C51" s="51">
        <f t="shared" si="4"/>
        <v>522</v>
      </c>
      <c r="D51" s="51">
        <f t="shared" si="7"/>
        <v>21</v>
      </c>
      <c r="E51" s="50" t="str">
        <f t="shared" si="6"/>
        <v>ALMERÍA</v>
      </c>
      <c r="F51" s="50">
        <f t="shared" si="8"/>
        <v>850</v>
      </c>
      <c r="G51" s="50">
        <f t="shared" si="9"/>
        <v>646</v>
      </c>
    </row>
    <row r="52" spans="1:7" x14ac:dyDescent="0.25">
      <c r="A52" s="50" t="str">
        <f t="shared" si="5"/>
        <v>GIJÓN</v>
      </c>
      <c r="B52" s="51">
        <f t="shared" si="3"/>
        <v>620</v>
      </c>
      <c r="C52" s="51">
        <f t="shared" si="4"/>
        <v>599</v>
      </c>
      <c r="D52" s="51">
        <f t="shared" si="7"/>
        <v>18</v>
      </c>
      <c r="E52" s="50" t="str">
        <f t="shared" si="6"/>
        <v>CASTELLÓN</v>
      </c>
      <c r="F52" s="50">
        <f t="shared" si="8"/>
        <v>838</v>
      </c>
      <c r="G52" s="50">
        <f t="shared" si="9"/>
        <v>802</v>
      </c>
    </row>
    <row r="53" spans="1:7" x14ac:dyDescent="0.25">
      <c r="A53" s="50" t="str">
        <f t="shared" si="5"/>
        <v>HUELVA</v>
      </c>
      <c r="B53" s="51">
        <f t="shared" si="3"/>
        <v>1129</v>
      </c>
      <c r="C53" s="51">
        <f t="shared" si="4"/>
        <v>1017</v>
      </c>
      <c r="D53" s="51">
        <f t="shared" si="7"/>
        <v>10</v>
      </c>
      <c r="E53" s="50" t="str">
        <f t="shared" si="6"/>
        <v>VIGO</v>
      </c>
      <c r="F53" s="50">
        <f t="shared" si="8"/>
        <v>784</v>
      </c>
      <c r="G53" s="50">
        <f t="shared" si="9"/>
        <v>778</v>
      </c>
    </row>
    <row r="54" spans="1:7" x14ac:dyDescent="0.25">
      <c r="A54" s="50" t="str">
        <f t="shared" si="5"/>
        <v>LAS PALMAS</v>
      </c>
      <c r="B54" s="51">
        <f t="shared" si="3"/>
        <v>5746</v>
      </c>
      <c r="C54" s="51">
        <f t="shared" si="4"/>
        <v>5874</v>
      </c>
      <c r="D54" s="51">
        <f t="shared" si="7"/>
        <v>4</v>
      </c>
      <c r="E54" s="50" t="str">
        <f t="shared" si="6"/>
        <v>MÁLAGA</v>
      </c>
      <c r="F54" s="50">
        <f t="shared" si="8"/>
        <v>754</v>
      </c>
      <c r="G54" s="50">
        <f t="shared" si="9"/>
        <v>648</v>
      </c>
    </row>
    <row r="55" spans="1:7" x14ac:dyDescent="0.25">
      <c r="A55" s="50" t="str">
        <f t="shared" si="5"/>
        <v>MÁLAGA</v>
      </c>
      <c r="B55" s="51">
        <f t="shared" si="3"/>
        <v>754</v>
      </c>
      <c r="C55" s="51">
        <f t="shared" si="4"/>
        <v>648</v>
      </c>
      <c r="D55" s="51">
        <f t="shared" si="7"/>
        <v>16</v>
      </c>
      <c r="E55" s="50" t="str">
        <f t="shared" si="6"/>
        <v>SANTANDER</v>
      </c>
      <c r="F55" s="50">
        <f t="shared" si="8"/>
        <v>740</v>
      </c>
      <c r="G55" s="50">
        <f t="shared" si="9"/>
        <v>672</v>
      </c>
    </row>
    <row r="56" spans="1:7" x14ac:dyDescent="0.25">
      <c r="A56" s="50" t="str">
        <f t="shared" si="5"/>
        <v>MARÍN Y RÍA DE PONTEVEDRA</v>
      </c>
      <c r="B56" s="51">
        <f t="shared" si="3"/>
        <v>258</v>
      </c>
      <c r="C56" s="51">
        <f t="shared" si="4"/>
        <v>265</v>
      </c>
      <c r="D56" s="51">
        <f t="shared" si="7"/>
        <v>27</v>
      </c>
      <c r="E56" s="50" t="str">
        <f t="shared" si="6"/>
        <v>GIJÓN</v>
      </c>
      <c r="F56" s="50">
        <f t="shared" ref="F56:F66" si="10">LOOKUP(E56,$A$39:$A$66,$B$39:$B$66)</f>
        <v>620</v>
      </c>
      <c r="G56" s="50">
        <f t="shared" si="9"/>
        <v>599</v>
      </c>
    </row>
    <row r="57" spans="1:7" x14ac:dyDescent="0.25">
      <c r="A57" s="50" t="str">
        <f t="shared" si="5"/>
        <v>MELILLA</v>
      </c>
      <c r="B57" s="51">
        <f t="shared" si="3"/>
        <v>937</v>
      </c>
      <c r="C57" s="51">
        <f t="shared" si="4"/>
        <v>700</v>
      </c>
      <c r="D57" s="51">
        <f t="shared" si="7"/>
        <v>12</v>
      </c>
      <c r="E57" s="50" t="str">
        <f t="shared" si="6"/>
        <v>MOTRIL</v>
      </c>
      <c r="F57" s="50">
        <f t="shared" si="10"/>
        <v>602</v>
      </c>
      <c r="G57" s="50">
        <f t="shared" si="9"/>
        <v>567</v>
      </c>
    </row>
    <row r="58" spans="1:7" x14ac:dyDescent="0.25">
      <c r="A58" s="50" t="str">
        <f t="shared" si="5"/>
        <v>MOTRIL</v>
      </c>
      <c r="B58" s="51">
        <f t="shared" si="3"/>
        <v>602</v>
      </c>
      <c r="C58" s="51">
        <f t="shared" si="4"/>
        <v>567</v>
      </c>
      <c r="D58" s="51">
        <f t="shared" si="7"/>
        <v>19</v>
      </c>
      <c r="E58" s="50" t="str">
        <f t="shared" si="6"/>
        <v>A CORUÑA</v>
      </c>
      <c r="F58" s="50">
        <f t="shared" si="10"/>
        <v>556</v>
      </c>
      <c r="G58" s="50">
        <f t="shared" si="9"/>
        <v>552</v>
      </c>
    </row>
    <row r="59" spans="1:7" x14ac:dyDescent="0.25">
      <c r="A59" s="50" t="str">
        <f t="shared" si="5"/>
        <v>PASAIA</v>
      </c>
      <c r="B59" s="51">
        <f t="shared" si="3"/>
        <v>413</v>
      </c>
      <c r="C59" s="51">
        <f t="shared" si="4"/>
        <v>526</v>
      </c>
      <c r="D59" s="51">
        <f t="shared" si="7"/>
        <v>24</v>
      </c>
      <c r="E59" s="50" t="str">
        <f t="shared" si="6"/>
        <v>FERROL-SAN CIBRAO</v>
      </c>
      <c r="F59" s="50">
        <f t="shared" si="10"/>
        <v>546</v>
      </c>
      <c r="G59" s="50">
        <f t="shared" si="9"/>
        <v>522</v>
      </c>
    </row>
    <row r="60" spans="1:7" x14ac:dyDescent="0.25">
      <c r="A60" s="50" t="str">
        <f t="shared" si="5"/>
        <v>SANTA CRUZ DE TENERIFE</v>
      </c>
      <c r="B60" s="51">
        <f t="shared" si="3"/>
        <v>6233</v>
      </c>
      <c r="C60" s="51">
        <f t="shared" si="4"/>
        <v>6067</v>
      </c>
      <c r="D60" s="51">
        <f t="shared" si="7"/>
        <v>3</v>
      </c>
      <c r="E60" s="50" t="str">
        <f t="shared" si="6"/>
        <v>BAHÍA DE CÁDIZ</v>
      </c>
      <c r="F60" s="50">
        <f t="shared" si="10"/>
        <v>534</v>
      </c>
      <c r="G60" s="50">
        <f t="shared" si="9"/>
        <v>421</v>
      </c>
    </row>
    <row r="61" spans="1:7" x14ac:dyDescent="0.25">
      <c r="A61" s="50" t="str">
        <f t="shared" si="5"/>
        <v>SANTANDER</v>
      </c>
      <c r="B61" s="51">
        <f t="shared" si="3"/>
        <v>740</v>
      </c>
      <c r="C61" s="51">
        <f t="shared" si="4"/>
        <v>672</v>
      </c>
      <c r="D61" s="51">
        <f t="shared" si="7"/>
        <v>17</v>
      </c>
      <c r="E61" s="50" t="str">
        <f t="shared" si="6"/>
        <v>SEVILLA</v>
      </c>
      <c r="F61" s="50">
        <f t="shared" si="10"/>
        <v>464</v>
      </c>
      <c r="G61" s="50">
        <f t="shared" si="9"/>
        <v>540</v>
      </c>
    </row>
    <row r="62" spans="1:7" x14ac:dyDescent="0.25">
      <c r="A62" s="50" t="str">
        <f t="shared" si="5"/>
        <v>SEVILLA</v>
      </c>
      <c r="B62" s="51">
        <f t="shared" si="3"/>
        <v>464</v>
      </c>
      <c r="C62" s="51">
        <f t="shared" si="4"/>
        <v>540</v>
      </c>
      <c r="D62" s="51">
        <f t="shared" si="7"/>
        <v>23</v>
      </c>
      <c r="E62" s="50" t="str">
        <f t="shared" si="6"/>
        <v>PASAIA</v>
      </c>
      <c r="F62" s="50">
        <f t="shared" si="10"/>
        <v>413</v>
      </c>
      <c r="G62" s="50">
        <f t="shared" si="9"/>
        <v>526</v>
      </c>
    </row>
    <row r="63" spans="1:7" x14ac:dyDescent="0.25">
      <c r="A63" s="50" t="str">
        <f t="shared" si="5"/>
        <v>TARRAGONA</v>
      </c>
      <c r="B63" s="51">
        <f t="shared" si="3"/>
        <v>1310</v>
      </c>
      <c r="C63" s="51">
        <f t="shared" si="4"/>
        <v>1265</v>
      </c>
      <c r="D63" s="51">
        <f t="shared" si="7"/>
        <v>9</v>
      </c>
      <c r="E63" s="50" t="str">
        <f t="shared" si="6"/>
        <v>ALICANTE</v>
      </c>
      <c r="F63" s="50">
        <f t="shared" si="10"/>
        <v>410</v>
      </c>
      <c r="G63" s="50">
        <f t="shared" si="9"/>
        <v>436</v>
      </c>
    </row>
    <row r="64" spans="1:7" x14ac:dyDescent="0.25">
      <c r="A64" s="50" t="str">
        <f t="shared" si="5"/>
        <v>VALENCIA</v>
      </c>
      <c r="B64" s="51">
        <f t="shared" si="3"/>
        <v>3716</v>
      </c>
      <c r="C64" s="51">
        <f t="shared" si="4"/>
        <v>3853</v>
      </c>
      <c r="D64" s="51">
        <f t="shared" si="7"/>
        <v>7</v>
      </c>
      <c r="E64" s="50" t="str">
        <f t="shared" si="6"/>
        <v>AVILÉS</v>
      </c>
      <c r="F64" s="50">
        <f t="shared" si="10"/>
        <v>404</v>
      </c>
      <c r="G64" s="50">
        <f t="shared" si="9"/>
        <v>420</v>
      </c>
    </row>
    <row r="65" spans="1:7" x14ac:dyDescent="0.25">
      <c r="A65" s="50" t="str">
        <f t="shared" si="5"/>
        <v>VIGO</v>
      </c>
      <c r="B65" s="51">
        <f t="shared" si="3"/>
        <v>784</v>
      </c>
      <c r="C65" s="51">
        <f t="shared" si="4"/>
        <v>778</v>
      </c>
      <c r="D65" s="51">
        <f t="shared" si="7"/>
        <v>15</v>
      </c>
      <c r="E65" s="50" t="str">
        <f t="shared" si="6"/>
        <v>MARÍN Y RÍA DE PONTEVEDRA</v>
      </c>
      <c r="F65" s="50">
        <f t="shared" si="10"/>
        <v>258</v>
      </c>
      <c r="G65" s="50">
        <f t="shared" si="9"/>
        <v>265</v>
      </c>
    </row>
    <row r="66" spans="1:7" x14ac:dyDescent="0.25">
      <c r="A66" s="50" t="str">
        <f t="shared" si="5"/>
        <v>VILAGARCÍA</v>
      </c>
      <c r="B66" s="51">
        <f t="shared" si="3"/>
        <v>146</v>
      </c>
      <c r="C66" s="51">
        <f t="shared" si="4"/>
        <v>148</v>
      </c>
      <c r="D66" s="51">
        <f t="shared" si="7"/>
        <v>28</v>
      </c>
      <c r="E66" s="50" t="str">
        <f t="shared" si="6"/>
        <v>VILAGARCÍA</v>
      </c>
      <c r="F66" s="50">
        <f t="shared" si="10"/>
        <v>146</v>
      </c>
      <c r="G66" s="50">
        <f t="shared" si="9"/>
        <v>148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1241698</v>
      </c>
      <c r="C7" s="10">
        <v>1496515</v>
      </c>
      <c r="D7" s="10">
        <v>8733018</v>
      </c>
      <c r="E7" s="10">
        <v>9724664</v>
      </c>
      <c r="F7" s="11">
        <f>((E7*100)/D7)-100</f>
        <v>11.355135189232399</v>
      </c>
      <c r="G7" s="1"/>
      <c r="H7" s="1"/>
      <c r="I7" s="1"/>
    </row>
    <row r="8" spans="1:12" x14ac:dyDescent="0.25">
      <c r="A8" s="12" t="s">
        <v>31</v>
      </c>
      <c r="B8" s="13">
        <v>1020063</v>
      </c>
      <c r="C8" s="13">
        <v>997813</v>
      </c>
      <c r="D8" s="13">
        <v>5457448</v>
      </c>
      <c r="E8" s="13">
        <v>5686639</v>
      </c>
      <c r="F8" s="14">
        <f t="shared" ref="F8:F34" si="0">((E8*100)/D8)-100</f>
        <v>4.1996002527188523</v>
      </c>
      <c r="G8" s="1"/>
      <c r="H8" s="1"/>
      <c r="I8" s="1"/>
    </row>
    <row r="9" spans="1:12" x14ac:dyDescent="0.25">
      <c r="A9" s="9" t="s">
        <v>164</v>
      </c>
      <c r="B9" s="10">
        <v>2233852</v>
      </c>
      <c r="C9" s="10">
        <v>2908077</v>
      </c>
      <c r="D9" s="10">
        <v>11743995</v>
      </c>
      <c r="E9" s="10">
        <v>13955459</v>
      </c>
      <c r="F9" s="11">
        <f t="shared" si="0"/>
        <v>18.83059384817517</v>
      </c>
      <c r="G9" s="1"/>
      <c r="H9" s="1"/>
      <c r="I9" s="1"/>
    </row>
    <row r="10" spans="1:12" x14ac:dyDescent="0.25">
      <c r="A10" s="12" t="s">
        <v>166</v>
      </c>
      <c r="B10" s="13">
        <v>491169</v>
      </c>
      <c r="C10" s="13">
        <v>529265</v>
      </c>
      <c r="D10" s="13">
        <v>2887448</v>
      </c>
      <c r="E10" s="13">
        <v>2799513</v>
      </c>
      <c r="F10" s="14">
        <f t="shared" si="0"/>
        <v>-3.0454228093458369</v>
      </c>
      <c r="G10" s="1"/>
      <c r="H10" s="1"/>
      <c r="I10" s="1"/>
    </row>
    <row r="11" spans="1:12" x14ac:dyDescent="0.25">
      <c r="A11" s="9" t="s">
        <v>167</v>
      </c>
      <c r="B11" s="10">
        <v>36051832</v>
      </c>
      <c r="C11" s="10">
        <v>33794290</v>
      </c>
      <c r="D11" s="10">
        <v>216964661</v>
      </c>
      <c r="E11" s="10">
        <v>197274358</v>
      </c>
      <c r="F11" s="11">
        <f t="shared" si="0"/>
        <v>-9.0753502940278423</v>
      </c>
      <c r="G11" s="1"/>
      <c r="H11" s="1"/>
      <c r="I11" s="1"/>
    </row>
    <row r="12" spans="1:12" x14ac:dyDescent="0.25">
      <c r="A12" s="12" t="s">
        <v>168</v>
      </c>
      <c r="B12" s="13">
        <v>1786671</v>
      </c>
      <c r="C12" s="13">
        <v>1607067</v>
      </c>
      <c r="D12" s="13">
        <v>10376262</v>
      </c>
      <c r="E12" s="13">
        <v>10958608</v>
      </c>
      <c r="F12" s="14">
        <f t="shared" si="0"/>
        <v>5.6122908230343427</v>
      </c>
      <c r="G12" s="1"/>
      <c r="H12" s="1"/>
      <c r="I12" s="1"/>
    </row>
    <row r="13" spans="1:12" x14ac:dyDescent="0.25">
      <c r="A13" s="9" t="s">
        <v>32</v>
      </c>
      <c r="B13" s="10">
        <v>21611158</v>
      </c>
      <c r="C13" s="10">
        <v>24399238</v>
      </c>
      <c r="D13" s="10">
        <v>95097827</v>
      </c>
      <c r="E13" s="10">
        <v>101269123</v>
      </c>
      <c r="F13" s="11">
        <f t="shared" si="0"/>
        <v>6.4894185226756065</v>
      </c>
      <c r="G13" s="1"/>
      <c r="H13" s="1"/>
      <c r="I13" s="1"/>
    </row>
    <row r="14" spans="1:12" x14ac:dyDescent="0.25">
      <c r="A14" s="12" t="s">
        <v>33</v>
      </c>
      <c r="B14" s="13">
        <v>27990335</v>
      </c>
      <c r="C14" s="13">
        <v>28204019</v>
      </c>
      <c r="D14" s="13">
        <v>144000906</v>
      </c>
      <c r="E14" s="13">
        <v>148867478</v>
      </c>
      <c r="F14" s="14">
        <f t="shared" si="0"/>
        <v>3.3795426259331975</v>
      </c>
      <c r="G14" s="1"/>
      <c r="H14" s="1"/>
      <c r="I14" s="1"/>
    </row>
    <row r="15" spans="1:12" x14ac:dyDescent="0.25">
      <c r="A15" s="9" t="s">
        <v>34</v>
      </c>
      <c r="B15" s="10">
        <v>3955306</v>
      </c>
      <c r="C15" s="10">
        <v>3851667</v>
      </c>
      <c r="D15" s="10">
        <v>21533024</v>
      </c>
      <c r="E15" s="10">
        <v>22345343</v>
      </c>
      <c r="F15" s="11">
        <f t="shared" si="0"/>
        <v>3.7724334491987719</v>
      </c>
      <c r="G15" s="1"/>
      <c r="H15" s="1"/>
      <c r="I15" s="1"/>
    </row>
    <row r="16" spans="1:12" x14ac:dyDescent="0.25">
      <c r="A16" s="12" t="s">
        <v>35</v>
      </c>
      <c r="B16" s="13">
        <v>2814459</v>
      </c>
      <c r="C16" s="13">
        <v>3343211</v>
      </c>
      <c r="D16" s="13">
        <v>17673238</v>
      </c>
      <c r="E16" s="13">
        <v>18991762</v>
      </c>
      <c r="F16" s="14">
        <f t="shared" si="0"/>
        <v>7.4605683463324652</v>
      </c>
      <c r="G16" s="1"/>
      <c r="H16" s="1"/>
      <c r="I16" s="1"/>
    </row>
    <row r="17" spans="1:9" x14ac:dyDescent="0.25">
      <c r="A17" s="9" t="s">
        <v>169</v>
      </c>
      <c r="B17" s="10">
        <v>1976541</v>
      </c>
      <c r="C17" s="10">
        <v>2091534</v>
      </c>
      <c r="D17" s="10">
        <v>11093788</v>
      </c>
      <c r="E17" s="10">
        <v>12142888</v>
      </c>
      <c r="F17" s="11">
        <f t="shared" si="0"/>
        <v>9.4566436640036784</v>
      </c>
      <c r="G17" s="1"/>
      <c r="H17" s="1"/>
      <c r="I17" s="1"/>
    </row>
    <row r="18" spans="1:9" x14ac:dyDescent="0.25">
      <c r="A18" s="12" t="s">
        <v>36</v>
      </c>
      <c r="B18" s="13">
        <v>5035169</v>
      </c>
      <c r="C18" s="13">
        <v>5062586</v>
      </c>
      <c r="D18" s="13">
        <v>30113749</v>
      </c>
      <c r="E18" s="13">
        <v>30396956</v>
      </c>
      <c r="F18" s="14">
        <f t="shared" si="0"/>
        <v>0.94045746346627368</v>
      </c>
      <c r="G18" s="1"/>
      <c r="H18" s="1"/>
      <c r="I18" s="1"/>
    </row>
    <row r="19" spans="1:9" x14ac:dyDescent="0.25">
      <c r="A19" s="9" t="s">
        <v>37</v>
      </c>
      <c r="B19" s="10">
        <v>1492378</v>
      </c>
      <c r="C19" s="10">
        <v>1388880</v>
      </c>
      <c r="D19" s="10">
        <v>8050152</v>
      </c>
      <c r="E19" s="10">
        <v>7342111</v>
      </c>
      <c r="F19" s="11">
        <f t="shared" si="0"/>
        <v>-8.7953742985225603</v>
      </c>
      <c r="G19" s="1"/>
      <c r="H19" s="1"/>
      <c r="I19" s="1"/>
    </row>
    <row r="20" spans="1:9" x14ac:dyDescent="0.25">
      <c r="A20" s="12" t="s">
        <v>170</v>
      </c>
      <c r="B20" s="13">
        <v>1797375</v>
      </c>
      <c r="C20" s="13">
        <v>1673804</v>
      </c>
      <c r="D20" s="13">
        <v>10041693</v>
      </c>
      <c r="E20" s="13">
        <v>9612043</v>
      </c>
      <c r="F20" s="14">
        <f t="shared" si="0"/>
        <v>-4.2786609787811614</v>
      </c>
      <c r="G20" s="1"/>
      <c r="H20" s="1"/>
      <c r="I20" s="1"/>
    </row>
    <row r="21" spans="1:9" x14ac:dyDescent="0.25">
      <c r="A21" s="9" t="s">
        <v>38</v>
      </c>
      <c r="B21" s="10">
        <v>2502773</v>
      </c>
      <c r="C21" s="10">
        <v>3113136</v>
      </c>
      <c r="D21" s="10">
        <v>15209907</v>
      </c>
      <c r="E21" s="10">
        <v>16853243</v>
      </c>
      <c r="F21" s="11">
        <f t="shared" si="0"/>
        <v>10.804379014283256</v>
      </c>
      <c r="G21" s="1"/>
      <c r="H21" s="1"/>
      <c r="I21" s="1"/>
    </row>
    <row r="22" spans="1:9" x14ac:dyDescent="0.25">
      <c r="A22" s="12" t="s">
        <v>59</v>
      </c>
      <c r="B22" s="13">
        <v>17145680</v>
      </c>
      <c r="C22" s="13">
        <v>16943535</v>
      </c>
      <c r="D22" s="13">
        <v>118887425</v>
      </c>
      <c r="E22" s="13">
        <v>114220533</v>
      </c>
      <c r="F22" s="14">
        <f t="shared" si="0"/>
        <v>-3.9254715122309989</v>
      </c>
      <c r="G22" s="1"/>
      <c r="H22" s="1"/>
      <c r="I22" s="1"/>
    </row>
    <row r="23" spans="1:9" x14ac:dyDescent="0.25">
      <c r="A23" s="9" t="s">
        <v>171</v>
      </c>
      <c r="B23" s="10">
        <v>2981898</v>
      </c>
      <c r="C23" s="10">
        <v>2485328</v>
      </c>
      <c r="D23" s="10">
        <v>16039745</v>
      </c>
      <c r="E23" s="10">
        <v>17594769</v>
      </c>
      <c r="F23" s="11">
        <f t="shared" si="0"/>
        <v>9.6948174674846825</v>
      </c>
      <c r="G23" s="1"/>
      <c r="H23" s="1"/>
      <c r="I23" s="1"/>
    </row>
    <row r="24" spans="1:9" x14ac:dyDescent="0.25">
      <c r="A24" s="12" t="s">
        <v>173</v>
      </c>
      <c r="B24" s="13">
        <v>493079</v>
      </c>
      <c r="C24" s="13">
        <v>393741</v>
      </c>
      <c r="D24" s="13">
        <v>2058614</v>
      </c>
      <c r="E24" s="13">
        <v>2198202</v>
      </c>
      <c r="F24" s="14">
        <f t="shared" si="0"/>
        <v>6.7806786507815389</v>
      </c>
      <c r="G24" s="1"/>
      <c r="H24" s="1"/>
      <c r="I24" s="1"/>
    </row>
    <row r="25" spans="1:9" x14ac:dyDescent="0.25">
      <c r="A25" s="9" t="s">
        <v>39</v>
      </c>
      <c r="B25" s="10">
        <v>2738080</v>
      </c>
      <c r="C25" s="10">
        <v>3016357</v>
      </c>
      <c r="D25" s="10">
        <v>15697601</v>
      </c>
      <c r="E25" s="10">
        <v>18805943</v>
      </c>
      <c r="F25" s="11">
        <f t="shared" si="0"/>
        <v>19.801382389576602</v>
      </c>
      <c r="G25" s="1"/>
      <c r="H25" s="1"/>
      <c r="I25" s="1"/>
    </row>
    <row r="26" spans="1:9" x14ac:dyDescent="0.25">
      <c r="A26" s="12" t="s">
        <v>40</v>
      </c>
      <c r="B26" s="13">
        <v>1627387</v>
      </c>
      <c r="C26" s="13">
        <v>1675168</v>
      </c>
      <c r="D26" s="13">
        <v>9796011</v>
      </c>
      <c r="E26" s="13">
        <v>9441329</v>
      </c>
      <c r="F26" s="14">
        <f t="shared" si="0"/>
        <v>-3.6206778452984594</v>
      </c>
      <c r="G26" s="1"/>
      <c r="H26" s="1"/>
      <c r="I26" s="1"/>
    </row>
    <row r="27" spans="1:9" x14ac:dyDescent="0.25">
      <c r="A27" s="9" t="s">
        <v>41</v>
      </c>
      <c r="B27" s="10">
        <v>692029</v>
      </c>
      <c r="C27" s="10">
        <v>572151</v>
      </c>
      <c r="D27" s="10">
        <v>3666490</v>
      </c>
      <c r="E27" s="10">
        <v>3213817</v>
      </c>
      <c r="F27" s="11">
        <f t="shared" si="0"/>
        <v>-12.346222136157465</v>
      </c>
      <c r="G27" s="1"/>
      <c r="H27" s="1"/>
      <c r="I27" s="1"/>
    </row>
    <row r="28" spans="1:9" x14ac:dyDescent="0.25">
      <c r="A28" s="12" t="s">
        <v>42</v>
      </c>
      <c r="B28" s="13">
        <v>12471107</v>
      </c>
      <c r="C28" s="13">
        <v>13175381</v>
      </c>
      <c r="D28" s="13">
        <v>84359950</v>
      </c>
      <c r="E28" s="13">
        <v>86544051</v>
      </c>
      <c r="F28" s="14">
        <f t="shared" si="0"/>
        <v>2.5890259536664075</v>
      </c>
      <c r="G28" s="1"/>
      <c r="H28" s="1"/>
      <c r="I28" s="1"/>
    </row>
    <row r="29" spans="1:9" x14ac:dyDescent="0.25">
      <c r="A29" s="9" t="s">
        <v>43</v>
      </c>
      <c r="B29" s="10">
        <v>2258568</v>
      </c>
      <c r="C29" s="10">
        <v>2487960</v>
      </c>
      <c r="D29" s="10">
        <v>12571663</v>
      </c>
      <c r="E29" s="10">
        <v>14331904</v>
      </c>
      <c r="F29" s="11">
        <f t="shared" si="0"/>
        <v>14.001655946393086</v>
      </c>
      <c r="G29" s="1"/>
      <c r="H29" s="1"/>
      <c r="I29" s="1"/>
    </row>
    <row r="30" spans="1:9" x14ac:dyDescent="0.25">
      <c r="A30" s="12" t="s">
        <v>44</v>
      </c>
      <c r="B30" s="13">
        <v>433020</v>
      </c>
      <c r="C30" s="13">
        <v>429766</v>
      </c>
      <c r="D30" s="13">
        <v>2871070</v>
      </c>
      <c r="E30" s="13">
        <v>2410309</v>
      </c>
      <c r="F30" s="14">
        <f t="shared" si="0"/>
        <v>-16.048407039884083</v>
      </c>
      <c r="G30" s="1"/>
      <c r="H30" s="1"/>
      <c r="I30" s="1"/>
    </row>
    <row r="31" spans="1:9" x14ac:dyDescent="0.25">
      <c r="A31" s="9" t="s">
        <v>45</v>
      </c>
      <c r="B31" s="10">
        <v>3573877</v>
      </c>
      <c r="C31" s="10">
        <v>4156612</v>
      </c>
      <c r="D31" s="10">
        <v>22532263</v>
      </c>
      <c r="E31" s="10">
        <v>23456339</v>
      </c>
      <c r="F31" s="11">
        <f t="shared" si="0"/>
        <v>4.1011237974632166</v>
      </c>
      <c r="G31" s="1"/>
      <c r="H31" s="1"/>
      <c r="I31" s="1"/>
    </row>
    <row r="32" spans="1:9" x14ac:dyDescent="0.25">
      <c r="A32" s="12" t="s">
        <v>46</v>
      </c>
      <c r="B32" s="13">
        <v>22187320</v>
      </c>
      <c r="C32" s="13">
        <v>20490159</v>
      </c>
      <c r="D32" s="13">
        <v>125586595</v>
      </c>
      <c r="E32" s="13">
        <v>122749564</v>
      </c>
      <c r="F32" s="14">
        <f t="shared" si="0"/>
        <v>-2.2590237437363498</v>
      </c>
      <c r="G32" s="1"/>
      <c r="H32" s="1"/>
      <c r="I32" s="1"/>
    </row>
    <row r="33" spans="1:9" x14ac:dyDescent="0.25">
      <c r="A33" s="9" t="s">
        <v>47</v>
      </c>
      <c r="B33" s="10">
        <v>3399850</v>
      </c>
      <c r="C33" s="10">
        <v>3485286</v>
      </c>
      <c r="D33" s="10">
        <v>16210071</v>
      </c>
      <c r="E33" s="10">
        <v>17464982</v>
      </c>
      <c r="F33" s="11">
        <f t="shared" si="0"/>
        <v>7.7415515329945208</v>
      </c>
      <c r="G33" s="1"/>
      <c r="H33" s="1"/>
      <c r="I33" s="1"/>
    </row>
    <row r="34" spans="1:9" x14ac:dyDescent="0.25">
      <c r="A34" s="12" t="s">
        <v>172</v>
      </c>
      <c r="B34" s="13">
        <v>117024</v>
      </c>
      <c r="C34" s="13">
        <v>152845</v>
      </c>
      <c r="D34" s="13">
        <v>844659</v>
      </c>
      <c r="E34" s="13">
        <v>934385</v>
      </c>
      <c r="F34" s="14">
        <f t="shared" si="0"/>
        <v>10.622748351701688</v>
      </c>
      <c r="G34" s="1"/>
      <c r="H34" s="1"/>
      <c r="I34" s="1"/>
    </row>
    <row r="35" spans="1:9" x14ac:dyDescent="0.25">
      <c r="A35" s="15" t="s">
        <v>48</v>
      </c>
      <c r="B35" s="16">
        <f>SUM(B7:B34)</f>
        <v>182119698</v>
      </c>
      <c r="C35" s="16">
        <f t="shared" ref="C35:E35" si="1">SUM(C7:C34)</f>
        <v>183925391</v>
      </c>
      <c r="D35" s="16">
        <f t="shared" si="1"/>
        <v>1040099273</v>
      </c>
      <c r="E35" s="16">
        <f t="shared" si="1"/>
        <v>1041586315</v>
      </c>
      <c r="F35" s="17">
        <f t="shared" ref="F35" si="2">((E35*100)/D35)-100</f>
        <v>0.14297116040768287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9724664</v>
      </c>
      <c r="C39" s="51">
        <f t="shared" si="4"/>
        <v>8733018</v>
      </c>
      <c r="D39" s="51">
        <f>_xlfn.RANK.EQ(B39,$B$39:$B$66)+COUNTIF($B$39:$B$66,B39)-1</f>
        <v>19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197274358</v>
      </c>
      <c r="G39" s="50">
        <f>LOOKUP(E39,$A$39:$A$66,$C$39:$C$66)</f>
        <v>216964661</v>
      </c>
    </row>
    <row r="40" spans="1:9" x14ac:dyDescent="0.25">
      <c r="A40" s="50" t="str">
        <f t="shared" si="5"/>
        <v>ALICANTE</v>
      </c>
      <c r="B40" s="51">
        <f t="shared" si="3"/>
        <v>5686639</v>
      </c>
      <c r="C40" s="51">
        <f t="shared" si="4"/>
        <v>5457448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148867478</v>
      </c>
      <c r="G40" s="50">
        <f t="shared" ref="G40:G66" si="9">LOOKUP(E40,$A$39:$A$66,$C$39:$C$66)</f>
        <v>144000906</v>
      </c>
    </row>
    <row r="41" spans="1:9" x14ac:dyDescent="0.25">
      <c r="A41" s="50" t="str">
        <f t="shared" si="5"/>
        <v>ALMERÍA</v>
      </c>
      <c r="B41" s="51">
        <f t="shared" si="3"/>
        <v>13955459</v>
      </c>
      <c r="C41" s="51">
        <f t="shared" si="4"/>
        <v>11743995</v>
      </c>
      <c r="D41" s="51">
        <f t="shared" si="7"/>
        <v>16</v>
      </c>
      <c r="E41" s="50" t="str">
        <f t="shared" si="6"/>
        <v>VALENCIA</v>
      </c>
      <c r="F41" s="50">
        <f t="shared" si="8"/>
        <v>122749564</v>
      </c>
      <c r="G41" s="50">
        <f t="shared" si="9"/>
        <v>125586595</v>
      </c>
    </row>
    <row r="42" spans="1:9" x14ac:dyDescent="0.25">
      <c r="A42" s="50" t="str">
        <f t="shared" si="5"/>
        <v>AVILÉS</v>
      </c>
      <c r="B42" s="51">
        <f t="shared" si="3"/>
        <v>2799513</v>
      </c>
      <c r="C42" s="51">
        <f t="shared" si="4"/>
        <v>2887448</v>
      </c>
      <c r="D42" s="51">
        <f t="shared" si="7"/>
        <v>25</v>
      </c>
      <c r="E42" s="50" t="str">
        <f t="shared" si="6"/>
        <v>LAS PALMAS</v>
      </c>
      <c r="F42" s="50">
        <f t="shared" si="8"/>
        <v>114220533</v>
      </c>
      <c r="G42" s="50">
        <f t="shared" si="9"/>
        <v>118887425</v>
      </c>
    </row>
    <row r="43" spans="1:9" x14ac:dyDescent="0.25">
      <c r="A43" s="50" t="str">
        <f t="shared" si="5"/>
        <v>BAHÍA DE ALGECIRAS</v>
      </c>
      <c r="B43" s="51">
        <f t="shared" si="3"/>
        <v>197274358</v>
      </c>
      <c r="C43" s="51">
        <f t="shared" si="4"/>
        <v>216964661</v>
      </c>
      <c r="D43" s="51">
        <f t="shared" si="7"/>
        <v>1</v>
      </c>
      <c r="E43" s="50" t="str">
        <f t="shared" si="6"/>
        <v>BALEARES</v>
      </c>
      <c r="F43" s="50">
        <f t="shared" si="8"/>
        <v>101269123</v>
      </c>
      <c r="G43" s="50">
        <f t="shared" si="9"/>
        <v>95097827</v>
      </c>
    </row>
    <row r="44" spans="1:9" x14ac:dyDescent="0.25">
      <c r="A44" s="50" t="str">
        <f t="shared" si="5"/>
        <v>BAHÍA DE CÁDIZ</v>
      </c>
      <c r="B44" s="51">
        <f t="shared" si="3"/>
        <v>10958608</v>
      </c>
      <c r="C44" s="51">
        <f t="shared" si="4"/>
        <v>10376262</v>
      </c>
      <c r="D44" s="51">
        <f t="shared" si="7"/>
        <v>18</v>
      </c>
      <c r="E44" s="50" t="str">
        <f t="shared" si="6"/>
        <v>SANTA CRUZ DE TENERIFE</v>
      </c>
      <c r="F44" s="50">
        <f t="shared" si="8"/>
        <v>86544051</v>
      </c>
      <c r="G44" s="50">
        <f t="shared" si="9"/>
        <v>84359950</v>
      </c>
    </row>
    <row r="45" spans="1:9" x14ac:dyDescent="0.25">
      <c r="A45" s="50" t="str">
        <f t="shared" si="5"/>
        <v>BALEARES</v>
      </c>
      <c r="B45" s="51">
        <f t="shared" si="3"/>
        <v>101269123</v>
      </c>
      <c r="C45" s="51">
        <f t="shared" si="4"/>
        <v>95097827</v>
      </c>
      <c r="D45" s="51">
        <f t="shared" si="7"/>
        <v>5</v>
      </c>
      <c r="E45" s="50" t="str">
        <f t="shared" si="6"/>
        <v>CEUTA</v>
      </c>
      <c r="F45" s="50">
        <f t="shared" si="8"/>
        <v>30396956</v>
      </c>
      <c r="G45" s="50">
        <f t="shared" si="9"/>
        <v>30113749</v>
      </c>
    </row>
    <row r="46" spans="1:9" x14ac:dyDescent="0.25">
      <c r="A46" s="50" t="str">
        <f t="shared" si="5"/>
        <v>BARCELONA</v>
      </c>
      <c r="B46" s="51">
        <f t="shared" si="3"/>
        <v>148867478</v>
      </c>
      <c r="C46" s="51">
        <f t="shared" si="4"/>
        <v>144000906</v>
      </c>
      <c r="D46" s="51">
        <f t="shared" si="7"/>
        <v>2</v>
      </c>
      <c r="E46" s="50" t="str">
        <f t="shared" si="6"/>
        <v>TARRAGONA</v>
      </c>
      <c r="F46" s="50">
        <f t="shared" si="8"/>
        <v>23456339</v>
      </c>
      <c r="G46" s="50">
        <f t="shared" si="9"/>
        <v>22532263</v>
      </c>
    </row>
    <row r="47" spans="1:9" x14ac:dyDescent="0.25">
      <c r="A47" s="50" t="str">
        <f t="shared" si="5"/>
        <v>BILBAO</v>
      </c>
      <c r="B47" s="51">
        <f t="shared" si="3"/>
        <v>22345343</v>
      </c>
      <c r="C47" s="51">
        <f t="shared" si="4"/>
        <v>21533024</v>
      </c>
      <c r="D47" s="51">
        <f t="shared" si="7"/>
        <v>9</v>
      </c>
      <c r="E47" s="50" t="str">
        <f t="shared" si="6"/>
        <v>BILBAO</v>
      </c>
      <c r="F47" s="50">
        <f t="shared" si="8"/>
        <v>22345343</v>
      </c>
      <c r="G47" s="50">
        <f t="shared" si="9"/>
        <v>21533024</v>
      </c>
    </row>
    <row r="48" spans="1:9" x14ac:dyDescent="0.25">
      <c r="A48" s="50" t="str">
        <f t="shared" si="5"/>
        <v>CARTAGENA</v>
      </c>
      <c r="B48" s="51">
        <f t="shared" si="3"/>
        <v>18991762</v>
      </c>
      <c r="C48" s="51">
        <f t="shared" si="4"/>
        <v>17673238</v>
      </c>
      <c r="D48" s="51">
        <f t="shared" si="7"/>
        <v>10</v>
      </c>
      <c r="E48" s="50" t="str">
        <f t="shared" si="6"/>
        <v>CARTAGENA</v>
      </c>
      <c r="F48" s="50">
        <f t="shared" si="8"/>
        <v>18991762</v>
      </c>
      <c r="G48" s="50">
        <f t="shared" si="9"/>
        <v>17673238</v>
      </c>
    </row>
    <row r="49" spans="1:7" x14ac:dyDescent="0.25">
      <c r="A49" s="50" t="str">
        <f t="shared" si="5"/>
        <v>CASTELLÓN</v>
      </c>
      <c r="B49" s="51">
        <f t="shared" si="3"/>
        <v>12142888</v>
      </c>
      <c r="C49" s="51">
        <f t="shared" si="4"/>
        <v>11093788</v>
      </c>
      <c r="D49" s="51">
        <f t="shared" si="7"/>
        <v>17</v>
      </c>
      <c r="E49" s="50" t="str">
        <f t="shared" si="6"/>
        <v>MELILLA</v>
      </c>
      <c r="F49" s="50">
        <f t="shared" si="8"/>
        <v>18805943</v>
      </c>
      <c r="G49" s="50">
        <f t="shared" si="9"/>
        <v>15697601</v>
      </c>
    </row>
    <row r="50" spans="1:7" x14ac:dyDescent="0.25">
      <c r="A50" s="50" t="str">
        <f t="shared" si="5"/>
        <v>CEUTA</v>
      </c>
      <c r="B50" s="51">
        <f t="shared" si="3"/>
        <v>30396956</v>
      </c>
      <c r="C50" s="51">
        <f t="shared" si="4"/>
        <v>30113749</v>
      </c>
      <c r="D50" s="51">
        <f t="shared" si="7"/>
        <v>7</v>
      </c>
      <c r="E50" s="50" t="str">
        <f t="shared" si="6"/>
        <v>MÁLAGA</v>
      </c>
      <c r="F50" s="50">
        <f t="shared" si="8"/>
        <v>17594769</v>
      </c>
      <c r="G50" s="50">
        <f t="shared" si="9"/>
        <v>16039745</v>
      </c>
    </row>
    <row r="51" spans="1:7" x14ac:dyDescent="0.25">
      <c r="A51" s="50" t="str">
        <f t="shared" si="5"/>
        <v>FERROL-SAN CIBRAO</v>
      </c>
      <c r="B51" s="51">
        <f t="shared" si="3"/>
        <v>7342111</v>
      </c>
      <c r="C51" s="51">
        <f t="shared" si="4"/>
        <v>8050152</v>
      </c>
      <c r="D51" s="51">
        <f t="shared" si="7"/>
        <v>22</v>
      </c>
      <c r="E51" s="50" t="str">
        <f t="shared" si="6"/>
        <v>VIGO</v>
      </c>
      <c r="F51" s="50">
        <f t="shared" si="8"/>
        <v>17464982</v>
      </c>
      <c r="G51" s="50">
        <f t="shared" si="9"/>
        <v>16210071</v>
      </c>
    </row>
    <row r="52" spans="1:7" x14ac:dyDescent="0.25">
      <c r="A52" s="50" t="str">
        <f t="shared" si="5"/>
        <v>GIJÓN</v>
      </c>
      <c r="B52" s="51">
        <f t="shared" si="3"/>
        <v>9612043</v>
      </c>
      <c r="C52" s="51">
        <f t="shared" si="4"/>
        <v>10041693</v>
      </c>
      <c r="D52" s="51">
        <f t="shared" si="7"/>
        <v>20</v>
      </c>
      <c r="E52" s="50" t="str">
        <f t="shared" si="6"/>
        <v>HUELVA</v>
      </c>
      <c r="F52" s="50">
        <f t="shared" si="8"/>
        <v>16853243</v>
      </c>
      <c r="G52" s="50">
        <f t="shared" si="9"/>
        <v>15209907</v>
      </c>
    </row>
    <row r="53" spans="1:7" x14ac:dyDescent="0.25">
      <c r="A53" s="50" t="str">
        <f t="shared" si="5"/>
        <v>HUELVA</v>
      </c>
      <c r="B53" s="51">
        <f t="shared" si="3"/>
        <v>16853243</v>
      </c>
      <c r="C53" s="51">
        <f t="shared" si="4"/>
        <v>15209907</v>
      </c>
      <c r="D53" s="51">
        <f t="shared" si="7"/>
        <v>14</v>
      </c>
      <c r="E53" s="50" t="str">
        <f t="shared" si="6"/>
        <v>SANTANDER</v>
      </c>
      <c r="F53" s="50">
        <f t="shared" si="8"/>
        <v>14331904</v>
      </c>
      <c r="G53" s="50">
        <f t="shared" si="9"/>
        <v>12571663</v>
      </c>
    </row>
    <row r="54" spans="1:7" x14ac:dyDescent="0.25">
      <c r="A54" s="50" t="str">
        <f t="shared" si="5"/>
        <v>LAS PALMAS</v>
      </c>
      <c r="B54" s="51">
        <f t="shared" si="3"/>
        <v>114220533</v>
      </c>
      <c r="C54" s="51">
        <f t="shared" si="4"/>
        <v>118887425</v>
      </c>
      <c r="D54" s="51">
        <f t="shared" si="7"/>
        <v>4</v>
      </c>
      <c r="E54" s="50" t="str">
        <f t="shared" si="6"/>
        <v>ALMERÍA</v>
      </c>
      <c r="F54" s="50">
        <f t="shared" si="8"/>
        <v>13955459</v>
      </c>
      <c r="G54" s="50">
        <f t="shared" si="9"/>
        <v>11743995</v>
      </c>
    </row>
    <row r="55" spans="1:7" x14ac:dyDescent="0.25">
      <c r="A55" s="50" t="str">
        <f t="shared" si="5"/>
        <v>MÁLAGA</v>
      </c>
      <c r="B55" s="51">
        <f t="shared" si="3"/>
        <v>17594769</v>
      </c>
      <c r="C55" s="51">
        <f t="shared" si="4"/>
        <v>16039745</v>
      </c>
      <c r="D55" s="51">
        <f t="shared" si="7"/>
        <v>12</v>
      </c>
      <c r="E55" s="50" t="str">
        <f t="shared" si="6"/>
        <v>CASTELLÓN</v>
      </c>
      <c r="F55" s="50">
        <f t="shared" si="8"/>
        <v>12142888</v>
      </c>
      <c r="G55" s="50">
        <f t="shared" si="9"/>
        <v>11093788</v>
      </c>
    </row>
    <row r="56" spans="1:7" x14ac:dyDescent="0.25">
      <c r="A56" s="50" t="str">
        <f t="shared" si="5"/>
        <v>MARÍN Y RÍA DE PONTEVEDRA</v>
      </c>
      <c r="B56" s="51">
        <f t="shared" si="3"/>
        <v>2198202</v>
      </c>
      <c r="C56" s="51">
        <f t="shared" si="4"/>
        <v>2058614</v>
      </c>
      <c r="D56" s="51">
        <f t="shared" si="7"/>
        <v>27</v>
      </c>
      <c r="E56" s="50" t="str">
        <f t="shared" si="6"/>
        <v>BAHÍA DE CÁDIZ</v>
      </c>
      <c r="F56" s="50">
        <f t="shared" ref="F56:F66" si="10">LOOKUP(E56,$A$39:$A$66,$B$39:$B$66)</f>
        <v>10958608</v>
      </c>
      <c r="G56" s="50">
        <f t="shared" si="9"/>
        <v>10376262</v>
      </c>
    </row>
    <row r="57" spans="1:7" x14ac:dyDescent="0.25">
      <c r="A57" s="50" t="str">
        <f t="shared" si="5"/>
        <v>MELILLA</v>
      </c>
      <c r="B57" s="51">
        <f t="shared" si="3"/>
        <v>18805943</v>
      </c>
      <c r="C57" s="51">
        <f t="shared" si="4"/>
        <v>15697601</v>
      </c>
      <c r="D57" s="51">
        <f t="shared" si="7"/>
        <v>11</v>
      </c>
      <c r="E57" s="50" t="str">
        <f t="shared" si="6"/>
        <v>A CORUÑA</v>
      </c>
      <c r="F57" s="50">
        <f t="shared" si="10"/>
        <v>9724664</v>
      </c>
      <c r="G57" s="50">
        <f t="shared" si="9"/>
        <v>8733018</v>
      </c>
    </row>
    <row r="58" spans="1:7" x14ac:dyDescent="0.25">
      <c r="A58" s="50" t="str">
        <f t="shared" si="5"/>
        <v>MOTRIL</v>
      </c>
      <c r="B58" s="51">
        <f t="shared" si="3"/>
        <v>9441329</v>
      </c>
      <c r="C58" s="51">
        <f t="shared" si="4"/>
        <v>9796011</v>
      </c>
      <c r="D58" s="51">
        <f t="shared" si="7"/>
        <v>21</v>
      </c>
      <c r="E58" s="50" t="str">
        <f t="shared" si="6"/>
        <v>GIJÓN</v>
      </c>
      <c r="F58" s="50">
        <f t="shared" si="10"/>
        <v>9612043</v>
      </c>
      <c r="G58" s="50">
        <f t="shared" si="9"/>
        <v>10041693</v>
      </c>
    </row>
    <row r="59" spans="1:7" x14ac:dyDescent="0.25">
      <c r="A59" s="50" t="str">
        <f t="shared" si="5"/>
        <v>PASAIA</v>
      </c>
      <c r="B59" s="51">
        <f t="shared" si="3"/>
        <v>3213817</v>
      </c>
      <c r="C59" s="51">
        <f t="shared" si="4"/>
        <v>3666490</v>
      </c>
      <c r="D59" s="51">
        <f t="shared" si="7"/>
        <v>24</v>
      </c>
      <c r="E59" s="50" t="str">
        <f t="shared" si="6"/>
        <v>MOTRIL</v>
      </c>
      <c r="F59" s="50">
        <f t="shared" si="10"/>
        <v>9441329</v>
      </c>
      <c r="G59" s="50">
        <f t="shared" si="9"/>
        <v>9796011</v>
      </c>
    </row>
    <row r="60" spans="1:7" x14ac:dyDescent="0.25">
      <c r="A60" s="50" t="str">
        <f t="shared" si="5"/>
        <v>SANTA CRUZ DE TENERIFE</v>
      </c>
      <c r="B60" s="51">
        <f t="shared" si="3"/>
        <v>86544051</v>
      </c>
      <c r="C60" s="51">
        <f t="shared" si="4"/>
        <v>84359950</v>
      </c>
      <c r="D60" s="51">
        <f t="shared" si="7"/>
        <v>6</v>
      </c>
      <c r="E60" s="50" t="str">
        <f t="shared" si="6"/>
        <v>FERROL-SAN CIBRAO</v>
      </c>
      <c r="F60" s="50">
        <f t="shared" si="10"/>
        <v>7342111</v>
      </c>
      <c r="G60" s="50">
        <f t="shared" si="9"/>
        <v>8050152</v>
      </c>
    </row>
    <row r="61" spans="1:7" x14ac:dyDescent="0.25">
      <c r="A61" s="50" t="str">
        <f t="shared" si="5"/>
        <v>SANTANDER</v>
      </c>
      <c r="B61" s="51">
        <f t="shared" si="3"/>
        <v>14331904</v>
      </c>
      <c r="C61" s="51">
        <f t="shared" si="4"/>
        <v>12571663</v>
      </c>
      <c r="D61" s="51">
        <f t="shared" si="7"/>
        <v>15</v>
      </c>
      <c r="E61" s="50" t="str">
        <f t="shared" si="6"/>
        <v>ALICANTE</v>
      </c>
      <c r="F61" s="50">
        <f t="shared" si="10"/>
        <v>5686639</v>
      </c>
      <c r="G61" s="50">
        <f t="shared" si="9"/>
        <v>5457448</v>
      </c>
    </row>
    <row r="62" spans="1:7" x14ac:dyDescent="0.25">
      <c r="A62" s="50" t="str">
        <f t="shared" si="5"/>
        <v>SEVILLA</v>
      </c>
      <c r="B62" s="51">
        <f t="shared" si="3"/>
        <v>2410309</v>
      </c>
      <c r="C62" s="51">
        <f t="shared" si="4"/>
        <v>2871070</v>
      </c>
      <c r="D62" s="51">
        <f t="shared" si="7"/>
        <v>26</v>
      </c>
      <c r="E62" s="50" t="str">
        <f t="shared" si="6"/>
        <v>PASAIA</v>
      </c>
      <c r="F62" s="50">
        <f t="shared" si="10"/>
        <v>3213817</v>
      </c>
      <c r="G62" s="50">
        <f t="shared" si="9"/>
        <v>3666490</v>
      </c>
    </row>
    <row r="63" spans="1:7" x14ac:dyDescent="0.25">
      <c r="A63" s="50" t="str">
        <f t="shared" si="5"/>
        <v>TARRAGONA</v>
      </c>
      <c r="B63" s="51">
        <f t="shared" si="3"/>
        <v>23456339</v>
      </c>
      <c r="C63" s="51">
        <f t="shared" si="4"/>
        <v>22532263</v>
      </c>
      <c r="D63" s="51">
        <f t="shared" si="7"/>
        <v>8</v>
      </c>
      <c r="E63" s="50" t="str">
        <f t="shared" si="6"/>
        <v>AVILÉS</v>
      </c>
      <c r="F63" s="50">
        <f t="shared" si="10"/>
        <v>2799513</v>
      </c>
      <c r="G63" s="50">
        <f t="shared" si="9"/>
        <v>2887448</v>
      </c>
    </row>
    <row r="64" spans="1:7" x14ac:dyDescent="0.25">
      <c r="A64" s="50" t="str">
        <f t="shared" si="5"/>
        <v>VALENCIA</v>
      </c>
      <c r="B64" s="51">
        <f t="shared" si="3"/>
        <v>122749564</v>
      </c>
      <c r="C64" s="51">
        <f t="shared" si="4"/>
        <v>125586595</v>
      </c>
      <c r="D64" s="51">
        <f t="shared" si="7"/>
        <v>3</v>
      </c>
      <c r="E64" s="50" t="str">
        <f t="shared" si="6"/>
        <v>SEVILLA</v>
      </c>
      <c r="F64" s="50">
        <f t="shared" si="10"/>
        <v>2410309</v>
      </c>
      <c r="G64" s="50">
        <f t="shared" si="9"/>
        <v>2871070</v>
      </c>
    </row>
    <row r="65" spans="1:7" x14ac:dyDescent="0.25">
      <c r="A65" s="50" t="str">
        <f t="shared" si="5"/>
        <v>VIGO</v>
      </c>
      <c r="B65" s="51">
        <f t="shared" si="3"/>
        <v>17464982</v>
      </c>
      <c r="C65" s="51">
        <f t="shared" si="4"/>
        <v>16210071</v>
      </c>
      <c r="D65" s="51">
        <f t="shared" si="7"/>
        <v>13</v>
      </c>
      <c r="E65" s="50" t="str">
        <f t="shared" si="6"/>
        <v>MARÍN Y RÍA DE PONTEVEDRA</v>
      </c>
      <c r="F65" s="50">
        <f t="shared" si="10"/>
        <v>2198202</v>
      </c>
      <c r="G65" s="50">
        <f t="shared" si="9"/>
        <v>2058614</v>
      </c>
    </row>
    <row r="66" spans="1:7" x14ac:dyDescent="0.25">
      <c r="A66" s="50" t="str">
        <f t="shared" si="5"/>
        <v>VILAGARCÍA</v>
      </c>
      <c r="B66" s="51">
        <f t="shared" si="3"/>
        <v>934385</v>
      </c>
      <c r="C66" s="51">
        <f t="shared" si="4"/>
        <v>844659</v>
      </c>
      <c r="D66" s="51">
        <f t="shared" si="7"/>
        <v>28</v>
      </c>
      <c r="E66" s="50" t="str">
        <f t="shared" si="6"/>
        <v>VILAGARCÍA</v>
      </c>
      <c r="F66" s="50">
        <f t="shared" si="10"/>
        <v>934385</v>
      </c>
      <c r="G66" s="50">
        <f t="shared" si="9"/>
        <v>844659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C39" sqref="C39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junio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08/02/2018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7</v>
      </c>
      <c r="C7" s="10">
        <v>7</v>
      </c>
      <c r="D7" s="10">
        <v>42</v>
      </c>
      <c r="E7" s="10">
        <v>53</v>
      </c>
      <c r="F7" s="11">
        <f>((E7*100)/D7)-100</f>
        <v>26.19047619047619</v>
      </c>
      <c r="G7" s="1"/>
      <c r="H7" s="1"/>
      <c r="I7" s="1"/>
    </row>
    <row r="8" spans="1:12" x14ac:dyDescent="0.25">
      <c r="A8" s="12" t="s">
        <v>31</v>
      </c>
      <c r="B8" s="13">
        <v>3</v>
      </c>
      <c r="C8" s="13">
        <v>3</v>
      </c>
      <c r="D8" s="13">
        <v>19</v>
      </c>
      <c r="E8" s="13">
        <v>26</v>
      </c>
      <c r="F8" s="14">
        <f t="shared" ref="F8:F34" si="0">((E8*100)/D8)-100</f>
        <v>36.84210526315789</v>
      </c>
      <c r="G8" s="1"/>
      <c r="H8" s="1"/>
      <c r="I8" s="1"/>
    </row>
    <row r="9" spans="1:12" x14ac:dyDescent="0.25">
      <c r="A9" s="9" t="s">
        <v>164</v>
      </c>
      <c r="B9" s="10">
        <v>3</v>
      </c>
      <c r="C9" s="10">
        <v>7</v>
      </c>
      <c r="D9" s="10">
        <v>11</v>
      </c>
      <c r="E9" s="10">
        <v>18</v>
      </c>
      <c r="F9" s="11">
        <f t="shared" si="0"/>
        <v>63.636363636363626</v>
      </c>
      <c r="G9" s="1"/>
      <c r="H9" s="1"/>
      <c r="I9" s="1"/>
    </row>
    <row r="10" spans="1:12" x14ac:dyDescent="0.25">
      <c r="A10" s="12" t="s">
        <v>166</v>
      </c>
      <c r="B10" s="13">
        <v>1</v>
      </c>
      <c r="C10" s="13">
        <v>1</v>
      </c>
      <c r="D10" s="13">
        <v>1</v>
      </c>
      <c r="E10" s="13">
        <v>1</v>
      </c>
      <c r="F10" s="14">
        <f t="shared" si="0"/>
        <v>0</v>
      </c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1</v>
      </c>
      <c r="E11" s="10">
        <v>1</v>
      </c>
      <c r="F11" s="11">
        <f t="shared" si="0"/>
        <v>0</v>
      </c>
      <c r="G11" s="1"/>
      <c r="H11" s="1"/>
      <c r="I11" s="1"/>
    </row>
    <row r="12" spans="1:12" x14ac:dyDescent="0.25">
      <c r="A12" s="12" t="s">
        <v>168</v>
      </c>
      <c r="B12" s="13">
        <v>21</v>
      </c>
      <c r="C12" s="13">
        <v>21</v>
      </c>
      <c r="D12" s="13">
        <v>112</v>
      </c>
      <c r="E12" s="13">
        <v>115</v>
      </c>
      <c r="F12" s="14">
        <f t="shared" si="0"/>
        <v>2.6785714285714306</v>
      </c>
      <c r="G12" s="1"/>
      <c r="H12" s="1"/>
      <c r="I12" s="1"/>
    </row>
    <row r="13" spans="1:12" x14ac:dyDescent="0.25">
      <c r="A13" s="9" t="s">
        <v>32</v>
      </c>
      <c r="B13" s="10">
        <v>76</v>
      </c>
      <c r="C13" s="10">
        <v>121</v>
      </c>
      <c r="D13" s="10">
        <v>287</v>
      </c>
      <c r="E13" s="10">
        <v>321</v>
      </c>
      <c r="F13" s="11">
        <f t="shared" si="0"/>
        <v>11.846689895470377</v>
      </c>
      <c r="G13" s="1"/>
      <c r="H13" s="1"/>
      <c r="I13" s="1"/>
    </row>
    <row r="14" spans="1:12" x14ac:dyDescent="0.25">
      <c r="A14" s="12" t="s">
        <v>33</v>
      </c>
      <c r="B14" s="13">
        <v>65</v>
      </c>
      <c r="C14" s="13">
        <v>72</v>
      </c>
      <c r="D14" s="13">
        <v>295</v>
      </c>
      <c r="E14" s="13">
        <v>317</v>
      </c>
      <c r="F14" s="14">
        <f t="shared" si="0"/>
        <v>7.4576271186440692</v>
      </c>
      <c r="G14" s="1"/>
      <c r="H14" s="1"/>
      <c r="I14" s="1"/>
    </row>
    <row r="15" spans="1:12" x14ac:dyDescent="0.25">
      <c r="A15" s="9" t="s">
        <v>34</v>
      </c>
      <c r="B15" s="10">
        <v>8</v>
      </c>
      <c r="C15" s="10">
        <v>6</v>
      </c>
      <c r="D15" s="10">
        <v>26</v>
      </c>
      <c r="E15" s="10">
        <v>24</v>
      </c>
      <c r="F15" s="11">
        <f t="shared" si="0"/>
        <v>-7.6923076923076934</v>
      </c>
      <c r="G15" s="1"/>
      <c r="H15" s="1"/>
      <c r="I15" s="1"/>
    </row>
    <row r="16" spans="1:12" x14ac:dyDescent="0.25">
      <c r="A16" s="12" t="s">
        <v>35</v>
      </c>
      <c r="B16" s="13">
        <v>5</v>
      </c>
      <c r="C16" s="13">
        <v>10</v>
      </c>
      <c r="D16" s="13">
        <v>46</v>
      </c>
      <c r="E16" s="13">
        <v>57</v>
      </c>
      <c r="F16" s="14">
        <f t="shared" si="0"/>
        <v>23.913043478260875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1</v>
      </c>
      <c r="D17" s="10">
        <v>0</v>
      </c>
      <c r="E17" s="10">
        <v>1</v>
      </c>
      <c r="F17" s="11"/>
      <c r="G17" s="1"/>
      <c r="H17" s="1"/>
      <c r="I17" s="1"/>
    </row>
    <row r="18" spans="1:9" x14ac:dyDescent="0.25">
      <c r="A18" s="12" t="s">
        <v>36</v>
      </c>
      <c r="B18" s="13">
        <v>0</v>
      </c>
      <c r="C18" s="13">
        <v>2</v>
      </c>
      <c r="D18" s="13">
        <v>5</v>
      </c>
      <c r="E18" s="13">
        <v>4</v>
      </c>
      <c r="F18" s="14">
        <f t="shared" si="0"/>
        <v>-20</v>
      </c>
      <c r="G18" s="1"/>
      <c r="H18" s="1"/>
      <c r="I18" s="1"/>
    </row>
    <row r="19" spans="1:9" x14ac:dyDescent="0.25">
      <c r="A19" s="9" t="s">
        <v>37</v>
      </c>
      <c r="B19" s="10">
        <v>3</v>
      </c>
      <c r="C19" s="10">
        <v>4</v>
      </c>
      <c r="D19" s="10">
        <v>8</v>
      </c>
      <c r="E19" s="10">
        <v>9</v>
      </c>
      <c r="F19" s="11">
        <f t="shared" si="0"/>
        <v>12.5</v>
      </c>
      <c r="G19" s="1"/>
      <c r="H19" s="1"/>
      <c r="I19" s="1"/>
    </row>
    <row r="20" spans="1:9" x14ac:dyDescent="0.25">
      <c r="A20" s="12" t="s">
        <v>170</v>
      </c>
      <c r="B20" s="13">
        <v>3</v>
      </c>
      <c r="C20" s="13">
        <v>3</v>
      </c>
      <c r="D20" s="13">
        <v>9</v>
      </c>
      <c r="E20" s="13">
        <v>6</v>
      </c>
      <c r="F20" s="14">
        <f t="shared" si="0"/>
        <v>-33.333333333333329</v>
      </c>
      <c r="G20" s="1"/>
      <c r="H20" s="1"/>
      <c r="I20" s="1"/>
    </row>
    <row r="21" spans="1:9" x14ac:dyDescent="0.25">
      <c r="A21" s="9" t="s">
        <v>38</v>
      </c>
      <c r="B21" s="10">
        <v>4</v>
      </c>
      <c r="C21" s="10">
        <v>1</v>
      </c>
      <c r="D21" s="10">
        <v>5</v>
      </c>
      <c r="E21" s="10">
        <v>3</v>
      </c>
      <c r="F21" s="19">
        <f t="shared" si="0"/>
        <v>-40</v>
      </c>
      <c r="G21" s="1"/>
      <c r="H21" s="1"/>
      <c r="I21" s="1"/>
    </row>
    <row r="22" spans="1:9" x14ac:dyDescent="0.25">
      <c r="A22" s="12" t="s">
        <v>59</v>
      </c>
      <c r="B22" s="13">
        <v>10</v>
      </c>
      <c r="C22" s="13">
        <v>6</v>
      </c>
      <c r="D22" s="13">
        <v>266</v>
      </c>
      <c r="E22" s="13">
        <v>254</v>
      </c>
      <c r="F22" s="14">
        <f t="shared" si="0"/>
        <v>-4.5112781954887282</v>
      </c>
      <c r="G22" s="1"/>
      <c r="H22" s="1"/>
      <c r="I22" s="1"/>
    </row>
    <row r="23" spans="1:9" x14ac:dyDescent="0.25">
      <c r="A23" s="9" t="s">
        <v>171</v>
      </c>
      <c r="B23" s="10">
        <v>16</v>
      </c>
      <c r="C23" s="10">
        <v>19</v>
      </c>
      <c r="D23" s="10">
        <v>102</v>
      </c>
      <c r="E23" s="10">
        <v>125</v>
      </c>
      <c r="F23" s="11">
        <f t="shared" si="0"/>
        <v>22.549019607843135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5</v>
      </c>
      <c r="D26" s="13">
        <v>10</v>
      </c>
      <c r="E26" s="13">
        <v>10</v>
      </c>
      <c r="F26" s="14">
        <f t="shared" si="0"/>
        <v>0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2</v>
      </c>
      <c r="D27" s="10">
        <v>2</v>
      </c>
      <c r="E27" s="10">
        <v>3</v>
      </c>
      <c r="F27" s="19">
        <f t="shared" si="0"/>
        <v>50</v>
      </c>
      <c r="G27" s="1"/>
      <c r="H27" s="1"/>
      <c r="I27" s="1"/>
    </row>
    <row r="28" spans="1:9" x14ac:dyDescent="0.25">
      <c r="A28" s="12" t="s">
        <v>42</v>
      </c>
      <c r="B28" s="13">
        <v>11</v>
      </c>
      <c r="C28" s="13">
        <v>4</v>
      </c>
      <c r="D28" s="13">
        <v>250</v>
      </c>
      <c r="E28" s="13">
        <v>237</v>
      </c>
      <c r="F28" s="14">
        <f t="shared" si="0"/>
        <v>-5.2000000000000028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1</v>
      </c>
      <c r="D29" s="10">
        <v>3</v>
      </c>
      <c r="E29" s="10">
        <v>6</v>
      </c>
      <c r="F29" s="11">
        <f t="shared" si="0"/>
        <v>100</v>
      </c>
      <c r="G29" s="1"/>
      <c r="H29" s="1"/>
      <c r="I29" s="1"/>
    </row>
    <row r="30" spans="1:9" x14ac:dyDescent="0.25">
      <c r="A30" s="12" t="s">
        <v>44</v>
      </c>
      <c r="B30" s="13">
        <v>7</v>
      </c>
      <c r="C30" s="13">
        <v>8</v>
      </c>
      <c r="D30" s="13">
        <v>32</v>
      </c>
      <c r="E30" s="13">
        <v>31</v>
      </c>
      <c r="F30" s="14">
        <f t="shared" si="0"/>
        <v>-3.125</v>
      </c>
      <c r="G30" s="1"/>
      <c r="H30" s="1"/>
      <c r="I30" s="1"/>
    </row>
    <row r="31" spans="1:9" x14ac:dyDescent="0.25">
      <c r="A31" s="9" t="s">
        <v>45</v>
      </c>
      <c r="B31" s="10">
        <v>1</v>
      </c>
      <c r="C31" s="10">
        <v>6</v>
      </c>
      <c r="D31" s="10">
        <v>7</v>
      </c>
      <c r="E31" s="10">
        <v>11</v>
      </c>
      <c r="F31" s="11">
        <f t="shared" si="0"/>
        <v>57.142857142857139</v>
      </c>
      <c r="G31" s="1"/>
      <c r="H31" s="1"/>
      <c r="I31" s="1"/>
    </row>
    <row r="32" spans="1:9" x14ac:dyDescent="0.25">
      <c r="A32" s="12" t="s">
        <v>46</v>
      </c>
      <c r="B32" s="13">
        <v>14</v>
      </c>
      <c r="C32" s="13">
        <v>13</v>
      </c>
      <c r="D32" s="13">
        <v>72</v>
      </c>
      <c r="E32" s="13">
        <v>74</v>
      </c>
      <c r="F32" s="14">
        <f t="shared" si="0"/>
        <v>2.7777777777777715</v>
      </c>
      <c r="G32" s="1"/>
      <c r="H32" s="1"/>
      <c r="I32" s="1"/>
    </row>
    <row r="33" spans="1:9" x14ac:dyDescent="0.25">
      <c r="A33" s="9" t="s">
        <v>47</v>
      </c>
      <c r="B33" s="10">
        <v>13</v>
      </c>
      <c r="C33" s="10">
        <v>11</v>
      </c>
      <c r="D33" s="10">
        <v>38</v>
      </c>
      <c r="E33" s="10">
        <v>33</v>
      </c>
      <c r="F33" s="11">
        <f t="shared" si="0"/>
        <v>-13.15789473684211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2</v>
      </c>
      <c r="E34" s="13">
        <v>1</v>
      </c>
      <c r="F34" s="14">
        <f t="shared" si="0"/>
        <v>-50</v>
      </c>
      <c r="G34" s="1"/>
      <c r="H34" s="1"/>
      <c r="I34" s="1"/>
    </row>
    <row r="35" spans="1:9" x14ac:dyDescent="0.25">
      <c r="A35" s="15" t="s">
        <v>48</v>
      </c>
      <c r="B35" s="16">
        <f>SUM(B7:B34)</f>
        <v>271</v>
      </c>
      <c r="C35" s="16">
        <f t="shared" ref="C35:E35" si="1">SUM(C7:C34)</f>
        <v>334</v>
      </c>
      <c r="D35" s="16">
        <f t="shared" si="1"/>
        <v>1651</v>
      </c>
      <c r="E35" s="16">
        <f t="shared" si="1"/>
        <v>1741</v>
      </c>
      <c r="F35" s="17">
        <f t="shared" ref="F35" si="2">((E35*100)/D35)-100</f>
        <v>5.451241671714115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53</v>
      </c>
      <c r="C39" s="51">
        <f t="shared" si="4"/>
        <v>42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BALEARES</v>
      </c>
      <c r="F39" s="50">
        <f>LOOKUP(E39,$A$39:$A$66,$B$39:$B$66)</f>
        <v>321</v>
      </c>
      <c r="G39" s="50">
        <f>LOOKUP(E39,$A$39:$A$66,$C$39:$C$66)</f>
        <v>287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26</v>
      </c>
      <c r="C40" s="51">
        <f t="shared" si="4"/>
        <v>19</v>
      </c>
      <c r="D40" s="51">
        <f t="shared" ref="D40:D66" si="7">_xlfn.RANK.EQ(B40,$B$39:$B$66)+COUNTIF($B$39:$B$66,B40)-1</f>
        <v>12</v>
      </c>
      <c r="E40" s="50" t="str">
        <f t="shared" si="6"/>
        <v>BARCELONA</v>
      </c>
      <c r="F40" s="50">
        <f t="shared" ref="F40:F55" si="8">LOOKUP(E40,$A$39:$A$66,$B$39:$B$66)</f>
        <v>317</v>
      </c>
      <c r="G40" s="50">
        <f t="shared" ref="G40:G66" si="9">LOOKUP(E40,$A$39:$A$66,$C$39:$C$66)</f>
        <v>295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18</v>
      </c>
      <c r="C41" s="51">
        <f t="shared" si="4"/>
        <v>11</v>
      </c>
      <c r="D41" s="51">
        <f t="shared" si="7"/>
        <v>14</v>
      </c>
      <c r="E41" s="50" t="str">
        <f t="shared" si="6"/>
        <v>LAS PALMAS</v>
      </c>
      <c r="F41" s="50">
        <f t="shared" si="8"/>
        <v>254</v>
      </c>
      <c r="G41" s="50">
        <f t="shared" si="9"/>
        <v>266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1</v>
      </c>
      <c r="C42" s="51">
        <f t="shared" si="4"/>
        <v>1</v>
      </c>
      <c r="D42" s="51">
        <f t="shared" si="7"/>
        <v>26</v>
      </c>
      <c r="E42" s="50" t="str">
        <f t="shared" si="6"/>
        <v>SANTA CRUZ DE TENERIFE</v>
      </c>
      <c r="F42" s="50">
        <f t="shared" si="8"/>
        <v>237</v>
      </c>
      <c r="G42" s="50">
        <f t="shared" si="9"/>
        <v>250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1</v>
      </c>
      <c r="C43" s="51">
        <f t="shared" si="4"/>
        <v>1</v>
      </c>
      <c r="D43" s="51">
        <f t="shared" si="7"/>
        <v>26</v>
      </c>
      <c r="E43" s="50" t="str">
        <f t="shared" si="6"/>
        <v>MÁLAGA</v>
      </c>
      <c r="F43" s="50">
        <f t="shared" si="8"/>
        <v>125</v>
      </c>
      <c r="G43" s="50">
        <f t="shared" si="9"/>
        <v>102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115</v>
      </c>
      <c r="C44" s="51">
        <f t="shared" si="4"/>
        <v>112</v>
      </c>
      <c r="D44" s="51">
        <f t="shared" si="7"/>
        <v>6</v>
      </c>
      <c r="E44" s="50" t="str">
        <f t="shared" si="6"/>
        <v>BAHÍA DE CÁDIZ</v>
      </c>
      <c r="F44" s="50">
        <f t="shared" si="8"/>
        <v>115</v>
      </c>
      <c r="G44" s="50">
        <f t="shared" si="9"/>
        <v>112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321</v>
      </c>
      <c r="C45" s="51">
        <f t="shared" si="4"/>
        <v>287</v>
      </c>
      <c r="D45" s="51">
        <f t="shared" si="7"/>
        <v>1</v>
      </c>
      <c r="E45" s="50" t="str">
        <f t="shared" si="6"/>
        <v>VALENCIA</v>
      </c>
      <c r="F45" s="50">
        <f t="shared" si="8"/>
        <v>74</v>
      </c>
      <c r="G45" s="50">
        <f t="shared" si="9"/>
        <v>72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317</v>
      </c>
      <c r="C46" s="51">
        <f t="shared" si="4"/>
        <v>295</v>
      </c>
      <c r="D46" s="51">
        <f t="shared" si="7"/>
        <v>2</v>
      </c>
      <c r="E46" s="50" t="str">
        <f t="shared" si="6"/>
        <v>CARTAGENA</v>
      </c>
      <c r="F46" s="50">
        <f t="shared" si="8"/>
        <v>57</v>
      </c>
      <c r="G46" s="50">
        <f t="shared" si="9"/>
        <v>46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24</v>
      </c>
      <c r="C47" s="51">
        <f t="shared" si="4"/>
        <v>26</v>
      </c>
      <c r="D47" s="51">
        <f t="shared" si="7"/>
        <v>13</v>
      </c>
      <c r="E47" s="50" t="str">
        <f t="shared" si="6"/>
        <v>A CORUÑA</v>
      </c>
      <c r="F47" s="50">
        <f t="shared" si="8"/>
        <v>53</v>
      </c>
      <c r="G47" s="50">
        <f t="shared" si="9"/>
        <v>42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57</v>
      </c>
      <c r="C48" s="51">
        <f t="shared" si="4"/>
        <v>46</v>
      </c>
      <c r="D48" s="51">
        <f t="shared" si="7"/>
        <v>8</v>
      </c>
      <c r="E48" s="50" t="s">
        <v>47</v>
      </c>
      <c r="F48" s="50">
        <f t="shared" si="8"/>
        <v>33</v>
      </c>
      <c r="G48" s="50">
        <f t="shared" si="9"/>
        <v>38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1</v>
      </c>
      <c r="C49" s="51">
        <f t="shared" si="4"/>
        <v>0</v>
      </c>
      <c r="D49" s="51">
        <f t="shared" si="7"/>
        <v>26</v>
      </c>
      <c r="E49" s="50" t="str">
        <f t="shared" ref="E49:E66" si="10">INDEX($A$39:$B$66,MATCH(ROW()-38,$D$39:$D$66,0),1)</f>
        <v>SEVILLA</v>
      </c>
      <c r="F49" s="50">
        <f t="shared" si="8"/>
        <v>31</v>
      </c>
      <c r="G49" s="50">
        <f t="shared" si="9"/>
        <v>32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4</v>
      </c>
      <c r="C50" s="51">
        <f t="shared" si="4"/>
        <v>5</v>
      </c>
      <c r="D50" s="51">
        <f t="shared" si="7"/>
        <v>20</v>
      </c>
      <c r="E50" s="50" t="str">
        <f t="shared" si="10"/>
        <v>ALICANTE</v>
      </c>
      <c r="F50" s="50">
        <f t="shared" si="8"/>
        <v>26</v>
      </c>
      <c r="G50" s="50">
        <f t="shared" si="9"/>
        <v>19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9</v>
      </c>
      <c r="C51" s="51">
        <f t="shared" si="4"/>
        <v>8</v>
      </c>
      <c r="D51" s="51">
        <f t="shared" si="7"/>
        <v>17</v>
      </c>
      <c r="E51" s="50" t="str">
        <f t="shared" si="10"/>
        <v>BILBAO</v>
      </c>
      <c r="F51" s="50">
        <f t="shared" si="8"/>
        <v>24</v>
      </c>
      <c r="G51" s="50">
        <f t="shared" si="9"/>
        <v>26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6</v>
      </c>
      <c r="C52" s="51">
        <f t="shared" si="4"/>
        <v>9</v>
      </c>
      <c r="D52" s="51">
        <f t="shared" si="7"/>
        <v>19</v>
      </c>
      <c r="E52" s="50" t="str">
        <f t="shared" si="10"/>
        <v>ALMERÍA</v>
      </c>
      <c r="F52" s="50">
        <f t="shared" si="8"/>
        <v>18</v>
      </c>
      <c r="G52" s="50">
        <f t="shared" si="9"/>
        <v>11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3</v>
      </c>
      <c r="C53" s="51">
        <f t="shared" si="4"/>
        <v>5</v>
      </c>
      <c r="D53" s="51">
        <f t="shared" si="7"/>
        <v>22</v>
      </c>
      <c r="E53" s="50" t="str">
        <f t="shared" si="10"/>
        <v>TARRAGONA</v>
      </c>
      <c r="F53" s="50">
        <f t="shared" si="8"/>
        <v>11</v>
      </c>
      <c r="G53" s="50">
        <f t="shared" si="9"/>
        <v>7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254</v>
      </c>
      <c r="C54" s="51">
        <f t="shared" si="4"/>
        <v>266</v>
      </c>
      <c r="D54" s="51">
        <f t="shared" si="7"/>
        <v>3</v>
      </c>
      <c r="E54" s="50" t="str">
        <f t="shared" si="10"/>
        <v>MOTRIL</v>
      </c>
      <c r="F54" s="50">
        <f t="shared" si="8"/>
        <v>10</v>
      </c>
      <c r="G54" s="50">
        <f t="shared" si="9"/>
        <v>10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125</v>
      </c>
      <c r="C55" s="51">
        <f t="shared" si="4"/>
        <v>102</v>
      </c>
      <c r="D55" s="51">
        <f t="shared" si="7"/>
        <v>5</v>
      </c>
      <c r="E55" s="50" t="str">
        <f t="shared" si="10"/>
        <v>FERROL-SAN CIBRAO</v>
      </c>
      <c r="F55" s="50">
        <f t="shared" si="8"/>
        <v>9</v>
      </c>
      <c r="G55" s="50">
        <f t="shared" si="9"/>
        <v>8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ref="F56:F66" si="11">LOOKUP(E56,$A$39:$A$66,$B$39:$B$66)</f>
        <v>#N/A</v>
      </c>
      <c r="G56" s="50" t="e">
        <f t="shared" si="9"/>
        <v>#N/A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10"/>
        <v>GIJÓN</v>
      </c>
      <c r="F57" s="50">
        <f t="shared" si="11"/>
        <v>6</v>
      </c>
      <c r="G57" s="50">
        <f t="shared" si="9"/>
        <v>9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10</v>
      </c>
      <c r="C58" s="51">
        <f t="shared" si="4"/>
        <v>10</v>
      </c>
      <c r="D58" s="51">
        <f t="shared" si="7"/>
        <v>16</v>
      </c>
      <c r="E58" s="50" t="str">
        <f t="shared" si="10"/>
        <v>CEUTA</v>
      </c>
      <c r="F58" s="50">
        <f t="shared" si="11"/>
        <v>4</v>
      </c>
      <c r="G58" s="50">
        <f t="shared" si="9"/>
        <v>5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3</v>
      </c>
      <c r="C59" s="51">
        <f t="shared" si="4"/>
        <v>2</v>
      </c>
      <c r="D59" s="51">
        <f t="shared" si="7"/>
        <v>22</v>
      </c>
      <c r="E59" s="50" t="e">
        <f t="shared" si="10"/>
        <v>#N/A</v>
      </c>
      <c r="F59" s="50" t="e">
        <f t="shared" si="11"/>
        <v>#N/A</v>
      </c>
      <c r="G59" s="50" t="e">
        <f t="shared" si="9"/>
        <v>#N/A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237</v>
      </c>
      <c r="C60" s="51">
        <f t="shared" si="4"/>
        <v>250</v>
      </c>
      <c r="D60" s="51">
        <f t="shared" si="7"/>
        <v>4</v>
      </c>
      <c r="E60" s="50" t="str">
        <f t="shared" si="10"/>
        <v>HUELVA</v>
      </c>
      <c r="F60" s="50">
        <f t="shared" si="11"/>
        <v>3</v>
      </c>
      <c r="G60" s="50">
        <f t="shared" si="9"/>
        <v>5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6</v>
      </c>
      <c r="C61" s="51">
        <f t="shared" si="4"/>
        <v>3</v>
      </c>
      <c r="D61" s="51">
        <f t="shared" si="7"/>
        <v>19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31</v>
      </c>
      <c r="C62" s="51">
        <f t="shared" si="4"/>
        <v>32</v>
      </c>
      <c r="D62" s="51">
        <f t="shared" si="7"/>
        <v>11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11</v>
      </c>
      <c r="C63" s="51">
        <f t="shared" si="4"/>
        <v>7</v>
      </c>
      <c r="D63" s="51">
        <f t="shared" si="7"/>
        <v>15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74</v>
      </c>
      <c r="C64" s="51">
        <f t="shared" si="4"/>
        <v>72</v>
      </c>
      <c r="D64" s="51">
        <f t="shared" si="7"/>
        <v>7</v>
      </c>
      <c r="E64" s="50" t="str">
        <f t="shared" si="10"/>
        <v>AVILÉS</v>
      </c>
      <c r="F64" s="50">
        <f t="shared" si="11"/>
        <v>1</v>
      </c>
      <c r="G64" s="50">
        <f t="shared" si="9"/>
        <v>1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33</v>
      </c>
      <c r="C65" s="51">
        <f t="shared" si="4"/>
        <v>38</v>
      </c>
      <c r="D65" s="51">
        <f t="shared" si="7"/>
        <v>10</v>
      </c>
      <c r="E65" s="50" t="e">
        <f t="shared" si="10"/>
        <v>#N/A</v>
      </c>
      <c r="F65" s="50" t="e">
        <f t="shared" si="11"/>
        <v>#N/A</v>
      </c>
      <c r="G65" s="50" t="e">
        <f t="shared" si="9"/>
        <v>#N/A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1</v>
      </c>
      <c r="C66" s="51">
        <f t="shared" si="4"/>
        <v>2</v>
      </c>
      <c r="D66" s="51">
        <f t="shared" si="7"/>
        <v>26</v>
      </c>
      <c r="E66" s="50" t="str">
        <f t="shared" si="10"/>
        <v>MARÍN Y RÍA DE PONTEVEDRA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9091B8AB-49FB-4634-A26F-8B4CAB207B3D}"/>
</file>

<file path=customXml/itemProps2.xml><?xml version="1.0" encoding="utf-8"?>
<ds:datastoreItem xmlns:ds="http://schemas.openxmlformats.org/officeDocument/2006/customXml" ds:itemID="{C711C3DD-0972-4748-A59B-BA392B0D84DD}"/>
</file>

<file path=customXml/itemProps3.xml><?xml version="1.0" encoding="utf-8"?>
<ds:datastoreItem xmlns:ds="http://schemas.openxmlformats.org/officeDocument/2006/customXml" ds:itemID="{C2219269-0718-4B33-9A2C-D4286B9B07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2018-02-09T12:33:36Z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