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style26.xml" ContentType="application/vnd.ms-office.chartstyle+xml"/>
  <Override PartName="/xl/charts/colors26.xml" ContentType="application/vnd.ms-office.chartcolorstyle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charts/chart26.xml" ContentType="application/vnd.openxmlformats-officedocument.drawingml.chart+xml"/>
  <Override PartName="/xl/drawings/drawing28.xml" ContentType="application/vnd.openxmlformats-officedocument.drawing+xml"/>
  <Override PartName="/xl/drawings/drawing27.xml" ContentType="application/vnd.openxmlformats-officedocument.drawing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charts/colors24.xml" ContentType="application/vnd.ms-office.chartcolorstyle+xml"/>
  <Override PartName="/xl/charts/style24.xml" ContentType="application/vnd.ms-office.chartstyle+xml"/>
  <Override PartName="/xl/charts/chart24.xml" ContentType="application/vnd.openxmlformats-officedocument.drawingml.chart+xml"/>
  <Override PartName="/xl/drawings/drawing22.xml" ContentType="application/vnd.openxmlformats-officedocument.drawing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olors19.xml" ContentType="application/vnd.ms-office.chartcolorstyle+xml"/>
  <Override PartName="/xl/charts/style19.xml" ContentType="application/vnd.ms-office.chartstyle+xml"/>
  <Override PartName="/xl/charts/chart19.xml" ContentType="application/vnd.openxmlformats-officedocument.drawingml.chart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worksheets/sheet1.xml" ContentType="application/vnd.openxmlformats-officedocument.spreadsheetml.worksheet+xml"/>
  <Override PartName="/xl/drawings/drawing23.xml" ContentType="application/vnd.openxmlformats-officedocument.drawing+xml"/>
  <Override PartName="/xl/charts/chart21.xml" ContentType="application/vnd.openxmlformats-officedocument.drawingml.chart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26.xml" ContentType="application/vnd.openxmlformats-officedocument.drawing+xml"/>
  <Override PartName="/xl/drawings/drawing25.xml" ContentType="application/vnd.openxmlformats-officedocument.drawing+xml"/>
  <Override PartName="/xl/charts/colors22.xml" ContentType="application/vnd.ms-office.chartcolorstyle+xml"/>
  <Override PartName="/xl/charts/style22.xml" ContentType="application/vnd.ms-office.chartstyle+xml"/>
  <Override PartName="/xl/charts/style21.xml" ContentType="application/vnd.ms-office.chartstyle+xml"/>
  <Override PartName="/xl/charts/colors21.xml" ContentType="application/vnd.ms-office.chartcolorstyle+xml"/>
  <Override PartName="/xl/drawings/drawing24.xml" ContentType="application/vnd.openxmlformats-officedocument.drawing+xml"/>
  <Override PartName="/xl/charts/chart22.xml" ContentType="application/vnd.openxmlformats-officedocument.drawingml.chart+xml"/>
  <Override PartName="/xl/drawings/drawing21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20.xml" ContentType="application/vnd.openxmlformats-officedocument.drawing+xml"/>
  <Override PartName="/xl/drawings/drawing9.xml" ContentType="application/vnd.openxmlformats-officedocument.drawing+xml"/>
  <Override PartName="/xl/worksheets/sheet25.xml" ContentType="application/vnd.openxmlformats-officedocument.spreadsheetml.worksheet+xml"/>
  <Override PartName="/xl/charts/colors6.xml" ContentType="application/vnd.ms-office.chartcolorstyle+xml"/>
  <Override PartName="/xl/worksheets/sheet26.xml" ContentType="application/vnd.openxmlformats-officedocument.spreadsheetml.worksheet+xml"/>
  <Override PartName="/xl/drawings/drawing8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drawings/drawing10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worksheets/sheet23.xml" ContentType="application/vnd.openxmlformats-officedocument.spreadsheetml.worksheet+xml"/>
  <Override PartName="/xl/drawings/drawing12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9.xml" ContentType="application/vnd.ms-office.chartcolorstyle+xml"/>
  <Override PartName="/xl/charts/style9.xml" ContentType="application/vnd.ms-office.chartstyle+xml"/>
  <Override PartName="/xl/charts/chart9.xml" ContentType="application/vnd.openxmlformats-officedocument.drawingml.chart+xml"/>
  <Override PartName="/xl/drawings/drawing11.xml" ContentType="application/vnd.openxmlformats-officedocument.drawing+xml"/>
  <Override PartName="/xl/worksheets/sheet24.xml" ContentType="application/vnd.openxmlformats-officedocument.spreadsheetml.worksheet+xml"/>
  <Override PartName="/xl/charts/colors8.xml" ContentType="application/vnd.ms-office.chartcolorstyle+xml"/>
  <Override PartName="/xl/charts/colors5.xml" ContentType="application/vnd.ms-office.chartcolorstyle+xml"/>
  <Override PartName="/xl/charts/style5.xml" ContentType="application/vnd.ms-office.chartstyle+xml"/>
  <Override PartName="/xl/charts/chart5.xml" ContentType="application/vnd.openxmlformats-officedocument.drawingml.chart+xml"/>
  <Override PartName="/xl/styles.xml" ContentType="application/vnd.openxmlformats-officedocument.spreadsheetml.styles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1.xml" ContentType="application/vnd.ms-office.chartcolorstyle+xml"/>
  <Override PartName="/xl/charts/style1.xml" ContentType="application/vnd.ms-office.chartstyle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olors2.xml" ContentType="application/vnd.ms-office.chartcolorstyle+xml"/>
  <Override PartName="/xl/theme/theme1.xml" ContentType="application/vnd.openxmlformats-officedocument.theme+xml"/>
  <Override PartName="/xl/drawings/drawing5.xml" ContentType="application/vnd.openxmlformats-officedocument.drawing+xml"/>
  <Override PartName="/xl/charts/style4.xml" ContentType="application/vnd.ms-office.chartstyle+xml"/>
  <Override PartName="/xl/charts/colors4.xml" ContentType="application/vnd.ms-office.chartcolorstyle+xml"/>
  <Override PartName="/xl/worksheets/sheet27.xml" ContentType="application/vnd.openxmlformats-officedocument.spreadsheetml.worksheet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worksheets/sheet28.xml" ContentType="application/vnd.openxmlformats-officedocument.spreadsheetml.worksheet+xml"/>
  <Override PartName="/xl/charts/colors3.xml" ContentType="application/vnd.ms-office.chartcolorstyle+xml"/>
  <Override PartName="/xl/charts/style3.xml" ContentType="application/vnd.ms-office.chartstyle+xml"/>
  <Override PartName="/xl/charts/chart3.xml" ContentType="application/vnd.openxmlformats-officedocument.drawingml.chart+xml"/>
  <Override PartName="/xl/drawings/drawing1.xml" ContentType="application/vnd.openxmlformats-officedocument.drawing+xml"/>
  <Override PartName="/xl/charts/colors10.xml" ContentType="application/vnd.ms-office.chartcolorstyle+xml"/>
  <Override PartName="/xl/worksheets/sheet21.xml" ContentType="application/vnd.openxmlformats-officedocument.spreadsheetml.worksheet+xml"/>
  <Override PartName="/xl/charts/style15.xml" ContentType="application/vnd.ms-office.chartstyle+xml"/>
  <Override PartName="/xl/charts/colors15.xml" ContentType="application/vnd.ms-office.chartcolorstyle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charts/chart15.xml" ContentType="application/vnd.openxmlformats-officedocument.drawingml.chart+xml"/>
  <Override PartName="/xl/drawings/drawing17.xml" ContentType="application/vnd.openxmlformats-officedocument.drawing+xml"/>
  <Override PartName="/xl/charts/style14.xml" ContentType="application/vnd.ms-office.chartstyle+xml"/>
  <Override PartName="/xl/charts/colors14.xml" ContentType="application/vnd.ms-office.chartcolorstyle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drawings/drawing18.xml" ContentType="application/vnd.openxmlformats-officedocument.drawing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worksheets/sheet5.xml" ContentType="application/vnd.openxmlformats-officedocument.spreadsheetml.worksheet+xml"/>
  <Override PartName="/xl/charts/style17.xml" ContentType="application/vnd.ms-office.chartstyle+xml"/>
  <Override PartName="/xl/charts/colors17.xml" ContentType="application/vnd.ms-office.chartcolorstyle+xml"/>
  <Override PartName="/xl/drawings/drawing19.xml" ContentType="application/vnd.openxmlformats-officedocument.drawing+xml"/>
  <Override PartName="/xl/worksheets/sheet6.xml" ContentType="application/vnd.openxmlformats-officedocument.spreadsheetml.worksheet+xml"/>
  <Override PartName="/xl/charts/colors16.xml" ContentType="application/vnd.ms-office.chartcolorstyle+xml"/>
  <Override PartName="/xl/worksheets/sheet7.xml" ContentType="application/vnd.openxmlformats-officedocument.spreadsheetml.worksheet+xml"/>
  <Override PartName="/xl/charts/style16.xml" ContentType="application/vnd.ms-office.chartstyle+xml"/>
  <Override PartName="/xl/worksheets/sheet22.xml" ContentType="application/vnd.openxmlformats-officedocument.spreadsheetml.worksheet+xml"/>
  <Override PartName="/xl/charts/chart14.xml" ContentType="application/vnd.openxmlformats-officedocument.drawingml.chart+xml"/>
  <Override PartName="/xl/worksheets/sheet12.xml" ContentType="application/vnd.openxmlformats-officedocument.spreadsheetml.worksheet+xml"/>
  <Override PartName="/xl/worksheets/sheet18.xml" ContentType="application/vnd.openxmlformats-officedocument.spreadsheetml.worksheet+xml"/>
  <Override PartName="/xl/worksheets/sheet17.xml" ContentType="application/vnd.openxmlformats-officedocument.spreadsheetml.worksheet+xml"/>
  <Override PartName="/xl/drawings/drawing14.xml" ContentType="application/vnd.openxmlformats-officedocument.drawing+xml"/>
  <Override PartName="/xl/charts/colors11.xml" ContentType="application/vnd.ms-office.chartcolorstyle+xml"/>
  <Override PartName="/xl/charts/style11.xml" ContentType="application/vnd.ms-office.chartstyle+xml"/>
  <Override PartName="/xl/charts/chart11.xml" ContentType="application/vnd.openxmlformats-officedocument.drawingml.chart+xml"/>
  <Override PartName="/xl/worksheets/sheet20.xml" ContentType="application/vnd.openxmlformats-officedocument.spreadsheetml.worksheet+xml"/>
  <Override PartName="/xl/worksheets/sheet19.xml" ContentType="application/vnd.openxmlformats-officedocument.spreadsheetml.worksheet+xml"/>
  <Override PartName="/xl/drawings/drawing13.xml" ContentType="application/vnd.openxmlformats-officedocument.drawing+xml"/>
  <Override PartName="/xl/charts/chart12.xml" ContentType="application/vnd.openxmlformats-officedocument.drawingml.chart+xml"/>
  <Override PartName="/xl/worksheets/sheet16.xml" ContentType="application/vnd.openxmlformats-officedocument.spreadsheetml.worksheet+xml"/>
  <Override PartName="/xl/charts/style13.xml" ContentType="application/vnd.ms-office.chartstyle+xml"/>
  <Override PartName="/xl/charts/colors13.xml" ContentType="application/vnd.ms-office.chartcolorstyle+xml"/>
  <Override PartName="/xl/worksheets/sheet13.xml" ContentType="application/vnd.openxmlformats-officedocument.spreadsheetml.worksheet+xml"/>
  <Override PartName="/xl/drawings/drawing16.xml" ContentType="application/vnd.openxmlformats-officedocument.drawing+xml"/>
  <Override PartName="/xl/charts/style12.xml" ContentType="application/vnd.ms-office.chartstyle+xml"/>
  <Override PartName="/xl/worksheets/sheet14.xml" ContentType="application/vnd.openxmlformats-officedocument.spreadsheetml.worksheet+xml"/>
  <Override PartName="/xl/charts/chart13.xml" ContentType="application/vnd.openxmlformats-officedocument.drawingml.chart+xml"/>
  <Override PartName="/xl/charts/colors12.xml" ContentType="application/vnd.ms-office.chartcolorstyle+xml"/>
  <Override PartName="/xl/drawings/drawing15.xml" ContentType="application/vnd.openxmlformats-officedocument.drawing+xml"/>
  <Override PartName="/xl/worksheets/sheet15.xml" ContentType="application/vnd.openxmlformats-officedocument.spreadsheetml.workshee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900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Resumen\2017 con plantilla\"/>
    </mc:Choice>
  </mc:AlternateContent>
  <bookViews>
    <workbookView xWindow="480" yWindow="45" windowWidth="22110" windowHeight="13485" firstSheet="24" activeTab="24" xr2:uid="{00000000-000D-0000-FFFF-FFFF00000000}"/>
  </bookViews>
  <sheets>
    <sheet name="Portada e índice" sheetId="29" r:id="rId1"/>
    <sheet name="Resumen general" sheetId="4" r:id="rId2"/>
    <sheet name="Total tráfico" sheetId="5" r:id="rId3"/>
    <sheet name="Total presentación" sheetId="6" r:id="rId4"/>
    <sheet name="Líquidos" sheetId="7" r:id="rId5"/>
    <sheet name="Sólidos" sheetId="8" r:id="rId6"/>
    <sheet name="Mercancía general" sheetId="9" r:id="rId7"/>
    <sheet name="Mercancías contenedores" sheetId="14" r:id="rId8"/>
    <sheet name="Pesca" sheetId="10" r:id="rId9"/>
    <sheet name="Avituallamiento" sheetId="11" r:id="rId10"/>
    <sheet name="Avit. combustibles" sheetId="32" r:id="rId11"/>
    <sheet name="Tráfico interior" sheetId="33" r:id="rId12"/>
    <sheet name="Mercancías tránsito" sheetId="12" r:id="rId13"/>
    <sheet name="Mercan. contene. tránsito" sheetId="13" r:id="rId14"/>
    <sheet name="Ro-Ro" sheetId="15" r:id="rId15"/>
    <sheet name="Ro-Ro remolques" sheetId="27" r:id="rId16"/>
    <sheet name="TEUS" sheetId="16" r:id="rId17"/>
    <sheet name="TEUS tránsito" sheetId="17" r:id="rId18"/>
    <sheet name="TEUS nacional" sheetId="18" r:id="rId19"/>
    <sheet name="TEUS exterior" sheetId="19" r:id="rId20"/>
    <sheet name="TEUS nacional y exterior" sheetId="20" r:id="rId21"/>
    <sheet name="Pasajeros total" sheetId="21" r:id="rId22"/>
    <sheet name="Pasajeros crucero" sheetId="22" r:id="rId23"/>
    <sheet name="Automóviles régimen pasaje" sheetId="23" r:id="rId24"/>
    <sheet name="Automóviles régimen mercancía" sheetId="28" r:id="rId25"/>
    <sheet name="Buques número" sheetId="24" r:id="rId26"/>
    <sheet name="Buques GT" sheetId="25" r:id="rId27"/>
    <sheet name="Cruceros" sheetId="26" r:id="rId28"/>
  </sheets>
  <definedNames>
    <definedName name="_xlnm.Print_Area" localSheetId="24">'Automóviles régimen mercancía'!$A$1:$M$37</definedName>
    <definedName name="_xlnm.Print_Area" localSheetId="23">'Automóviles régimen pasaje'!$A$1:$M$37</definedName>
    <definedName name="_xlnm.Print_Area" localSheetId="10">'Avit. combustibles'!$A$1:$M$37</definedName>
    <definedName name="_xlnm.Print_Area" localSheetId="9">Avituallamiento!$A$1:$M$37</definedName>
    <definedName name="_xlnm.Print_Area" localSheetId="26">'Buques GT'!$A$1:$M$37</definedName>
    <definedName name="_xlnm.Print_Area" localSheetId="25">'Buques número'!$A$1:$M$37</definedName>
    <definedName name="_xlnm.Print_Area" localSheetId="27">Cruceros!$A$1:$M$37</definedName>
    <definedName name="_xlnm.Print_Area" localSheetId="4">Líquidos!$A$1:$M$37</definedName>
    <definedName name="_xlnm.Print_Area" localSheetId="13">'Mercan. contene. tránsito'!$A$1:$M$37</definedName>
    <definedName name="_xlnm.Print_Area" localSheetId="6">'Mercancía general'!$A$1:$M$37</definedName>
    <definedName name="_xlnm.Print_Area" localSheetId="7">'Mercancías contenedores'!$A$1:$M$37</definedName>
    <definedName name="_xlnm.Print_Area" localSheetId="12">'Mercancías tránsito'!$A$1:$M$37</definedName>
    <definedName name="_xlnm.Print_Area" localSheetId="22">'Pasajeros crucero'!$A$1:$M$37</definedName>
    <definedName name="_xlnm.Print_Area" localSheetId="21">'Pasajeros total'!$A$1:$M$37</definedName>
    <definedName name="_xlnm.Print_Area" localSheetId="8">Pesca!$A$1:$M$37</definedName>
    <definedName name="_xlnm.Print_Area" localSheetId="1">'Resumen general'!$A$1:$I$39</definedName>
    <definedName name="_xlnm.Print_Area" localSheetId="14">'Ro-Ro'!$A$1:$M$37</definedName>
    <definedName name="_xlnm.Print_Area" localSheetId="15">'Ro-Ro remolques'!$A$1:$M$37</definedName>
    <definedName name="_xlnm.Print_Area" localSheetId="5">Sólidos!$A$1:$M$37</definedName>
    <definedName name="_xlnm.Print_Area" localSheetId="16">TEUS!$A$1:$M$37</definedName>
    <definedName name="_xlnm.Print_Area" localSheetId="19">'TEUS exterior'!$A$1:$M$37</definedName>
    <definedName name="_xlnm.Print_Area" localSheetId="18">'TEUS nacional'!$A$1:$M$37</definedName>
    <definedName name="_xlnm.Print_Area" localSheetId="20">'TEUS nacional y exterior'!$A$1:$M$37</definedName>
    <definedName name="_xlnm.Print_Area" localSheetId="17">'TEUS tránsito'!$A$1:$M$37</definedName>
    <definedName name="_xlnm.Print_Area" localSheetId="3">'Total presentación'!$A$1:$M$37</definedName>
    <definedName name="_xlnm.Print_Area" localSheetId="2">'Total tráfico'!$A$1:$M$37</definedName>
    <definedName name="_xlnm.Print_Area" localSheetId="11">'Tráfico interior'!$A$1:$M$37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 localSheetId="24">'Automóviles régimen mercancía'!$D$5:$F$5</definedName>
    <definedName name="LblRes01_Acum" localSheetId="15">'Ro-Ro remolques'!$D$5:$F$5</definedName>
    <definedName name="LblRes01_Acum">'Total tráfico'!$D$5:$F$5</definedName>
    <definedName name="LblRes01_Mes" localSheetId="24">'Automóviles régimen mercancía'!$B$5:$C$5</definedName>
    <definedName name="LblRes01_Mes" localSheetId="15">'Ro-Ro remolques'!$B$5:$C$5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'TEUS nacional'!$D$5:$F$5</definedName>
    <definedName name="LblRes10_2_Mes">'TEUS nacional'!$B$5:$C$5</definedName>
    <definedName name="LblRes10_3_Acum">'TEUS exterior'!$D$5:$F$5</definedName>
    <definedName name="LblRes10_3_Mes">'TEUS exterior'!$B$5:$C$5</definedName>
    <definedName name="LblRes10_4_Acum">'TEUS nacional y exterior'!$D$5:$F$5</definedName>
    <definedName name="LblRes10_4_Mes">'TEUS nacional y exterior'!$B$5:$C$5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'Automóviles régimen pasaje'!$D$5:$F$5</definedName>
    <definedName name="LblRes11_2_Mes">'Automóviles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71027"/>
  <fileRecoveryPr autoRecover="0"/>
</workbook>
</file>

<file path=xl/calcChain.xml><?xml version="1.0" encoding="utf-8"?>
<calcChain xmlns="http://schemas.openxmlformats.org/spreadsheetml/2006/main">
  <c r="F33" i="28" l="1"/>
  <c r="F32" i="28"/>
  <c r="F31" i="28"/>
  <c r="F30" i="28"/>
  <c r="F29" i="28"/>
  <c r="F28" i="28"/>
  <c r="F27" i="28"/>
  <c r="F26" i="28"/>
  <c r="F25" i="28"/>
  <c r="F22" i="28"/>
  <c r="F20" i="28"/>
  <c r="F18" i="28"/>
  <c r="F15" i="28"/>
  <c r="F14" i="28"/>
  <c r="F13" i="28"/>
  <c r="F12" i="28"/>
  <c r="F11" i="28"/>
  <c r="F9" i="28"/>
  <c r="F32" i="23"/>
  <c r="F31" i="23"/>
  <c r="F29" i="23"/>
  <c r="F28" i="23"/>
  <c r="F26" i="23"/>
  <c r="F25" i="23"/>
  <c r="F23" i="23"/>
  <c r="F22" i="23"/>
  <c r="F21" i="23"/>
  <c r="F18" i="23"/>
  <c r="F15" i="23"/>
  <c r="F14" i="23"/>
  <c r="F13" i="23"/>
  <c r="F12" i="23"/>
  <c r="F11" i="23"/>
  <c r="F9" i="23"/>
  <c r="F8" i="23"/>
  <c r="F33" i="17"/>
  <c r="F32" i="17"/>
  <c r="F31" i="17"/>
  <c r="F29" i="17"/>
  <c r="F28" i="17"/>
  <c r="F26" i="17"/>
  <c r="F24" i="17"/>
  <c r="F23" i="17"/>
  <c r="F22" i="17"/>
  <c r="F20" i="17"/>
  <c r="F17" i="17"/>
  <c r="F16" i="17"/>
  <c r="F15" i="17"/>
  <c r="F14" i="17"/>
  <c r="F12" i="17"/>
  <c r="F11" i="17"/>
  <c r="F9" i="17"/>
  <c r="F8" i="17"/>
  <c r="F33" i="27"/>
  <c r="F32" i="27"/>
  <c r="F30" i="27"/>
  <c r="F29" i="27"/>
  <c r="F28" i="27"/>
  <c r="F26" i="27"/>
  <c r="F25" i="27"/>
  <c r="F23" i="27"/>
  <c r="F22" i="27"/>
  <c r="F21" i="27"/>
  <c r="F20" i="27"/>
  <c r="F19" i="27"/>
  <c r="F18" i="27"/>
  <c r="F15" i="27"/>
  <c r="F14" i="27"/>
  <c r="F13" i="27"/>
  <c r="F12" i="27"/>
  <c r="F11" i="27"/>
  <c r="F9" i="27"/>
  <c r="F8" i="27"/>
  <c r="F33" i="15"/>
  <c r="F32" i="15"/>
  <c r="F31" i="15"/>
  <c r="F30" i="15"/>
  <c r="F29" i="15"/>
  <c r="F28" i="15"/>
  <c r="F27" i="15"/>
  <c r="F26" i="15"/>
  <c r="F25" i="15"/>
  <c r="F23" i="15"/>
  <c r="F22" i="15"/>
  <c r="F21" i="15"/>
  <c r="F20" i="15"/>
  <c r="F19" i="15"/>
  <c r="F18" i="15"/>
  <c r="F17" i="15"/>
  <c r="F15" i="15"/>
  <c r="F14" i="15"/>
  <c r="F13" i="15"/>
  <c r="F12" i="15"/>
  <c r="F11" i="15"/>
  <c r="F9" i="15"/>
  <c r="F8" i="15"/>
  <c r="F33" i="13"/>
  <c r="F32" i="13"/>
  <c r="F31" i="13"/>
  <c r="F29" i="13"/>
  <c r="F28" i="13"/>
  <c r="F26" i="13"/>
  <c r="F24" i="13"/>
  <c r="F23" i="13"/>
  <c r="F22" i="13"/>
  <c r="F20" i="13"/>
  <c r="F17" i="13"/>
  <c r="F16" i="13"/>
  <c r="F15" i="13"/>
  <c r="F14" i="13"/>
  <c r="F12" i="13"/>
  <c r="F11" i="13"/>
  <c r="F9" i="13"/>
  <c r="F8" i="13"/>
  <c r="F28" i="33"/>
  <c r="F21" i="33"/>
  <c r="F19" i="33"/>
  <c r="F13" i="33"/>
  <c r="F11" i="33"/>
  <c r="F33" i="12"/>
  <c r="F32" i="12"/>
  <c r="F31" i="12"/>
  <c r="F29" i="12"/>
  <c r="F28" i="12"/>
  <c r="F27" i="12"/>
  <c r="F26" i="12"/>
  <c r="F25" i="12"/>
  <c r="F24" i="12"/>
  <c r="F23" i="12"/>
  <c r="F22" i="12"/>
  <c r="F21" i="12"/>
  <c r="F20" i="12"/>
  <c r="F18" i="12"/>
  <c r="F17" i="12"/>
  <c r="F16" i="12"/>
  <c r="F15" i="12"/>
  <c r="F14" i="12"/>
  <c r="F13" i="12"/>
  <c r="F12" i="12"/>
  <c r="F11" i="12"/>
  <c r="F10" i="12"/>
  <c r="F9" i="12"/>
  <c r="F8" i="12"/>
  <c r="F34" i="16"/>
  <c r="F33" i="16"/>
  <c r="F32" i="16"/>
  <c r="F31" i="16"/>
  <c r="F30" i="16"/>
  <c r="F29" i="16"/>
  <c r="F28" i="16"/>
  <c r="F27" i="16"/>
  <c r="F26" i="16"/>
  <c r="F25" i="16"/>
  <c r="F24" i="16"/>
  <c r="F23" i="16"/>
  <c r="F22" i="16"/>
  <c r="F21" i="16"/>
  <c r="F20" i="16"/>
  <c r="F19" i="16"/>
  <c r="F18" i="16"/>
  <c r="F17" i="16"/>
  <c r="F16" i="16"/>
  <c r="F15" i="16"/>
  <c r="F14" i="16"/>
  <c r="F13" i="16"/>
  <c r="F12" i="16"/>
  <c r="F11" i="16"/>
  <c r="F9" i="16"/>
  <c r="F8" i="16"/>
  <c r="F34" i="18"/>
  <c r="F33" i="18"/>
  <c r="F32" i="18"/>
  <c r="F31" i="18"/>
  <c r="F30" i="18"/>
  <c r="F28" i="18"/>
  <c r="F26" i="18"/>
  <c r="F25" i="18"/>
  <c r="F24" i="18"/>
  <c r="F23" i="18"/>
  <c r="F22" i="18"/>
  <c r="F21" i="18"/>
  <c r="F20" i="18"/>
  <c r="F19" i="18"/>
  <c r="F18" i="18"/>
  <c r="F17" i="18"/>
  <c r="F16" i="18"/>
  <c r="F15" i="18"/>
  <c r="F14" i="18"/>
  <c r="F13" i="18"/>
  <c r="F12" i="18"/>
  <c r="F11" i="18"/>
  <c r="F9" i="18"/>
  <c r="F8" i="18"/>
  <c r="F34" i="19"/>
  <c r="F33" i="19"/>
  <c r="F32" i="19"/>
  <c r="F31" i="19"/>
  <c r="F30" i="19"/>
  <c r="F29" i="19"/>
  <c r="F28" i="19"/>
  <c r="F27" i="19"/>
  <c r="F25" i="19"/>
  <c r="F24" i="19"/>
  <c r="F23" i="19"/>
  <c r="F22" i="19"/>
  <c r="F21" i="19"/>
  <c r="F20" i="19"/>
  <c r="F19" i="19"/>
  <c r="F18" i="19"/>
  <c r="F17" i="19"/>
  <c r="F16" i="19"/>
  <c r="F15" i="19"/>
  <c r="F14" i="19"/>
  <c r="F13" i="19"/>
  <c r="F12" i="19"/>
  <c r="F11" i="19"/>
  <c r="F9" i="19"/>
  <c r="F8" i="19"/>
  <c r="F34" i="20"/>
  <c r="F33" i="20"/>
  <c r="F32" i="20"/>
  <c r="F31" i="20"/>
  <c r="F30" i="20"/>
  <c r="F29" i="20"/>
  <c r="F28" i="20"/>
  <c r="F27" i="20"/>
  <c r="F26" i="20"/>
  <c r="F25" i="20"/>
  <c r="F24" i="20"/>
  <c r="F23" i="20"/>
  <c r="F22" i="20"/>
  <c r="F21" i="20"/>
  <c r="F20" i="20"/>
  <c r="F19" i="20"/>
  <c r="F18" i="20"/>
  <c r="F17" i="20"/>
  <c r="F16" i="20"/>
  <c r="F15" i="20"/>
  <c r="F14" i="20"/>
  <c r="F13" i="20"/>
  <c r="F12" i="20"/>
  <c r="F11" i="20"/>
  <c r="F9" i="20"/>
  <c r="F8" i="20"/>
  <c r="F34" i="21"/>
  <c r="F33" i="21"/>
  <c r="F32" i="21"/>
  <c r="F31" i="21"/>
  <c r="F30" i="21"/>
  <c r="F29" i="21"/>
  <c r="F28" i="21"/>
  <c r="F27" i="21"/>
  <c r="F26" i="21"/>
  <c r="F25" i="21"/>
  <c r="F23" i="21"/>
  <c r="F22" i="21"/>
  <c r="F21" i="21"/>
  <c r="F20" i="21"/>
  <c r="F19" i="21"/>
  <c r="F18" i="21"/>
  <c r="F16" i="21"/>
  <c r="F15" i="21"/>
  <c r="F14" i="21"/>
  <c r="F13" i="21"/>
  <c r="F12" i="21"/>
  <c r="F11" i="21"/>
  <c r="F10" i="21"/>
  <c r="F9" i="21"/>
  <c r="F8" i="21"/>
  <c r="F34" i="22"/>
  <c r="F33" i="22"/>
  <c r="F32" i="22"/>
  <c r="F31" i="22"/>
  <c r="F30" i="22"/>
  <c r="F29" i="22"/>
  <c r="F28" i="22"/>
  <c r="F27" i="22"/>
  <c r="F26" i="22"/>
  <c r="F23" i="22"/>
  <c r="F22" i="22"/>
  <c r="F21" i="22"/>
  <c r="F20" i="22"/>
  <c r="F19" i="22"/>
  <c r="F18" i="22"/>
  <c r="F16" i="22"/>
  <c r="F15" i="22"/>
  <c r="F14" i="22"/>
  <c r="F13" i="22"/>
  <c r="F12" i="22"/>
  <c r="F10" i="22"/>
  <c r="F9" i="22"/>
  <c r="F8" i="22"/>
  <c r="F34" i="24"/>
  <c r="F33" i="24"/>
  <c r="F32" i="24"/>
  <c r="F31" i="24"/>
  <c r="F30" i="24"/>
  <c r="F29" i="24"/>
  <c r="F28" i="24"/>
  <c r="F27" i="24"/>
  <c r="F26" i="24"/>
  <c r="F25" i="24"/>
  <c r="F24" i="24"/>
  <c r="F23" i="24"/>
  <c r="F22" i="24"/>
  <c r="F21" i="24"/>
  <c r="F20" i="24"/>
  <c r="F19" i="24"/>
  <c r="F18" i="24"/>
  <c r="F17" i="24"/>
  <c r="F16" i="24"/>
  <c r="F15" i="24"/>
  <c r="F14" i="24"/>
  <c r="F13" i="24"/>
  <c r="F12" i="24"/>
  <c r="F11" i="24"/>
  <c r="F10" i="24"/>
  <c r="F9" i="24"/>
  <c r="F8" i="24"/>
  <c r="F34" i="25"/>
  <c r="F33" i="25"/>
  <c r="F32" i="25"/>
  <c r="F31" i="25"/>
  <c r="F30" i="25"/>
  <c r="F29" i="25"/>
  <c r="F28" i="25"/>
  <c r="F27" i="25"/>
  <c r="F26" i="25"/>
  <c r="F25" i="25"/>
  <c r="F24" i="25"/>
  <c r="F23" i="25"/>
  <c r="F22" i="25"/>
  <c r="F21" i="25"/>
  <c r="F20" i="25"/>
  <c r="F19" i="25"/>
  <c r="F18" i="25"/>
  <c r="F17" i="25"/>
  <c r="F16" i="25"/>
  <c r="F15" i="25"/>
  <c r="F14" i="25"/>
  <c r="F13" i="25"/>
  <c r="F12" i="25"/>
  <c r="F11" i="25"/>
  <c r="F10" i="25"/>
  <c r="F9" i="25"/>
  <c r="F8" i="25"/>
  <c r="F34" i="26"/>
  <c r="F33" i="26"/>
  <c r="F32" i="26"/>
  <c r="F31" i="26"/>
  <c r="F30" i="26"/>
  <c r="F29" i="26"/>
  <c r="F28" i="26"/>
  <c r="F27" i="26"/>
  <c r="F26" i="26"/>
  <c r="F23" i="26"/>
  <c r="F22" i="26"/>
  <c r="F21" i="26"/>
  <c r="F20" i="26"/>
  <c r="F19" i="26"/>
  <c r="F18" i="26"/>
  <c r="F16" i="26"/>
  <c r="F15" i="26"/>
  <c r="F14" i="26"/>
  <c r="F13" i="26"/>
  <c r="F12" i="26"/>
  <c r="F11" i="26"/>
  <c r="F10" i="26"/>
  <c r="F9" i="26"/>
  <c r="F8" i="26"/>
  <c r="F34" i="32"/>
  <c r="F33" i="32"/>
  <c r="F32" i="32"/>
  <c r="F31" i="32"/>
  <c r="F29" i="32"/>
  <c r="F28" i="32"/>
  <c r="F27" i="32"/>
  <c r="F26" i="32"/>
  <c r="F24" i="32"/>
  <c r="F23" i="32"/>
  <c r="F22" i="32"/>
  <c r="F21" i="32"/>
  <c r="F20" i="32"/>
  <c r="F19" i="32"/>
  <c r="F18" i="32"/>
  <c r="F16" i="32"/>
  <c r="F15" i="32"/>
  <c r="F14" i="32"/>
  <c r="F13" i="32"/>
  <c r="F12" i="32"/>
  <c r="F11" i="32"/>
  <c r="F10" i="32"/>
  <c r="F9" i="32"/>
  <c r="F8" i="32"/>
  <c r="F33" i="10"/>
  <c r="F32" i="10"/>
  <c r="F31" i="10"/>
  <c r="F29" i="10"/>
  <c r="F28" i="10"/>
  <c r="F27" i="10"/>
  <c r="F26" i="10"/>
  <c r="F24" i="10"/>
  <c r="F23" i="10"/>
  <c r="F22" i="10"/>
  <c r="F21" i="10"/>
  <c r="F20" i="10"/>
  <c r="F19" i="10"/>
  <c r="F17" i="10"/>
  <c r="F16" i="10"/>
  <c r="F26" i="7"/>
  <c r="F25" i="7"/>
  <c r="F11" i="11" l="1"/>
  <c r="F11" i="10"/>
  <c r="F11" i="14"/>
  <c r="F11" i="9"/>
  <c r="F12" i="9"/>
  <c r="F11" i="8"/>
  <c r="F11" i="7"/>
  <c r="F11" i="6"/>
  <c r="F11" i="5"/>
  <c r="E6" i="28" l="1"/>
  <c r="D6" i="28"/>
  <c r="C6" i="28"/>
  <c r="B6" i="28"/>
  <c r="D5" i="28"/>
  <c r="B5" i="28"/>
  <c r="E6" i="27"/>
  <c r="D6" i="27"/>
  <c r="C6" i="27"/>
  <c r="B6" i="27"/>
  <c r="D5" i="27"/>
  <c r="B5" i="27"/>
  <c r="D5" i="33" l="1"/>
  <c r="D5" i="32"/>
  <c r="L5" i="33" l="1"/>
  <c r="E6" i="33"/>
  <c r="D6" i="33"/>
  <c r="C6" i="33"/>
  <c r="B6" i="33"/>
  <c r="L5" i="32"/>
  <c r="E6" i="32"/>
  <c r="D6" i="32"/>
  <c r="C6" i="32"/>
  <c r="B6" i="32"/>
  <c r="B5" i="33" l="1"/>
  <c r="B5" i="32"/>
  <c r="C66" i="33"/>
  <c r="B66" i="33"/>
  <c r="A66" i="33"/>
  <c r="C65" i="33"/>
  <c r="B65" i="33"/>
  <c r="A65" i="33"/>
  <c r="C64" i="33"/>
  <c r="B64" i="33"/>
  <c r="A64" i="33"/>
  <c r="C63" i="33"/>
  <c r="B63" i="33"/>
  <c r="A63" i="33"/>
  <c r="C62" i="33"/>
  <c r="B62" i="33"/>
  <c r="A62" i="33"/>
  <c r="C61" i="33"/>
  <c r="B61" i="33"/>
  <c r="A61" i="33"/>
  <c r="C60" i="33"/>
  <c r="B60" i="33"/>
  <c r="A60" i="33"/>
  <c r="C59" i="33"/>
  <c r="B59" i="33"/>
  <c r="A59" i="33"/>
  <c r="C58" i="33"/>
  <c r="B58" i="33"/>
  <c r="A58" i="33"/>
  <c r="C57" i="33"/>
  <c r="B57" i="33"/>
  <c r="A57" i="33"/>
  <c r="C56" i="33"/>
  <c r="B56" i="33"/>
  <c r="A56" i="33"/>
  <c r="C55" i="33"/>
  <c r="B55" i="33"/>
  <c r="A55" i="33"/>
  <c r="C54" i="33"/>
  <c r="B54" i="33"/>
  <c r="A54" i="33"/>
  <c r="C53" i="33"/>
  <c r="B53" i="33"/>
  <c r="A53" i="33"/>
  <c r="C52" i="33"/>
  <c r="B52" i="33"/>
  <c r="A52" i="33"/>
  <c r="C51" i="33"/>
  <c r="B51" i="33"/>
  <c r="A51" i="33"/>
  <c r="C50" i="33"/>
  <c r="B50" i="33"/>
  <c r="A50" i="33"/>
  <c r="C49" i="33"/>
  <c r="B49" i="33"/>
  <c r="A49" i="33"/>
  <c r="C48" i="33"/>
  <c r="B48" i="33"/>
  <c r="A48" i="33"/>
  <c r="C47" i="33"/>
  <c r="B47" i="33"/>
  <c r="A47" i="33"/>
  <c r="C46" i="33"/>
  <c r="B46" i="33"/>
  <c r="A46" i="33"/>
  <c r="C45" i="33"/>
  <c r="B45" i="33"/>
  <c r="A45" i="33"/>
  <c r="C44" i="33"/>
  <c r="B44" i="33"/>
  <c r="A44" i="33"/>
  <c r="C43" i="33"/>
  <c r="B43" i="33"/>
  <c r="A43" i="33"/>
  <c r="C42" i="33"/>
  <c r="B42" i="33"/>
  <c r="A42" i="33"/>
  <c r="C41" i="33"/>
  <c r="B41" i="33"/>
  <c r="A41" i="33"/>
  <c r="C40" i="33"/>
  <c r="B40" i="33"/>
  <c r="A40" i="33"/>
  <c r="C39" i="33"/>
  <c r="B39" i="33"/>
  <c r="A39" i="33"/>
  <c r="C38" i="33"/>
  <c r="G38" i="33" s="1"/>
  <c r="E35" i="33"/>
  <c r="G17" i="4" s="1"/>
  <c r="D35" i="33"/>
  <c r="F17" i="4" s="1"/>
  <c r="C35" i="33"/>
  <c r="E17" i="4" s="1"/>
  <c r="B35" i="33"/>
  <c r="D17" i="4" s="1"/>
  <c r="F7" i="33"/>
  <c r="B38" i="33"/>
  <c r="F38" i="33" s="1"/>
  <c r="C66" i="32"/>
  <c r="B66" i="32"/>
  <c r="A66" i="32"/>
  <c r="C65" i="32"/>
  <c r="B65" i="32"/>
  <c r="A65" i="32"/>
  <c r="C64" i="32"/>
  <c r="B64" i="32"/>
  <c r="A64" i="32"/>
  <c r="C63" i="32"/>
  <c r="B63" i="32"/>
  <c r="A63" i="32"/>
  <c r="C62" i="32"/>
  <c r="B62" i="32"/>
  <c r="A62" i="32"/>
  <c r="C61" i="32"/>
  <c r="B61" i="32"/>
  <c r="A61" i="32"/>
  <c r="C60" i="32"/>
  <c r="B60" i="32"/>
  <c r="A60" i="32"/>
  <c r="C59" i="32"/>
  <c r="B59" i="32"/>
  <c r="A59" i="32"/>
  <c r="C58" i="32"/>
  <c r="B58" i="32"/>
  <c r="A58" i="32"/>
  <c r="C57" i="32"/>
  <c r="B57" i="32"/>
  <c r="A57" i="32"/>
  <c r="C56" i="32"/>
  <c r="B56" i="32"/>
  <c r="A56" i="32"/>
  <c r="C55" i="32"/>
  <c r="B55" i="32"/>
  <c r="A55" i="32"/>
  <c r="C54" i="32"/>
  <c r="B54" i="32"/>
  <c r="A54" i="32"/>
  <c r="C53" i="32"/>
  <c r="B53" i="32"/>
  <c r="A53" i="32"/>
  <c r="C52" i="32"/>
  <c r="B52" i="32"/>
  <c r="A52" i="32"/>
  <c r="C51" i="32"/>
  <c r="B51" i="32"/>
  <c r="A51" i="32"/>
  <c r="C50" i="32"/>
  <c r="B50" i="32"/>
  <c r="A50" i="32"/>
  <c r="C49" i="32"/>
  <c r="B49" i="32"/>
  <c r="A49" i="32"/>
  <c r="C48" i="32"/>
  <c r="B48" i="32"/>
  <c r="A48" i="32"/>
  <c r="C47" i="32"/>
  <c r="B47" i="32"/>
  <c r="A47" i="32"/>
  <c r="C46" i="32"/>
  <c r="B46" i="32"/>
  <c r="A46" i="32"/>
  <c r="C45" i="32"/>
  <c r="B45" i="32"/>
  <c r="A45" i="32"/>
  <c r="C44" i="32"/>
  <c r="B44" i="32"/>
  <c r="A44" i="32"/>
  <c r="C43" i="32"/>
  <c r="B43" i="32"/>
  <c r="A43" i="32"/>
  <c r="C42" i="32"/>
  <c r="B42" i="32"/>
  <c r="A42" i="32"/>
  <c r="C41" i="32"/>
  <c r="B41" i="32"/>
  <c r="A41" i="32"/>
  <c r="C40" i="32"/>
  <c r="B40" i="32"/>
  <c r="A40" i="32"/>
  <c r="C39" i="32"/>
  <c r="B39" i="32"/>
  <c r="A39" i="32"/>
  <c r="B38" i="32"/>
  <c r="F38" i="32" s="1"/>
  <c r="E35" i="32"/>
  <c r="G15" i="4" s="1"/>
  <c r="D35" i="32"/>
  <c r="F15" i="4" s="1"/>
  <c r="C35" i="32"/>
  <c r="E15" i="4" s="1"/>
  <c r="B35" i="32"/>
  <c r="D15" i="4" s="1"/>
  <c r="F7" i="32"/>
  <c r="C38" i="32"/>
  <c r="G38" i="32" s="1"/>
  <c r="D41" i="33" l="1"/>
  <c r="D40" i="33"/>
  <c r="D48" i="33"/>
  <c r="D56" i="33"/>
  <c r="D64" i="33"/>
  <c r="F35" i="33"/>
  <c r="D43" i="33"/>
  <c r="D51" i="33"/>
  <c r="D59" i="33"/>
  <c r="D49" i="33"/>
  <c r="D57" i="33"/>
  <c r="D65" i="33"/>
  <c r="D62" i="33"/>
  <c r="D52" i="33"/>
  <c r="D60" i="33"/>
  <c r="D39" i="33"/>
  <c r="D47" i="33"/>
  <c r="D55" i="33"/>
  <c r="D63" i="33"/>
  <c r="D42" i="33"/>
  <c r="D50" i="33"/>
  <c r="D58" i="33"/>
  <c r="D66" i="33"/>
  <c r="D46" i="33"/>
  <c r="D53" i="33"/>
  <c r="D44" i="33"/>
  <c r="D54" i="33"/>
  <c r="D45" i="33"/>
  <c r="D61" i="33"/>
  <c r="D43" i="32"/>
  <c r="D51" i="32"/>
  <c r="D59" i="32"/>
  <c r="F35" i="32"/>
  <c r="D54" i="32"/>
  <c r="D52" i="32"/>
  <c r="D60" i="32"/>
  <c r="D39" i="32"/>
  <c r="D47" i="32"/>
  <c r="D55" i="32"/>
  <c r="D63" i="32"/>
  <c r="D42" i="32"/>
  <c r="D50" i="32"/>
  <c r="D58" i="32"/>
  <c r="D66" i="32"/>
  <c r="D62" i="32"/>
  <c r="D45" i="32"/>
  <c r="D53" i="32"/>
  <c r="D61" i="32"/>
  <c r="D44" i="32"/>
  <c r="D46" i="32"/>
  <c r="D41" i="32"/>
  <c r="D57" i="32"/>
  <c r="D40" i="32"/>
  <c r="D48" i="32"/>
  <c r="D56" i="32"/>
  <c r="D64" i="32"/>
  <c r="D49" i="32"/>
  <c r="D65" i="32"/>
  <c r="E64" i="32" l="1"/>
  <c r="E60" i="32"/>
  <c r="E56" i="32"/>
  <c r="F56" i="32" s="1"/>
  <c r="E52" i="32"/>
  <c r="E48" i="32"/>
  <c r="E44" i="32"/>
  <c r="E51" i="32"/>
  <c r="E49" i="32"/>
  <c r="E42" i="32"/>
  <c r="E46" i="32"/>
  <c r="E66" i="32"/>
  <c r="E65" i="32"/>
  <c r="E63" i="32"/>
  <c r="E45" i="32"/>
  <c r="E41" i="32"/>
  <c r="E39" i="32"/>
  <c r="E50" i="32"/>
  <c r="G50" i="32" s="1"/>
  <c r="E62" i="32"/>
  <c r="E61" i="32"/>
  <c r="E59" i="32"/>
  <c r="E58" i="32"/>
  <c r="E57" i="32"/>
  <c r="E55" i="32"/>
  <c r="E54" i="32"/>
  <c r="E53" i="32"/>
  <c r="E43" i="32"/>
  <c r="E47" i="32"/>
  <c r="E40" i="32"/>
  <c r="E66" i="33"/>
  <c r="G66" i="33" s="1"/>
  <c r="E62" i="33"/>
  <c r="E58" i="33"/>
  <c r="E54" i="33"/>
  <c r="E65" i="33"/>
  <c r="E61" i="33"/>
  <c r="E57" i="33"/>
  <c r="E53" i="33"/>
  <c r="G53" i="33" s="1"/>
  <c r="E49" i="33"/>
  <c r="E45" i="33"/>
  <c r="E41" i="33"/>
  <c r="E47" i="33"/>
  <c r="E64" i="33"/>
  <c r="F64" i="33" s="1"/>
  <c r="E43" i="33"/>
  <c r="E42" i="33"/>
  <c r="G42" i="33" s="1"/>
  <c r="E63" i="33"/>
  <c r="E60" i="33"/>
  <c r="E39" i="33"/>
  <c r="G39" i="33" s="1"/>
  <c r="E59" i="33"/>
  <c r="E56" i="33"/>
  <c r="E55" i="33"/>
  <c r="E52" i="33"/>
  <c r="E46" i="33"/>
  <c r="E44" i="33"/>
  <c r="E51" i="33"/>
  <c r="E40" i="33"/>
  <c r="E50" i="33"/>
  <c r="G64" i="32"/>
  <c r="F64" i="32"/>
  <c r="F42" i="33" l="1"/>
  <c r="F39" i="33"/>
  <c r="F50" i="32"/>
  <c r="G64" i="33"/>
  <c r="F53" i="33"/>
  <c r="F66" i="33"/>
  <c r="G56" i="32"/>
  <c r="G44" i="33"/>
  <c r="F44" i="33"/>
  <c r="G59" i="33"/>
  <c r="F59" i="33"/>
  <c r="G46" i="33"/>
  <c r="F46" i="33"/>
  <c r="G62" i="33"/>
  <c r="F62" i="33"/>
  <c r="G40" i="33"/>
  <c r="F40" i="33"/>
  <c r="F41" i="33"/>
  <c r="G41" i="33"/>
  <c r="G45" i="33"/>
  <c r="F45" i="33"/>
  <c r="G60" i="33"/>
  <c r="F60" i="33"/>
  <c r="G54" i="33"/>
  <c r="F54" i="33"/>
  <c r="G63" i="33"/>
  <c r="F63" i="33"/>
  <c r="F48" i="33"/>
  <c r="G48" i="33"/>
  <c r="G50" i="33"/>
  <c r="F50" i="33"/>
  <c r="G43" i="33"/>
  <c r="F43" i="33"/>
  <c r="G55" i="33"/>
  <c r="F55" i="33"/>
  <c r="F56" i="33"/>
  <c r="G56" i="33"/>
  <c r="G58" i="33"/>
  <c r="F58" i="33"/>
  <c r="F65" i="33"/>
  <c r="G65" i="33"/>
  <c r="F49" i="33"/>
  <c r="G49" i="33"/>
  <c r="G61" i="33"/>
  <c r="F61" i="33"/>
  <c r="F51" i="33"/>
  <c r="G51" i="33"/>
  <c r="F47" i="33"/>
  <c r="G47" i="33"/>
  <c r="F57" i="33"/>
  <c r="G57" i="33"/>
  <c r="G52" i="33"/>
  <c r="F52" i="33"/>
  <c r="F49" i="32"/>
  <c r="G49" i="32"/>
  <c r="F65" i="32"/>
  <c r="G65" i="32"/>
  <c r="G44" i="32"/>
  <c r="F44" i="32"/>
  <c r="F41" i="32"/>
  <c r="G41" i="32"/>
  <c r="F57" i="32"/>
  <c r="G57" i="32"/>
  <c r="G61" i="32"/>
  <c r="F61" i="32"/>
  <c r="G43" i="32"/>
  <c r="F43" i="32"/>
  <c r="F40" i="32"/>
  <c r="G40" i="32"/>
  <c r="G47" i="32"/>
  <c r="F47" i="32"/>
  <c r="G58" i="32"/>
  <c r="F58" i="32"/>
  <c r="G39" i="32"/>
  <c r="F39" i="32"/>
  <c r="G60" i="32"/>
  <c r="F60" i="32"/>
  <c r="G63" i="32"/>
  <c r="F63" i="32"/>
  <c r="G45" i="32"/>
  <c r="F45" i="32"/>
  <c r="G46" i="32"/>
  <c r="F46" i="32"/>
  <c r="G55" i="32"/>
  <c r="F55" i="32"/>
  <c r="G66" i="32"/>
  <c r="F66" i="32"/>
  <c r="G52" i="32"/>
  <c r="F52" i="32"/>
  <c r="G62" i="32"/>
  <c r="F62" i="32"/>
  <c r="G53" i="32"/>
  <c r="F53" i="32"/>
  <c r="G42" i="32"/>
  <c r="F42" i="32"/>
  <c r="G51" i="32"/>
  <c r="F51" i="32"/>
  <c r="G54" i="32"/>
  <c r="F54" i="32"/>
  <c r="F48" i="32"/>
  <c r="G48" i="32"/>
  <c r="G59" i="32"/>
  <c r="F59" i="32"/>
  <c r="B35" i="7" l="1"/>
  <c r="D8" i="4" s="1"/>
  <c r="C35" i="7"/>
  <c r="E8" i="4" s="1"/>
  <c r="D35" i="7"/>
  <c r="F8" i="4" s="1"/>
  <c r="E35" i="7"/>
  <c r="G8" i="4" s="1"/>
  <c r="F22" i="14" l="1"/>
  <c r="F22" i="11"/>
  <c r="F22" i="9"/>
  <c r="F22" i="8"/>
  <c r="F21" i="7"/>
  <c r="F22" i="7"/>
  <c r="F23" i="7"/>
  <c r="F22" i="6"/>
  <c r="F22" i="5"/>
  <c r="L5" i="28" l="1"/>
  <c r="L5" i="27"/>
  <c r="H15" i="4" l="1"/>
  <c r="I15" i="4"/>
  <c r="I17" i="4"/>
  <c r="H17" i="4"/>
  <c r="F7" i="26"/>
  <c r="F7" i="25"/>
  <c r="F7" i="24"/>
  <c r="F7" i="22"/>
  <c r="F7" i="21"/>
  <c r="F7" i="20"/>
  <c r="F7" i="19"/>
  <c r="F7" i="18"/>
  <c r="F7" i="16"/>
  <c r="F7" i="14"/>
  <c r="F7" i="12"/>
  <c r="F7" i="11"/>
  <c r="F7" i="10"/>
  <c r="F7" i="9"/>
  <c r="F7" i="8"/>
  <c r="F7" i="7"/>
  <c r="F7" i="6"/>
  <c r="F7" i="5"/>
  <c r="F10" i="14"/>
  <c r="F10" i="11"/>
  <c r="F10" i="10"/>
  <c r="F10" i="9"/>
  <c r="F10" i="8"/>
  <c r="F10" i="7"/>
  <c r="F10" i="6"/>
  <c r="F10" i="5"/>
  <c r="F16" i="14"/>
  <c r="F16" i="11"/>
  <c r="F16" i="9"/>
  <c r="F16" i="8"/>
  <c r="F16" i="7"/>
  <c r="F16" i="6"/>
  <c r="F16" i="5"/>
  <c r="F17" i="14"/>
  <c r="F17" i="11"/>
  <c r="F17" i="9"/>
  <c r="F17" i="8"/>
  <c r="F17" i="7"/>
  <c r="F17" i="6"/>
  <c r="F17" i="5"/>
  <c r="F19" i="14"/>
  <c r="F19" i="11"/>
  <c r="F19" i="9"/>
  <c r="F19" i="8"/>
  <c r="F19" i="7"/>
  <c r="F19" i="6"/>
  <c r="F19" i="5"/>
  <c r="F20" i="14"/>
  <c r="F20" i="11"/>
  <c r="F20" i="9"/>
  <c r="F20" i="8"/>
  <c r="F20" i="7"/>
  <c r="F20" i="6"/>
  <c r="F20" i="5"/>
  <c r="F24" i="14"/>
  <c r="F24" i="11"/>
  <c r="F24" i="9"/>
  <c r="F24" i="8"/>
  <c r="F24" i="6"/>
  <c r="F24" i="5"/>
  <c r="F27" i="14"/>
  <c r="F27" i="11"/>
  <c r="F27" i="9"/>
  <c r="F27" i="8"/>
  <c r="F27" i="6"/>
  <c r="F27" i="5"/>
  <c r="F30" i="14"/>
  <c r="F30" i="11"/>
  <c r="F30" i="9"/>
  <c r="F30" i="8"/>
  <c r="F30" i="7"/>
  <c r="F30" i="6"/>
  <c r="F30" i="5"/>
  <c r="F33" i="14"/>
  <c r="F33" i="11"/>
  <c r="F33" i="9"/>
  <c r="F33" i="8"/>
  <c r="F33" i="7"/>
  <c r="F33" i="6"/>
  <c r="F33" i="5"/>
  <c r="F34" i="14"/>
  <c r="F34" i="11"/>
  <c r="F34" i="9"/>
  <c r="F34" i="8"/>
  <c r="F34" i="7"/>
  <c r="F34" i="6"/>
  <c r="F34" i="5"/>
  <c r="C66" i="28" l="1"/>
  <c r="B66" i="28"/>
  <c r="A66" i="28"/>
  <c r="C65" i="28"/>
  <c r="B65" i="28"/>
  <c r="A65" i="28"/>
  <c r="C64" i="28"/>
  <c r="B64" i="28"/>
  <c r="A64" i="28"/>
  <c r="C63" i="28"/>
  <c r="B63" i="28"/>
  <c r="A63" i="28"/>
  <c r="C62" i="28"/>
  <c r="B62" i="28"/>
  <c r="A62" i="28"/>
  <c r="C61" i="28"/>
  <c r="B61" i="28"/>
  <c r="A61" i="28"/>
  <c r="C60" i="28"/>
  <c r="B60" i="28"/>
  <c r="A60" i="28"/>
  <c r="C59" i="28"/>
  <c r="B59" i="28"/>
  <c r="A59" i="28"/>
  <c r="C58" i="28"/>
  <c r="B58" i="28"/>
  <c r="A58" i="28"/>
  <c r="C57" i="28"/>
  <c r="B57" i="28"/>
  <c r="A57" i="28"/>
  <c r="C56" i="28"/>
  <c r="B56" i="28"/>
  <c r="A56" i="28"/>
  <c r="C55" i="28"/>
  <c r="B55" i="28"/>
  <c r="A55" i="28"/>
  <c r="C54" i="28"/>
  <c r="B54" i="28"/>
  <c r="A54" i="28"/>
  <c r="C53" i="28"/>
  <c r="B53" i="28"/>
  <c r="A53" i="28"/>
  <c r="C52" i="28"/>
  <c r="B52" i="28"/>
  <c r="A52" i="28"/>
  <c r="C51" i="28"/>
  <c r="B51" i="28"/>
  <c r="A51" i="28"/>
  <c r="C50" i="28"/>
  <c r="B50" i="28"/>
  <c r="A50" i="28"/>
  <c r="C49" i="28"/>
  <c r="B49" i="28"/>
  <c r="A49" i="28"/>
  <c r="C48" i="28"/>
  <c r="B48" i="28"/>
  <c r="A48" i="28"/>
  <c r="C47" i="28"/>
  <c r="B47" i="28"/>
  <c r="A47" i="28"/>
  <c r="C46" i="28"/>
  <c r="B46" i="28"/>
  <c r="A46" i="28"/>
  <c r="C45" i="28"/>
  <c r="B45" i="28"/>
  <c r="A45" i="28"/>
  <c r="C44" i="28"/>
  <c r="B44" i="28"/>
  <c r="A44" i="28"/>
  <c r="C43" i="28"/>
  <c r="B43" i="28"/>
  <c r="A43" i="28"/>
  <c r="C42" i="28"/>
  <c r="B42" i="28"/>
  <c r="A42" i="28"/>
  <c r="C41" i="28"/>
  <c r="B41" i="28"/>
  <c r="A41" i="28"/>
  <c r="C40" i="28"/>
  <c r="B40" i="28"/>
  <c r="A40" i="28"/>
  <c r="C39" i="28"/>
  <c r="B39" i="28"/>
  <c r="A39" i="28"/>
  <c r="C38" i="28"/>
  <c r="G38" i="28" s="1"/>
  <c r="B38" i="28"/>
  <c r="F38" i="28" s="1"/>
  <c r="E35" i="28"/>
  <c r="G33" i="4" s="1"/>
  <c r="D35" i="28"/>
  <c r="F33" i="4" s="1"/>
  <c r="C35" i="28"/>
  <c r="E33" i="4" s="1"/>
  <c r="B35" i="28"/>
  <c r="D33" i="4" s="1"/>
  <c r="H33" i="4" l="1"/>
  <c r="I33" i="4"/>
  <c r="D47" i="28"/>
  <c r="D48" i="28"/>
  <c r="D56" i="28"/>
  <c r="D60" i="28"/>
  <c r="D50" i="28"/>
  <c r="D58" i="28"/>
  <c r="D66" i="28"/>
  <c r="D41" i="28"/>
  <c r="D49" i="28"/>
  <c r="D57" i="28"/>
  <c r="D65" i="28"/>
  <c r="D63" i="28"/>
  <c r="D46" i="28"/>
  <c r="D54" i="28"/>
  <c r="D62" i="28"/>
  <c r="F35" i="28"/>
  <c r="D45" i="28"/>
  <c r="D53" i="28"/>
  <c r="D61" i="28"/>
  <c r="D52" i="28"/>
  <c r="D43" i="28"/>
  <c r="D42" i="28"/>
  <c r="D40" i="28"/>
  <c r="D39" i="28"/>
  <c r="D55" i="28"/>
  <c r="D44" i="28"/>
  <c r="D59" i="28"/>
  <c r="D64" i="28"/>
  <c r="D51" i="28"/>
  <c r="E63" i="28" l="1"/>
  <c r="G63" i="28" s="1"/>
  <c r="E59" i="28"/>
  <c r="G59" i="28" s="1"/>
  <c r="E55" i="28"/>
  <c r="F55" i="28" s="1"/>
  <c r="E51" i="28"/>
  <c r="F51" i="28" s="1"/>
  <c r="E47" i="28"/>
  <c r="G47" i="28" s="1"/>
  <c r="E43" i="28"/>
  <c r="G43" i="28" s="1"/>
  <c r="E53" i="28"/>
  <c r="F53" i="28" s="1"/>
  <c r="E39" i="28"/>
  <c r="G39" i="28" s="1"/>
  <c r="E45" i="28"/>
  <c r="F45" i="28" s="1"/>
  <c r="E52" i="28"/>
  <c r="G52" i="28" s="1"/>
  <c r="E49" i="28"/>
  <c r="F49" i="28" s="1"/>
  <c r="E42" i="28"/>
  <c r="G42" i="28" s="1"/>
  <c r="E66" i="28"/>
  <c r="G66" i="28" s="1"/>
  <c r="E48" i="28"/>
  <c r="G48" i="28" s="1"/>
  <c r="E44" i="28"/>
  <c r="G44" i="28" s="1"/>
  <c r="E65" i="28"/>
  <c r="G65" i="28" s="1"/>
  <c r="E46" i="28"/>
  <c r="E40" i="28"/>
  <c r="F40" i="28" s="1"/>
  <c r="E60" i="28"/>
  <c r="F60" i="28" s="1"/>
  <c r="E50" i="28"/>
  <c r="G50" i="28" s="1"/>
  <c r="E64" i="28"/>
  <c r="G64" i="28" s="1"/>
  <c r="E62" i="28"/>
  <c r="G62" i="28" s="1"/>
  <c r="E61" i="28"/>
  <c r="G61" i="28" s="1"/>
  <c r="E58" i="28"/>
  <c r="G58" i="28" s="1"/>
  <c r="E57" i="28"/>
  <c r="G57" i="28" s="1"/>
  <c r="E56" i="28"/>
  <c r="F56" i="28" s="1"/>
  <c r="E54" i="28"/>
  <c r="F54" i="28" s="1"/>
  <c r="E41" i="28"/>
  <c r="G41" i="28" s="1"/>
  <c r="G45" i="28"/>
  <c r="G46" i="28"/>
  <c r="F46" i="28"/>
  <c r="G51" i="28" l="1"/>
  <c r="G54" i="28"/>
  <c r="G49" i="28"/>
  <c r="F47" i="28"/>
  <c r="F50" i="28"/>
  <c r="F42" i="28"/>
  <c r="G56" i="28"/>
  <c r="F63" i="28"/>
  <c r="F57" i="28"/>
  <c r="G40" i="28"/>
  <c r="F59" i="28"/>
  <c r="F52" i="28"/>
  <c r="G53" i="28"/>
  <c r="G55" i="28"/>
  <c r="G60" i="28"/>
  <c r="F44" i="28"/>
  <c r="F43" i="28"/>
  <c r="F41" i="28"/>
  <c r="F48" i="28"/>
  <c r="F66" i="28"/>
  <c r="F58" i="28"/>
  <c r="F39" i="28"/>
  <c r="F65" i="28"/>
  <c r="F62" i="28"/>
  <c r="F64" i="28"/>
  <c r="F61" i="28"/>
  <c r="C66" i="27"/>
  <c r="B66" i="27"/>
  <c r="A66" i="27"/>
  <c r="C65" i="27"/>
  <c r="B65" i="27"/>
  <c r="A65" i="27"/>
  <c r="C64" i="27"/>
  <c r="B64" i="27"/>
  <c r="A64" i="27"/>
  <c r="C63" i="27"/>
  <c r="B63" i="27"/>
  <c r="A63" i="27"/>
  <c r="C62" i="27"/>
  <c r="B62" i="27"/>
  <c r="A62" i="27"/>
  <c r="C61" i="27"/>
  <c r="B61" i="27"/>
  <c r="A61" i="27"/>
  <c r="C60" i="27"/>
  <c r="B60" i="27"/>
  <c r="A60" i="27"/>
  <c r="C59" i="27"/>
  <c r="B59" i="27"/>
  <c r="A59" i="27"/>
  <c r="C58" i="27"/>
  <c r="B58" i="27"/>
  <c r="A58" i="27"/>
  <c r="C57" i="27"/>
  <c r="B57" i="27"/>
  <c r="A57" i="27"/>
  <c r="C56" i="27"/>
  <c r="B56" i="27"/>
  <c r="A56" i="27"/>
  <c r="C55" i="27"/>
  <c r="B55" i="27"/>
  <c r="A55" i="27"/>
  <c r="C54" i="27"/>
  <c r="B54" i="27"/>
  <c r="A54" i="27"/>
  <c r="C53" i="27"/>
  <c r="B53" i="27"/>
  <c r="A53" i="27"/>
  <c r="C52" i="27"/>
  <c r="B52" i="27"/>
  <c r="A52" i="27"/>
  <c r="C51" i="27"/>
  <c r="B51" i="27"/>
  <c r="A51" i="27"/>
  <c r="C50" i="27"/>
  <c r="B50" i="27"/>
  <c r="A50" i="27"/>
  <c r="C49" i="27"/>
  <c r="B49" i="27"/>
  <c r="A49" i="27"/>
  <c r="C48" i="27"/>
  <c r="B48" i="27"/>
  <c r="A48" i="27"/>
  <c r="C47" i="27"/>
  <c r="B47" i="27"/>
  <c r="A47" i="27"/>
  <c r="C46" i="27"/>
  <c r="B46" i="27"/>
  <c r="A46" i="27"/>
  <c r="C45" i="27"/>
  <c r="B45" i="27"/>
  <c r="A45" i="27"/>
  <c r="C44" i="27"/>
  <c r="B44" i="27"/>
  <c r="A44" i="27"/>
  <c r="C43" i="27"/>
  <c r="B43" i="27"/>
  <c r="A43" i="27"/>
  <c r="C42" i="27"/>
  <c r="B42" i="27"/>
  <c r="A42" i="27"/>
  <c r="C41" i="27"/>
  <c r="B41" i="27"/>
  <c r="A41" i="27"/>
  <c r="C40" i="27"/>
  <c r="B40" i="27"/>
  <c r="A40" i="27"/>
  <c r="C39" i="27"/>
  <c r="B39" i="27"/>
  <c r="A39" i="27"/>
  <c r="C38" i="27"/>
  <c r="G38" i="27" s="1"/>
  <c r="B38" i="27"/>
  <c r="F38" i="27" s="1"/>
  <c r="E35" i="27"/>
  <c r="G24" i="4" s="1"/>
  <c r="D35" i="27"/>
  <c r="F24" i="4" s="1"/>
  <c r="C35" i="27"/>
  <c r="E24" i="4" s="1"/>
  <c r="B35" i="27"/>
  <c r="D24" i="4" s="1"/>
  <c r="H24" i="4" l="1"/>
  <c r="I24" i="4"/>
  <c r="D55" i="27"/>
  <c r="D48" i="27"/>
  <c r="D56" i="27"/>
  <c r="D64" i="27"/>
  <c r="F35" i="27"/>
  <c r="D53" i="27"/>
  <c r="D47" i="27"/>
  <c r="D49" i="27"/>
  <c r="D57" i="27"/>
  <c r="D65" i="27"/>
  <c r="D46" i="27"/>
  <c r="D52" i="27"/>
  <c r="D60" i="27"/>
  <c r="D63" i="27"/>
  <c r="D42" i="27"/>
  <c r="D50" i="27"/>
  <c r="D51" i="27"/>
  <c r="D59" i="27"/>
  <c r="D58" i="27"/>
  <c r="D66" i="27"/>
  <c r="D54" i="27"/>
  <c r="D62" i="27"/>
  <c r="D45" i="27"/>
  <c r="D61" i="27"/>
  <c r="D44" i="27"/>
  <c r="D43" i="27"/>
  <c r="D41" i="27"/>
  <c r="D40" i="27"/>
  <c r="D39" i="27"/>
  <c r="E64" i="27" l="1"/>
  <c r="G64" i="27" s="1"/>
  <c r="E60" i="27"/>
  <c r="G60" i="27" s="1"/>
  <c r="E56" i="27"/>
  <c r="G56" i="27" s="1"/>
  <c r="E52" i="27"/>
  <c r="G52" i="27" s="1"/>
  <c r="E63" i="27"/>
  <c r="F63" i="27" s="1"/>
  <c r="E59" i="27"/>
  <c r="G59" i="27" s="1"/>
  <c r="E55" i="27"/>
  <c r="F55" i="27" s="1"/>
  <c r="E51" i="27"/>
  <c r="G51" i="27" s="1"/>
  <c r="E47" i="27"/>
  <c r="G47" i="27" s="1"/>
  <c r="E43" i="27"/>
  <c r="G43" i="27" s="1"/>
  <c r="E61" i="27"/>
  <c r="G61" i="27" s="1"/>
  <c r="E58" i="27"/>
  <c r="G58" i="27" s="1"/>
  <c r="E50" i="27"/>
  <c r="F50" i="27" s="1"/>
  <c r="E48" i="27"/>
  <c r="F48" i="27" s="1"/>
  <c r="E41" i="27"/>
  <c r="F41" i="27" s="1"/>
  <c r="E54" i="27"/>
  <c r="G54" i="27" s="1"/>
  <c r="E57" i="27"/>
  <c r="F57" i="27" s="1"/>
  <c r="E49" i="27"/>
  <c r="F49" i="27" s="1"/>
  <c r="E45" i="27"/>
  <c r="G45" i="27" s="1"/>
  <c r="E66" i="27"/>
  <c r="G66" i="27" s="1"/>
  <c r="E40" i="27"/>
  <c r="G40" i="27" s="1"/>
  <c r="E65" i="27"/>
  <c r="F65" i="27" s="1"/>
  <c r="E62" i="27"/>
  <c r="F62" i="27" s="1"/>
  <c r="E53" i="27"/>
  <c r="G53" i="27" s="1"/>
  <c r="E46" i="27"/>
  <c r="F46" i="27" s="1"/>
  <c r="E42" i="27"/>
  <c r="F42" i="27" s="1"/>
  <c r="E44" i="27"/>
  <c r="G44" i="27" s="1"/>
  <c r="E39" i="27"/>
  <c r="G39" i="27" s="1"/>
  <c r="F64" i="27"/>
  <c r="G49" i="27" l="1"/>
  <c r="F43" i="27"/>
  <c r="F60" i="27"/>
  <c r="G57" i="27"/>
  <c r="G63" i="27"/>
  <c r="F45" i="27"/>
  <c r="F39" i="27"/>
  <c r="F44" i="27"/>
  <c r="F61" i="27"/>
  <c r="G42" i="27"/>
  <c r="F40" i="27"/>
  <c r="G50" i="27"/>
  <c r="F56" i="27"/>
  <c r="F66" i="27"/>
  <c r="F59" i="27"/>
  <c r="F47" i="27"/>
  <c r="G46" i="27"/>
  <c r="F51" i="27"/>
  <c r="G48" i="27"/>
  <c r="F58" i="27"/>
  <c r="F53" i="27"/>
  <c r="G55" i="27"/>
  <c r="G62" i="27"/>
  <c r="G65" i="27"/>
  <c r="G41" i="27"/>
  <c r="F52" i="27"/>
  <c r="F54" i="27"/>
  <c r="F31" i="5"/>
  <c r="B6" i="5"/>
  <c r="C6" i="5"/>
  <c r="D6" i="5"/>
  <c r="E6" i="5"/>
  <c r="B5" i="5"/>
  <c r="D5" i="5"/>
  <c r="L5" i="5"/>
  <c r="C66" i="8" l="1"/>
  <c r="B66" i="8"/>
  <c r="A66" i="8"/>
  <c r="C65" i="8"/>
  <c r="B65" i="8"/>
  <c r="A65" i="8"/>
  <c r="C64" i="8"/>
  <c r="B64" i="8"/>
  <c r="A64" i="8"/>
  <c r="C63" i="8"/>
  <c r="B63" i="8"/>
  <c r="A63" i="8"/>
  <c r="C62" i="8"/>
  <c r="B62" i="8"/>
  <c r="A62" i="8"/>
  <c r="C61" i="8"/>
  <c r="B61" i="8"/>
  <c r="A61" i="8"/>
  <c r="C60" i="8"/>
  <c r="B60" i="8"/>
  <c r="A60" i="8"/>
  <c r="C59" i="8"/>
  <c r="B59" i="8"/>
  <c r="A59" i="8"/>
  <c r="C58" i="8"/>
  <c r="B58" i="8"/>
  <c r="A58" i="8"/>
  <c r="C57" i="8"/>
  <c r="B57" i="8"/>
  <c r="A57" i="8"/>
  <c r="C56" i="8"/>
  <c r="B56" i="8"/>
  <c r="A56" i="8"/>
  <c r="C55" i="8"/>
  <c r="B55" i="8"/>
  <c r="A55" i="8"/>
  <c r="C54" i="8"/>
  <c r="B54" i="8"/>
  <c r="A54" i="8"/>
  <c r="C53" i="8"/>
  <c r="B53" i="8"/>
  <c r="A53" i="8"/>
  <c r="C52" i="8"/>
  <c r="B52" i="8"/>
  <c r="A52" i="8"/>
  <c r="C51" i="8"/>
  <c r="B51" i="8"/>
  <c r="A51" i="8"/>
  <c r="C50" i="8"/>
  <c r="B50" i="8"/>
  <c r="A50" i="8"/>
  <c r="C49" i="8"/>
  <c r="B49" i="8"/>
  <c r="A49" i="8"/>
  <c r="C48" i="8"/>
  <c r="B48" i="8"/>
  <c r="A48" i="8"/>
  <c r="C47" i="8"/>
  <c r="B47" i="8"/>
  <c r="A47" i="8"/>
  <c r="C46" i="8"/>
  <c r="B46" i="8"/>
  <c r="A46" i="8"/>
  <c r="C45" i="8"/>
  <c r="B45" i="8"/>
  <c r="A45" i="8"/>
  <c r="C44" i="8"/>
  <c r="B44" i="8"/>
  <c r="A44" i="8"/>
  <c r="C43" i="8"/>
  <c r="B43" i="8"/>
  <c r="A43" i="8"/>
  <c r="C42" i="8"/>
  <c r="B42" i="8"/>
  <c r="A42" i="8"/>
  <c r="C41" i="8"/>
  <c r="B41" i="8"/>
  <c r="A41" i="8"/>
  <c r="C40" i="8"/>
  <c r="B40" i="8"/>
  <c r="A40" i="8"/>
  <c r="C39" i="8"/>
  <c r="B39" i="8"/>
  <c r="A39" i="8"/>
  <c r="C66" i="9"/>
  <c r="B66" i="9"/>
  <c r="A66" i="9"/>
  <c r="C65" i="9"/>
  <c r="B65" i="9"/>
  <c r="A65" i="9"/>
  <c r="C64" i="9"/>
  <c r="B64" i="9"/>
  <c r="A64" i="9"/>
  <c r="C63" i="9"/>
  <c r="B63" i="9"/>
  <c r="A63" i="9"/>
  <c r="C62" i="9"/>
  <c r="B62" i="9"/>
  <c r="A62" i="9"/>
  <c r="C61" i="9"/>
  <c r="B61" i="9"/>
  <c r="A61" i="9"/>
  <c r="C60" i="9"/>
  <c r="B60" i="9"/>
  <c r="A60" i="9"/>
  <c r="C59" i="9"/>
  <c r="B59" i="9"/>
  <c r="A59" i="9"/>
  <c r="C58" i="9"/>
  <c r="B58" i="9"/>
  <c r="A58" i="9"/>
  <c r="C57" i="9"/>
  <c r="B57" i="9"/>
  <c r="A57" i="9"/>
  <c r="C56" i="9"/>
  <c r="B56" i="9"/>
  <c r="A56" i="9"/>
  <c r="C55" i="9"/>
  <c r="B55" i="9"/>
  <c r="A55" i="9"/>
  <c r="C54" i="9"/>
  <c r="B54" i="9"/>
  <c r="A54" i="9"/>
  <c r="C53" i="9"/>
  <c r="B53" i="9"/>
  <c r="A53" i="9"/>
  <c r="C52" i="9"/>
  <c r="B52" i="9"/>
  <c r="A52" i="9"/>
  <c r="C51" i="9"/>
  <c r="B51" i="9"/>
  <c r="A51" i="9"/>
  <c r="C50" i="9"/>
  <c r="B50" i="9"/>
  <c r="A50" i="9"/>
  <c r="C49" i="9"/>
  <c r="B49" i="9"/>
  <c r="A49" i="9"/>
  <c r="C48" i="9"/>
  <c r="B48" i="9"/>
  <c r="A48" i="9"/>
  <c r="C47" i="9"/>
  <c r="B47" i="9"/>
  <c r="A47" i="9"/>
  <c r="C46" i="9"/>
  <c r="B46" i="9"/>
  <c r="A46" i="9"/>
  <c r="C45" i="9"/>
  <c r="B45" i="9"/>
  <c r="A45" i="9"/>
  <c r="C44" i="9"/>
  <c r="B44" i="9"/>
  <c r="A44" i="9"/>
  <c r="C43" i="9"/>
  <c r="B43" i="9"/>
  <c r="A43" i="9"/>
  <c r="C42" i="9"/>
  <c r="B42" i="9"/>
  <c r="A42" i="9"/>
  <c r="C41" i="9"/>
  <c r="B41" i="9"/>
  <c r="A41" i="9"/>
  <c r="C40" i="9"/>
  <c r="B40" i="9"/>
  <c r="A40" i="9"/>
  <c r="C39" i="9"/>
  <c r="B39" i="9"/>
  <c r="A39" i="9"/>
  <c r="C66" i="10"/>
  <c r="B66" i="10"/>
  <c r="A66" i="10"/>
  <c r="C65" i="10"/>
  <c r="B65" i="10"/>
  <c r="A65" i="10"/>
  <c r="C64" i="10"/>
  <c r="B64" i="10"/>
  <c r="A64" i="10"/>
  <c r="C63" i="10"/>
  <c r="B63" i="10"/>
  <c r="A63" i="10"/>
  <c r="C62" i="10"/>
  <c r="B62" i="10"/>
  <c r="A62" i="10"/>
  <c r="C61" i="10"/>
  <c r="B61" i="10"/>
  <c r="A61" i="10"/>
  <c r="C60" i="10"/>
  <c r="B60" i="10"/>
  <c r="A60" i="10"/>
  <c r="C59" i="10"/>
  <c r="B59" i="10"/>
  <c r="A59" i="10"/>
  <c r="C58" i="10"/>
  <c r="B58" i="10"/>
  <c r="A58" i="10"/>
  <c r="C57" i="10"/>
  <c r="B57" i="10"/>
  <c r="A57" i="10"/>
  <c r="C56" i="10"/>
  <c r="B56" i="10"/>
  <c r="A56" i="10"/>
  <c r="C55" i="10"/>
  <c r="B55" i="10"/>
  <c r="A55" i="10"/>
  <c r="C54" i="10"/>
  <c r="B54" i="10"/>
  <c r="A54" i="10"/>
  <c r="C53" i="10"/>
  <c r="B53" i="10"/>
  <c r="A53" i="10"/>
  <c r="C52" i="10"/>
  <c r="B52" i="10"/>
  <c r="A52" i="10"/>
  <c r="C51" i="10"/>
  <c r="B51" i="10"/>
  <c r="A51" i="10"/>
  <c r="C50" i="10"/>
  <c r="B50" i="10"/>
  <c r="A50" i="10"/>
  <c r="C49" i="10"/>
  <c r="B49" i="10"/>
  <c r="A49" i="10"/>
  <c r="C48" i="10"/>
  <c r="B48" i="10"/>
  <c r="A48" i="10"/>
  <c r="C47" i="10"/>
  <c r="B47" i="10"/>
  <c r="A47" i="10"/>
  <c r="C46" i="10"/>
  <c r="B46" i="10"/>
  <c r="A46" i="10"/>
  <c r="C45" i="10"/>
  <c r="B45" i="10"/>
  <c r="A45" i="10"/>
  <c r="C44" i="10"/>
  <c r="B44" i="10"/>
  <c r="A44" i="10"/>
  <c r="C43" i="10"/>
  <c r="B43" i="10"/>
  <c r="A43" i="10"/>
  <c r="C42" i="10"/>
  <c r="B42" i="10"/>
  <c r="A42" i="10"/>
  <c r="C41" i="10"/>
  <c r="B41" i="10"/>
  <c r="A41" i="10"/>
  <c r="C40" i="10"/>
  <c r="B40" i="10"/>
  <c r="A40" i="10"/>
  <c r="C39" i="10"/>
  <c r="B39" i="10"/>
  <c r="A39" i="10"/>
  <c r="C66" i="11"/>
  <c r="B66" i="11"/>
  <c r="A66" i="11"/>
  <c r="C65" i="11"/>
  <c r="B65" i="11"/>
  <c r="A65" i="11"/>
  <c r="C64" i="11"/>
  <c r="B64" i="11"/>
  <c r="A64" i="11"/>
  <c r="C63" i="11"/>
  <c r="B63" i="11"/>
  <c r="A63" i="11"/>
  <c r="C62" i="11"/>
  <c r="B62" i="11"/>
  <c r="A62" i="11"/>
  <c r="C61" i="11"/>
  <c r="B61" i="11"/>
  <c r="A61" i="11"/>
  <c r="C60" i="11"/>
  <c r="B60" i="11"/>
  <c r="A60" i="11"/>
  <c r="C59" i="11"/>
  <c r="B59" i="11"/>
  <c r="A59" i="11"/>
  <c r="C58" i="11"/>
  <c r="B58" i="11"/>
  <c r="A58" i="11"/>
  <c r="C57" i="11"/>
  <c r="B57" i="11"/>
  <c r="A57" i="11"/>
  <c r="C56" i="11"/>
  <c r="B56" i="11"/>
  <c r="A56" i="11"/>
  <c r="C55" i="11"/>
  <c r="B55" i="11"/>
  <c r="A55" i="11"/>
  <c r="C54" i="11"/>
  <c r="B54" i="11"/>
  <c r="A54" i="11"/>
  <c r="C53" i="11"/>
  <c r="B53" i="11"/>
  <c r="A53" i="11"/>
  <c r="C52" i="11"/>
  <c r="B52" i="11"/>
  <c r="A52" i="11"/>
  <c r="C51" i="11"/>
  <c r="B51" i="11"/>
  <c r="A51" i="11"/>
  <c r="C50" i="11"/>
  <c r="B50" i="11"/>
  <c r="A50" i="11"/>
  <c r="C49" i="11"/>
  <c r="B49" i="11"/>
  <c r="A49" i="11"/>
  <c r="C48" i="11"/>
  <c r="B48" i="11"/>
  <c r="A48" i="11"/>
  <c r="C47" i="11"/>
  <c r="B47" i="11"/>
  <c r="A47" i="11"/>
  <c r="C46" i="11"/>
  <c r="B46" i="11"/>
  <c r="A46" i="11"/>
  <c r="C45" i="11"/>
  <c r="B45" i="11"/>
  <c r="A45" i="11"/>
  <c r="C44" i="11"/>
  <c r="B44" i="11"/>
  <c r="A44" i="11"/>
  <c r="C43" i="11"/>
  <c r="B43" i="11"/>
  <c r="A43" i="11"/>
  <c r="C42" i="11"/>
  <c r="B42" i="11"/>
  <c r="A42" i="11"/>
  <c r="C41" i="11"/>
  <c r="B41" i="11"/>
  <c r="A41" i="11"/>
  <c r="C40" i="11"/>
  <c r="B40" i="11"/>
  <c r="A40" i="11"/>
  <c r="C39" i="11"/>
  <c r="B39" i="11"/>
  <c r="A39" i="11"/>
  <c r="C66" i="12"/>
  <c r="B66" i="12"/>
  <c r="A66" i="12"/>
  <c r="C65" i="12"/>
  <c r="B65" i="12"/>
  <c r="A65" i="12"/>
  <c r="C64" i="12"/>
  <c r="B64" i="12"/>
  <c r="A64" i="12"/>
  <c r="C63" i="12"/>
  <c r="B63" i="12"/>
  <c r="A63" i="12"/>
  <c r="C62" i="12"/>
  <c r="B62" i="12"/>
  <c r="A62" i="12"/>
  <c r="C61" i="12"/>
  <c r="B61" i="12"/>
  <c r="A61" i="12"/>
  <c r="C60" i="12"/>
  <c r="B60" i="12"/>
  <c r="A60" i="12"/>
  <c r="C59" i="12"/>
  <c r="B59" i="12"/>
  <c r="A59" i="12"/>
  <c r="C58" i="12"/>
  <c r="B58" i="12"/>
  <c r="A58" i="12"/>
  <c r="C57" i="12"/>
  <c r="B57" i="12"/>
  <c r="A57" i="12"/>
  <c r="C56" i="12"/>
  <c r="B56" i="12"/>
  <c r="A56" i="12"/>
  <c r="C55" i="12"/>
  <c r="B55" i="12"/>
  <c r="A55" i="12"/>
  <c r="C54" i="12"/>
  <c r="B54" i="12"/>
  <c r="A54" i="12"/>
  <c r="C53" i="12"/>
  <c r="B53" i="12"/>
  <c r="A53" i="12"/>
  <c r="C52" i="12"/>
  <c r="B52" i="12"/>
  <c r="A52" i="12"/>
  <c r="C51" i="12"/>
  <c r="B51" i="12"/>
  <c r="A51" i="12"/>
  <c r="C50" i="12"/>
  <c r="B50" i="12"/>
  <c r="A50" i="12"/>
  <c r="C49" i="12"/>
  <c r="B49" i="12"/>
  <c r="A49" i="12"/>
  <c r="C48" i="12"/>
  <c r="B48" i="12"/>
  <c r="A48" i="12"/>
  <c r="C47" i="12"/>
  <c r="B47" i="12"/>
  <c r="A47" i="12"/>
  <c r="C46" i="12"/>
  <c r="B46" i="12"/>
  <c r="A46" i="12"/>
  <c r="C45" i="12"/>
  <c r="B45" i="12"/>
  <c r="A45" i="12"/>
  <c r="C44" i="12"/>
  <c r="B44" i="12"/>
  <c r="A44" i="12"/>
  <c r="C43" i="12"/>
  <c r="B43" i="12"/>
  <c r="A43" i="12"/>
  <c r="C42" i="12"/>
  <c r="B42" i="12"/>
  <c r="A42" i="12"/>
  <c r="C41" i="12"/>
  <c r="B41" i="12"/>
  <c r="A41" i="12"/>
  <c r="C40" i="12"/>
  <c r="B40" i="12"/>
  <c r="A40" i="12"/>
  <c r="C39" i="12"/>
  <c r="B39" i="12"/>
  <c r="A39" i="12"/>
  <c r="C66" i="13"/>
  <c r="B66" i="13"/>
  <c r="A66" i="13"/>
  <c r="C65" i="13"/>
  <c r="B65" i="13"/>
  <c r="A65" i="13"/>
  <c r="C64" i="13"/>
  <c r="B64" i="13"/>
  <c r="A64" i="13"/>
  <c r="C63" i="13"/>
  <c r="B63" i="13"/>
  <c r="A63" i="13"/>
  <c r="C62" i="13"/>
  <c r="B62" i="13"/>
  <c r="A62" i="13"/>
  <c r="C61" i="13"/>
  <c r="B61" i="13"/>
  <c r="A61" i="13"/>
  <c r="C60" i="13"/>
  <c r="B60" i="13"/>
  <c r="A60" i="13"/>
  <c r="C59" i="13"/>
  <c r="B59" i="13"/>
  <c r="A59" i="13"/>
  <c r="C58" i="13"/>
  <c r="B58" i="13"/>
  <c r="A58" i="13"/>
  <c r="C57" i="13"/>
  <c r="B57" i="13"/>
  <c r="A57" i="13"/>
  <c r="C56" i="13"/>
  <c r="B56" i="13"/>
  <c r="A56" i="13"/>
  <c r="C55" i="13"/>
  <c r="B55" i="13"/>
  <c r="A55" i="13"/>
  <c r="C54" i="13"/>
  <c r="B54" i="13"/>
  <c r="A54" i="13"/>
  <c r="C53" i="13"/>
  <c r="B53" i="13"/>
  <c r="A53" i="13"/>
  <c r="C52" i="13"/>
  <c r="B52" i="13"/>
  <c r="A52" i="13"/>
  <c r="C51" i="13"/>
  <c r="B51" i="13"/>
  <c r="A51" i="13"/>
  <c r="C50" i="13"/>
  <c r="B50" i="13"/>
  <c r="A50" i="13"/>
  <c r="C49" i="13"/>
  <c r="B49" i="13"/>
  <c r="A49" i="13"/>
  <c r="C48" i="13"/>
  <c r="B48" i="13"/>
  <c r="A48" i="13"/>
  <c r="C47" i="13"/>
  <c r="B47" i="13"/>
  <c r="A47" i="13"/>
  <c r="C46" i="13"/>
  <c r="B46" i="13"/>
  <c r="A46" i="13"/>
  <c r="C45" i="13"/>
  <c r="B45" i="13"/>
  <c r="A45" i="13"/>
  <c r="C44" i="13"/>
  <c r="B44" i="13"/>
  <c r="A44" i="13"/>
  <c r="C43" i="13"/>
  <c r="B43" i="13"/>
  <c r="A43" i="13"/>
  <c r="C42" i="13"/>
  <c r="B42" i="13"/>
  <c r="A42" i="13"/>
  <c r="C41" i="13"/>
  <c r="B41" i="13"/>
  <c r="A41" i="13"/>
  <c r="C40" i="13"/>
  <c r="B40" i="13"/>
  <c r="A40" i="13"/>
  <c r="C39" i="13"/>
  <c r="B39" i="13"/>
  <c r="A39" i="13"/>
  <c r="C66" i="14"/>
  <c r="B66" i="14"/>
  <c r="A66" i="14"/>
  <c r="C65" i="14"/>
  <c r="B65" i="14"/>
  <c r="A65" i="14"/>
  <c r="C64" i="14"/>
  <c r="B64" i="14"/>
  <c r="A64" i="14"/>
  <c r="C63" i="14"/>
  <c r="B63" i="14"/>
  <c r="A63" i="14"/>
  <c r="C62" i="14"/>
  <c r="B62" i="14"/>
  <c r="A62" i="14"/>
  <c r="C61" i="14"/>
  <c r="B61" i="14"/>
  <c r="A61" i="14"/>
  <c r="C60" i="14"/>
  <c r="B60" i="14"/>
  <c r="A60" i="14"/>
  <c r="C59" i="14"/>
  <c r="B59" i="14"/>
  <c r="A59" i="14"/>
  <c r="C58" i="14"/>
  <c r="B58" i="14"/>
  <c r="A58" i="14"/>
  <c r="C57" i="14"/>
  <c r="B57" i="14"/>
  <c r="A57" i="14"/>
  <c r="C56" i="14"/>
  <c r="B56" i="14"/>
  <c r="A56" i="14"/>
  <c r="C55" i="14"/>
  <c r="B55" i="14"/>
  <c r="A55" i="14"/>
  <c r="C54" i="14"/>
  <c r="B54" i="14"/>
  <c r="A54" i="14"/>
  <c r="C53" i="14"/>
  <c r="B53" i="14"/>
  <c r="A53" i="14"/>
  <c r="C52" i="14"/>
  <c r="B52" i="14"/>
  <c r="A52" i="14"/>
  <c r="C51" i="14"/>
  <c r="B51" i="14"/>
  <c r="A51" i="14"/>
  <c r="C50" i="14"/>
  <c r="B50" i="14"/>
  <c r="A50" i="14"/>
  <c r="C49" i="14"/>
  <c r="B49" i="14"/>
  <c r="A49" i="14"/>
  <c r="C48" i="14"/>
  <c r="B48" i="14"/>
  <c r="A48" i="14"/>
  <c r="C47" i="14"/>
  <c r="B47" i="14"/>
  <c r="A47" i="14"/>
  <c r="C46" i="14"/>
  <c r="B46" i="14"/>
  <c r="A46" i="14"/>
  <c r="C45" i="14"/>
  <c r="B45" i="14"/>
  <c r="A45" i="14"/>
  <c r="C44" i="14"/>
  <c r="B44" i="14"/>
  <c r="A44" i="14"/>
  <c r="C43" i="14"/>
  <c r="B43" i="14"/>
  <c r="A43" i="14"/>
  <c r="C42" i="14"/>
  <c r="B42" i="14"/>
  <c r="A42" i="14"/>
  <c r="C41" i="14"/>
  <c r="B41" i="14"/>
  <c r="A41" i="14"/>
  <c r="C40" i="14"/>
  <c r="B40" i="14"/>
  <c r="A40" i="14"/>
  <c r="C39" i="14"/>
  <c r="B39" i="14"/>
  <c r="A39" i="14"/>
  <c r="C66" i="15"/>
  <c r="B66" i="15"/>
  <c r="A66" i="15"/>
  <c r="C65" i="15"/>
  <c r="B65" i="15"/>
  <c r="A65" i="15"/>
  <c r="C64" i="15"/>
  <c r="B64" i="15"/>
  <c r="A64" i="15"/>
  <c r="C63" i="15"/>
  <c r="B63" i="15"/>
  <c r="A63" i="15"/>
  <c r="C62" i="15"/>
  <c r="B62" i="15"/>
  <c r="A62" i="15"/>
  <c r="C61" i="15"/>
  <c r="B61" i="15"/>
  <c r="A61" i="15"/>
  <c r="C60" i="15"/>
  <c r="B60" i="15"/>
  <c r="A60" i="15"/>
  <c r="C59" i="15"/>
  <c r="B59" i="15"/>
  <c r="A59" i="15"/>
  <c r="C58" i="15"/>
  <c r="B58" i="15"/>
  <c r="A58" i="15"/>
  <c r="C57" i="15"/>
  <c r="B57" i="15"/>
  <c r="A57" i="15"/>
  <c r="C56" i="15"/>
  <c r="B56" i="15"/>
  <c r="A56" i="15"/>
  <c r="C55" i="15"/>
  <c r="B55" i="15"/>
  <c r="A55" i="15"/>
  <c r="C54" i="15"/>
  <c r="B54" i="15"/>
  <c r="A54" i="15"/>
  <c r="C53" i="15"/>
  <c r="B53" i="15"/>
  <c r="A53" i="15"/>
  <c r="C52" i="15"/>
  <c r="B52" i="15"/>
  <c r="A52" i="15"/>
  <c r="C51" i="15"/>
  <c r="B51" i="15"/>
  <c r="A51" i="15"/>
  <c r="C50" i="15"/>
  <c r="B50" i="15"/>
  <c r="A50" i="15"/>
  <c r="C49" i="15"/>
  <c r="B49" i="15"/>
  <c r="A49" i="15"/>
  <c r="C48" i="15"/>
  <c r="B48" i="15"/>
  <c r="A48" i="15"/>
  <c r="C47" i="15"/>
  <c r="B47" i="15"/>
  <c r="A47" i="15"/>
  <c r="C46" i="15"/>
  <c r="B46" i="15"/>
  <c r="A46" i="15"/>
  <c r="C45" i="15"/>
  <c r="B45" i="15"/>
  <c r="A45" i="15"/>
  <c r="C44" i="15"/>
  <c r="B44" i="15"/>
  <c r="A44" i="15"/>
  <c r="C43" i="15"/>
  <c r="B43" i="15"/>
  <c r="A43" i="15"/>
  <c r="C42" i="15"/>
  <c r="B42" i="15"/>
  <c r="A42" i="15"/>
  <c r="C41" i="15"/>
  <c r="B41" i="15"/>
  <c r="A41" i="15"/>
  <c r="C40" i="15"/>
  <c r="B40" i="15"/>
  <c r="A40" i="15"/>
  <c r="C39" i="15"/>
  <c r="B39" i="15"/>
  <c r="A39" i="15"/>
  <c r="C66" i="16"/>
  <c r="B66" i="16"/>
  <c r="A66" i="16"/>
  <c r="C65" i="16"/>
  <c r="B65" i="16"/>
  <c r="A65" i="16"/>
  <c r="C64" i="16"/>
  <c r="B64" i="16"/>
  <c r="A64" i="16"/>
  <c r="C63" i="16"/>
  <c r="B63" i="16"/>
  <c r="A63" i="16"/>
  <c r="C62" i="16"/>
  <c r="B62" i="16"/>
  <c r="A62" i="16"/>
  <c r="C61" i="16"/>
  <c r="B61" i="16"/>
  <c r="A61" i="16"/>
  <c r="C60" i="16"/>
  <c r="B60" i="16"/>
  <c r="A60" i="16"/>
  <c r="C59" i="16"/>
  <c r="B59" i="16"/>
  <c r="A59" i="16"/>
  <c r="C58" i="16"/>
  <c r="B58" i="16"/>
  <c r="A58" i="16"/>
  <c r="C57" i="16"/>
  <c r="B57" i="16"/>
  <c r="A57" i="16"/>
  <c r="C56" i="16"/>
  <c r="B56" i="16"/>
  <c r="A56" i="16"/>
  <c r="C55" i="16"/>
  <c r="B55" i="16"/>
  <c r="A55" i="16"/>
  <c r="C54" i="16"/>
  <c r="B54" i="16"/>
  <c r="A54" i="16"/>
  <c r="C53" i="16"/>
  <c r="B53" i="16"/>
  <c r="A53" i="16"/>
  <c r="C52" i="16"/>
  <c r="B52" i="16"/>
  <c r="A52" i="16"/>
  <c r="C51" i="16"/>
  <c r="B51" i="16"/>
  <c r="A51" i="16"/>
  <c r="C50" i="16"/>
  <c r="B50" i="16"/>
  <c r="A50" i="16"/>
  <c r="C49" i="16"/>
  <c r="B49" i="16"/>
  <c r="A49" i="16"/>
  <c r="C48" i="16"/>
  <c r="B48" i="16"/>
  <c r="A48" i="16"/>
  <c r="C47" i="16"/>
  <c r="B47" i="16"/>
  <c r="A47" i="16"/>
  <c r="C46" i="16"/>
  <c r="B46" i="16"/>
  <c r="A46" i="16"/>
  <c r="C45" i="16"/>
  <c r="B45" i="16"/>
  <c r="A45" i="16"/>
  <c r="C44" i="16"/>
  <c r="B44" i="16"/>
  <c r="A44" i="16"/>
  <c r="C43" i="16"/>
  <c r="B43" i="16"/>
  <c r="A43" i="16"/>
  <c r="C42" i="16"/>
  <c r="B42" i="16"/>
  <c r="A42" i="16"/>
  <c r="C41" i="16"/>
  <c r="B41" i="16"/>
  <c r="A41" i="16"/>
  <c r="C40" i="16"/>
  <c r="B40" i="16"/>
  <c r="A40" i="16"/>
  <c r="C39" i="16"/>
  <c r="B39" i="16"/>
  <c r="A39" i="16"/>
  <c r="C66" i="17"/>
  <c r="B66" i="17"/>
  <c r="A66" i="17"/>
  <c r="C65" i="17"/>
  <c r="B65" i="17"/>
  <c r="A65" i="17"/>
  <c r="C64" i="17"/>
  <c r="B64" i="17"/>
  <c r="A64" i="17"/>
  <c r="C63" i="17"/>
  <c r="B63" i="17"/>
  <c r="A63" i="17"/>
  <c r="C62" i="17"/>
  <c r="B62" i="17"/>
  <c r="A62" i="17"/>
  <c r="C61" i="17"/>
  <c r="B61" i="17"/>
  <c r="A61" i="17"/>
  <c r="C60" i="17"/>
  <c r="B60" i="17"/>
  <c r="A60" i="17"/>
  <c r="C59" i="17"/>
  <c r="B59" i="17"/>
  <c r="A59" i="17"/>
  <c r="C58" i="17"/>
  <c r="B58" i="17"/>
  <c r="A58" i="17"/>
  <c r="C57" i="17"/>
  <c r="B57" i="17"/>
  <c r="A57" i="17"/>
  <c r="C56" i="17"/>
  <c r="B56" i="17"/>
  <c r="A56" i="17"/>
  <c r="C55" i="17"/>
  <c r="B55" i="17"/>
  <c r="A55" i="17"/>
  <c r="C54" i="17"/>
  <c r="B54" i="17"/>
  <c r="A54" i="17"/>
  <c r="C53" i="17"/>
  <c r="B53" i="17"/>
  <c r="A53" i="17"/>
  <c r="C52" i="17"/>
  <c r="B52" i="17"/>
  <c r="A52" i="17"/>
  <c r="C51" i="17"/>
  <c r="B51" i="17"/>
  <c r="A51" i="17"/>
  <c r="C50" i="17"/>
  <c r="B50" i="17"/>
  <c r="A50" i="17"/>
  <c r="C49" i="17"/>
  <c r="B49" i="17"/>
  <c r="A49" i="17"/>
  <c r="C48" i="17"/>
  <c r="B48" i="17"/>
  <c r="A48" i="17"/>
  <c r="C47" i="17"/>
  <c r="B47" i="17"/>
  <c r="A47" i="17"/>
  <c r="C46" i="17"/>
  <c r="B46" i="17"/>
  <c r="A46" i="17"/>
  <c r="C45" i="17"/>
  <c r="B45" i="17"/>
  <c r="A45" i="17"/>
  <c r="C44" i="17"/>
  <c r="B44" i="17"/>
  <c r="A44" i="17"/>
  <c r="C43" i="17"/>
  <c r="B43" i="17"/>
  <c r="A43" i="17"/>
  <c r="C42" i="17"/>
  <c r="B42" i="17"/>
  <c r="A42" i="17"/>
  <c r="C41" i="17"/>
  <c r="B41" i="17"/>
  <c r="A41" i="17"/>
  <c r="C40" i="17"/>
  <c r="B40" i="17"/>
  <c r="A40" i="17"/>
  <c r="C39" i="17"/>
  <c r="B39" i="17"/>
  <c r="A39" i="17"/>
  <c r="C66" i="18"/>
  <c r="B66" i="18"/>
  <c r="A66" i="18"/>
  <c r="C65" i="18"/>
  <c r="B65" i="18"/>
  <c r="A65" i="18"/>
  <c r="C64" i="18"/>
  <c r="B64" i="18"/>
  <c r="A64" i="18"/>
  <c r="C63" i="18"/>
  <c r="B63" i="18"/>
  <c r="A63" i="18"/>
  <c r="C62" i="18"/>
  <c r="B62" i="18"/>
  <c r="A62" i="18"/>
  <c r="C61" i="18"/>
  <c r="B61" i="18"/>
  <c r="A61" i="18"/>
  <c r="C60" i="18"/>
  <c r="B60" i="18"/>
  <c r="A60" i="18"/>
  <c r="C59" i="18"/>
  <c r="B59" i="18"/>
  <c r="A59" i="18"/>
  <c r="C58" i="18"/>
  <c r="B58" i="18"/>
  <c r="A58" i="18"/>
  <c r="C57" i="18"/>
  <c r="B57" i="18"/>
  <c r="A57" i="18"/>
  <c r="C56" i="18"/>
  <c r="B56" i="18"/>
  <c r="A56" i="18"/>
  <c r="C55" i="18"/>
  <c r="B55" i="18"/>
  <c r="A55" i="18"/>
  <c r="C54" i="18"/>
  <c r="B54" i="18"/>
  <c r="A54" i="18"/>
  <c r="C53" i="18"/>
  <c r="B53" i="18"/>
  <c r="A53" i="18"/>
  <c r="C52" i="18"/>
  <c r="B52" i="18"/>
  <c r="A52" i="18"/>
  <c r="C51" i="18"/>
  <c r="B51" i="18"/>
  <c r="A51" i="18"/>
  <c r="C50" i="18"/>
  <c r="B50" i="18"/>
  <c r="A50" i="18"/>
  <c r="C49" i="18"/>
  <c r="B49" i="18"/>
  <c r="A49" i="18"/>
  <c r="C48" i="18"/>
  <c r="B48" i="18"/>
  <c r="A48" i="18"/>
  <c r="C47" i="18"/>
  <c r="B47" i="18"/>
  <c r="A47" i="18"/>
  <c r="C46" i="18"/>
  <c r="B46" i="18"/>
  <c r="A46" i="18"/>
  <c r="C45" i="18"/>
  <c r="B45" i="18"/>
  <c r="A45" i="18"/>
  <c r="C44" i="18"/>
  <c r="B44" i="18"/>
  <c r="A44" i="18"/>
  <c r="C43" i="18"/>
  <c r="B43" i="18"/>
  <c r="A43" i="18"/>
  <c r="C42" i="18"/>
  <c r="B42" i="18"/>
  <c r="A42" i="18"/>
  <c r="C41" i="18"/>
  <c r="B41" i="18"/>
  <c r="A41" i="18"/>
  <c r="C40" i="18"/>
  <c r="B40" i="18"/>
  <c r="A40" i="18"/>
  <c r="C39" i="18"/>
  <c r="B39" i="18"/>
  <c r="A39" i="18"/>
  <c r="C66" i="19"/>
  <c r="B66" i="19"/>
  <c r="A66" i="19"/>
  <c r="C65" i="19"/>
  <c r="B65" i="19"/>
  <c r="A65" i="19"/>
  <c r="C64" i="19"/>
  <c r="B64" i="19"/>
  <c r="A64" i="19"/>
  <c r="C63" i="19"/>
  <c r="B63" i="19"/>
  <c r="A63" i="19"/>
  <c r="C62" i="19"/>
  <c r="B62" i="19"/>
  <c r="A62" i="19"/>
  <c r="C61" i="19"/>
  <c r="B61" i="19"/>
  <c r="A61" i="19"/>
  <c r="C60" i="19"/>
  <c r="B60" i="19"/>
  <c r="A60" i="19"/>
  <c r="C59" i="19"/>
  <c r="B59" i="19"/>
  <c r="A59" i="19"/>
  <c r="C58" i="19"/>
  <c r="B58" i="19"/>
  <c r="A58" i="19"/>
  <c r="C57" i="19"/>
  <c r="B57" i="19"/>
  <c r="A57" i="19"/>
  <c r="C56" i="19"/>
  <c r="B56" i="19"/>
  <c r="A56" i="19"/>
  <c r="C55" i="19"/>
  <c r="B55" i="19"/>
  <c r="A55" i="19"/>
  <c r="C54" i="19"/>
  <c r="B54" i="19"/>
  <c r="A54" i="19"/>
  <c r="C53" i="19"/>
  <c r="B53" i="19"/>
  <c r="A53" i="19"/>
  <c r="C52" i="19"/>
  <c r="B52" i="19"/>
  <c r="A52" i="19"/>
  <c r="C51" i="19"/>
  <c r="B51" i="19"/>
  <c r="A51" i="19"/>
  <c r="C50" i="19"/>
  <c r="B50" i="19"/>
  <c r="A50" i="19"/>
  <c r="C49" i="19"/>
  <c r="B49" i="19"/>
  <c r="A49" i="19"/>
  <c r="C48" i="19"/>
  <c r="B48" i="19"/>
  <c r="A48" i="19"/>
  <c r="C47" i="19"/>
  <c r="B47" i="19"/>
  <c r="A47" i="19"/>
  <c r="C46" i="19"/>
  <c r="B46" i="19"/>
  <c r="A46" i="19"/>
  <c r="C45" i="19"/>
  <c r="B45" i="19"/>
  <c r="A45" i="19"/>
  <c r="C44" i="19"/>
  <c r="B44" i="19"/>
  <c r="A44" i="19"/>
  <c r="C43" i="19"/>
  <c r="B43" i="19"/>
  <c r="A43" i="19"/>
  <c r="C42" i="19"/>
  <c r="B42" i="19"/>
  <c r="A42" i="19"/>
  <c r="C41" i="19"/>
  <c r="B41" i="19"/>
  <c r="A41" i="19"/>
  <c r="C40" i="19"/>
  <c r="B40" i="19"/>
  <c r="A40" i="19"/>
  <c r="C39" i="19"/>
  <c r="B39" i="19"/>
  <c r="A39" i="19"/>
  <c r="C66" i="20"/>
  <c r="B66" i="20"/>
  <c r="A66" i="20"/>
  <c r="C65" i="20"/>
  <c r="B65" i="20"/>
  <c r="A65" i="20"/>
  <c r="C64" i="20"/>
  <c r="B64" i="20"/>
  <c r="A64" i="20"/>
  <c r="C63" i="20"/>
  <c r="B63" i="20"/>
  <c r="A63" i="20"/>
  <c r="C62" i="20"/>
  <c r="B62" i="20"/>
  <c r="A62" i="20"/>
  <c r="C61" i="20"/>
  <c r="B61" i="20"/>
  <c r="A61" i="20"/>
  <c r="C60" i="20"/>
  <c r="B60" i="20"/>
  <c r="A60" i="20"/>
  <c r="C59" i="20"/>
  <c r="B59" i="20"/>
  <c r="A59" i="20"/>
  <c r="C58" i="20"/>
  <c r="B58" i="20"/>
  <c r="A58" i="20"/>
  <c r="C57" i="20"/>
  <c r="B57" i="20"/>
  <c r="A57" i="20"/>
  <c r="C56" i="20"/>
  <c r="B56" i="20"/>
  <c r="A56" i="20"/>
  <c r="C55" i="20"/>
  <c r="B55" i="20"/>
  <c r="A55" i="20"/>
  <c r="C54" i="20"/>
  <c r="B54" i="20"/>
  <c r="A54" i="20"/>
  <c r="C53" i="20"/>
  <c r="B53" i="20"/>
  <c r="A53" i="20"/>
  <c r="C52" i="20"/>
  <c r="B52" i="20"/>
  <c r="A52" i="20"/>
  <c r="C51" i="20"/>
  <c r="B51" i="20"/>
  <c r="A51" i="20"/>
  <c r="C50" i="20"/>
  <c r="B50" i="20"/>
  <c r="A50" i="20"/>
  <c r="C49" i="20"/>
  <c r="B49" i="20"/>
  <c r="A49" i="20"/>
  <c r="C48" i="20"/>
  <c r="B48" i="20"/>
  <c r="A48" i="20"/>
  <c r="C47" i="20"/>
  <c r="B47" i="20"/>
  <c r="A47" i="20"/>
  <c r="C46" i="20"/>
  <c r="B46" i="20"/>
  <c r="A46" i="20"/>
  <c r="C45" i="20"/>
  <c r="B45" i="20"/>
  <c r="A45" i="20"/>
  <c r="C44" i="20"/>
  <c r="B44" i="20"/>
  <c r="A44" i="20"/>
  <c r="C43" i="20"/>
  <c r="B43" i="20"/>
  <c r="A43" i="20"/>
  <c r="C42" i="20"/>
  <c r="B42" i="20"/>
  <c r="A42" i="20"/>
  <c r="C41" i="20"/>
  <c r="B41" i="20"/>
  <c r="A41" i="20"/>
  <c r="C40" i="20"/>
  <c r="B40" i="20"/>
  <c r="A40" i="20"/>
  <c r="C39" i="20"/>
  <c r="B39" i="20"/>
  <c r="A39" i="20"/>
  <c r="C66" i="21"/>
  <c r="B66" i="21"/>
  <c r="A66" i="21"/>
  <c r="C65" i="21"/>
  <c r="B65" i="21"/>
  <c r="A65" i="21"/>
  <c r="C64" i="21"/>
  <c r="B64" i="21"/>
  <c r="A64" i="21"/>
  <c r="C63" i="21"/>
  <c r="B63" i="21"/>
  <c r="A63" i="21"/>
  <c r="C62" i="21"/>
  <c r="B62" i="21"/>
  <c r="A62" i="21"/>
  <c r="C61" i="21"/>
  <c r="B61" i="21"/>
  <c r="A61" i="21"/>
  <c r="C60" i="21"/>
  <c r="B60" i="21"/>
  <c r="A60" i="21"/>
  <c r="C59" i="21"/>
  <c r="B59" i="21"/>
  <c r="A59" i="21"/>
  <c r="C58" i="21"/>
  <c r="B58" i="21"/>
  <c r="A58" i="21"/>
  <c r="C57" i="21"/>
  <c r="B57" i="21"/>
  <c r="A57" i="21"/>
  <c r="C56" i="21"/>
  <c r="B56" i="21"/>
  <c r="A56" i="21"/>
  <c r="C55" i="21"/>
  <c r="B55" i="21"/>
  <c r="A55" i="21"/>
  <c r="C54" i="21"/>
  <c r="B54" i="21"/>
  <c r="A54" i="21"/>
  <c r="C53" i="21"/>
  <c r="B53" i="21"/>
  <c r="A53" i="21"/>
  <c r="C52" i="21"/>
  <c r="B52" i="21"/>
  <c r="A52" i="21"/>
  <c r="C51" i="21"/>
  <c r="B51" i="21"/>
  <c r="A51" i="21"/>
  <c r="C50" i="21"/>
  <c r="B50" i="21"/>
  <c r="A50" i="21"/>
  <c r="C49" i="21"/>
  <c r="B49" i="21"/>
  <c r="A49" i="21"/>
  <c r="C48" i="21"/>
  <c r="B48" i="21"/>
  <c r="A48" i="21"/>
  <c r="C47" i="21"/>
  <c r="B47" i="21"/>
  <c r="A47" i="21"/>
  <c r="C46" i="21"/>
  <c r="B46" i="21"/>
  <c r="A46" i="21"/>
  <c r="C45" i="21"/>
  <c r="B45" i="21"/>
  <c r="A45" i="21"/>
  <c r="C44" i="21"/>
  <c r="B44" i="21"/>
  <c r="A44" i="21"/>
  <c r="C43" i="21"/>
  <c r="B43" i="21"/>
  <c r="A43" i="21"/>
  <c r="C42" i="21"/>
  <c r="B42" i="21"/>
  <c r="A42" i="21"/>
  <c r="C41" i="21"/>
  <c r="B41" i="21"/>
  <c r="A41" i="21"/>
  <c r="C40" i="21"/>
  <c r="B40" i="21"/>
  <c r="A40" i="21"/>
  <c r="C39" i="21"/>
  <c r="B39" i="21"/>
  <c r="A39" i="21"/>
  <c r="C66" i="22"/>
  <c r="B66" i="22"/>
  <c r="A66" i="22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66" i="23"/>
  <c r="B66" i="23"/>
  <c r="A66" i="23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66" i="24"/>
  <c r="B66" i="24"/>
  <c r="A66" i="24"/>
  <c r="C65" i="24"/>
  <c r="B65" i="24"/>
  <c r="A65" i="24"/>
  <c r="C64" i="24"/>
  <c r="B64" i="24"/>
  <c r="A64" i="24"/>
  <c r="C63" i="24"/>
  <c r="B63" i="24"/>
  <c r="A63" i="24"/>
  <c r="C62" i="24"/>
  <c r="B62" i="24"/>
  <c r="A62" i="24"/>
  <c r="C61" i="24"/>
  <c r="B61" i="24"/>
  <c r="A61" i="24"/>
  <c r="C60" i="24"/>
  <c r="B60" i="24"/>
  <c r="A60" i="24"/>
  <c r="C59" i="24"/>
  <c r="B59" i="24"/>
  <c r="A59" i="24"/>
  <c r="C58" i="24"/>
  <c r="B58" i="24"/>
  <c r="A58" i="24"/>
  <c r="C57" i="24"/>
  <c r="B57" i="24"/>
  <c r="A57" i="24"/>
  <c r="C56" i="24"/>
  <c r="B56" i="24"/>
  <c r="A56" i="24"/>
  <c r="C55" i="24"/>
  <c r="B55" i="24"/>
  <c r="A55" i="24"/>
  <c r="C54" i="24"/>
  <c r="B54" i="24"/>
  <c r="A54" i="24"/>
  <c r="C53" i="24"/>
  <c r="B53" i="24"/>
  <c r="A53" i="24"/>
  <c r="C52" i="24"/>
  <c r="B52" i="24"/>
  <c r="A52" i="24"/>
  <c r="C51" i="24"/>
  <c r="B51" i="24"/>
  <c r="A51" i="24"/>
  <c r="C50" i="24"/>
  <c r="B50" i="24"/>
  <c r="A50" i="24"/>
  <c r="C49" i="24"/>
  <c r="B49" i="24"/>
  <c r="A49" i="24"/>
  <c r="C48" i="24"/>
  <c r="B48" i="24"/>
  <c r="A48" i="24"/>
  <c r="C47" i="24"/>
  <c r="B47" i="24"/>
  <c r="A47" i="24"/>
  <c r="C46" i="24"/>
  <c r="B46" i="24"/>
  <c r="A46" i="24"/>
  <c r="C45" i="24"/>
  <c r="B45" i="24"/>
  <c r="A45" i="24"/>
  <c r="C44" i="24"/>
  <c r="B44" i="24"/>
  <c r="A44" i="24"/>
  <c r="C43" i="24"/>
  <c r="B43" i="24"/>
  <c r="A43" i="24"/>
  <c r="C42" i="24"/>
  <c r="B42" i="24"/>
  <c r="A42" i="24"/>
  <c r="C41" i="24"/>
  <c r="B41" i="24"/>
  <c r="A41" i="24"/>
  <c r="C40" i="24"/>
  <c r="B40" i="24"/>
  <c r="A40" i="24"/>
  <c r="C39" i="24"/>
  <c r="B39" i="24"/>
  <c r="A39" i="24"/>
  <c r="C66" i="25"/>
  <c r="B66" i="25"/>
  <c r="A66" i="25"/>
  <c r="C65" i="25"/>
  <c r="B65" i="25"/>
  <c r="A65" i="25"/>
  <c r="C64" i="25"/>
  <c r="B64" i="25"/>
  <c r="A64" i="25"/>
  <c r="C63" i="25"/>
  <c r="B63" i="25"/>
  <c r="A63" i="25"/>
  <c r="C62" i="25"/>
  <c r="B62" i="25"/>
  <c r="A62" i="25"/>
  <c r="C61" i="25"/>
  <c r="B61" i="25"/>
  <c r="A61" i="25"/>
  <c r="C60" i="25"/>
  <c r="B60" i="25"/>
  <c r="A60" i="25"/>
  <c r="C59" i="25"/>
  <c r="B59" i="25"/>
  <c r="A59" i="25"/>
  <c r="C58" i="25"/>
  <c r="B58" i="25"/>
  <c r="A58" i="25"/>
  <c r="C57" i="25"/>
  <c r="B57" i="25"/>
  <c r="A57" i="25"/>
  <c r="C56" i="25"/>
  <c r="B56" i="25"/>
  <c r="A56" i="25"/>
  <c r="C55" i="25"/>
  <c r="B55" i="25"/>
  <c r="A55" i="25"/>
  <c r="C54" i="25"/>
  <c r="B54" i="25"/>
  <c r="A54" i="25"/>
  <c r="C53" i="25"/>
  <c r="B53" i="25"/>
  <c r="A53" i="25"/>
  <c r="C52" i="25"/>
  <c r="B52" i="25"/>
  <c r="A52" i="25"/>
  <c r="C51" i="25"/>
  <c r="B51" i="25"/>
  <c r="A51" i="25"/>
  <c r="C50" i="25"/>
  <c r="B50" i="25"/>
  <c r="A50" i="25"/>
  <c r="C49" i="25"/>
  <c r="B49" i="25"/>
  <c r="A49" i="25"/>
  <c r="C48" i="25"/>
  <c r="B48" i="25"/>
  <c r="A48" i="25"/>
  <c r="C47" i="25"/>
  <c r="B47" i="25"/>
  <c r="A47" i="25"/>
  <c r="C46" i="25"/>
  <c r="B46" i="25"/>
  <c r="A46" i="25"/>
  <c r="C45" i="25"/>
  <c r="B45" i="25"/>
  <c r="A45" i="25"/>
  <c r="C44" i="25"/>
  <c r="B44" i="25"/>
  <c r="A44" i="25"/>
  <c r="C43" i="25"/>
  <c r="B43" i="25"/>
  <c r="A43" i="25"/>
  <c r="C42" i="25"/>
  <c r="B42" i="25"/>
  <c r="A42" i="25"/>
  <c r="C41" i="25"/>
  <c r="B41" i="25"/>
  <c r="A41" i="25"/>
  <c r="C40" i="25"/>
  <c r="B40" i="25"/>
  <c r="A40" i="25"/>
  <c r="C39" i="25"/>
  <c r="B39" i="25"/>
  <c r="A39" i="25"/>
  <c r="C66" i="26"/>
  <c r="B66" i="26"/>
  <c r="A66" i="26"/>
  <c r="C65" i="26"/>
  <c r="B65" i="26"/>
  <c r="A65" i="26"/>
  <c r="C64" i="26"/>
  <c r="B64" i="26"/>
  <c r="A64" i="26"/>
  <c r="C63" i="26"/>
  <c r="B63" i="26"/>
  <c r="A63" i="26"/>
  <c r="C62" i="26"/>
  <c r="B62" i="26"/>
  <c r="A62" i="26"/>
  <c r="C61" i="26"/>
  <c r="B61" i="26"/>
  <c r="A61" i="26"/>
  <c r="C60" i="26"/>
  <c r="B60" i="26"/>
  <c r="A60" i="26"/>
  <c r="C59" i="26"/>
  <c r="B59" i="26"/>
  <c r="A59" i="26"/>
  <c r="C58" i="26"/>
  <c r="B58" i="26"/>
  <c r="A58" i="26"/>
  <c r="C57" i="26"/>
  <c r="B57" i="26"/>
  <c r="A57" i="26"/>
  <c r="C56" i="26"/>
  <c r="B56" i="26"/>
  <c r="A56" i="26"/>
  <c r="C55" i="26"/>
  <c r="B55" i="26"/>
  <c r="A55" i="26"/>
  <c r="C54" i="26"/>
  <c r="B54" i="26"/>
  <c r="A54" i="26"/>
  <c r="C53" i="26"/>
  <c r="B53" i="26"/>
  <c r="A53" i="26"/>
  <c r="C52" i="26"/>
  <c r="B52" i="26"/>
  <c r="A52" i="26"/>
  <c r="C51" i="26"/>
  <c r="B51" i="26"/>
  <c r="A51" i="26"/>
  <c r="C50" i="26"/>
  <c r="B50" i="26"/>
  <c r="A50" i="26"/>
  <c r="C49" i="26"/>
  <c r="B49" i="26"/>
  <c r="A49" i="26"/>
  <c r="C48" i="26"/>
  <c r="B48" i="26"/>
  <c r="A48" i="26"/>
  <c r="C47" i="26"/>
  <c r="B47" i="26"/>
  <c r="A47" i="26"/>
  <c r="C46" i="26"/>
  <c r="B46" i="26"/>
  <c r="A46" i="26"/>
  <c r="C45" i="26"/>
  <c r="B45" i="26"/>
  <c r="A45" i="26"/>
  <c r="C44" i="26"/>
  <c r="B44" i="26"/>
  <c r="A44" i="26"/>
  <c r="C43" i="26"/>
  <c r="B43" i="26"/>
  <c r="A43" i="26"/>
  <c r="C42" i="26"/>
  <c r="B42" i="26"/>
  <c r="A42" i="26"/>
  <c r="C41" i="26"/>
  <c r="B41" i="26"/>
  <c r="A41" i="26"/>
  <c r="C40" i="26"/>
  <c r="B40" i="26"/>
  <c r="A40" i="26"/>
  <c r="C39" i="26"/>
  <c r="B39" i="26"/>
  <c r="A39" i="26"/>
  <c r="C66" i="7"/>
  <c r="B66" i="7"/>
  <c r="A66" i="7"/>
  <c r="C65" i="7"/>
  <c r="B65" i="7"/>
  <c r="A65" i="7"/>
  <c r="C64" i="7"/>
  <c r="B64" i="7"/>
  <c r="A64" i="7"/>
  <c r="C63" i="7"/>
  <c r="B63" i="7"/>
  <c r="A63" i="7"/>
  <c r="C62" i="7"/>
  <c r="B62" i="7"/>
  <c r="A62" i="7"/>
  <c r="C61" i="7"/>
  <c r="B61" i="7"/>
  <c r="A61" i="7"/>
  <c r="C60" i="7"/>
  <c r="B60" i="7"/>
  <c r="A60" i="7"/>
  <c r="C59" i="7"/>
  <c r="B59" i="7"/>
  <c r="A59" i="7"/>
  <c r="C58" i="7"/>
  <c r="B58" i="7"/>
  <c r="A58" i="7"/>
  <c r="C57" i="7"/>
  <c r="B57" i="7"/>
  <c r="A57" i="7"/>
  <c r="C56" i="7"/>
  <c r="B56" i="7"/>
  <c r="A56" i="7"/>
  <c r="C55" i="7"/>
  <c r="B55" i="7"/>
  <c r="A55" i="7"/>
  <c r="C54" i="7"/>
  <c r="B54" i="7"/>
  <c r="A54" i="7"/>
  <c r="C53" i="7"/>
  <c r="B53" i="7"/>
  <c r="A53" i="7"/>
  <c r="C52" i="7"/>
  <c r="B52" i="7"/>
  <c r="A52" i="7"/>
  <c r="C51" i="7"/>
  <c r="B51" i="7"/>
  <c r="A51" i="7"/>
  <c r="C50" i="7"/>
  <c r="B50" i="7"/>
  <c r="A50" i="7"/>
  <c r="C49" i="7"/>
  <c r="B49" i="7"/>
  <c r="A49" i="7"/>
  <c r="C48" i="7"/>
  <c r="B48" i="7"/>
  <c r="A48" i="7"/>
  <c r="C47" i="7"/>
  <c r="B47" i="7"/>
  <c r="A47" i="7"/>
  <c r="C46" i="7"/>
  <c r="B46" i="7"/>
  <c r="A46" i="7"/>
  <c r="C45" i="7"/>
  <c r="B45" i="7"/>
  <c r="A45" i="7"/>
  <c r="C44" i="7"/>
  <c r="B44" i="7"/>
  <c r="A44" i="7"/>
  <c r="C43" i="7"/>
  <c r="B43" i="7"/>
  <c r="A43" i="7"/>
  <c r="C42" i="7"/>
  <c r="B42" i="7"/>
  <c r="A42" i="7"/>
  <c r="C41" i="7"/>
  <c r="B41" i="7"/>
  <c r="A41" i="7"/>
  <c r="C40" i="7"/>
  <c r="B40" i="7"/>
  <c r="A40" i="7"/>
  <c r="C39" i="7"/>
  <c r="B39" i="7"/>
  <c r="A39" i="7"/>
  <c r="C66" i="6"/>
  <c r="B66" i="6"/>
  <c r="A66" i="6"/>
  <c r="C65" i="6"/>
  <c r="B65" i="6"/>
  <c r="A65" i="6"/>
  <c r="C64" i="6"/>
  <c r="B64" i="6"/>
  <c r="A64" i="6"/>
  <c r="C63" i="6"/>
  <c r="B63" i="6"/>
  <c r="A63" i="6"/>
  <c r="C62" i="6"/>
  <c r="B62" i="6"/>
  <c r="A62" i="6"/>
  <c r="C61" i="6"/>
  <c r="B61" i="6"/>
  <c r="A61" i="6"/>
  <c r="C60" i="6"/>
  <c r="B60" i="6"/>
  <c r="A60" i="6"/>
  <c r="C59" i="6"/>
  <c r="B59" i="6"/>
  <c r="A59" i="6"/>
  <c r="C58" i="6"/>
  <c r="B58" i="6"/>
  <c r="A58" i="6"/>
  <c r="C57" i="6"/>
  <c r="B57" i="6"/>
  <c r="A57" i="6"/>
  <c r="C56" i="6"/>
  <c r="B56" i="6"/>
  <c r="A56" i="6"/>
  <c r="C55" i="6"/>
  <c r="B55" i="6"/>
  <c r="A55" i="6"/>
  <c r="C54" i="6"/>
  <c r="B54" i="6"/>
  <c r="A54" i="6"/>
  <c r="C53" i="6"/>
  <c r="B53" i="6"/>
  <c r="A53" i="6"/>
  <c r="C52" i="6"/>
  <c r="B52" i="6"/>
  <c r="A52" i="6"/>
  <c r="C51" i="6"/>
  <c r="B51" i="6"/>
  <c r="A51" i="6"/>
  <c r="C50" i="6"/>
  <c r="B50" i="6"/>
  <c r="A50" i="6"/>
  <c r="C49" i="6"/>
  <c r="B49" i="6"/>
  <c r="A49" i="6"/>
  <c r="C48" i="6"/>
  <c r="B48" i="6"/>
  <c r="A48" i="6"/>
  <c r="C47" i="6"/>
  <c r="B47" i="6"/>
  <c r="A47" i="6"/>
  <c r="C46" i="6"/>
  <c r="B46" i="6"/>
  <c r="A46" i="6"/>
  <c r="C45" i="6"/>
  <c r="B45" i="6"/>
  <c r="A45" i="6"/>
  <c r="C44" i="6"/>
  <c r="B44" i="6"/>
  <c r="A44" i="6"/>
  <c r="C43" i="6"/>
  <c r="B43" i="6"/>
  <c r="A43" i="6"/>
  <c r="C42" i="6"/>
  <c r="B42" i="6"/>
  <c r="A42" i="6"/>
  <c r="C41" i="6"/>
  <c r="B41" i="6"/>
  <c r="A41" i="6"/>
  <c r="C40" i="6"/>
  <c r="B40" i="6"/>
  <c r="A40" i="6"/>
  <c r="C39" i="6"/>
  <c r="B39" i="6"/>
  <c r="A39" i="6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C66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66" i="5"/>
  <c r="B39" i="5"/>
  <c r="C39" i="5"/>
  <c r="C38" i="5"/>
  <c r="G38" i="5" s="1"/>
  <c r="B38" i="5"/>
  <c r="F38" i="5" s="1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39" i="5"/>
  <c r="E6" i="6"/>
  <c r="B38" i="6" s="1"/>
  <c r="F38" i="6" s="1"/>
  <c r="E6" i="7"/>
  <c r="B38" i="7" s="1"/>
  <c r="F38" i="7" s="1"/>
  <c r="E6" i="8"/>
  <c r="B38" i="8" s="1"/>
  <c r="F38" i="8" s="1"/>
  <c r="E6" i="9"/>
  <c r="B38" i="9" s="1"/>
  <c r="F38" i="9" s="1"/>
  <c r="E6" i="10"/>
  <c r="B38" i="10" s="1"/>
  <c r="F38" i="10" s="1"/>
  <c r="E6" i="11"/>
  <c r="B38" i="11" s="1"/>
  <c r="F38" i="11" s="1"/>
  <c r="E6" i="12"/>
  <c r="B38" i="12" s="1"/>
  <c r="F38" i="12" s="1"/>
  <c r="E6" i="13"/>
  <c r="B38" i="13" s="1"/>
  <c r="F38" i="13" s="1"/>
  <c r="E6" i="14"/>
  <c r="B38" i="14" s="1"/>
  <c r="F38" i="14" s="1"/>
  <c r="E6" i="15"/>
  <c r="B38" i="15" s="1"/>
  <c r="F38" i="15" s="1"/>
  <c r="E6" i="16"/>
  <c r="B38" i="16" s="1"/>
  <c r="F38" i="16" s="1"/>
  <c r="E6" i="17"/>
  <c r="B38" i="17" s="1"/>
  <c r="F38" i="17" s="1"/>
  <c r="E6" i="18"/>
  <c r="B38" i="18" s="1"/>
  <c r="F38" i="18" s="1"/>
  <c r="E6" i="19"/>
  <c r="B38" i="19" s="1"/>
  <c r="F38" i="19" s="1"/>
  <c r="E6" i="20"/>
  <c r="B38" i="20" s="1"/>
  <c r="F38" i="20" s="1"/>
  <c r="E6" i="21"/>
  <c r="B38" i="21" s="1"/>
  <c r="F38" i="21" s="1"/>
  <c r="E6" i="22"/>
  <c r="B38" i="22" s="1"/>
  <c r="F38" i="22" s="1"/>
  <c r="E6" i="23"/>
  <c r="B38" i="23" s="1"/>
  <c r="F38" i="23" s="1"/>
  <c r="E6" i="25"/>
  <c r="B38" i="25" s="1"/>
  <c r="F38" i="25" s="1"/>
  <c r="E6" i="26"/>
  <c r="B38" i="26" s="1"/>
  <c r="F38" i="26" s="1"/>
  <c r="E6" i="24"/>
  <c r="B38" i="24" s="1"/>
  <c r="F38" i="24" s="1"/>
  <c r="D6" i="6"/>
  <c r="C38" i="6" s="1"/>
  <c r="G38" i="6" s="1"/>
  <c r="D6" i="7"/>
  <c r="C38" i="7" s="1"/>
  <c r="G38" i="7" s="1"/>
  <c r="D6" i="8"/>
  <c r="C38" i="8" s="1"/>
  <c r="G38" i="8" s="1"/>
  <c r="D6" i="9"/>
  <c r="C38" i="9" s="1"/>
  <c r="G38" i="9" s="1"/>
  <c r="D6" i="10"/>
  <c r="C38" i="10" s="1"/>
  <c r="G38" i="10" s="1"/>
  <c r="D6" i="11"/>
  <c r="C38" i="11" s="1"/>
  <c r="G38" i="11" s="1"/>
  <c r="D6" i="12"/>
  <c r="C38" i="12" s="1"/>
  <c r="G38" i="12" s="1"/>
  <c r="D6" i="13"/>
  <c r="C38" i="13" s="1"/>
  <c r="G38" i="13" s="1"/>
  <c r="D6" i="14"/>
  <c r="C38" i="14" s="1"/>
  <c r="G38" i="14" s="1"/>
  <c r="D6" i="15"/>
  <c r="C38" i="15" s="1"/>
  <c r="G38" i="15" s="1"/>
  <c r="D6" i="16"/>
  <c r="C38" i="16" s="1"/>
  <c r="G38" i="16" s="1"/>
  <c r="D6" i="17"/>
  <c r="C38" i="17" s="1"/>
  <c r="G38" i="17" s="1"/>
  <c r="D6" i="18"/>
  <c r="C38" i="18" s="1"/>
  <c r="G38" i="18" s="1"/>
  <c r="D6" i="19"/>
  <c r="C38" i="19" s="1"/>
  <c r="G38" i="19" s="1"/>
  <c r="D6" i="20"/>
  <c r="C38" i="20" s="1"/>
  <c r="G38" i="20" s="1"/>
  <c r="D6" i="21"/>
  <c r="C38" i="21" s="1"/>
  <c r="G38" i="21" s="1"/>
  <c r="D6" i="22"/>
  <c r="C38" i="22" s="1"/>
  <c r="G38" i="22" s="1"/>
  <c r="D6" i="23"/>
  <c r="C38" i="23" s="1"/>
  <c r="G38" i="23" s="1"/>
  <c r="D6" i="25"/>
  <c r="C38" i="25" s="1"/>
  <c r="G38" i="25" s="1"/>
  <c r="D6" i="26"/>
  <c r="C38" i="26" s="1"/>
  <c r="G38" i="26" s="1"/>
  <c r="D6" i="24"/>
  <c r="C38" i="24" s="1"/>
  <c r="G38" i="24" s="1"/>
  <c r="C6" i="6"/>
  <c r="C6" i="7"/>
  <c r="C6" i="8"/>
  <c r="C6" i="9"/>
  <c r="C6" i="10"/>
  <c r="C6" i="11"/>
  <c r="C6" i="12"/>
  <c r="C6" i="13"/>
  <c r="C6" i="14"/>
  <c r="C6" i="15"/>
  <c r="C6" i="16"/>
  <c r="C6" i="17"/>
  <c r="C6" i="18"/>
  <c r="C6" i="19"/>
  <c r="C6" i="20"/>
  <c r="C6" i="21"/>
  <c r="C6" i="22"/>
  <c r="C6" i="23"/>
  <c r="C6" i="25"/>
  <c r="C6" i="26"/>
  <c r="C6" i="24"/>
  <c r="B6" i="6"/>
  <c r="B6" i="7"/>
  <c r="B6" i="8"/>
  <c r="B6" i="9"/>
  <c r="B6" i="10"/>
  <c r="B6" i="11"/>
  <c r="B6" i="12"/>
  <c r="B6" i="13"/>
  <c r="B6" i="14"/>
  <c r="B6" i="15"/>
  <c r="B6" i="16"/>
  <c r="B6" i="17"/>
  <c r="B6" i="18"/>
  <c r="B6" i="19"/>
  <c r="B6" i="20"/>
  <c r="B6" i="21"/>
  <c r="B6" i="22"/>
  <c r="B6" i="23"/>
  <c r="B6" i="25"/>
  <c r="B6" i="26"/>
  <c r="B6" i="24"/>
  <c r="D5" i="6"/>
  <c r="D5" i="7"/>
  <c r="D5" i="8"/>
  <c r="D5" i="9"/>
  <c r="D5" i="10"/>
  <c r="D5" i="11"/>
  <c r="D5" i="12"/>
  <c r="D5" i="13"/>
  <c r="D5" i="14"/>
  <c r="D5" i="15"/>
  <c r="D5" i="16"/>
  <c r="D5" i="17"/>
  <c r="D5" i="18"/>
  <c r="D5" i="19"/>
  <c r="D5" i="20"/>
  <c r="D5" i="21"/>
  <c r="D5" i="22"/>
  <c r="D5" i="23"/>
  <c r="D5" i="25"/>
  <c r="D5" i="26"/>
  <c r="D5" i="24"/>
  <c r="B5" i="6"/>
  <c r="B5" i="7"/>
  <c r="B5" i="8"/>
  <c r="B5" i="9"/>
  <c r="B5" i="10"/>
  <c r="B5" i="11"/>
  <c r="B5" i="12"/>
  <c r="B5" i="13"/>
  <c r="B5" i="14"/>
  <c r="B5" i="15"/>
  <c r="B5" i="16"/>
  <c r="B5" i="17"/>
  <c r="B5" i="18"/>
  <c r="B5" i="19"/>
  <c r="B5" i="20"/>
  <c r="B5" i="21"/>
  <c r="B5" i="22"/>
  <c r="B5" i="24"/>
  <c r="B5" i="25"/>
  <c r="B5" i="26"/>
  <c r="B5" i="23"/>
  <c r="L5" i="6"/>
  <c r="L5" i="7"/>
  <c r="L5" i="8"/>
  <c r="L5" i="9"/>
  <c r="L5" i="10"/>
  <c r="L5" i="11"/>
  <c r="L5" i="12"/>
  <c r="L5" i="13"/>
  <c r="L5" i="14"/>
  <c r="L5" i="15"/>
  <c r="L5" i="16"/>
  <c r="L5" i="17"/>
  <c r="L5" i="18"/>
  <c r="L5" i="19"/>
  <c r="L5" i="20"/>
  <c r="L5" i="21"/>
  <c r="L5" i="22"/>
  <c r="L5" i="23"/>
  <c r="L5" i="24"/>
  <c r="L5" i="25"/>
  <c r="L5" i="26"/>
  <c r="D63" i="18" l="1"/>
  <c r="D54" i="24"/>
  <c r="D41" i="22"/>
  <c r="D48" i="11"/>
  <c r="D44" i="21"/>
  <c r="D51" i="24"/>
  <c r="D59" i="24"/>
  <c r="D52" i="24"/>
  <c r="D55" i="23"/>
  <c r="D49" i="23"/>
  <c r="D60" i="21"/>
  <c r="D48" i="21"/>
  <c r="D42" i="21"/>
  <c r="D50" i="21"/>
  <c r="D43" i="21"/>
  <c r="D61" i="17"/>
  <c r="D57" i="15"/>
  <c r="D50" i="13"/>
  <c r="D46" i="12"/>
  <c r="D47" i="11"/>
  <c r="D60" i="9"/>
  <c r="D40" i="7"/>
  <c r="D52" i="25"/>
  <c r="D56" i="24"/>
  <c r="D64" i="24"/>
  <c r="D52" i="18"/>
  <c r="D54" i="18"/>
  <c r="D59" i="18"/>
  <c r="D53" i="13"/>
  <c r="D58" i="12"/>
  <c r="D66" i="12"/>
  <c r="D45" i="23"/>
  <c r="D62" i="7"/>
  <c r="D58" i="20"/>
  <c r="D60" i="17"/>
  <c r="D64" i="23"/>
  <c r="D47" i="22"/>
  <c r="D52" i="8"/>
  <c r="D66" i="24"/>
  <c r="D50" i="23"/>
  <c r="D46" i="22"/>
  <c r="D40" i="21"/>
  <c r="D45" i="26"/>
  <c r="D51" i="26"/>
  <c r="D62" i="25"/>
  <c r="D64" i="22"/>
  <c r="D60" i="7"/>
  <c r="D54" i="25"/>
  <c r="D66" i="23"/>
  <c r="D56" i="22"/>
  <c r="D62" i="26"/>
  <c r="D66" i="26"/>
  <c r="D46" i="25"/>
  <c r="D50" i="25"/>
  <c r="D60" i="25"/>
  <c r="D64" i="25"/>
  <c r="D42" i="22"/>
  <c r="D61" i="7"/>
  <c r="D53" i="7"/>
  <c r="D52" i="26"/>
  <c r="D54" i="26"/>
  <c r="D58" i="26"/>
  <c r="D40" i="24"/>
  <c r="D46" i="24"/>
  <c r="D60" i="23"/>
  <c r="D65" i="23"/>
  <c r="D63" i="21"/>
  <c r="D51" i="7"/>
  <c r="D44" i="7"/>
  <c r="D54" i="7"/>
  <c r="D56" i="7"/>
  <c r="D41" i="25"/>
  <c r="D61" i="25"/>
  <c r="D45" i="25"/>
  <c r="D41" i="20"/>
  <c r="D54" i="20"/>
  <c r="D50" i="20"/>
  <c r="D44" i="20"/>
  <c r="D53" i="20"/>
  <c r="D46" i="7"/>
  <c r="D43" i="26"/>
  <c r="D60" i="26"/>
  <c r="D44" i="25"/>
  <c r="D48" i="25"/>
  <c r="D56" i="25"/>
  <c r="D40" i="22"/>
  <c r="D61" i="22"/>
  <c r="D45" i="20"/>
  <c r="D40" i="16"/>
  <c r="D60" i="16"/>
  <c r="D57" i="16"/>
  <c r="D47" i="16"/>
  <c r="D53" i="16"/>
  <c r="D61" i="16"/>
  <c r="D51" i="16"/>
  <c r="D49" i="16"/>
  <c r="D56" i="16"/>
  <c r="D44" i="16"/>
  <c r="D55" i="16"/>
  <c r="D41" i="16"/>
  <c r="D39" i="16"/>
  <c r="D66" i="16"/>
  <c r="D50" i="26"/>
  <c r="D65" i="25"/>
  <c r="D51" i="22"/>
  <c r="D42" i="26"/>
  <c r="D56" i="26"/>
  <c r="D40" i="26"/>
  <c r="D40" i="25"/>
  <c r="D58" i="22"/>
  <c r="D41" i="21"/>
  <c r="D55" i="21"/>
  <c r="D47" i="21"/>
  <c r="D66" i="21"/>
  <c r="D53" i="21"/>
  <c r="D45" i="21"/>
  <c r="D52" i="21"/>
  <c r="D39" i="21"/>
  <c r="D62" i="21"/>
  <c r="D49" i="21"/>
  <c r="D59" i="21"/>
  <c r="D43" i="20"/>
  <c r="D63" i="20"/>
  <c r="D45" i="16"/>
  <c r="D58" i="16"/>
  <c r="D56" i="14"/>
  <c r="D66" i="14"/>
  <c r="D66" i="25"/>
  <c r="D51" i="20"/>
  <c r="D60" i="19"/>
  <c r="D41" i="19"/>
  <c r="D57" i="19"/>
  <c r="D53" i="19"/>
  <c r="D49" i="19"/>
  <c r="D39" i="19"/>
  <c r="D46" i="19"/>
  <c r="D42" i="19"/>
  <c r="D66" i="19"/>
  <c r="D44" i="19"/>
  <c r="D52" i="7"/>
  <c r="D53" i="26"/>
  <c r="D44" i="26"/>
  <c r="D59" i="25"/>
  <c r="D42" i="23"/>
  <c r="D49" i="22"/>
  <c r="D50" i="19"/>
  <c r="D43" i="7"/>
  <c r="D46" i="26"/>
  <c r="D51" i="25"/>
  <c r="D63" i="24"/>
  <c r="D65" i="24"/>
  <c r="D61" i="23"/>
  <c r="D45" i="22"/>
  <c r="D56" i="19"/>
  <c r="D63" i="7"/>
  <c r="D59" i="26"/>
  <c r="D43" i="25"/>
  <c r="D57" i="25"/>
  <c r="D49" i="24"/>
  <c r="D51" i="23"/>
  <c r="D66" i="22"/>
  <c r="D59" i="7"/>
  <c r="D61" i="26"/>
  <c r="D49" i="25"/>
  <c r="D53" i="25"/>
  <c r="D43" i="24"/>
  <c r="D43" i="23"/>
  <c r="D50" i="22"/>
  <c r="D53" i="17"/>
  <c r="D65" i="17"/>
  <c r="D63" i="17"/>
  <c r="D52" i="17"/>
  <c r="D50" i="17"/>
  <c r="D42" i="17"/>
  <c r="D57" i="17"/>
  <c r="D41" i="17"/>
  <c r="D39" i="17"/>
  <c r="D43" i="16"/>
  <c r="D49" i="7"/>
  <c r="D65" i="7"/>
  <c r="D63" i="25"/>
  <c r="D42" i="24"/>
  <c r="D45" i="24"/>
  <c r="D58" i="24"/>
  <c r="D61" i="24"/>
  <c r="D48" i="23"/>
  <c r="D52" i="22"/>
  <c r="D55" i="22"/>
  <c r="D55" i="20"/>
  <c r="D59" i="20"/>
  <c r="D58" i="19"/>
  <c r="D41" i="14"/>
  <c r="D47" i="14"/>
  <c r="D63" i="14"/>
  <c r="D50" i="14"/>
  <c r="D42" i="14"/>
  <c r="D59" i="14"/>
  <c r="D61" i="13"/>
  <c r="D42" i="7"/>
  <c r="D45" i="7"/>
  <c r="D58" i="7"/>
  <c r="D41" i="26"/>
  <c r="D48" i="26"/>
  <c r="D57" i="26"/>
  <c r="D64" i="26"/>
  <c r="D40" i="23"/>
  <c r="D54" i="23"/>
  <c r="D59" i="23"/>
  <c r="D43" i="22"/>
  <c r="D65" i="22"/>
  <c r="D50" i="18"/>
  <c r="D64" i="8"/>
  <c r="D58" i="25"/>
  <c r="D57" i="24"/>
  <c r="D60" i="22"/>
  <c r="D54" i="21"/>
  <c r="D52" i="20"/>
  <c r="D65" i="18"/>
  <c r="D46" i="15"/>
  <c r="D51" i="15"/>
  <c r="D64" i="15"/>
  <c r="D40" i="15"/>
  <c r="D50" i="9"/>
  <c r="D55" i="9"/>
  <c r="D46" i="9"/>
  <c r="D52" i="9"/>
  <c r="D41" i="7"/>
  <c r="D48" i="7"/>
  <c r="D57" i="7"/>
  <c r="D64" i="7"/>
  <c r="D50" i="24"/>
  <c r="D53" i="24"/>
  <c r="D62" i="24"/>
  <c r="D58" i="23"/>
  <c r="D63" i="22"/>
  <c r="D44" i="22"/>
  <c r="D39" i="22"/>
  <c r="D62" i="22"/>
  <c r="D53" i="22"/>
  <c r="D48" i="22"/>
  <c r="D58" i="21"/>
  <c r="D48" i="20"/>
  <c r="D63" i="19"/>
  <c r="D45" i="18"/>
  <c r="D63" i="26"/>
  <c r="D42" i="25"/>
  <c r="D41" i="24"/>
  <c r="D44" i="24"/>
  <c r="D48" i="24"/>
  <c r="D60" i="24"/>
  <c r="D63" i="23"/>
  <c r="D57" i="23"/>
  <c r="D52" i="23"/>
  <c r="D47" i="23"/>
  <c r="D41" i="23"/>
  <c r="D56" i="23"/>
  <c r="D57" i="22"/>
  <c r="D65" i="21"/>
  <c r="D43" i="19"/>
  <c r="D56" i="17"/>
  <c r="D50" i="7"/>
  <c r="D66" i="7"/>
  <c r="D49" i="26"/>
  <c r="D65" i="26"/>
  <c r="D55" i="24"/>
  <c r="D39" i="23"/>
  <c r="D44" i="23"/>
  <c r="D53" i="23"/>
  <c r="D59" i="22"/>
  <c r="D51" i="21"/>
  <c r="D51" i="19"/>
  <c r="D61" i="15"/>
  <c r="D61" i="14"/>
  <c r="D48" i="13"/>
  <c r="D64" i="10"/>
  <c r="D60" i="10"/>
  <c r="D56" i="10"/>
  <c r="D61" i="10"/>
  <c r="D42" i="8"/>
  <c r="D39" i="7"/>
  <c r="D47" i="7"/>
  <c r="D55" i="7"/>
  <c r="D39" i="26"/>
  <c r="D47" i="26"/>
  <c r="D55" i="26"/>
  <c r="D39" i="25"/>
  <c r="D47" i="25"/>
  <c r="D55" i="25"/>
  <c r="D39" i="24"/>
  <c r="D47" i="24"/>
  <c r="D46" i="23"/>
  <c r="D62" i="23"/>
  <c r="D57" i="21"/>
  <c r="D61" i="20"/>
  <c r="D62" i="18"/>
  <c r="D57" i="18"/>
  <c r="D51" i="18"/>
  <c r="D46" i="18"/>
  <c r="D41" i="18"/>
  <c r="D66" i="18"/>
  <c r="D47" i="18"/>
  <c r="D44" i="18"/>
  <c r="D39" i="18"/>
  <c r="D43" i="18"/>
  <c r="D48" i="18"/>
  <c r="D55" i="18"/>
  <c r="D61" i="18"/>
  <c r="D64" i="18"/>
  <c r="D44" i="17"/>
  <c r="D50" i="16"/>
  <c r="D45" i="15"/>
  <c r="D59" i="15"/>
  <c r="D49" i="14"/>
  <c r="D53" i="14"/>
  <c r="D44" i="13"/>
  <c r="D66" i="9"/>
  <c r="D49" i="15"/>
  <c r="D66" i="15"/>
  <c r="D45" i="12"/>
  <c r="D59" i="12"/>
  <c r="D41" i="8"/>
  <c r="D58" i="8"/>
  <c r="D47" i="8"/>
  <c r="D43" i="8"/>
  <c r="D61" i="8"/>
  <c r="D48" i="8"/>
  <c r="D54" i="22"/>
  <c r="D46" i="21"/>
  <c r="D61" i="21"/>
  <c r="D62" i="20"/>
  <c r="D46" i="20"/>
  <c r="D66" i="20"/>
  <c r="D39" i="20"/>
  <c r="D49" i="20"/>
  <c r="D57" i="20"/>
  <c r="D60" i="20"/>
  <c r="D65" i="20"/>
  <c r="D42" i="18"/>
  <c r="D53" i="18"/>
  <c r="D49" i="17"/>
  <c r="D56" i="15"/>
  <c r="D54" i="13"/>
  <c r="D56" i="9"/>
  <c r="D65" i="9"/>
  <c r="D65" i="14"/>
  <c r="D40" i="13"/>
  <c r="D63" i="13"/>
  <c r="D39" i="13"/>
  <c r="D56" i="13"/>
  <c r="D42" i="13"/>
  <c r="D52" i="13"/>
  <c r="D47" i="13"/>
  <c r="D62" i="13"/>
  <c r="D55" i="13"/>
  <c r="D58" i="13"/>
  <c r="D46" i="13"/>
  <c r="D59" i="13"/>
  <c r="D50" i="12"/>
  <c r="D42" i="20"/>
  <c r="D47" i="20"/>
  <c r="D40" i="19"/>
  <c r="D62" i="19"/>
  <c r="D54" i="19"/>
  <c r="D52" i="19"/>
  <c r="D55" i="19"/>
  <c r="D59" i="19"/>
  <c r="D65" i="19"/>
  <c r="D49" i="18"/>
  <c r="D60" i="18"/>
  <c r="D47" i="17"/>
  <c r="D64" i="17"/>
  <c r="D42" i="15"/>
  <c r="D57" i="13"/>
  <c r="D66" i="13"/>
  <c r="D43" i="11"/>
  <c r="D60" i="11"/>
  <c r="D66" i="11"/>
  <c r="D42" i="11"/>
  <c r="D64" i="20"/>
  <c r="D48" i="19"/>
  <c r="D58" i="18"/>
  <c r="D40" i="17"/>
  <c r="D43" i="17"/>
  <c r="D51" i="17"/>
  <c r="D54" i="14"/>
  <c r="D45" i="13"/>
  <c r="D41" i="12"/>
  <c r="D47" i="12"/>
  <c r="D63" i="12"/>
  <c r="D48" i="12"/>
  <c r="D43" i="12"/>
  <c r="D53" i="12"/>
  <c r="D61" i="12"/>
  <c r="D42" i="12"/>
  <c r="D40" i="12"/>
  <c r="D56" i="12"/>
  <c r="D62" i="12"/>
  <c r="D51" i="11"/>
  <c r="D62" i="11"/>
  <c r="D43" i="9"/>
  <c r="D57" i="9"/>
  <c r="D61" i="19"/>
  <c r="D47" i="19"/>
  <c r="D54" i="17"/>
  <c r="D62" i="17"/>
  <c r="D55" i="17"/>
  <c r="D46" i="17"/>
  <c r="D45" i="17"/>
  <c r="D66" i="17"/>
  <c r="D63" i="16"/>
  <c r="D62" i="16"/>
  <c r="D51" i="13"/>
  <c r="D60" i="8"/>
  <c r="D56" i="21"/>
  <c r="D64" i="21"/>
  <c r="D64" i="19"/>
  <c r="D58" i="17"/>
  <c r="D64" i="16"/>
  <c r="D44" i="15"/>
  <c r="D39" i="15"/>
  <c r="D48" i="15"/>
  <c r="D47" i="15"/>
  <c r="D53" i="15"/>
  <c r="D50" i="15"/>
  <c r="D65" i="15"/>
  <c r="D52" i="15"/>
  <c r="D60" i="15"/>
  <c r="D60" i="14"/>
  <c r="D46" i="11"/>
  <c r="D50" i="10"/>
  <c r="D51" i="10"/>
  <c r="D40" i="10"/>
  <c r="D52" i="10"/>
  <c r="D54" i="10"/>
  <c r="D66" i="10"/>
  <c r="D62" i="9"/>
  <c r="D42" i="9"/>
  <c r="D63" i="9"/>
  <c r="D39" i="9"/>
  <c r="D47" i="9"/>
  <c r="D40" i="9"/>
  <c r="D58" i="9"/>
  <c r="D44" i="9"/>
  <c r="D54" i="9"/>
  <c r="D61" i="9"/>
  <c r="D45" i="8"/>
  <c r="D45" i="19"/>
  <c r="D40" i="18"/>
  <c r="D56" i="18"/>
  <c r="D42" i="16"/>
  <c r="D48" i="16"/>
  <c r="D52" i="16"/>
  <c r="D59" i="16"/>
  <c r="D65" i="16"/>
  <c r="D43" i="15"/>
  <c r="D55" i="15"/>
  <c r="D40" i="14"/>
  <c r="D51" i="14"/>
  <c r="D39" i="14"/>
  <c r="D58" i="14"/>
  <c r="D43" i="14"/>
  <c r="D48" i="14"/>
  <c r="D52" i="12"/>
  <c r="D55" i="8"/>
  <c r="D39" i="8"/>
  <c r="D59" i="8"/>
  <c r="D63" i="8"/>
  <c r="D40" i="8"/>
  <c r="D53" i="8"/>
  <c r="D51" i="8"/>
  <c r="D59" i="17"/>
  <c r="D41" i="15"/>
  <c r="D62" i="14"/>
  <c r="D60" i="13"/>
  <c r="D51" i="12"/>
  <c r="D50" i="11"/>
  <c r="D63" i="11"/>
  <c r="D53" i="11"/>
  <c r="D44" i="11"/>
  <c r="D52" i="11"/>
  <c r="D48" i="9"/>
  <c r="D64" i="9"/>
  <c r="D40" i="20"/>
  <c r="D56" i="20"/>
  <c r="D46" i="16"/>
  <c r="D58" i="15"/>
  <c r="D63" i="15"/>
  <c r="D46" i="14"/>
  <c r="D55" i="14"/>
  <c r="D57" i="14"/>
  <c r="D65" i="13"/>
  <c r="D43" i="10"/>
  <c r="D39" i="10"/>
  <c r="D44" i="10"/>
  <c r="D48" i="10"/>
  <c r="D53" i="10"/>
  <c r="D51" i="9"/>
  <c r="D64" i="14"/>
  <c r="D49" i="13"/>
  <c r="D56" i="11"/>
  <c r="D58" i="11"/>
  <c r="D65" i="11"/>
  <c r="D63" i="10"/>
  <c r="D59" i="10"/>
  <c r="D57" i="8"/>
  <c r="D62" i="8"/>
  <c r="D64" i="11"/>
  <c r="D45" i="9"/>
  <c r="D44" i="8"/>
  <c r="D46" i="8"/>
  <c r="D54" i="8"/>
  <c r="D48" i="17"/>
  <c r="D54" i="16"/>
  <c r="D45" i="14"/>
  <c r="D41" i="13"/>
  <c r="D44" i="12"/>
  <c r="D40" i="11"/>
  <c r="D54" i="11"/>
  <c r="D55" i="11"/>
  <c r="D39" i="11"/>
  <c r="D49" i="11"/>
  <c r="D57" i="11"/>
  <c r="D59" i="11"/>
  <c r="D58" i="10"/>
  <c r="D59" i="9"/>
  <c r="D56" i="8"/>
  <c r="D45" i="11"/>
  <c r="D46" i="10"/>
  <c r="D49" i="10"/>
  <c r="D53" i="9"/>
  <c r="D50" i="8"/>
  <c r="D54" i="15"/>
  <c r="D54" i="12"/>
  <c r="D57" i="12"/>
  <c r="D61" i="11"/>
  <c r="D42" i="10"/>
  <c r="D55" i="10"/>
  <c r="D62" i="10"/>
  <c r="D65" i="10"/>
  <c r="D66" i="8"/>
  <c r="D62" i="15"/>
  <c r="D44" i="14"/>
  <c r="D52" i="14"/>
  <c r="D43" i="13"/>
  <c r="D64" i="13"/>
  <c r="D55" i="12"/>
  <c r="D39" i="12"/>
  <c r="D60" i="12"/>
  <c r="D64" i="12"/>
  <c r="D41" i="11"/>
  <c r="D45" i="10"/>
  <c r="D41" i="9"/>
  <c r="D49" i="9"/>
  <c r="D49" i="12"/>
  <c r="D65" i="12"/>
  <c r="D41" i="10"/>
  <c r="D47" i="10"/>
  <c r="D57" i="10"/>
  <c r="D49" i="8"/>
  <c r="D65" i="8"/>
  <c r="D48" i="6"/>
  <c r="D44" i="6"/>
  <c r="D58" i="6"/>
  <c r="D51" i="6"/>
  <c r="D60" i="6"/>
  <c r="D40" i="6"/>
  <c r="D42" i="6"/>
  <c r="D56" i="6"/>
  <c r="D50" i="6"/>
  <c r="D64" i="6"/>
  <c r="D66" i="6"/>
  <c r="D39" i="6"/>
  <c r="D61" i="6"/>
  <c r="D53" i="6"/>
  <c r="D45" i="6"/>
  <c r="D65" i="6"/>
  <c r="D57" i="6"/>
  <c r="D49" i="6"/>
  <c r="D41" i="6"/>
  <c r="D55" i="6"/>
  <c r="D46" i="6"/>
  <c r="D62" i="6"/>
  <c r="D47" i="6"/>
  <c r="D63" i="6"/>
  <c r="D43" i="6"/>
  <c r="D52" i="6"/>
  <c r="D54" i="6"/>
  <c r="D59" i="6"/>
  <c r="D66" i="5"/>
  <c r="D58" i="5"/>
  <c r="D50" i="5"/>
  <c r="D42" i="5"/>
  <c r="D64" i="5"/>
  <c r="D56" i="5"/>
  <c r="D48" i="5"/>
  <c r="D47" i="5"/>
  <c r="D62" i="5"/>
  <c r="D54" i="5"/>
  <c r="D46" i="5"/>
  <c r="D52" i="5"/>
  <c r="D45" i="5"/>
  <c r="D44" i="5"/>
  <c r="D39" i="5"/>
  <c r="D59" i="5"/>
  <c r="D51" i="5"/>
  <c r="D43" i="5"/>
  <c r="D53" i="5"/>
  <c r="D60" i="5"/>
  <c r="D65" i="5"/>
  <c r="D57" i="5"/>
  <c r="D49" i="5"/>
  <c r="D41" i="5"/>
  <c r="D40" i="5"/>
  <c r="D61" i="5"/>
  <c r="D63" i="5"/>
  <c r="D55" i="5"/>
  <c r="F32" i="6"/>
  <c r="F31" i="6"/>
  <c r="F29" i="6"/>
  <c r="F28" i="6"/>
  <c r="F26" i="6"/>
  <c r="F25" i="6"/>
  <c r="F23" i="6"/>
  <c r="F21" i="6"/>
  <c r="F18" i="6"/>
  <c r="F15" i="6"/>
  <c r="F14" i="6"/>
  <c r="F13" i="6"/>
  <c r="F12" i="6"/>
  <c r="F9" i="6"/>
  <c r="F8" i="6"/>
  <c r="F32" i="7"/>
  <c r="F31" i="7"/>
  <c r="F29" i="7"/>
  <c r="F28" i="7"/>
  <c r="F18" i="7"/>
  <c r="F15" i="7"/>
  <c r="F14" i="7"/>
  <c r="F13" i="7"/>
  <c r="F12" i="7"/>
  <c r="F9" i="7"/>
  <c r="F8" i="7"/>
  <c r="F32" i="8"/>
  <c r="F31" i="8"/>
  <c r="F29" i="8"/>
  <c r="F28" i="8"/>
  <c r="F26" i="8"/>
  <c r="F25" i="8"/>
  <c r="F23" i="8"/>
  <c r="F21" i="8"/>
  <c r="F18" i="8"/>
  <c r="F15" i="8"/>
  <c r="F14" i="8"/>
  <c r="F13" i="8"/>
  <c r="F12" i="8"/>
  <c r="F9" i="8"/>
  <c r="F8" i="8"/>
  <c r="F32" i="9"/>
  <c r="F31" i="9"/>
  <c r="F29" i="9"/>
  <c r="F28" i="9"/>
  <c r="F26" i="9"/>
  <c r="F25" i="9"/>
  <c r="F23" i="9"/>
  <c r="F21" i="9"/>
  <c r="F18" i="9"/>
  <c r="F15" i="9"/>
  <c r="F14" i="9"/>
  <c r="F13" i="9"/>
  <c r="F9" i="9"/>
  <c r="F8" i="9"/>
  <c r="F14" i="10"/>
  <c r="F13" i="10"/>
  <c r="F12" i="10"/>
  <c r="F9" i="10"/>
  <c r="F8" i="10"/>
  <c r="F32" i="11"/>
  <c r="F31" i="11"/>
  <c r="F29" i="11"/>
  <c r="F28" i="11"/>
  <c r="F26" i="11"/>
  <c r="F25" i="11"/>
  <c r="F23" i="11"/>
  <c r="F21" i="11"/>
  <c r="F18" i="11"/>
  <c r="F15" i="11"/>
  <c r="F14" i="11"/>
  <c r="F13" i="11"/>
  <c r="F12" i="11"/>
  <c r="F9" i="11"/>
  <c r="F8" i="11"/>
  <c r="F32" i="14"/>
  <c r="F31" i="14"/>
  <c r="F29" i="14"/>
  <c r="F28" i="14"/>
  <c r="F26" i="14"/>
  <c r="F25" i="14"/>
  <c r="F23" i="14"/>
  <c r="F21" i="14"/>
  <c r="F18" i="14"/>
  <c r="F15" i="14"/>
  <c r="F14" i="14"/>
  <c r="F13" i="14"/>
  <c r="F12" i="14"/>
  <c r="F9" i="14"/>
  <c r="F8" i="14"/>
  <c r="F32" i="5"/>
  <c r="F29" i="5"/>
  <c r="F28" i="5"/>
  <c r="F26" i="5"/>
  <c r="F25" i="5"/>
  <c r="F23" i="5"/>
  <c r="F21" i="5"/>
  <c r="F18" i="5"/>
  <c r="F15" i="5"/>
  <c r="F14" i="5"/>
  <c r="F13" i="5"/>
  <c r="F12" i="5"/>
  <c r="F9" i="5"/>
  <c r="F8" i="5"/>
  <c r="C35" i="6"/>
  <c r="D35" i="6"/>
  <c r="E35" i="6"/>
  <c r="C35" i="8"/>
  <c r="E9" i="4" s="1"/>
  <c r="D35" i="8"/>
  <c r="F9" i="4" s="1"/>
  <c r="E35" i="8"/>
  <c r="G9" i="4" s="1"/>
  <c r="G13" i="4" s="1"/>
  <c r="C35" i="9"/>
  <c r="E12" i="4" s="1"/>
  <c r="E10" i="4" s="1"/>
  <c r="D35" i="9"/>
  <c r="F12" i="4" s="1"/>
  <c r="F10" i="4" s="1"/>
  <c r="E35" i="9"/>
  <c r="G12" i="4" s="1"/>
  <c r="C35" i="10"/>
  <c r="E14" i="4" s="1"/>
  <c r="D35" i="10"/>
  <c r="F14" i="4" s="1"/>
  <c r="E35" i="10"/>
  <c r="G14" i="4" s="1"/>
  <c r="C35" i="11"/>
  <c r="E16" i="4" s="1"/>
  <c r="D35" i="11"/>
  <c r="F16" i="4" s="1"/>
  <c r="E35" i="11"/>
  <c r="G16" i="4" s="1"/>
  <c r="C35" i="12"/>
  <c r="E21" i="4" s="1"/>
  <c r="D35" i="12"/>
  <c r="F21" i="4" s="1"/>
  <c r="E35" i="12"/>
  <c r="G21" i="4" s="1"/>
  <c r="H21" i="4" s="1"/>
  <c r="C35" i="13"/>
  <c r="E22" i="4" s="1"/>
  <c r="D35" i="13"/>
  <c r="F22" i="4" s="1"/>
  <c r="E35" i="13"/>
  <c r="G22" i="4" s="1"/>
  <c r="C35" i="14"/>
  <c r="E11" i="4" s="1"/>
  <c r="D35" i="14"/>
  <c r="F11" i="4" s="1"/>
  <c r="E35" i="14"/>
  <c r="G11" i="4" s="1"/>
  <c r="C35" i="15"/>
  <c r="E23" i="4" s="1"/>
  <c r="D35" i="15"/>
  <c r="F23" i="4" s="1"/>
  <c r="E35" i="15"/>
  <c r="G23" i="4" s="1"/>
  <c r="H23" i="4" s="1"/>
  <c r="C35" i="16"/>
  <c r="E25" i="4" s="1"/>
  <c r="D35" i="16"/>
  <c r="F25" i="4" s="1"/>
  <c r="E35" i="16"/>
  <c r="G25" i="4" s="1"/>
  <c r="H25" i="4" s="1"/>
  <c r="C35" i="17"/>
  <c r="E26" i="4" s="1"/>
  <c r="D35" i="17"/>
  <c r="F26" i="4" s="1"/>
  <c r="E35" i="17"/>
  <c r="G26" i="4" s="1"/>
  <c r="C35" i="18"/>
  <c r="E27" i="4" s="1"/>
  <c r="D35" i="18"/>
  <c r="F27" i="4" s="1"/>
  <c r="E35" i="18"/>
  <c r="G27" i="4" s="1"/>
  <c r="C35" i="19"/>
  <c r="E28" i="4" s="1"/>
  <c r="D35" i="19"/>
  <c r="F28" i="4" s="1"/>
  <c r="E35" i="19"/>
  <c r="G28" i="4" s="1"/>
  <c r="H28" i="4" s="1"/>
  <c r="C35" i="20"/>
  <c r="E29" i="4" s="1"/>
  <c r="D35" i="20"/>
  <c r="F29" i="4" s="1"/>
  <c r="E35" i="20"/>
  <c r="G29" i="4" s="1"/>
  <c r="H29" i="4" s="1"/>
  <c r="C35" i="21"/>
  <c r="E30" i="4" s="1"/>
  <c r="D35" i="21"/>
  <c r="F30" i="4" s="1"/>
  <c r="E35" i="21"/>
  <c r="G30" i="4" s="1"/>
  <c r="H30" i="4" s="1"/>
  <c r="C35" i="22"/>
  <c r="E31" i="4" s="1"/>
  <c r="D35" i="22"/>
  <c r="F31" i="4" s="1"/>
  <c r="E35" i="22"/>
  <c r="G31" i="4" s="1"/>
  <c r="H31" i="4" s="1"/>
  <c r="C35" i="23"/>
  <c r="E32" i="4" s="1"/>
  <c r="D35" i="23"/>
  <c r="F32" i="4" s="1"/>
  <c r="E35" i="23"/>
  <c r="G32" i="4" s="1"/>
  <c r="C35" i="24"/>
  <c r="E34" i="4" s="1"/>
  <c r="D35" i="24"/>
  <c r="F34" i="4" s="1"/>
  <c r="E35" i="24"/>
  <c r="G34" i="4" s="1"/>
  <c r="H34" i="4" s="1"/>
  <c r="C35" i="25"/>
  <c r="E35" i="4" s="1"/>
  <c r="D35" i="25"/>
  <c r="F35" i="4" s="1"/>
  <c r="E35" i="25"/>
  <c r="G35" i="4" s="1"/>
  <c r="C35" i="26"/>
  <c r="E36" i="4" s="1"/>
  <c r="D35" i="26"/>
  <c r="F36" i="4" s="1"/>
  <c r="E35" i="26"/>
  <c r="G36" i="4" s="1"/>
  <c r="H36" i="4" s="1"/>
  <c r="C35" i="5"/>
  <c r="D35" i="5"/>
  <c r="E35" i="5"/>
  <c r="B35" i="6"/>
  <c r="B35" i="8"/>
  <c r="D9" i="4" s="1"/>
  <c r="B35" i="9"/>
  <c r="D12" i="4" s="1"/>
  <c r="B35" i="10"/>
  <c r="D14" i="4" s="1"/>
  <c r="B35" i="11"/>
  <c r="B35" i="12"/>
  <c r="D21" i="4" s="1"/>
  <c r="B35" i="13"/>
  <c r="D22" i="4" s="1"/>
  <c r="B35" i="14"/>
  <c r="D11" i="4" s="1"/>
  <c r="B35" i="15"/>
  <c r="D23" i="4" s="1"/>
  <c r="B35" i="16"/>
  <c r="D25" i="4" s="1"/>
  <c r="B35" i="17"/>
  <c r="D26" i="4" s="1"/>
  <c r="B35" i="18"/>
  <c r="D27" i="4" s="1"/>
  <c r="B35" i="19"/>
  <c r="D28" i="4" s="1"/>
  <c r="B35" i="20"/>
  <c r="D29" i="4" s="1"/>
  <c r="B35" i="21"/>
  <c r="D30" i="4" s="1"/>
  <c r="B35" i="22"/>
  <c r="D31" i="4" s="1"/>
  <c r="B35" i="23"/>
  <c r="D32" i="4" s="1"/>
  <c r="B35" i="24"/>
  <c r="D34" i="4" s="1"/>
  <c r="B35" i="25"/>
  <c r="D35" i="4" s="1"/>
  <c r="B35" i="26"/>
  <c r="D36" i="4" s="1"/>
  <c r="B35" i="5"/>
  <c r="H35" i="4" l="1"/>
  <c r="H32" i="4"/>
  <c r="H27" i="4"/>
  <c r="H26" i="4"/>
  <c r="H22" i="4"/>
  <c r="D16" i="4"/>
  <c r="D18" i="4" s="1"/>
  <c r="D10" i="4"/>
  <c r="G10" i="4"/>
  <c r="F13" i="4"/>
  <c r="E13" i="4"/>
  <c r="E66" i="19"/>
  <c r="E62" i="19"/>
  <c r="E58" i="19"/>
  <c r="E54" i="19"/>
  <c r="E65" i="19"/>
  <c r="E61" i="19"/>
  <c r="E57" i="19"/>
  <c r="E53" i="19"/>
  <c r="E49" i="19"/>
  <c r="E45" i="19"/>
  <c r="E41" i="19"/>
  <c r="E51" i="19"/>
  <c r="E44" i="19"/>
  <c r="E42" i="19"/>
  <c r="E64" i="19"/>
  <c r="E59" i="19"/>
  <c r="E56" i="19"/>
  <c r="E55" i="19"/>
  <c r="E52" i="19"/>
  <c r="E50" i="19"/>
  <c r="E40" i="19"/>
  <c r="E47" i="19"/>
  <c r="E43" i="19"/>
  <c r="E39" i="19"/>
  <c r="E63" i="19"/>
  <c r="E60" i="19"/>
  <c r="E46" i="19"/>
  <c r="E48" i="19"/>
  <c r="E64" i="25"/>
  <c r="E60" i="25"/>
  <c r="E56" i="25"/>
  <c r="E52" i="25"/>
  <c r="E48" i="25"/>
  <c r="E44" i="25"/>
  <c r="E58" i="25"/>
  <c r="E57" i="25"/>
  <c r="E55" i="25"/>
  <c r="E54" i="25"/>
  <c r="E53" i="25"/>
  <c r="E50" i="25"/>
  <c r="E43" i="25"/>
  <c r="E47" i="25"/>
  <c r="E45" i="25"/>
  <c r="E41" i="25"/>
  <c r="E40" i="25"/>
  <c r="E65" i="25"/>
  <c r="E51" i="25"/>
  <c r="E46" i="25"/>
  <c r="E42" i="25"/>
  <c r="E66" i="25"/>
  <c r="E63" i="25"/>
  <c r="E39" i="25"/>
  <c r="E62" i="25"/>
  <c r="E61" i="25"/>
  <c r="E49" i="25"/>
  <c r="E59" i="25"/>
  <c r="E63" i="21"/>
  <c r="E59" i="21"/>
  <c r="E55" i="21"/>
  <c r="E66" i="21"/>
  <c r="E62" i="21"/>
  <c r="E58" i="21"/>
  <c r="E54" i="21"/>
  <c r="E50" i="21"/>
  <c r="E46" i="21"/>
  <c r="E42" i="21"/>
  <c r="E49" i="21"/>
  <c r="E47" i="21"/>
  <c r="E64" i="21"/>
  <c r="E61" i="21"/>
  <c r="E39" i="21"/>
  <c r="E60" i="21"/>
  <c r="E57" i="21"/>
  <c r="E51" i="21"/>
  <c r="E44" i="21"/>
  <c r="E53" i="21"/>
  <c r="E43" i="21"/>
  <c r="E41" i="21"/>
  <c r="E56" i="21"/>
  <c r="E65" i="21"/>
  <c r="E45" i="21"/>
  <c r="E52" i="21"/>
  <c r="E48" i="21"/>
  <c r="E40" i="21"/>
  <c r="E63" i="10"/>
  <c r="E59" i="10"/>
  <c r="E55" i="10"/>
  <c r="E51" i="10"/>
  <c r="E47" i="10"/>
  <c r="E43" i="10"/>
  <c r="E39" i="10"/>
  <c r="E46" i="10"/>
  <c r="E44" i="10"/>
  <c r="E65" i="10"/>
  <c r="E64" i="10"/>
  <c r="E62" i="10"/>
  <c r="E50" i="10"/>
  <c r="E48" i="10"/>
  <c r="E41" i="10"/>
  <c r="E61" i="10"/>
  <c r="E60" i="10"/>
  <c r="E58" i="10"/>
  <c r="E66" i="10"/>
  <c r="E53" i="10"/>
  <c r="E57" i="10"/>
  <c r="E56" i="10"/>
  <c r="E54" i="10"/>
  <c r="E52" i="10"/>
  <c r="E42" i="10"/>
  <c r="E40" i="10"/>
  <c r="E49" i="10"/>
  <c r="E45" i="10"/>
  <c r="E65" i="20"/>
  <c r="E61" i="20"/>
  <c r="E57" i="20"/>
  <c r="E53" i="20"/>
  <c r="E49" i="20"/>
  <c r="E45" i="20"/>
  <c r="E41" i="20"/>
  <c r="E44" i="20"/>
  <c r="E51" i="20"/>
  <c r="E42" i="20"/>
  <c r="E63" i="20"/>
  <c r="E62" i="20"/>
  <c r="E60" i="20"/>
  <c r="E48" i="20"/>
  <c r="E46" i="20"/>
  <c r="E40" i="20"/>
  <c r="E59" i="20"/>
  <c r="E58" i="20"/>
  <c r="E56" i="20"/>
  <c r="E50" i="20"/>
  <c r="E39" i="20"/>
  <c r="E54" i="20"/>
  <c r="E66" i="20"/>
  <c r="E64" i="20"/>
  <c r="E47" i="20"/>
  <c r="E43" i="20"/>
  <c r="E55" i="20"/>
  <c r="E52" i="20"/>
  <c r="E66" i="22"/>
  <c r="E62" i="22"/>
  <c r="E58" i="22"/>
  <c r="E54" i="22"/>
  <c r="E50" i="22"/>
  <c r="E46" i="22"/>
  <c r="E42" i="22"/>
  <c r="E47" i="22"/>
  <c r="E49" i="22"/>
  <c r="E65" i="22"/>
  <c r="E51" i="22"/>
  <c r="E44" i="22"/>
  <c r="E64" i="22"/>
  <c r="E63" i="22"/>
  <c r="E61" i="22"/>
  <c r="E48" i="22"/>
  <c r="E57" i="22"/>
  <c r="E45" i="22"/>
  <c r="E41" i="22"/>
  <c r="E56" i="22"/>
  <c r="E53" i="22"/>
  <c r="E39" i="22"/>
  <c r="E59" i="22"/>
  <c r="E60" i="22"/>
  <c r="E55" i="22"/>
  <c r="E43" i="22"/>
  <c r="E40" i="22"/>
  <c r="E52" i="22"/>
  <c r="E63" i="16"/>
  <c r="E59" i="16"/>
  <c r="E55" i="16"/>
  <c r="E51" i="16"/>
  <c r="E47" i="16"/>
  <c r="E43" i="16"/>
  <c r="E65" i="16"/>
  <c r="E64" i="16"/>
  <c r="E62" i="16"/>
  <c r="E39" i="16"/>
  <c r="E50" i="16"/>
  <c r="E61" i="16"/>
  <c r="E60" i="16"/>
  <c r="E58" i="16"/>
  <c r="E48" i="16"/>
  <c r="E41" i="16"/>
  <c r="E53" i="16"/>
  <c r="E52" i="16"/>
  <c r="E45" i="16"/>
  <c r="E49" i="16"/>
  <c r="E66" i="16"/>
  <c r="E40" i="16"/>
  <c r="E57" i="16"/>
  <c r="E56" i="16"/>
  <c r="E54" i="16"/>
  <c r="E42" i="16"/>
  <c r="E44" i="16"/>
  <c r="E46" i="16"/>
  <c r="E65" i="7"/>
  <c r="E61" i="7"/>
  <c r="E57" i="7"/>
  <c r="E53" i="7"/>
  <c r="E49" i="7"/>
  <c r="E45" i="7"/>
  <c r="E41" i="7"/>
  <c r="E66" i="7"/>
  <c r="E64" i="7"/>
  <c r="E50" i="7"/>
  <c r="E63" i="7"/>
  <c r="E62" i="7"/>
  <c r="E60" i="7"/>
  <c r="E43" i="7"/>
  <c r="E55" i="7"/>
  <c r="E54" i="7"/>
  <c r="E52" i="7"/>
  <c r="E47" i="7"/>
  <c r="E40" i="7"/>
  <c r="E59" i="7"/>
  <c r="E58" i="7"/>
  <c r="E56" i="7"/>
  <c r="E48" i="7"/>
  <c r="E44" i="7"/>
  <c r="E51" i="7"/>
  <c r="E46" i="7"/>
  <c r="E42" i="7"/>
  <c r="E39" i="7"/>
  <c r="E66" i="9"/>
  <c r="E62" i="9"/>
  <c r="E58" i="9"/>
  <c r="E54" i="9"/>
  <c r="E50" i="9"/>
  <c r="E46" i="9"/>
  <c r="E42" i="9"/>
  <c r="E48" i="9"/>
  <c r="E41" i="9"/>
  <c r="E65" i="9"/>
  <c r="E60" i="9"/>
  <c r="E59" i="9"/>
  <c r="E57" i="9"/>
  <c r="E45" i="9"/>
  <c r="E43" i="9"/>
  <c r="E56" i="9"/>
  <c r="E55" i="9"/>
  <c r="E53" i="9"/>
  <c r="E64" i="9"/>
  <c r="E63" i="9"/>
  <c r="E61" i="9"/>
  <c r="E52" i="9"/>
  <c r="E44" i="9"/>
  <c r="E39" i="9"/>
  <c r="E51" i="9"/>
  <c r="E40" i="9"/>
  <c r="E49" i="9"/>
  <c r="E47" i="9"/>
  <c r="E64" i="18"/>
  <c r="E60" i="18"/>
  <c r="E56" i="18"/>
  <c r="E52" i="18"/>
  <c r="E48" i="18"/>
  <c r="E44" i="18"/>
  <c r="E66" i="18"/>
  <c r="E65" i="18"/>
  <c r="E63" i="18"/>
  <c r="E46" i="18"/>
  <c r="E58" i="18"/>
  <c r="E57" i="18"/>
  <c r="E55" i="18"/>
  <c r="E50" i="18"/>
  <c r="E43" i="18"/>
  <c r="E41" i="18"/>
  <c r="E54" i="18"/>
  <c r="E53" i="18"/>
  <c r="E42" i="18"/>
  <c r="E39" i="18"/>
  <c r="E47" i="18"/>
  <c r="E49" i="18"/>
  <c r="E45" i="18"/>
  <c r="E62" i="18"/>
  <c r="E61" i="18"/>
  <c r="E59" i="18"/>
  <c r="E40" i="18"/>
  <c r="E51" i="18"/>
  <c r="E66" i="15"/>
  <c r="E62" i="15"/>
  <c r="E58" i="15"/>
  <c r="E54" i="15"/>
  <c r="E50" i="15"/>
  <c r="E46" i="15"/>
  <c r="E42" i="15"/>
  <c r="E60" i="15"/>
  <c r="E59" i="15"/>
  <c r="E57" i="15"/>
  <c r="E56" i="15"/>
  <c r="E55" i="15"/>
  <c r="E53" i="15"/>
  <c r="E43" i="15"/>
  <c r="E45" i="15"/>
  <c r="E49" i="15"/>
  <c r="E47" i="15"/>
  <c r="E41" i="15"/>
  <c r="E48" i="15"/>
  <c r="E40" i="15"/>
  <c r="E65" i="15"/>
  <c r="E51" i="15"/>
  <c r="E64" i="15"/>
  <c r="E63" i="15"/>
  <c r="E61" i="15"/>
  <c r="E52" i="15"/>
  <c r="E44" i="15"/>
  <c r="E39" i="15"/>
  <c r="E65" i="12"/>
  <c r="E61" i="12"/>
  <c r="E57" i="12"/>
  <c r="E53" i="12"/>
  <c r="E49" i="12"/>
  <c r="E45" i="12"/>
  <c r="E41" i="12"/>
  <c r="E55" i="12"/>
  <c r="E54" i="12"/>
  <c r="E52" i="12"/>
  <c r="E47" i="12"/>
  <c r="E51" i="12"/>
  <c r="E44" i="12"/>
  <c r="E42" i="12"/>
  <c r="E40" i="12"/>
  <c r="E39" i="12"/>
  <c r="E66" i="12"/>
  <c r="E64" i="12"/>
  <c r="E43" i="12"/>
  <c r="E63" i="12"/>
  <c r="E62" i="12"/>
  <c r="E60" i="12"/>
  <c r="E59" i="12"/>
  <c r="E58" i="12"/>
  <c r="E56" i="12"/>
  <c r="E48" i="12"/>
  <c r="E46" i="12"/>
  <c r="E50" i="12"/>
  <c r="E64" i="23"/>
  <c r="E60" i="23"/>
  <c r="E56" i="23"/>
  <c r="E63" i="23"/>
  <c r="E59" i="23"/>
  <c r="E55" i="23"/>
  <c r="E51" i="23"/>
  <c r="E47" i="23"/>
  <c r="E43" i="23"/>
  <c r="E52" i="23"/>
  <c r="E45" i="23"/>
  <c r="E66" i="23"/>
  <c r="E65" i="23"/>
  <c r="E62" i="23"/>
  <c r="E46" i="23"/>
  <c r="E40" i="23"/>
  <c r="E39" i="23"/>
  <c r="E48" i="23"/>
  <c r="E44" i="23"/>
  <c r="E42" i="23"/>
  <c r="E50" i="23"/>
  <c r="E61" i="23"/>
  <c r="E57" i="23"/>
  <c r="E54" i="23"/>
  <c r="E49" i="23"/>
  <c r="E58" i="23"/>
  <c r="E53" i="23"/>
  <c r="E41" i="23"/>
  <c r="E65" i="11"/>
  <c r="E61" i="11"/>
  <c r="E57" i="11"/>
  <c r="E53" i="11"/>
  <c r="E64" i="11"/>
  <c r="E60" i="11"/>
  <c r="E56" i="11"/>
  <c r="E52" i="11"/>
  <c r="E48" i="11"/>
  <c r="E44" i="11"/>
  <c r="E51" i="11"/>
  <c r="E49" i="11"/>
  <c r="E42" i="11"/>
  <c r="E40" i="11"/>
  <c r="E66" i="11"/>
  <c r="E63" i="11"/>
  <c r="E62" i="11"/>
  <c r="E59" i="11"/>
  <c r="E50" i="11"/>
  <c r="E46" i="11"/>
  <c r="E58" i="11"/>
  <c r="E55" i="11"/>
  <c r="E54" i="11"/>
  <c r="E39" i="11"/>
  <c r="E45" i="11"/>
  <c r="E47" i="11"/>
  <c r="E41" i="11"/>
  <c r="E43" i="11"/>
  <c r="E66" i="6"/>
  <c r="E62" i="6"/>
  <c r="E58" i="6"/>
  <c r="E54" i="6"/>
  <c r="E65" i="6"/>
  <c r="E61" i="6"/>
  <c r="E57" i="6"/>
  <c r="E53" i="6"/>
  <c r="E49" i="6"/>
  <c r="E45" i="6"/>
  <c r="E41" i="6"/>
  <c r="E63" i="6"/>
  <c r="E60" i="6"/>
  <c r="E50" i="6"/>
  <c r="E43" i="6"/>
  <c r="E56" i="6"/>
  <c r="E59" i="6"/>
  <c r="E51" i="6"/>
  <c r="E55" i="6"/>
  <c r="E52" i="6"/>
  <c r="E46" i="6"/>
  <c r="E42" i="6"/>
  <c r="E40" i="6"/>
  <c r="E47" i="6"/>
  <c r="E39" i="6"/>
  <c r="E64" i="6"/>
  <c r="E44" i="6"/>
  <c r="E48" i="6"/>
  <c r="E63" i="13"/>
  <c r="E59" i="13"/>
  <c r="E55" i="13"/>
  <c r="E66" i="13"/>
  <c r="E62" i="13"/>
  <c r="E58" i="13"/>
  <c r="E54" i="13"/>
  <c r="E50" i="13"/>
  <c r="E46" i="13"/>
  <c r="E42" i="13"/>
  <c r="E56" i="13"/>
  <c r="E53" i="13"/>
  <c r="E45" i="13"/>
  <c r="E43" i="13"/>
  <c r="E52" i="13"/>
  <c r="E39" i="13"/>
  <c r="E51" i="13"/>
  <c r="E49" i="13"/>
  <c r="E47" i="13"/>
  <c r="E40" i="13"/>
  <c r="E44" i="13"/>
  <c r="E65" i="13"/>
  <c r="E41" i="13"/>
  <c r="E64" i="13"/>
  <c r="E61" i="13"/>
  <c r="E60" i="13"/>
  <c r="E57" i="13"/>
  <c r="E48" i="13"/>
  <c r="E65" i="5"/>
  <c r="E61" i="5"/>
  <c r="E57" i="5"/>
  <c r="E53" i="5"/>
  <c r="E49" i="5"/>
  <c r="E45" i="5"/>
  <c r="E41" i="5"/>
  <c r="E63" i="5"/>
  <c r="E62" i="5"/>
  <c r="E60" i="5"/>
  <c r="E59" i="5"/>
  <c r="E48" i="5"/>
  <c r="E46" i="5"/>
  <c r="E58" i="5"/>
  <c r="E56" i="5"/>
  <c r="E52" i="5"/>
  <c r="F52" i="5" s="1"/>
  <c r="E50" i="5"/>
  <c r="E43" i="5"/>
  <c r="E40" i="5"/>
  <c r="E55" i="5"/>
  <c r="E54" i="5"/>
  <c r="E44" i="5"/>
  <c r="G44" i="5" s="1"/>
  <c r="E39" i="5"/>
  <c r="E42" i="5"/>
  <c r="E51" i="5"/>
  <c r="E66" i="5"/>
  <c r="E64" i="5"/>
  <c r="E47" i="5"/>
  <c r="E64" i="14"/>
  <c r="E60" i="14"/>
  <c r="E56" i="14"/>
  <c r="E52" i="14"/>
  <c r="E63" i="14"/>
  <c r="E59" i="14"/>
  <c r="E55" i="14"/>
  <c r="E51" i="14"/>
  <c r="E47" i="14"/>
  <c r="E43" i="14"/>
  <c r="E46" i="14"/>
  <c r="E44" i="14"/>
  <c r="E66" i="14"/>
  <c r="E61" i="14"/>
  <c r="E58" i="14"/>
  <c r="E57" i="14"/>
  <c r="E54" i="14"/>
  <c r="E65" i="14"/>
  <c r="E62" i="14"/>
  <c r="E42" i="14"/>
  <c r="E40" i="14"/>
  <c r="E53" i="14"/>
  <c r="E48" i="14"/>
  <c r="E45" i="14"/>
  <c r="E50" i="14"/>
  <c r="E39" i="14"/>
  <c r="E49" i="14"/>
  <c r="E41" i="14"/>
  <c r="E66" i="26"/>
  <c r="E62" i="26"/>
  <c r="E58" i="26"/>
  <c r="E54" i="26"/>
  <c r="E65" i="26"/>
  <c r="E61" i="26"/>
  <c r="E57" i="26"/>
  <c r="E53" i="26"/>
  <c r="E49" i="26"/>
  <c r="E45" i="26"/>
  <c r="E41" i="26"/>
  <c r="E59" i="26"/>
  <c r="E56" i="26"/>
  <c r="E46" i="26"/>
  <c r="E55" i="26"/>
  <c r="E52" i="26"/>
  <c r="E39" i="26"/>
  <c r="E51" i="26"/>
  <c r="E64" i="26"/>
  <c r="E44" i="26"/>
  <c r="E40" i="26"/>
  <c r="E50" i="26"/>
  <c r="E42" i="26"/>
  <c r="E43" i="26"/>
  <c r="E60" i="26"/>
  <c r="E63" i="26"/>
  <c r="E47" i="26"/>
  <c r="E63" i="8"/>
  <c r="E59" i="8"/>
  <c r="E55" i="8"/>
  <c r="E66" i="8"/>
  <c r="E62" i="8"/>
  <c r="E58" i="8"/>
  <c r="E54" i="8"/>
  <c r="E50" i="8"/>
  <c r="E46" i="8"/>
  <c r="E42" i="8"/>
  <c r="E65" i="8"/>
  <c r="E48" i="8"/>
  <c r="E41" i="8"/>
  <c r="E64" i="8"/>
  <c r="E61" i="8"/>
  <c r="E56" i="8"/>
  <c r="E53" i="8"/>
  <c r="E39" i="8"/>
  <c r="E52" i="8"/>
  <c r="E49" i="8"/>
  <c r="E60" i="8"/>
  <c r="E57" i="8"/>
  <c r="E44" i="8"/>
  <c r="E51" i="8"/>
  <c r="E40" i="8"/>
  <c r="E45" i="8"/>
  <c r="E43" i="8"/>
  <c r="E47" i="8"/>
  <c r="E65" i="24"/>
  <c r="E61" i="24"/>
  <c r="E57" i="24"/>
  <c r="E53" i="24"/>
  <c r="E64" i="24"/>
  <c r="E60" i="24"/>
  <c r="E56" i="24"/>
  <c r="E52" i="24"/>
  <c r="E48" i="24"/>
  <c r="E44" i="24"/>
  <c r="E54" i="24"/>
  <c r="E50" i="24"/>
  <c r="E43" i="24"/>
  <c r="E41" i="24"/>
  <c r="E40" i="24"/>
  <c r="E51" i="24"/>
  <c r="E59" i="24"/>
  <c r="E46" i="24"/>
  <c r="E42" i="24"/>
  <c r="E66" i="24"/>
  <c r="E63" i="24"/>
  <c r="E49" i="24"/>
  <c r="E47" i="24"/>
  <c r="E62" i="24"/>
  <c r="E58" i="24"/>
  <c r="E45" i="24"/>
  <c r="E39" i="24"/>
  <c r="E55" i="24"/>
  <c r="E65" i="17"/>
  <c r="E61" i="17"/>
  <c r="E57" i="17"/>
  <c r="E53" i="17"/>
  <c r="E64" i="17"/>
  <c r="E60" i="17"/>
  <c r="E56" i="17"/>
  <c r="E52" i="17"/>
  <c r="E48" i="17"/>
  <c r="E44" i="17"/>
  <c r="E66" i="17"/>
  <c r="E63" i="17"/>
  <c r="E46" i="17"/>
  <c r="E40" i="17"/>
  <c r="E62" i="17"/>
  <c r="E59" i="17"/>
  <c r="E54" i="17"/>
  <c r="E50" i="17"/>
  <c r="E49" i="17"/>
  <c r="E45" i="17"/>
  <c r="E47" i="17"/>
  <c r="E43" i="17"/>
  <c r="E41" i="17"/>
  <c r="E58" i="17"/>
  <c r="E55" i="17"/>
  <c r="E39" i="17"/>
  <c r="E51" i="17"/>
  <c r="E42" i="17"/>
  <c r="G18" i="4"/>
  <c r="I16" i="4"/>
  <c r="H16" i="4"/>
  <c r="F35" i="15"/>
  <c r="F35" i="23"/>
  <c r="F35" i="7"/>
  <c r="F35" i="6"/>
  <c r="I26" i="4"/>
  <c r="I23" i="4"/>
  <c r="F35" i="12"/>
  <c r="F35" i="25"/>
  <c r="F35" i="17"/>
  <c r="D13" i="4"/>
  <c r="I21" i="4"/>
  <c r="E18" i="4"/>
  <c r="F18" i="4"/>
  <c r="I36" i="4"/>
  <c r="I27" i="4"/>
  <c r="I14" i="4"/>
  <c r="H14" i="4"/>
  <c r="I30" i="4"/>
  <c r="I22" i="4"/>
  <c r="I34" i="4"/>
  <c r="I25" i="4"/>
  <c r="I9" i="4"/>
  <c r="H9" i="4"/>
  <c r="I12" i="4"/>
  <c r="I35" i="4"/>
  <c r="I28" i="4"/>
  <c r="I11" i="4"/>
  <c r="H11" i="4"/>
  <c r="I29" i="4"/>
  <c r="I31" i="4"/>
  <c r="I32" i="4"/>
  <c r="F35" i="21"/>
  <c r="F35" i="19"/>
  <c r="F35" i="13"/>
  <c r="F35" i="11"/>
  <c r="F35" i="9"/>
  <c r="H8" i="4"/>
  <c r="I8" i="4"/>
  <c r="F35" i="26"/>
  <c r="F35" i="24"/>
  <c r="F35" i="22"/>
  <c r="F35" i="20"/>
  <c r="F35" i="18"/>
  <c r="F35" i="16"/>
  <c r="F35" i="14"/>
  <c r="F35" i="10"/>
  <c r="F35" i="8"/>
  <c r="H12" i="4"/>
  <c r="F35" i="5"/>
  <c r="D19" i="4" l="1"/>
  <c r="G19" i="4"/>
  <c r="F44" i="5"/>
  <c r="G45" i="16"/>
  <c r="F45" i="16"/>
  <c r="F46" i="21"/>
  <c r="G46" i="21"/>
  <c r="F57" i="25"/>
  <c r="G57" i="25"/>
  <c r="F62" i="7"/>
  <c r="G62" i="7"/>
  <c r="G55" i="11"/>
  <c r="F55" i="11"/>
  <c r="F64" i="22"/>
  <c r="G64" i="22"/>
  <c r="F42" i="10"/>
  <c r="G42" i="10"/>
  <c r="F62" i="18"/>
  <c r="G62" i="18"/>
  <c r="F51" i="9"/>
  <c r="G51" i="9"/>
  <c r="F52" i="14"/>
  <c r="G52" i="14"/>
  <c r="F46" i="13"/>
  <c r="G46" i="13"/>
  <c r="G51" i="15"/>
  <c r="F51" i="15"/>
  <c r="G48" i="17"/>
  <c r="F48" i="17"/>
  <c r="G50" i="24"/>
  <c r="F50" i="24"/>
  <c r="G41" i="23"/>
  <c r="F41" i="23"/>
  <c r="G60" i="26"/>
  <c r="F60" i="26"/>
  <c r="G45" i="12"/>
  <c r="F45" i="12"/>
  <c r="F58" i="20"/>
  <c r="G58" i="20"/>
  <c r="F46" i="16"/>
  <c r="G46" i="16"/>
  <c r="G52" i="21"/>
  <c r="F52" i="21"/>
  <c r="G50" i="25"/>
  <c r="F50" i="25"/>
  <c r="F54" i="11"/>
  <c r="G54" i="11"/>
  <c r="G41" i="22"/>
  <c r="F41" i="22"/>
  <c r="G61" i="10"/>
  <c r="F61" i="10"/>
  <c r="F66" i="19"/>
  <c r="G66" i="19"/>
  <c r="G63" i="18"/>
  <c r="F63" i="18"/>
  <c r="F43" i="9"/>
  <c r="G43" i="9"/>
  <c r="G54" i="14"/>
  <c r="F54" i="14"/>
  <c r="G65" i="15"/>
  <c r="F65" i="15"/>
  <c r="G51" i="17"/>
  <c r="F51" i="17"/>
  <c r="G66" i="24"/>
  <c r="F66" i="24"/>
  <c r="G57" i="8"/>
  <c r="F57" i="8"/>
  <c r="F44" i="23"/>
  <c r="G44" i="23"/>
  <c r="F43" i="26"/>
  <c r="G43" i="26"/>
  <c r="F52" i="20"/>
  <c r="G52" i="20"/>
  <c r="F45" i="21"/>
  <c r="G45" i="21"/>
  <c r="F39" i="25"/>
  <c r="G39" i="25"/>
  <c r="F54" i="7"/>
  <c r="G54" i="7"/>
  <c r="F46" i="11"/>
  <c r="G46" i="11"/>
  <c r="G49" i="22"/>
  <c r="F49" i="22"/>
  <c r="F58" i="10"/>
  <c r="G58" i="10"/>
  <c r="F50" i="18"/>
  <c r="G50" i="18"/>
  <c r="G44" i="9"/>
  <c r="F44" i="9"/>
  <c r="G44" i="14"/>
  <c r="F44" i="14"/>
  <c r="G44" i="13"/>
  <c r="F44" i="13"/>
  <c r="F59" i="15"/>
  <c r="G59" i="15"/>
  <c r="G55" i="17"/>
  <c r="F55" i="17"/>
  <c r="F64" i="24"/>
  <c r="G64" i="24"/>
  <c r="F48" i="23"/>
  <c r="G48" i="23"/>
  <c r="G39" i="26"/>
  <c r="F39" i="26"/>
  <c r="G63" i="26"/>
  <c r="F63" i="26"/>
  <c r="F59" i="26"/>
  <c r="G59" i="26"/>
  <c r="G52" i="12"/>
  <c r="F52" i="12"/>
  <c r="F46" i="20"/>
  <c r="G46" i="20"/>
  <c r="G60" i="20"/>
  <c r="F60" i="20"/>
  <c r="G47" i="20"/>
  <c r="F47" i="20"/>
  <c r="F64" i="16"/>
  <c r="G64" i="16"/>
  <c r="F44" i="16"/>
  <c r="G44" i="16"/>
  <c r="F62" i="16"/>
  <c r="G62" i="16"/>
  <c r="G63" i="16"/>
  <c r="F63" i="16"/>
  <c r="F48" i="21"/>
  <c r="G48" i="21"/>
  <c r="F51" i="21"/>
  <c r="G51" i="21"/>
  <c r="F42" i="21"/>
  <c r="G42" i="21"/>
  <c r="G44" i="25"/>
  <c r="F44" i="25"/>
  <c r="G45" i="25"/>
  <c r="F45" i="25"/>
  <c r="F56" i="25"/>
  <c r="G56" i="25"/>
  <c r="G66" i="25"/>
  <c r="F66" i="25"/>
  <c r="G53" i="7"/>
  <c r="F53" i="7"/>
  <c r="G44" i="7"/>
  <c r="F44" i="7"/>
  <c r="F59" i="7"/>
  <c r="G59" i="7"/>
  <c r="G63" i="11"/>
  <c r="F63" i="11"/>
  <c r="G44" i="11"/>
  <c r="F44" i="11"/>
  <c r="F57" i="11"/>
  <c r="G57" i="11"/>
  <c r="F66" i="11"/>
  <c r="G66" i="11"/>
  <c r="G52" i="22"/>
  <c r="F52" i="22"/>
  <c r="G42" i="22"/>
  <c r="F42" i="22"/>
  <c r="F39" i="22"/>
  <c r="G39" i="22"/>
  <c r="G65" i="10"/>
  <c r="F65" i="10"/>
  <c r="G53" i="10"/>
  <c r="F53" i="10"/>
  <c r="F48" i="10"/>
  <c r="G48" i="10"/>
  <c r="G66" i="10"/>
  <c r="F66" i="10"/>
  <c r="G43" i="19"/>
  <c r="F43" i="19"/>
  <c r="F40" i="19"/>
  <c r="G40" i="19"/>
  <c r="F58" i="19"/>
  <c r="G58" i="19"/>
  <c r="G51" i="18"/>
  <c r="F51" i="18"/>
  <c r="F42" i="18"/>
  <c r="G42" i="18"/>
  <c r="F54" i="18"/>
  <c r="G54" i="18"/>
  <c r="G65" i="18"/>
  <c r="F65" i="18"/>
  <c r="F48" i="9"/>
  <c r="G48" i="9"/>
  <c r="G39" i="9"/>
  <c r="F39" i="9"/>
  <c r="F59" i="9"/>
  <c r="G59" i="9"/>
  <c r="G58" i="14"/>
  <c r="F58" i="14"/>
  <c r="G49" i="14"/>
  <c r="F49" i="14"/>
  <c r="G64" i="14"/>
  <c r="F64" i="14"/>
  <c r="F66" i="14"/>
  <c r="G66" i="14"/>
  <c r="G41" i="13"/>
  <c r="F41" i="13"/>
  <c r="G48" i="13"/>
  <c r="F48" i="13"/>
  <c r="F59" i="13"/>
  <c r="G59" i="13"/>
  <c r="G54" i="15"/>
  <c r="F54" i="15"/>
  <c r="F42" i="15"/>
  <c r="G42" i="15"/>
  <c r="F44" i="15"/>
  <c r="G44" i="15"/>
  <c r="G62" i="15"/>
  <c r="F62" i="15"/>
  <c r="G40" i="17"/>
  <c r="F40" i="17"/>
  <c r="F66" i="17"/>
  <c r="G66" i="17"/>
  <c r="F41" i="17"/>
  <c r="G41" i="17"/>
  <c r="G52" i="24"/>
  <c r="F52" i="24"/>
  <c r="G60" i="24"/>
  <c r="F60" i="24"/>
  <c r="G56" i="24"/>
  <c r="F56" i="24"/>
  <c r="F63" i="24"/>
  <c r="G63" i="24"/>
  <c r="G45" i="8"/>
  <c r="F45" i="8"/>
  <c r="F43" i="8"/>
  <c r="G43" i="8"/>
  <c r="G60" i="8"/>
  <c r="F60" i="8"/>
  <c r="F40" i="23"/>
  <c r="G40" i="23"/>
  <c r="F56" i="23"/>
  <c r="G56" i="23"/>
  <c r="F60" i="23"/>
  <c r="G60" i="23"/>
  <c r="G63" i="23"/>
  <c r="F63" i="23"/>
  <c r="G52" i="26"/>
  <c r="F52" i="26"/>
  <c r="F46" i="26"/>
  <c r="G46" i="26"/>
  <c r="F51" i="26"/>
  <c r="G51" i="26"/>
  <c r="F43" i="12"/>
  <c r="G43" i="12"/>
  <c r="F59" i="12"/>
  <c r="G59" i="12"/>
  <c r="F56" i="12"/>
  <c r="G56" i="12"/>
  <c r="F66" i="12"/>
  <c r="G66" i="12"/>
  <c r="F66" i="20"/>
  <c r="G66" i="20"/>
  <c r="G53" i="20"/>
  <c r="F53" i="20"/>
  <c r="G63" i="20"/>
  <c r="F63" i="20"/>
  <c r="G42" i="16"/>
  <c r="F42" i="16"/>
  <c r="F47" i="21"/>
  <c r="G47" i="21"/>
  <c r="G42" i="25"/>
  <c r="F42" i="25"/>
  <c r="G39" i="11"/>
  <c r="F39" i="11"/>
  <c r="F59" i="22"/>
  <c r="G59" i="22"/>
  <c r="G54" i="10"/>
  <c r="F54" i="10"/>
  <c r="F56" i="19"/>
  <c r="G56" i="19"/>
  <c r="F47" i="18"/>
  <c r="G47" i="18"/>
  <c r="F65" i="9"/>
  <c r="G65" i="9"/>
  <c r="F46" i="14"/>
  <c r="G46" i="14"/>
  <c r="G43" i="15"/>
  <c r="F43" i="15"/>
  <c r="G44" i="17"/>
  <c r="F44" i="17"/>
  <c r="G61" i="24"/>
  <c r="F61" i="24"/>
  <c r="G54" i="8"/>
  <c r="F54" i="8"/>
  <c r="G53" i="23"/>
  <c r="F53" i="23"/>
  <c r="G64" i="26"/>
  <c r="F64" i="26"/>
  <c r="G51" i="20"/>
  <c r="F51" i="20"/>
  <c r="G47" i="16"/>
  <c r="F47" i="16"/>
  <c r="G54" i="25"/>
  <c r="F54" i="25"/>
  <c r="G45" i="7"/>
  <c r="F45" i="7"/>
  <c r="F59" i="11"/>
  <c r="G59" i="11"/>
  <c r="F54" i="22"/>
  <c r="G54" i="22"/>
  <c r="F55" i="10"/>
  <c r="G55" i="10"/>
  <c r="F42" i="19"/>
  <c r="G42" i="19"/>
  <c r="G49" i="18"/>
  <c r="F49" i="18"/>
  <c r="G51" i="14"/>
  <c r="F51" i="14"/>
  <c r="G56" i="13"/>
  <c r="F56" i="13"/>
  <c r="F48" i="15"/>
  <c r="G48" i="15"/>
  <c r="F42" i="17"/>
  <c r="G42" i="17"/>
  <c r="G40" i="24"/>
  <c r="F40" i="24"/>
  <c r="G44" i="8"/>
  <c r="F44" i="8"/>
  <c r="F47" i="23"/>
  <c r="G47" i="23"/>
  <c r="G46" i="12"/>
  <c r="F46" i="12"/>
  <c r="F42" i="20"/>
  <c r="G42" i="20"/>
  <c r="G41" i="16"/>
  <c r="F41" i="16"/>
  <c r="F43" i="21"/>
  <c r="G43" i="21"/>
  <c r="G48" i="25"/>
  <c r="F48" i="25"/>
  <c r="F51" i="7"/>
  <c r="G51" i="7"/>
  <c r="G58" i="11"/>
  <c r="F58" i="11"/>
  <c r="G39" i="10"/>
  <c r="F39" i="10"/>
  <c r="G59" i="19"/>
  <c r="F59" i="19"/>
  <c r="F58" i="18"/>
  <c r="G58" i="18"/>
  <c r="G56" i="9"/>
  <c r="F56" i="9"/>
  <c r="G56" i="14"/>
  <c r="F56" i="14"/>
  <c r="F53" i="13"/>
  <c r="G53" i="13"/>
  <c r="F63" i="15"/>
  <c r="G63" i="15"/>
  <c r="G65" i="24"/>
  <c r="F65" i="24"/>
  <c r="G41" i="8"/>
  <c r="F41" i="8"/>
  <c r="F42" i="23"/>
  <c r="G42" i="23"/>
  <c r="F54" i="12"/>
  <c r="G54" i="12"/>
  <c r="G51" i="16"/>
  <c r="F51" i="16"/>
  <c r="G53" i="21"/>
  <c r="F53" i="21"/>
  <c r="F46" i="25"/>
  <c r="G46" i="25"/>
  <c r="G47" i="7"/>
  <c r="F47" i="7"/>
  <c r="F40" i="11"/>
  <c r="G40" i="11"/>
  <c r="G50" i="22"/>
  <c r="F50" i="22"/>
  <c r="G47" i="22"/>
  <c r="F47" i="22"/>
  <c r="F64" i="10"/>
  <c r="G64" i="10"/>
  <c r="G54" i="19"/>
  <c r="F54" i="19"/>
  <c r="G55" i="18"/>
  <c r="F55" i="18"/>
  <c r="G55" i="9"/>
  <c r="F55" i="9"/>
  <c r="G50" i="14"/>
  <c r="F50" i="14"/>
  <c r="G55" i="13"/>
  <c r="F55" i="13"/>
  <c r="G60" i="15"/>
  <c r="F60" i="15"/>
  <c r="G65" i="17"/>
  <c r="F65" i="17"/>
  <c r="G49" i="17"/>
  <c r="F49" i="17"/>
  <c r="F43" i="24"/>
  <c r="G43" i="24"/>
  <c r="F53" i="8"/>
  <c r="G53" i="8"/>
  <c r="F64" i="23"/>
  <c r="G64" i="23"/>
  <c r="G44" i="26"/>
  <c r="F44" i="26"/>
  <c r="G44" i="20"/>
  <c r="F44" i="20"/>
  <c r="G61" i="16"/>
  <c r="F61" i="16"/>
  <c r="G44" i="21"/>
  <c r="F44" i="21"/>
  <c r="F55" i="25"/>
  <c r="G55" i="25"/>
  <c r="G50" i="7"/>
  <c r="F50" i="7"/>
  <c r="F56" i="22"/>
  <c r="G56" i="22"/>
  <c r="F51" i="10"/>
  <c r="G51" i="10"/>
  <c r="G45" i="19"/>
  <c r="F45" i="19"/>
  <c r="F49" i="19"/>
  <c r="G49" i="19"/>
  <c r="G48" i="18"/>
  <c r="F48" i="18"/>
  <c r="F57" i="9"/>
  <c r="G57" i="9"/>
  <c r="G50" i="9"/>
  <c r="F50" i="9"/>
  <c r="G60" i="14"/>
  <c r="F60" i="14"/>
  <c r="F47" i="14"/>
  <c r="G47" i="14"/>
  <c r="G62" i="13"/>
  <c r="F62" i="13"/>
  <c r="G40" i="13"/>
  <c r="F40" i="13"/>
  <c r="F57" i="13"/>
  <c r="G57" i="13"/>
  <c r="G50" i="13"/>
  <c r="F50" i="13"/>
  <c r="F40" i="15"/>
  <c r="G40" i="15"/>
  <c r="G53" i="15"/>
  <c r="F53" i="15"/>
  <c r="G58" i="15"/>
  <c r="F58" i="15"/>
  <c r="G59" i="17"/>
  <c r="F59" i="17"/>
  <c r="F62" i="17"/>
  <c r="G62" i="17"/>
  <c r="F52" i="17"/>
  <c r="G52" i="17"/>
  <c r="G57" i="17"/>
  <c r="F57" i="17"/>
  <c r="G45" i="24"/>
  <c r="F45" i="24"/>
  <c r="F41" i="24"/>
  <c r="G41" i="24"/>
  <c r="F51" i="24"/>
  <c r="G51" i="24"/>
  <c r="F51" i="8"/>
  <c r="G51" i="8"/>
  <c r="G48" i="8"/>
  <c r="F48" i="8"/>
  <c r="G62" i="8"/>
  <c r="F62" i="8"/>
  <c r="F50" i="8"/>
  <c r="G50" i="8"/>
  <c r="G52" i="23"/>
  <c r="F52" i="23"/>
  <c r="G50" i="23"/>
  <c r="F50" i="23"/>
  <c r="G43" i="23"/>
  <c r="F43" i="23"/>
  <c r="G55" i="26"/>
  <c r="F55" i="26"/>
  <c r="G54" i="26"/>
  <c r="F54" i="26"/>
  <c r="G40" i="26"/>
  <c r="F40" i="26"/>
  <c r="G50" i="26"/>
  <c r="F50" i="26"/>
  <c r="G64" i="12"/>
  <c r="F64" i="12"/>
  <c r="F48" i="12"/>
  <c r="G48" i="12"/>
  <c r="G44" i="12"/>
  <c r="F44" i="12"/>
  <c r="G64" i="20"/>
  <c r="F64" i="20"/>
  <c r="G54" i="20"/>
  <c r="F54" i="20"/>
  <c r="G48" i="20"/>
  <c r="F48" i="20"/>
  <c r="G49" i="20"/>
  <c r="F49" i="20"/>
  <c r="G39" i="16"/>
  <c r="F39" i="16"/>
  <c r="F62" i="25"/>
  <c r="G62" i="25"/>
  <c r="F41" i="7"/>
  <c r="G41" i="7"/>
  <c r="G64" i="11"/>
  <c r="F64" i="11"/>
  <c r="G65" i="22"/>
  <c r="F65" i="22"/>
  <c r="F56" i="10"/>
  <c r="G56" i="10"/>
  <c r="F64" i="19"/>
  <c r="G64" i="19"/>
  <c r="G41" i="18"/>
  <c r="F41" i="18"/>
  <c r="G43" i="14"/>
  <c r="F43" i="14"/>
  <c r="G45" i="13"/>
  <c r="F45" i="13"/>
  <c r="G46" i="15"/>
  <c r="F46" i="15"/>
  <c r="G53" i="17"/>
  <c r="F53" i="17"/>
  <c r="F57" i="24"/>
  <c r="G57" i="24"/>
  <c r="G39" i="8"/>
  <c r="F39" i="8"/>
  <c r="G39" i="23"/>
  <c r="F39" i="23"/>
  <c r="G53" i="12"/>
  <c r="F53" i="12"/>
  <c r="G61" i="20"/>
  <c r="F61" i="20"/>
  <c r="F56" i="16"/>
  <c r="G56" i="16"/>
  <c r="F54" i="21"/>
  <c r="G54" i="21"/>
  <c r="G40" i="25"/>
  <c r="F40" i="25"/>
  <c r="F43" i="7"/>
  <c r="G43" i="7"/>
  <c r="F50" i="11"/>
  <c r="G50" i="11"/>
  <c r="G41" i="10"/>
  <c r="F41" i="10"/>
  <c r="F50" i="19"/>
  <c r="G50" i="19"/>
  <c r="G40" i="18"/>
  <c r="F40" i="18"/>
  <c r="F46" i="9"/>
  <c r="G46" i="9"/>
  <c r="G48" i="14"/>
  <c r="F48" i="14"/>
  <c r="F43" i="13"/>
  <c r="G43" i="13"/>
  <c r="F55" i="15"/>
  <c r="G55" i="15"/>
  <c r="G46" i="24"/>
  <c r="F46" i="24"/>
  <c r="G46" i="8"/>
  <c r="F46" i="8"/>
  <c r="G45" i="23"/>
  <c r="F45" i="23"/>
  <c r="G53" i="26"/>
  <c r="F53" i="26"/>
  <c r="F51" i="12"/>
  <c r="G51" i="12"/>
  <c r="F50" i="12"/>
  <c r="G50" i="12"/>
  <c r="G52" i="16"/>
  <c r="F52" i="16"/>
  <c r="G55" i="16"/>
  <c r="F55" i="16"/>
  <c r="G60" i="25"/>
  <c r="F60" i="25"/>
  <c r="G58" i="25"/>
  <c r="F58" i="25"/>
  <c r="G56" i="11"/>
  <c r="F56" i="11"/>
  <c r="G46" i="22"/>
  <c r="F46" i="22"/>
  <c r="G40" i="10"/>
  <c r="F40" i="10"/>
  <c r="F44" i="19"/>
  <c r="G44" i="19"/>
  <c r="G43" i="18"/>
  <c r="F43" i="18"/>
  <c r="G53" i="9"/>
  <c r="F53" i="9"/>
  <c r="F62" i="14"/>
  <c r="G62" i="14"/>
  <c r="G41" i="15"/>
  <c r="F41" i="15"/>
  <c r="F58" i="17"/>
  <c r="G58" i="17"/>
  <c r="G44" i="24"/>
  <c r="F44" i="24"/>
  <c r="G64" i="8"/>
  <c r="F64" i="8"/>
  <c r="G49" i="23"/>
  <c r="F49" i="23"/>
  <c r="G58" i="12"/>
  <c r="F58" i="12"/>
  <c r="G65" i="16"/>
  <c r="F65" i="16"/>
  <c r="G55" i="21"/>
  <c r="F55" i="21"/>
  <c r="F49" i="25"/>
  <c r="G49" i="25"/>
  <c r="F49" i="7"/>
  <c r="G49" i="7"/>
  <c r="G42" i="7"/>
  <c r="F42" i="7"/>
  <c r="F62" i="11"/>
  <c r="G62" i="11"/>
  <c r="F48" i="22"/>
  <c r="G48" i="22"/>
  <c r="G57" i="10"/>
  <c r="F57" i="10"/>
  <c r="F53" i="19"/>
  <c r="G53" i="19"/>
  <c r="G39" i="18"/>
  <c r="F39" i="18"/>
  <c r="G41" i="9"/>
  <c r="F41" i="9"/>
  <c r="G42" i="9"/>
  <c r="F42" i="9"/>
  <c r="F39" i="14"/>
  <c r="G39" i="14"/>
  <c r="F51" i="13"/>
  <c r="G51" i="13"/>
  <c r="G50" i="15"/>
  <c r="F50" i="15"/>
  <c r="G54" i="17"/>
  <c r="F54" i="17"/>
  <c r="G39" i="24"/>
  <c r="F39" i="24"/>
  <c r="F49" i="8"/>
  <c r="G49" i="8"/>
  <c r="F42" i="8"/>
  <c r="G42" i="8"/>
  <c r="G65" i="23"/>
  <c r="F65" i="23"/>
  <c r="G62" i="26"/>
  <c r="F62" i="26"/>
  <c r="G62" i="12"/>
  <c r="F62" i="12"/>
  <c r="F39" i="12"/>
  <c r="G39" i="12"/>
  <c r="F40" i="20"/>
  <c r="G40" i="20"/>
  <c r="G66" i="16"/>
  <c r="F66" i="16"/>
  <c r="F58" i="21"/>
  <c r="G58" i="21"/>
  <c r="G62" i="21"/>
  <c r="F62" i="21"/>
  <c r="F43" i="25"/>
  <c r="G43" i="25"/>
  <c r="G55" i="7"/>
  <c r="F55" i="7"/>
  <c r="G47" i="11"/>
  <c r="F47" i="11"/>
  <c r="G45" i="11"/>
  <c r="F45" i="11"/>
  <c r="G58" i="22"/>
  <c r="F58" i="22"/>
  <c r="G60" i="10"/>
  <c r="F60" i="10"/>
  <c r="F63" i="19"/>
  <c r="G63" i="19"/>
  <c r="F45" i="18"/>
  <c r="G45" i="18"/>
  <c r="G63" i="9"/>
  <c r="F63" i="9"/>
  <c r="F48" i="16"/>
  <c r="G48" i="16"/>
  <c r="F54" i="16"/>
  <c r="G54" i="16"/>
  <c r="G59" i="21"/>
  <c r="F59" i="21"/>
  <c r="G61" i="25"/>
  <c r="F61" i="25"/>
  <c r="F65" i="7"/>
  <c r="G65" i="7"/>
  <c r="F48" i="7"/>
  <c r="G48" i="7"/>
  <c r="F49" i="11"/>
  <c r="G49" i="11"/>
  <c r="F51" i="11"/>
  <c r="G51" i="11"/>
  <c r="F40" i="22"/>
  <c r="G40" i="22"/>
  <c r="F45" i="22"/>
  <c r="G45" i="22"/>
  <c r="G61" i="22"/>
  <c r="F61" i="22"/>
  <c r="F43" i="10"/>
  <c r="G43" i="10"/>
  <c r="F46" i="10"/>
  <c r="G46" i="10"/>
  <c r="G52" i="10"/>
  <c r="F52" i="10"/>
  <c r="F47" i="19"/>
  <c r="G47" i="19"/>
  <c r="F48" i="19"/>
  <c r="G48" i="19"/>
  <c r="G51" i="19"/>
  <c r="F51" i="19"/>
  <c r="F57" i="19"/>
  <c r="G57" i="19"/>
  <c r="G61" i="18"/>
  <c r="F61" i="18"/>
  <c r="F52" i="18"/>
  <c r="G52" i="18"/>
  <c r="G53" i="18"/>
  <c r="F53" i="18"/>
  <c r="G47" i="9"/>
  <c r="F47" i="9"/>
  <c r="F62" i="9"/>
  <c r="G62" i="9"/>
  <c r="F49" i="9"/>
  <c r="G49" i="9"/>
  <c r="G58" i="9"/>
  <c r="F58" i="9"/>
  <c r="G65" i="14"/>
  <c r="F65" i="14"/>
  <c r="F53" i="14"/>
  <c r="G53" i="14"/>
  <c r="F55" i="14"/>
  <c r="G55" i="14"/>
  <c r="F64" i="13"/>
  <c r="G64" i="13"/>
  <c r="F63" i="13"/>
  <c r="G63" i="13"/>
  <c r="F49" i="13"/>
  <c r="G49" i="13"/>
  <c r="G58" i="13"/>
  <c r="F58" i="13"/>
  <c r="G64" i="15"/>
  <c r="F64" i="15"/>
  <c r="G56" i="15"/>
  <c r="F56" i="15"/>
  <c r="G66" i="15"/>
  <c r="F66" i="15"/>
  <c r="F50" i="17"/>
  <c r="G50" i="17"/>
  <c r="G61" i="17"/>
  <c r="F61" i="17"/>
  <c r="F60" i="17"/>
  <c r="G60" i="17"/>
  <c r="F64" i="17"/>
  <c r="G64" i="17"/>
  <c r="F49" i="24"/>
  <c r="G49" i="24"/>
  <c r="F47" i="24"/>
  <c r="G47" i="24"/>
  <c r="F59" i="24"/>
  <c r="G59" i="24"/>
  <c r="G61" i="8"/>
  <c r="F61" i="8"/>
  <c r="G52" i="8"/>
  <c r="F52" i="8"/>
  <c r="F40" i="8"/>
  <c r="G40" i="8"/>
  <c r="G58" i="8"/>
  <c r="F58" i="8"/>
  <c r="G51" i="23"/>
  <c r="F51" i="23"/>
  <c r="G61" i="23"/>
  <c r="F61" i="23"/>
  <c r="G54" i="23"/>
  <c r="F54" i="23"/>
  <c r="G45" i="26"/>
  <c r="F45" i="26"/>
  <c r="F41" i="26"/>
  <c r="G41" i="26"/>
  <c r="G48" i="26"/>
  <c r="F48" i="26"/>
  <c r="G58" i="26"/>
  <c r="F58" i="26"/>
  <c r="G57" i="12"/>
  <c r="F57" i="12"/>
  <c r="G61" i="12"/>
  <c r="F61" i="12"/>
  <c r="G55" i="12"/>
  <c r="F55" i="12"/>
  <c r="F39" i="20"/>
  <c r="G39" i="20"/>
  <c r="F50" i="20"/>
  <c r="G50" i="20"/>
  <c r="F56" i="20"/>
  <c r="G56" i="20"/>
  <c r="G57" i="20"/>
  <c r="F57" i="20"/>
  <c r="G53" i="16"/>
  <c r="F53" i="16"/>
  <c r="F63" i="21"/>
  <c r="G63" i="21"/>
  <c r="G52" i="25"/>
  <c r="F52" i="25"/>
  <c r="F64" i="7"/>
  <c r="G64" i="7"/>
  <c r="G42" i="11"/>
  <c r="F42" i="11"/>
  <c r="G44" i="10"/>
  <c r="F44" i="10"/>
  <c r="G61" i="19"/>
  <c r="F61" i="19"/>
  <c r="G44" i="18"/>
  <c r="F44" i="18"/>
  <c r="G60" i="9"/>
  <c r="F60" i="9"/>
  <c r="G40" i="14"/>
  <c r="F40" i="14"/>
  <c r="F65" i="13"/>
  <c r="G65" i="13"/>
  <c r="G47" i="15"/>
  <c r="F47" i="15"/>
  <c r="G62" i="24"/>
  <c r="F62" i="24"/>
  <c r="G63" i="8"/>
  <c r="F63" i="8"/>
  <c r="G62" i="23"/>
  <c r="F62" i="23"/>
  <c r="G47" i="26"/>
  <c r="F47" i="26"/>
  <c r="G47" i="12"/>
  <c r="F47" i="12"/>
  <c r="G42" i="12"/>
  <c r="F42" i="12"/>
  <c r="F40" i="16"/>
  <c r="G40" i="16"/>
  <c r="G39" i="21"/>
  <c r="F39" i="21"/>
  <c r="F63" i="25"/>
  <c r="G63" i="25"/>
  <c r="G52" i="7"/>
  <c r="F52" i="7"/>
  <c r="F41" i="11"/>
  <c r="G41" i="11"/>
  <c r="G44" i="22"/>
  <c r="F44" i="22"/>
  <c r="F50" i="10"/>
  <c r="G50" i="10"/>
  <c r="F56" i="18"/>
  <c r="G56" i="18"/>
  <c r="G52" i="9"/>
  <c r="F52" i="9"/>
  <c r="G41" i="14"/>
  <c r="F41" i="14"/>
  <c r="G52" i="13"/>
  <c r="F52" i="13"/>
  <c r="F45" i="15"/>
  <c r="G45" i="15"/>
  <c r="G56" i="17"/>
  <c r="F56" i="17"/>
  <c r="G58" i="24"/>
  <c r="F58" i="24"/>
  <c r="F58" i="23"/>
  <c r="G58" i="23"/>
  <c r="G61" i="26"/>
  <c r="F61" i="26"/>
  <c r="G49" i="12"/>
  <c r="F49" i="12"/>
  <c r="G59" i="20"/>
  <c r="F59" i="20"/>
  <c r="G58" i="16"/>
  <c r="F58" i="16"/>
  <c r="G61" i="21"/>
  <c r="F61" i="21"/>
  <c r="G61" i="7"/>
  <c r="F61" i="7"/>
  <c r="G65" i="11"/>
  <c r="F65" i="11"/>
  <c r="F62" i="22"/>
  <c r="G62" i="22"/>
  <c r="F59" i="10"/>
  <c r="G59" i="10"/>
  <c r="G52" i="19"/>
  <c r="F52" i="19"/>
  <c r="G57" i="18"/>
  <c r="F57" i="18"/>
  <c r="G57" i="14"/>
  <c r="F57" i="14"/>
  <c r="G60" i="13"/>
  <c r="F60" i="13"/>
  <c r="G52" i="15"/>
  <c r="F52" i="15"/>
  <c r="F47" i="17"/>
  <c r="G47" i="17"/>
  <c r="G48" i="24"/>
  <c r="F48" i="24"/>
  <c r="F55" i="8"/>
  <c r="G55" i="8"/>
  <c r="G55" i="23"/>
  <c r="F55" i="23"/>
  <c r="F40" i="12"/>
  <c r="G40" i="12"/>
  <c r="F50" i="16"/>
  <c r="G50" i="16"/>
  <c r="G56" i="21"/>
  <c r="F56" i="21"/>
  <c r="F50" i="21"/>
  <c r="G50" i="21"/>
  <c r="G64" i="25"/>
  <c r="F64" i="25"/>
  <c r="G60" i="7"/>
  <c r="F60" i="7"/>
  <c r="G60" i="11"/>
  <c r="F60" i="11"/>
  <c r="F43" i="22"/>
  <c r="G43" i="22"/>
  <c r="G45" i="10"/>
  <c r="F45" i="10"/>
  <c r="G39" i="19"/>
  <c r="F39" i="19"/>
  <c r="F41" i="19"/>
  <c r="G41" i="19"/>
  <c r="G59" i="18"/>
  <c r="F59" i="18"/>
  <c r="F45" i="9"/>
  <c r="G45" i="9"/>
  <c r="F59" i="14"/>
  <c r="G59" i="14"/>
  <c r="G39" i="13"/>
  <c r="F39" i="13"/>
  <c r="G42" i="13"/>
  <c r="F42" i="13"/>
  <c r="G49" i="15"/>
  <c r="F49" i="15"/>
  <c r="F39" i="17"/>
  <c r="G39" i="17"/>
  <c r="G54" i="24"/>
  <c r="F54" i="24"/>
  <c r="F47" i="8"/>
  <c r="G47" i="8"/>
  <c r="G46" i="23"/>
  <c r="F46" i="23"/>
  <c r="F65" i="26"/>
  <c r="G65" i="26"/>
  <c r="G42" i="26"/>
  <c r="F42" i="26"/>
  <c r="G41" i="12"/>
  <c r="F41" i="12"/>
  <c r="F62" i="20"/>
  <c r="G62" i="20"/>
  <c r="G41" i="20"/>
  <c r="F41" i="20"/>
  <c r="G43" i="16"/>
  <c r="F43" i="16"/>
  <c r="G64" i="21"/>
  <c r="F64" i="21"/>
  <c r="F41" i="25"/>
  <c r="G41" i="25"/>
  <c r="F46" i="7"/>
  <c r="G46" i="7"/>
  <c r="F40" i="7"/>
  <c r="G40" i="7"/>
  <c r="F43" i="11"/>
  <c r="G43" i="11"/>
  <c r="G57" i="22"/>
  <c r="F57" i="22"/>
  <c r="F55" i="22"/>
  <c r="G55" i="22"/>
  <c r="F47" i="10"/>
  <c r="G47" i="10"/>
  <c r="F46" i="19"/>
  <c r="G46" i="19"/>
  <c r="G60" i="18"/>
  <c r="F60" i="18"/>
  <c r="G64" i="9"/>
  <c r="F64" i="9"/>
  <c r="F45" i="14"/>
  <c r="G45" i="14"/>
  <c r="G57" i="16"/>
  <c r="F57" i="16"/>
  <c r="G60" i="21"/>
  <c r="F60" i="21"/>
  <c r="F41" i="21"/>
  <c r="G41" i="21"/>
  <c r="F57" i="21"/>
  <c r="G57" i="21"/>
  <c r="F47" i="25"/>
  <c r="G47" i="25"/>
  <c r="F51" i="25"/>
  <c r="G51" i="25"/>
  <c r="F57" i="7"/>
  <c r="G57" i="7"/>
  <c r="G58" i="7"/>
  <c r="F58" i="7"/>
  <c r="G52" i="11"/>
  <c r="F52" i="11"/>
  <c r="G63" i="22"/>
  <c r="F63" i="22"/>
  <c r="G49" i="16"/>
  <c r="F49" i="16"/>
  <c r="F60" i="16"/>
  <c r="G60" i="16"/>
  <c r="G59" i="16"/>
  <c r="F59" i="16"/>
  <c r="G40" i="21"/>
  <c r="F40" i="21"/>
  <c r="F49" i="21"/>
  <c r="G49" i="21"/>
  <c r="F66" i="21"/>
  <c r="G66" i="21"/>
  <c r="F65" i="21"/>
  <c r="G65" i="21"/>
  <c r="G53" i="25"/>
  <c r="F53" i="25"/>
  <c r="F65" i="25"/>
  <c r="G65" i="25"/>
  <c r="F59" i="25"/>
  <c r="G59" i="25"/>
  <c r="G39" i="7"/>
  <c r="F39" i="7"/>
  <c r="G63" i="7"/>
  <c r="F63" i="7"/>
  <c r="F56" i="7"/>
  <c r="G56" i="7"/>
  <c r="G66" i="7"/>
  <c r="F66" i="7"/>
  <c r="G53" i="11"/>
  <c r="F53" i="11"/>
  <c r="G48" i="11"/>
  <c r="F48" i="11"/>
  <c r="G61" i="11"/>
  <c r="F61" i="11"/>
  <c r="G53" i="22"/>
  <c r="F53" i="22"/>
  <c r="G51" i="22"/>
  <c r="F51" i="22"/>
  <c r="G60" i="22"/>
  <c r="F60" i="22"/>
  <c r="F66" i="22"/>
  <c r="G66" i="22"/>
  <c r="F62" i="10"/>
  <c r="G62" i="10"/>
  <c r="G49" i="10"/>
  <c r="F49" i="10"/>
  <c r="G63" i="10"/>
  <c r="F63" i="10"/>
  <c r="G55" i="19"/>
  <c r="F55" i="19"/>
  <c r="F60" i="19"/>
  <c r="G60" i="19"/>
  <c r="F62" i="19"/>
  <c r="G62" i="19"/>
  <c r="G65" i="19"/>
  <c r="F65" i="19"/>
  <c r="G46" i="18"/>
  <c r="F46" i="18"/>
  <c r="F66" i="18"/>
  <c r="G66" i="18"/>
  <c r="G64" i="18"/>
  <c r="F64" i="18"/>
  <c r="G61" i="9"/>
  <c r="F61" i="9"/>
  <c r="G40" i="9"/>
  <c r="F40" i="9"/>
  <c r="F54" i="9"/>
  <c r="G54" i="9"/>
  <c r="G66" i="9"/>
  <c r="F66" i="9"/>
  <c r="F42" i="14"/>
  <c r="G42" i="14"/>
  <c r="F61" i="14"/>
  <c r="G61" i="14"/>
  <c r="F63" i="14"/>
  <c r="G63" i="14"/>
  <c r="G61" i="13"/>
  <c r="F61" i="13"/>
  <c r="F47" i="13"/>
  <c r="G47" i="13"/>
  <c r="F54" i="13"/>
  <c r="G54" i="13"/>
  <c r="G66" i="13"/>
  <c r="F66" i="13"/>
  <c r="G57" i="15"/>
  <c r="F57" i="15"/>
  <c r="G61" i="15"/>
  <c r="F61" i="15"/>
  <c r="F39" i="15"/>
  <c r="G39" i="15"/>
  <c r="G46" i="17"/>
  <c r="F46" i="17"/>
  <c r="G45" i="17"/>
  <c r="F45" i="17"/>
  <c r="G43" i="17"/>
  <c r="F43" i="17"/>
  <c r="F63" i="17"/>
  <c r="G63" i="17"/>
  <c r="G55" i="24"/>
  <c r="F55" i="24"/>
  <c r="G53" i="24"/>
  <c r="F53" i="24"/>
  <c r="G42" i="24"/>
  <c r="F42" i="24"/>
  <c r="G65" i="8"/>
  <c r="F65" i="8"/>
  <c r="F59" i="8"/>
  <c r="G59" i="8"/>
  <c r="F56" i="8"/>
  <c r="G56" i="8"/>
  <c r="F66" i="8"/>
  <c r="G66" i="8"/>
  <c r="G57" i="23"/>
  <c r="F57" i="23"/>
  <c r="G66" i="23"/>
  <c r="F66" i="23"/>
  <c r="G59" i="23"/>
  <c r="F59" i="23"/>
  <c r="F49" i="26"/>
  <c r="G49" i="26"/>
  <c r="F57" i="26"/>
  <c r="G57" i="26"/>
  <c r="F56" i="26"/>
  <c r="G56" i="26"/>
  <c r="G66" i="26"/>
  <c r="F66" i="26"/>
  <c r="F63" i="12"/>
  <c r="G63" i="12"/>
  <c r="F65" i="12"/>
  <c r="G65" i="12"/>
  <c r="G60" i="12"/>
  <c r="F60" i="12"/>
  <c r="G45" i="20"/>
  <c r="F45" i="20"/>
  <c r="F55" i="20"/>
  <c r="G55" i="20"/>
  <c r="G43" i="20"/>
  <c r="F43" i="20"/>
  <c r="F65" i="20"/>
  <c r="G65" i="20"/>
  <c r="F41" i="6"/>
  <c r="G41" i="6"/>
  <c r="G60" i="6"/>
  <c r="F60" i="6"/>
  <c r="G51" i="6"/>
  <c r="F51" i="6"/>
  <c r="F49" i="6"/>
  <c r="G49" i="6"/>
  <c r="G54" i="6"/>
  <c r="F54" i="6"/>
  <c r="G40" i="6"/>
  <c r="F40" i="6"/>
  <c r="G43" i="6"/>
  <c r="F43" i="6"/>
  <c r="F57" i="6"/>
  <c r="G57" i="6"/>
  <c r="G62" i="6"/>
  <c r="F62" i="6"/>
  <c r="G48" i="6"/>
  <c r="F48" i="6"/>
  <c r="G50" i="6"/>
  <c r="F50" i="6"/>
  <c r="G47" i="6"/>
  <c r="F47" i="6"/>
  <c r="F61" i="6"/>
  <c r="G61" i="6"/>
  <c r="G58" i="6"/>
  <c r="F58" i="6"/>
  <c r="G55" i="6"/>
  <c r="F55" i="6"/>
  <c r="G44" i="6"/>
  <c r="F44" i="6"/>
  <c r="G66" i="6"/>
  <c r="F66" i="6"/>
  <c r="G63" i="6"/>
  <c r="F63" i="6"/>
  <c r="G52" i="6"/>
  <c r="F52" i="6"/>
  <c r="G46" i="6"/>
  <c r="F46" i="6"/>
  <c r="G59" i="6"/>
  <c r="F59" i="6"/>
  <c r="F65" i="6"/>
  <c r="G65" i="6"/>
  <c r="F45" i="6"/>
  <c r="G45" i="6"/>
  <c r="G56" i="6"/>
  <c r="F56" i="6"/>
  <c r="G42" i="6"/>
  <c r="F42" i="6"/>
  <c r="G39" i="6"/>
  <c r="F39" i="6"/>
  <c r="F53" i="6"/>
  <c r="G53" i="6"/>
  <c r="G64" i="6"/>
  <c r="F64" i="6"/>
  <c r="G52" i="5"/>
  <c r="G41" i="5"/>
  <c r="F41" i="5"/>
  <c r="G55" i="5"/>
  <c r="F55" i="5"/>
  <c r="G46" i="5"/>
  <c r="F46" i="5"/>
  <c r="G56" i="5"/>
  <c r="F56" i="5"/>
  <c r="F50" i="5"/>
  <c r="G50" i="5"/>
  <c r="F53" i="5"/>
  <c r="G53" i="5"/>
  <c r="G65" i="5"/>
  <c r="F65" i="5"/>
  <c r="G47" i="5"/>
  <c r="F47" i="5"/>
  <c r="F42" i="5"/>
  <c r="G42" i="5"/>
  <c r="G63" i="5"/>
  <c r="F63" i="5"/>
  <c r="F66" i="5"/>
  <c r="G66" i="5"/>
  <c r="G57" i="5"/>
  <c r="F57" i="5"/>
  <c r="G62" i="5"/>
  <c r="F62" i="5"/>
  <c r="F45" i="5"/>
  <c r="G45" i="5"/>
  <c r="F59" i="5"/>
  <c r="G59" i="5"/>
  <c r="F60" i="5"/>
  <c r="G60" i="5"/>
  <c r="F58" i="5"/>
  <c r="G58" i="5"/>
  <c r="G64" i="5"/>
  <c r="F64" i="5"/>
  <c r="F43" i="5"/>
  <c r="G43" i="5"/>
  <c r="G54" i="5"/>
  <c r="F54" i="5"/>
  <c r="G40" i="5"/>
  <c r="F40" i="5"/>
  <c r="F61" i="5"/>
  <c r="G61" i="5"/>
  <c r="G48" i="5"/>
  <c r="F48" i="5"/>
  <c r="G49" i="5"/>
  <c r="F49" i="5"/>
  <c r="F51" i="5"/>
  <c r="G51" i="5"/>
  <c r="F39" i="5"/>
  <c r="G39" i="5"/>
  <c r="E19" i="4"/>
  <c r="F19" i="4"/>
  <c r="I10" i="4"/>
  <c r="H10" i="4"/>
  <c r="I13" i="4"/>
  <c r="H13" i="4"/>
  <c r="H18" i="4"/>
  <c r="I18" i="4"/>
  <c r="H19" i="4" l="1"/>
  <c r="I19" i="4"/>
</calcChain>
</file>

<file path=xl/sharedStrings.xml><?xml version="1.0" encoding="utf-8"?>
<sst xmlns="http://schemas.openxmlformats.org/spreadsheetml/2006/main" count="973" uniqueCount="178">
  <si>
    <t>Diferencia</t>
  </si>
  <si>
    <t>TOTAL</t>
  </si>
  <si>
    <t>%</t>
  </si>
  <si>
    <t>OTRAS MERCANCÍAS</t>
  </si>
  <si>
    <t>PESCA</t>
  </si>
  <si>
    <t>TOTAL PESCA</t>
  </si>
  <si>
    <t>AVITUALLAMIENTO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</si>
  <si>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</si>
  <si>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</si>
  <si>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</si>
  <si>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</si>
  <si>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</si>
  <si>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</si>
  <si>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</si>
  <si>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</si>
  <si>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</si>
  <si>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</si>
  <si>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</si>
  <si>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</si>
  <si>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</si>
  <si>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</si>
  <si>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</si>
  <si>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</si>
  <si>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PASAJEROS</t>
  </si>
  <si>
    <t>BUQUES MERCANTES</t>
  </si>
  <si>
    <t>UDS. ARQUEO BRUTO (G.T.)</t>
  </si>
  <si>
    <t>00. RESUMEN GENERAL DEL TRÁFICO PORTUARIO</t>
  </si>
  <si>
    <t>Variación</t>
  </si>
  <si>
    <t>CONCEPTO</t>
  </si>
  <si>
    <t>Var. (%)</t>
  </si>
  <si>
    <t>A CORUÑA</t>
  </si>
  <si>
    <t>ALICANTE</t>
  </si>
  <si>
    <t>BALEARES</t>
  </si>
  <si>
    <t>BARCELONA</t>
  </si>
  <si>
    <t>BILBAO</t>
  </si>
  <si>
    <t>CARTAGENA</t>
  </si>
  <si>
    <t>CEUTA</t>
  </si>
  <si>
    <t>FERROL-SAN CIBRAO</t>
  </si>
  <si>
    <t>HUELVA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</si>
  <si>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</si>
  <si>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</si>
  <si>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</si>
  <si>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</si>
  <si>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</si>
  <si>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</si>
  <si>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</si>
  <si>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</si>
  <si>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</si>
  <si>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</si>
  <si>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</si>
  <si>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1.1. MERCANCÍAS SEGÚN SU FORMA DE PRESENTACIÓN</t>
  </si>
  <si>
    <t>10. CONTENEDORES (TEUS)</t>
  </si>
  <si>
    <t>10.1. CONTENEDORES EN TRÁNSITO (TEUS)</t>
  </si>
  <si>
    <t>10.2. CONTENEDORES ENTRADA-SALIDA NACIONAL (TEUS)</t>
  </si>
  <si>
    <t>10.3. CONTENEDORES IMPORTACIÓN-EXPORTACIÓN EXTERIOR (TEUS)</t>
  </si>
  <si>
    <t>10.4. CONTENEDORES NACIONAL Y EXTERIOR (TEUS)</t>
  </si>
  <si>
    <t>9.1. TRÁFICO RO-RO DE REMOLQUES, SEMIRREMOLQUES Y PLATAFORMAS</t>
  </si>
  <si>
    <t xml:space="preserve"> (unidades)</t>
  </si>
  <si>
    <t>(unidades)</t>
  </si>
  <si>
    <t>LAS PALMAS</t>
  </si>
  <si>
    <t>Dirección de Servicios y Competitividad</t>
  </si>
  <si>
    <t>Departamento de Estadística</t>
  </si>
  <si>
    <t>RESUMEN GENERAL DEL TRÁFICO PORTUARIO*</t>
  </si>
  <si>
    <t>* Datos mensuales facilitados por las AA.PP., sujetos a posibles modificaciones.</t>
  </si>
  <si>
    <t>ÍNDICE</t>
  </si>
  <si>
    <t>0.</t>
  </si>
  <si>
    <t>RESUMEN GENERAL DEL TRÁFICO PORTUARIO</t>
  </si>
  <si>
    <t>1.</t>
  </si>
  <si>
    <t>TRÁFICO PORTUARIO</t>
  </si>
  <si>
    <t>1.1.</t>
  </si>
  <si>
    <t>MERCANCÍAS SEGÚN SU FORMA DE PRESENTACIÓN</t>
  </si>
  <si>
    <t>2.</t>
  </si>
  <si>
    <t>GRANELES LÍQUIDOS</t>
  </si>
  <si>
    <t>3.</t>
  </si>
  <si>
    <t>GRANELES SÓLIDOS</t>
  </si>
  <si>
    <t>4.</t>
  </si>
  <si>
    <t>MERCANCÍA GENERAL</t>
  </si>
  <si>
    <t>4.1.</t>
  </si>
  <si>
    <t>MERCANCÍAS EN CONTENEDORES</t>
  </si>
  <si>
    <t>5.</t>
  </si>
  <si>
    <t>6.</t>
  </si>
  <si>
    <t xml:space="preserve">6.1. </t>
  </si>
  <si>
    <t>7.</t>
  </si>
  <si>
    <t>TRÁFICO INTERIOR</t>
  </si>
  <si>
    <t>8.</t>
  </si>
  <si>
    <t>MERCANCÍAS EN TRÁNSITO</t>
  </si>
  <si>
    <t>8.1.</t>
  </si>
  <si>
    <t>MERCANCÍAS EN CONTENEDORES EN TRÁNSITO</t>
  </si>
  <si>
    <t>9.</t>
  </si>
  <si>
    <t>9.1.</t>
  </si>
  <si>
    <t>TRÁFICO RO-RO DE REMOLQUES, SEMIRREMOLQUES Y PLATAFORMAS (unidades)</t>
  </si>
  <si>
    <t>10.</t>
  </si>
  <si>
    <t>CONTENEDORES (TEUS)</t>
  </si>
  <si>
    <t>10.1.</t>
  </si>
  <si>
    <t>CONTENEDORES EN TRÁNSITO (TEUS)</t>
  </si>
  <si>
    <t>10.2.</t>
  </si>
  <si>
    <t>CONTENEDORES ENTRADAS-SALIDAS NACIONAL (TEUS)</t>
  </si>
  <si>
    <t>10.3.</t>
  </si>
  <si>
    <t>CONTENEDORES IMPORTACIÓN-EXPORTACIÓN EXTERIOR (TEUS)</t>
  </si>
  <si>
    <t>10.4.</t>
  </si>
  <si>
    <t>CONTENEDORES NACIONAL Y EXTERIOR (TEUS)</t>
  </si>
  <si>
    <t>11.</t>
  </si>
  <si>
    <t>PASAJEROS EN RÉGIMEN DE TRANSPORTE Y DE CRUCERO (unidades)</t>
  </si>
  <si>
    <t>11.1.</t>
  </si>
  <si>
    <t>PASAJEROS DE CRUCERO (unidades)</t>
  </si>
  <si>
    <t>TURISMOS, AUTOBUSES Y CAMIONES EN REGIMEN DE MERCANCÍA (unidades)</t>
  </si>
  <si>
    <t>13.</t>
  </si>
  <si>
    <t>BUQUES MERCANTES (unidades)</t>
  </si>
  <si>
    <t>13.1.</t>
  </si>
  <si>
    <t>BUQUES MERCANTES (unidades de arqueo bruto)</t>
  </si>
  <si>
    <t>13.2.</t>
  </si>
  <si>
    <t>CRUCEROS (unidades)</t>
  </si>
  <si>
    <r>
      <t>TOTAL TRÁFICO PORTUARIO</t>
    </r>
    <r>
      <rPr>
        <b/>
        <vertAlign val="superscript"/>
        <sz val="9"/>
        <color rgb="FF363636"/>
        <rFont val="Calibri"/>
        <family val="2"/>
        <scheme val="minor"/>
      </rPr>
      <t xml:space="preserve"> (*)</t>
    </r>
  </si>
  <si>
    <r>
      <rPr>
        <i/>
        <vertAlign val="superscript"/>
        <sz val="9"/>
        <color theme="1"/>
        <rFont val="Calibri"/>
        <family val="2"/>
        <scheme val="minor"/>
      </rPr>
      <t xml:space="preserve">(*) </t>
    </r>
    <r>
      <rPr>
        <i/>
        <sz val="9"/>
        <color theme="1"/>
        <rFont val="Calibri"/>
        <family val="2"/>
        <scheme val="minor"/>
      </rPr>
      <t>Incluye cargas, descargas, tránsitos y transbordos.</t>
    </r>
  </si>
  <si>
    <r>
      <rPr>
        <i/>
        <vertAlign val="superscript"/>
        <sz val="9"/>
        <color theme="1"/>
        <rFont val="Calibri"/>
        <family val="2"/>
        <scheme val="minor"/>
      </rPr>
      <t xml:space="preserve">(**) </t>
    </r>
    <r>
      <rPr>
        <i/>
        <sz val="9"/>
        <color theme="1"/>
        <rFont val="Calibri"/>
        <family val="2"/>
        <scheme val="minor"/>
      </rPr>
      <t>Solo turismos, autobuses y camiones</t>
    </r>
  </si>
  <si>
    <r>
      <t>12.1</t>
    </r>
    <r>
      <rPr>
        <sz val="11"/>
        <color theme="1"/>
        <rFont val="Calibri"/>
        <family val="2"/>
        <scheme val="minor"/>
      </rPr>
      <t>.</t>
    </r>
  </si>
  <si>
    <r>
      <t>12.2</t>
    </r>
    <r>
      <rPr>
        <sz val="11"/>
        <color theme="1"/>
        <rFont val="Calibri"/>
        <family val="2"/>
        <scheme val="minor"/>
      </rPr>
      <t>.</t>
    </r>
  </si>
  <si>
    <t>7. TRÁFICO INTERIOR (toneladas)</t>
  </si>
  <si>
    <t xml:space="preserve"> (toneladas)</t>
  </si>
  <si>
    <t>12.2. TURISMOS, AUTOBUSES Y CAMIONES EN RÉGIMEN DE MERCANCÍA</t>
  </si>
  <si>
    <r>
      <t>EN RÉGIMEN DE MERCANCÍA</t>
    </r>
    <r>
      <rPr>
        <vertAlign val="superscript"/>
        <sz val="9"/>
        <color rgb="FF363636"/>
        <rFont val="Calibri"/>
        <family val="2"/>
        <scheme val="minor"/>
      </rPr>
      <t xml:space="preserve"> (**)</t>
    </r>
  </si>
  <si>
    <t>Incluye cargas, descargas, tránsitos y transbordos.</t>
  </si>
  <si>
    <t>No incluye transbordos.</t>
  </si>
  <si>
    <t>No incluye tránsitos ni transbordos. Navegación de cabotaje.</t>
  </si>
  <si>
    <t>No incluye tránsitos ni transbordos. Navegación de exterior.</t>
  </si>
  <si>
    <t>No incluye tránsitos ni transbordos. Navegación de cabotaje y exterior.</t>
  </si>
  <si>
    <t>Incluye embarques, desembarques y en tránsito.</t>
  </si>
  <si>
    <t>Incluye embarques (inicio de línea), desembarques (fin de línea) y en tránsito.</t>
  </si>
  <si>
    <t>Incluye cargas, descargas, tránsitos y transbordos. Sólo turismos, autobuses y camiones.</t>
  </si>
  <si>
    <t>Incluye tanques, graneleros, de carga general, ro-ro, solo de pasaje, cruceros, portacontenedores y otros buques mercantes.</t>
  </si>
  <si>
    <t>Unidades de arqueo bruto en G.T.</t>
  </si>
  <si>
    <t xml:space="preserve">  (toneladas)</t>
  </si>
  <si>
    <t>2. GRANELES LÍQUIDOS (toneladas)</t>
  </si>
  <si>
    <t>3. GRANELES SÓLIDOS (toneladas)</t>
  </si>
  <si>
    <t>4. MERCANCÍA GENERAL (toneladas)</t>
  </si>
  <si>
    <t>4.1. MERCANCÍAS EN CONTENEDORES (toneladas)</t>
  </si>
  <si>
    <t>5. PESCA (toneladas)</t>
  </si>
  <si>
    <t>6. AVITUALLAMIENTO (toneladas)</t>
  </si>
  <si>
    <t>8. MERCANCÍAS EN TRÁNSITO (toneladas)</t>
  </si>
  <si>
    <t>8.1. MERCANCÍAS EN CONTENEDORES EN TRÁNSITO (toneladas)</t>
  </si>
  <si>
    <t>9. TRÁFICO RO-RO (toneladas)</t>
  </si>
  <si>
    <t>13.1. BUQUES MERCANTES (unidades de arqueo bruto)</t>
  </si>
  <si>
    <t>TOTAL CONTENEDORES (TEUS)</t>
  </si>
  <si>
    <t>CONTENEDORES</t>
  </si>
  <si>
    <t>EN TRÁNSITO (TEUS)</t>
  </si>
  <si>
    <t>ENTRADAS-SALIDAS NACIONAL (TEUS)</t>
  </si>
  <si>
    <t>IMPORT-EXPORT EXTERIOR (TEUS)</t>
  </si>
  <si>
    <t>NACIONAL Y EXTERIOR (TEUS)</t>
  </si>
  <si>
    <t>DE CRUCERO (uds.)</t>
  </si>
  <si>
    <t>REG. TRANSPORTE Y DE CRUCERO (uds.)</t>
  </si>
  <si>
    <t>EN RÉGIMEN DE PASAJE (uds)</t>
  </si>
  <si>
    <t>TOTAL BUQUES MERCANTES (uds)</t>
  </si>
  <si>
    <t>CRUCEROS (uds)</t>
  </si>
  <si>
    <t>11. PASAJEROS EN RÉGIMEN DE TRANSPORTE Y DE CRUCERO</t>
  </si>
  <si>
    <t>11.1. PASAJEROS DE CRUCERO (unidades)</t>
  </si>
  <si>
    <t>13. BUQUES MERCANTES (unidades)</t>
  </si>
  <si>
    <t>13.2. CRUCEROS (unidades)</t>
  </si>
  <si>
    <t>Acumulado desde enero</t>
  </si>
  <si>
    <t>AUTOMÓVILES EN REGIMEN DE PASAJE (unidades)</t>
  </si>
  <si>
    <t>REMOLQUES, SEMIRR. Y PLATAF. (uds.)</t>
  </si>
  <si>
    <t>AUTOMÓVILES</t>
  </si>
  <si>
    <t>12.1. AUTOMÓVILES EN RÉGIMEN DE PASAJE (unidades)</t>
  </si>
  <si>
    <t>AVITUALLAMIENTO DE COMBUSTIBLES LÍQUIDOS</t>
  </si>
  <si>
    <t>6.1. AVITUALLAMIENTO DE COMBUSTIBLES LÍQUIDOS</t>
  </si>
  <si>
    <t>ALMERÍA</t>
  </si>
  <si>
    <t>1. TRÁFICO PORTUARIO (toneladas)</t>
  </si>
  <si>
    <t>AVILÉS</t>
  </si>
  <si>
    <t>BAHÍA DE ALGECIRAS</t>
  </si>
  <si>
    <t>BAHÍA DE CÁDIZ</t>
  </si>
  <si>
    <t>CASTELLÓN</t>
  </si>
  <si>
    <t>GIJÓN</t>
  </si>
  <si>
    <t>MÁLAGA</t>
  </si>
  <si>
    <t>VILAGARCÍA</t>
  </si>
  <si>
    <t>MARÍN Y RÍA DE PONTEVEDRA</t>
  </si>
  <si>
    <t>COMBUSTIBLES LÍQUIDOS</t>
  </si>
  <si>
    <t>julio 2017</t>
  </si>
  <si>
    <t>Mes julio</t>
  </si>
  <si>
    <t>Fecha: 08/02/2018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</si>
</sst>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5"/>
      <color rgb="FF004080"/>
      <name val="Calibri"/>
      <family val="2"/>
      <scheme val="minor"/>
    </font>
    <font>
      <b/>
      <sz val="14"/>
      <color rgb="FF004080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408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9"/>
      <color rgb="FF363636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vertAlign val="superscript"/>
      <sz val="9"/>
      <color rgb="FF363636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vertAlign val="superscript"/>
      <sz val="9"/>
      <color theme="1"/>
      <name val="Calibri"/>
      <family val="2"/>
      <scheme val="minor"/>
    </font>
    <font>
      <vertAlign val="superscript"/>
      <sz val="9"/>
      <color rgb="FF363636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5"/>
      <color theme="1"/>
      <name val="Calibri"/>
      <family val="2"/>
    </font>
    <font>
      <sz val="14"/>
      <color theme="1"/>
      <name val="Calibri"/>
      <family val="2"/>
    </font>
    <font>
      <sz val="24"/>
      <color theme="1"/>
      <name val="Calibri"/>
      <family val="2"/>
    </font>
    <font>
      <sz val="18"/>
      <color theme="1"/>
      <name val="Calibri"/>
      <family val="2"/>
    </font>
    <font>
      <sz val="11"/>
      <color rgb="FFFF0000"/>
      <name val="Calibri"/>
      <family val="2"/>
      <scheme val="minor"/>
    </font>
    <font>
      <i/>
      <sz val="9"/>
      <color theme="1"/>
      <name val="Calibri"/>
      <family val="2"/>
    </font>
    <font>
      <b/>
      <i/>
      <sz val="11"/>
      <color rgb="FFFF0000"/>
      <name val="Calibri"/>
      <family val="2"/>
      <scheme val="minor"/>
    </font>
    <font>
      <b/>
      <u/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</font>
    <font>
      <sz val="11"/>
      <color rgb="FF363636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</fills>
  <borders count="10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13">
    <xf numFmtId="0" fontId="0" fillId="0" borderId="0" xfId="0"/>
    <xf numFmtId="4" fontId="0" fillId="0" borderId="0" xfId="0" applyNumberFormat="1"/>
    <xf numFmtId="0" fontId="5" fillId="0" borderId="0" xfId="0" applyFont="1"/>
    <xf numFmtId="0" fontId="5" fillId="0" borderId="0" xfId="0" applyFont="1" applyAlignment="1"/>
    <xf numFmtId="0" fontId="1" fillId="0" borderId="0" xfId="0" applyFont="1" applyAlignment="1">
      <alignment horizontal="right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6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3" fontId="4" fillId="2" borderId="9" xfId="0" applyNumberFormat="1" applyFont="1" applyFill="1" applyBorder="1" applyAlignment="1">
      <alignment horizontal="right"/>
    </xf>
    <xf numFmtId="4" fontId="4" fillId="2" borderId="9" xfId="0" applyNumberFormat="1" applyFont="1" applyFill="1" applyBorder="1" applyAlignment="1">
      <alignment horizontal="right"/>
    </xf>
    <xf numFmtId="0" fontId="2" fillId="5" borderId="9" xfId="0" applyFont="1" applyFill="1" applyBorder="1" applyAlignment="1">
      <alignment horizontal="left"/>
    </xf>
    <xf numFmtId="3" fontId="4" fillId="5" borderId="9" xfId="0" applyNumberFormat="1" applyFont="1" applyFill="1" applyBorder="1" applyAlignment="1">
      <alignment horizontal="right"/>
    </xf>
    <xf numFmtId="4" fontId="4" fillId="5" borderId="9" xfId="0" applyNumberFormat="1" applyFont="1" applyFill="1" applyBorder="1" applyAlignment="1">
      <alignment horizontal="right"/>
    </xf>
    <xf numFmtId="0" fontId="1" fillId="6" borderId="9" xfId="0" applyFont="1" applyFill="1" applyBorder="1" applyAlignment="1">
      <alignment horizontal="left"/>
    </xf>
    <xf numFmtId="3" fontId="1" fillId="6" borderId="9" xfId="0" applyNumberFormat="1" applyFont="1" applyFill="1" applyBorder="1" applyAlignment="1">
      <alignment horizontal="right"/>
    </xf>
    <xf numFmtId="4" fontId="1" fillId="6" borderId="9" xfId="0" applyNumberFormat="1" applyFont="1" applyFill="1" applyBorder="1" applyAlignment="1">
      <alignment horizontal="right"/>
    </xf>
    <xf numFmtId="4" fontId="3" fillId="5" borderId="9" xfId="0" applyNumberFormat="1" applyFont="1" applyFill="1" applyBorder="1" applyAlignment="1">
      <alignment horizontal="right"/>
    </xf>
    <xf numFmtId="4" fontId="3" fillId="2" borderId="9" xfId="0" applyNumberFormat="1" applyFont="1" applyFill="1" applyBorder="1" applyAlignment="1">
      <alignment horizontal="right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0" fontId="9" fillId="0" borderId="0" xfId="0" applyFont="1" applyAlignment="1"/>
    <xf numFmtId="0" fontId="9" fillId="0" borderId="0" xfId="0" applyFont="1"/>
    <xf numFmtId="0" fontId="10" fillId="0" borderId="0" xfId="0" applyFont="1" applyAlignment="1"/>
    <xf numFmtId="0" fontId="10" fillId="0" borderId="0" xfId="0" applyFont="1"/>
    <xf numFmtId="0" fontId="8" fillId="0" borderId="0" xfId="0" applyFont="1"/>
    <xf numFmtId="3" fontId="8" fillId="0" borderId="0" xfId="0" applyNumberFormat="1" applyFont="1"/>
    <xf numFmtId="0" fontId="11" fillId="0" borderId="0" xfId="0" applyFont="1"/>
    <xf numFmtId="0" fontId="12" fillId="0" borderId="0" xfId="0" applyFont="1"/>
    <xf numFmtId="0" fontId="13" fillId="0" borderId="0" xfId="0" applyFont="1" applyAlignment="1"/>
    <xf numFmtId="0" fontId="14" fillId="0" borderId="0" xfId="0" applyFont="1"/>
    <xf numFmtId="0" fontId="15" fillId="4" borderId="1" xfId="0" applyFont="1" applyFill="1" applyBorder="1" applyAlignment="1">
      <alignment horizontal="center"/>
    </xf>
    <xf numFmtId="0" fontId="15" fillId="2" borderId="1" xfId="0" applyFont="1" applyFill="1" applyBorder="1" applyAlignment="1">
      <alignment horizontal="left"/>
    </xf>
    <xf numFmtId="3" fontId="15" fillId="2" borderId="1" xfId="0" applyNumberFormat="1" applyFont="1" applyFill="1" applyBorder="1" applyAlignment="1">
      <alignment horizontal="right"/>
    </xf>
    <xf numFmtId="4" fontId="15" fillId="2" borderId="1" xfId="0" applyNumberFormat="1" applyFont="1" applyFill="1" applyBorder="1" applyAlignment="1">
      <alignment horizontal="right"/>
    </xf>
    <xf numFmtId="0" fontId="16" fillId="3" borderId="1" xfId="0" applyFont="1" applyFill="1" applyBorder="1" applyAlignment="1">
      <alignment horizontal="center" vertical="center"/>
    </xf>
    <xf numFmtId="3" fontId="16" fillId="5" borderId="1" xfId="0" applyNumberFormat="1" applyFont="1" applyFill="1" applyBorder="1" applyAlignment="1">
      <alignment horizontal="right"/>
    </xf>
    <xf numFmtId="4" fontId="16" fillId="5" borderId="1" xfId="0" applyNumberFormat="1" applyFont="1" applyFill="1" applyBorder="1" applyAlignment="1">
      <alignment horizontal="right"/>
    </xf>
    <xf numFmtId="0" fontId="15" fillId="2" borderId="1" xfId="0" applyFont="1" applyFill="1" applyBorder="1" applyAlignment="1">
      <alignment horizontal="center" vertical="center"/>
    </xf>
    <xf numFmtId="3" fontId="12" fillId="0" borderId="0" xfId="0" applyNumberFormat="1" applyFont="1"/>
    <xf numFmtId="0" fontId="12" fillId="0" borderId="0" xfId="0" applyFont="1" applyAlignment="1">
      <alignment horizontal="center" vertical="center"/>
    </xf>
    <xf numFmtId="0" fontId="12" fillId="4" borderId="0" xfId="0" applyFont="1" applyFill="1" applyAlignment="1">
      <alignment horizontal="center" vertical="center"/>
    </xf>
    <xf numFmtId="3" fontId="16" fillId="4" borderId="1" xfId="0" applyNumberFormat="1" applyFont="1" applyFill="1" applyBorder="1" applyAlignment="1">
      <alignment horizontal="right"/>
    </xf>
    <xf numFmtId="4" fontId="16" fillId="4" borderId="1" xfId="0" applyNumberFormat="1" applyFont="1" applyFill="1" applyBorder="1" applyAlignment="1">
      <alignment horizontal="right"/>
    </xf>
    <xf numFmtId="4" fontId="12" fillId="0" borderId="0" xfId="0" applyNumberFormat="1" applyFont="1"/>
    <xf numFmtId="0" fontId="17" fillId="0" borderId="0" xfId="0" applyFont="1"/>
    <xf numFmtId="0" fontId="2" fillId="4" borderId="1" xfId="0" applyFont="1" applyFill="1" applyBorder="1" applyAlignment="1">
      <alignment horizontal="right"/>
    </xf>
    <xf numFmtId="0" fontId="4" fillId="2" borderId="1" xfId="0" applyFont="1" applyFill="1" applyBorder="1" applyAlignment="1">
      <alignment horizontal="left"/>
    </xf>
    <xf numFmtId="0" fontId="19" fillId="0" borderId="0" xfId="0" applyFont="1"/>
    <xf numFmtId="0" fontId="22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17" fontId="26" fillId="0" borderId="0" xfId="0" quotePrefix="1" applyNumberFormat="1" applyFont="1" applyAlignment="1">
      <alignment horizontal="center" vertical="center"/>
    </xf>
    <xf numFmtId="0" fontId="27" fillId="0" borderId="0" xfId="0" applyFont="1" applyAlignment="1"/>
    <xf numFmtId="0" fontId="28" fillId="0" borderId="0" xfId="0" applyFont="1" applyAlignment="1">
      <alignment horizontal="right" vertical="center"/>
    </xf>
    <xf numFmtId="0" fontId="29" fillId="0" borderId="0" xfId="0" applyFont="1" applyAlignment="1">
      <alignment horizontal="right"/>
    </xf>
    <xf numFmtId="0" fontId="30" fillId="0" borderId="0" xfId="0" applyFont="1" applyAlignment="1">
      <alignment horizontal="center" vertical="center"/>
    </xf>
    <xf numFmtId="0" fontId="31" fillId="0" borderId="0" xfId="0" applyFont="1" applyAlignment="1">
      <alignment horizontal="left" vertical="center"/>
    </xf>
    <xf numFmtId="0" fontId="32" fillId="0" borderId="0" xfId="0" applyFont="1"/>
    <xf numFmtId="0" fontId="22" fillId="0" borderId="0" xfId="0" applyFont="1" applyAlignment="1">
      <alignment horizontal="left" vertical="center"/>
    </xf>
    <xf numFmtId="0" fontId="33" fillId="0" borderId="0" xfId="0" applyFont="1" applyAlignment="1">
      <alignment horizontal="left" vertical="center"/>
    </xf>
    <xf numFmtId="0" fontId="34" fillId="0" borderId="0" xfId="0" applyFont="1"/>
    <xf numFmtId="0" fontId="34" fillId="0" borderId="6" xfId="0" applyFont="1" applyBorder="1"/>
    <xf numFmtId="0" fontId="34" fillId="0" borderId="7" xfId="0" applyFont="1" applyBorder="1"/>
    <xf numFmtId="0" fontId="34" fillId="0" borderId="8" xfId="0" applyFont="1" applyBorder="1"/>
    <xf numFmtId="0" fontId="35" fillId="0" borderId="0" xfId="0" applyFont="1"/>
    <xf numFmtId="0" fontId="35" fillId="0" borderId="6" xfId="0" applyFont="1" applyBorder="1"/>
    <xf numFmtId="0" fontId="35" fillId="0" borderId="7" xfId="0" applyFont="1" applyBorder="1"/>
    <xf numFmtId="0" fontId="35" fillId="0" borderId="8" xfId="0" applyFont="1" applyBorder="1"/>
    <xf numFmtId="0" fontId="2" fillId="5" borderId="1" xfId="0" applyFont="1" applyFill="1" applyBorder="1" applyAlignment="1">
      <alignment horizontal="center"/>
    </xf>
    <xf numFmtId="0" fontId="36" fillId="0" borderId="0" xfId="0" applyFont="1"/>
    <xf numFmtId="0" fontId="15" fillId="2" borderId="2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/>
    </xf>
    <xf numFmtId="0" fontId="15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left"/>
    </xf>
    <xf numFmtId="0" fontId="0" fillId="4" borderId="5" xfId="0" applyFont="1" applyFill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4" borderId="5" xfId="0" applyFont="1" applyFill="1" applyBorder="1" applyAlignment="1">
      <alignment horizontal="center"/>
    </xf>
    <xf numFmtId="0" fontId="12" fillId="4" borderId="0" xfId="0" applyFont="1" applyFill="1" applyAlignment="1">
      <alignment horizontal="center" vertical="center"/>
    </xf>
    <xf numFmtId="0" fontId="12" fillId="0" borderId="0" xfId="0" applyFont="1" applyAlignment="1"/>
    <xf numFmtId="0" fontId="12" fillId="0" borderId="5" xfId="0" applyFont="1" applyBorder="1" applyAlignment="1"/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7" fillId="6" borderId="9" xfId="0" applyFont="1" applyFill="1" applyBorder="1" applyAlignment="1">
      <alignment horizontal="left" vertical="center"/>
    </xf>
    <xf numFmtId="0" fontId="0" fillId="0" borderId="9" xfId="0" applyBorder="1" applyAlignme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6363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Relationship Id="rId35" Type="http://schemas.openxmlformats.org/officeDocument/2006/relationships/customXml" Target="../customXml/item3.xml"/><Relationship Id="rId8" Type="http://schemas.openxmlformats.org/officeDocument/2006/relationships/worksheet" Target="worksheets/sheet8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portuario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tráfico'!$F$38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tráfico'!$E$39:$E$48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CARTAGENA</c:v>
                </c:pt>
                <c:pt idx="4">
                  <c:v>BILBAO</c:v>
                </c:pt>
                <c:pt idx="5">
                  <c:v>TARRAGONA</c:v>
                </c:pt>
                <c:pt idx="6">
                  <c:v>HUELVA</c:v>
                </c:pt>
                <c:pt idx="7">
                  <c:v>LAS PALMAS</c:v>
                </c:pt>
                <c:pt idx="8">
                  <c:v>GIJÓN</c:v>
                </c:pt>
                <c:pt idx="9">
                  <c:v>CASTELLÓN</c:v>
                </c:pt>
              </c:strCache>
            </c:strRef>
          </c:cat>
          <c:val>
            <c:numRef>
              <c:f>'Total tráfico'!$F$39:$F$48</c:f>
              <c:numCache>
                <c:formatCode>General</c:formatCode>
                <c:ptCount val="10"/>
                <c:pt idx="0">
                  <c:v>57332816</c:v>
                </c:pt>
                <c:pt idx="1">
                  <c:v>42880190</c:v>
                </c:pt>
                <c:pt idx="2">
                  <c:v>34710907</c:v>
                </c:pt>
                <c:pt idx="3">
                  <c:v>19688828</c:v>
                </c:pt>
                <c:pt idx="4">
                  <c:v>19339455</c:v>
                </c:pt>
                <c:pt idx="5">
                  <c:v>18795560</c:v>
                </c:pt>
                <c:pt idx="6">
                  <c:v>18095756</c:v>
                </c:pt>
                <c:pt idx="7">
                  <c:v>14904223</c:v>
                </c:pt>
                <c:pt idx="8">
                  <c:v>12757832</c:v>
                </c:pt>
                <c:pt idx="9">
                  <c:v>10835822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9A-4DD9-ABCB-3A443D124121}"/>
            </c:ext>
          </c:extLst>
        </c:ser>
        <c:ser>
          <c:idx val="1"/>
          <c:order val="1"/>
          <c:tx>
            <c:strRef>
              <c:f>'Total tráfico'!$G$38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tráfico'!$E$39:$E$48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CARTAGENA</c:v>
                </c:pt>
                <c:pt idx="4">
                  <c:v>BILBAO</c:v>
                </c:pt>
                <c:pt idx="5">
                  <c:v>TARRAGONA</c:v>
                </c:pt>
                <c:pt idx="6">
                  <c:v>HUELVA</c:v>
                </c:pt>
                <c:pt idx="7">
                  <c:v>LAS PALMAS</c:v>
                </c:pt>
                <c:pt idx="8">
                  <c:v>GIJÓN</c:v>
                </c:pt>
                <c:pt idx="9">
                  <c:v>CASTELLÓN</c:v>
                </c:pt>
              </c:strCache>
            </c:strRef>
          </c:cat>
          <c:val>
            <c:numRef>
              <c:f>'Total tráfico'!$G$39:$G$48</c:f>
              <c:numCache>
                <c:formatCode>General</c:formatCode>
                <c:ptCount val="10"/>
                <c:pt idx="0">
                  <c:v>60684358</c:v>
                </c:pt>
                <c:pt idx="1">
                  <c:v>41847560</c:v>
                </c:pt>
                <c:pt idx="2">
                  <c:v>29075659</c:v>
                </c:pt>
                <c:pt idx="3">
                  <c:v>17769147</c:v>
                </c:pt>
                <c:pt idx="4">
                  <c:v>17716295</c:v>
                </c:pt>
                <c:pt idx="5">
                  <c:v>16685468</c:v>
                </c:pt>
                <c:pt idx="6">
                  <c:v>18076393</c:v>
                </c:pt>
                <c:pt idx="7">
                  <c:v>13176016</c:v>
                </c:pt>
                <c:pt idx="8">
                  <c:v>11793630</c:v>
                </c:pt>
                <c:pt idx="9">
                  <c:v>9775584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9A-4DD9-ABCB-3A443D1241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Total presentación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presentación'!$F$38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presentación'!$E$39:$E$48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CARTAGENA</c:v>
                </c:pt>
                <c:pt idx="4">
                  <c:v>BILBAO</c:v>
                </c:pt>
                <c:pt idx="5">
                  <c:v>TARRAGONA</c:v>
                </c:pt>
                <c:pt idx="6">
                  <c:v>HUELVA</c:v>
                </c:pt>
                <c:pt idx="7">
                  <c:v>LAS PALMAS</c:v>
                </c:pt>
                <c:pt idx="8">
                  <c:v>GIJÓN</c:v>
                </c:pt>
                <c:pt idx="9">
                  <c:v>CASTELLÓN</c:v>
                </c:pt>
              </c:strCache>
            </c:strRef>
          </c:cat>
          <c:val>
            <c:numRef>
              <c:f>'Total presentación'!$F$39:$F$48</c:f>
              <c:numCache>
                <c:formatCode>General</c:formatCode>
                <c:ptCount val="10"/>
                <c:pt idx="0">
                  <c:v>54171849</c:v>
                </c:pt>
                <c:pt idx="1">
                  <c:v>42704377</c:v>
                </c:pt>
                <c:pt idx="2">
                  <c:v>34081346</c:v>
                </c:pt>
                <c:pt idx="3">
                  <c:v>19654970</c:v>
                </c:pt>
                <c:pt idx="4">
                  <c:v>19275409</c:v>
                </c:pt>
                <c:pt idx="5">
                  <c:v>18757818</c:v>
                </c:pt>
                <c:pt idx="6">
                  <c:v>18000143</c:v>
                </c:pt>
                <c:pt idx="7">
                  <c:v>13410723</c:v>
                </c:pt>
                <c:pt idx="8">
                  <c:v>12724993</c:v>
                </c:pt>
                <c:pt idx="9">
                  <c:v>10820055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E1-459E-A8B3-CE9EBB1860E4}"/>
            </c:ext>
          </c:extLst>
        </c:ser>
        <c:ser>
          <c:idx val="1"/>
          <c:order val="1"/>
          <c:tx>
            <c:strRef>
              <c:f>'Total presentación'!$G$38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presentación'!$E$39:$E$48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CARTAGENA</c:v>
                </c:pt>
                <c:pt idx="4">
                  <c:v>BILBAO</c:v>
                </c:pt>
                <c:pt idx="5">
                  <c:v>TARRAGONA</c:v>
                </c:pt>
                <c:pt idx="6">
                  <c:v>HUELVA</c:v>
                </c:pt>
                <c:pt idx="7">
                  <c:v>LAS PALMAS</c:v>
                </c:pt>
                <c:pt idx="8">
                  <c:v>GIJÓN</c:v>
                </c:pt>
                <c:pt idx="9">
                  <c:v>CASTELLÓN</c:v>
                </c:pt>
              </c:strCache>
            </c:strRef>
          </c:cat>
          <c:val>
            <c:numRef>
              <c:f>'Total presentación'!$G$39:$G$48</c:f>
              <c:numCache>
                <c:formatCode>General</c:formatCode>
                <c:ptCount val="10"/>
                <c:pt idx="0">
                  <c:v>56875056</c:v>
                </c:pt>
                <c:pt idx="1">
                  <c:v>41568744</c:v>
                </c:pt>
                <c:pt idx="2">
                  <c:v>28456298</c:v>
                </c:pt>
                <c:pt idx="3">
                  <c:v>17699625</c:v>
                </c:pt>
                <c:pt idx="4">
                  <c:v>17654300</c:v>
                </c:pt>
                <c:pt idx="5">
                  <c:v>16674492</c:v>
                </c:pt>
                <c:pt idx="6">
                  <c:v>17966257</c:v>
                </c:pt>
                <c:pt idx="7">
                  <c:v>11613987</c:v>
                </c:pt>
                <c:pt idx="8">
                  <c:v>11759426</c:v>
                </c:pt>
                <c:pt idx="9">
                  <c:v>9758251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E1-459E-A8B3-CE9EBB1860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líquidos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Líquidos!$F$38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Líquidos!$E$39:$E$48</c:f>
              <c:strCache>
                <c:ptCount val="10"/>
                <c:pt idx="0">
                  <c:v>BAHÍA DE ALGECIRAS</c:v>
                </c:pt>
                <c:pt idx="1">
                  <c:v>CARTAGENA</c:v>
                </c:pt>
                <c:pt idx="2">
                  <c:v>HUELVA</c:v>
                </c:pt>
                <c:pt idx="3">
                  <c:v>TARRAGONA</c:v>
                </c:pt>
                <c:pt idx="4">
                  <c:v>BILBAO</c:v>
                </c:pt>
                <c:pt idx="5">
                  <c:v>BARCELONA</c:v>
                </c:pt>
                <c:pt idx="6">
                  <c:v>CASTELLÓN</c:v>
                </c:pt>
                <c:pt idx="7">
                  <c:v>A CORUÑA</c:v>
                </c:pt>
                <c:pt idx="8">
                  <c:v>LAS PALMAS</c:v>
                </c:pt>
                <c:pt idx="9">
                  <c:v>SANTA CRUZ DE TENERIFE</c:v>
                </c:pt>
              </c:strCache>
            </c:strRef>
          </c:cat>
          <c:val>
            <c:numRef>
              <c:f>Líquidos!$F$39:$F$48</c:f>
              <c:numCache>
                <c:formatCode>General</c:formatCode>
                <c:ptCount val="10"/>
                <c:pt idx="0">
                  <c:v>16275483</c:v>
                </c:pt>
                <c:pt idx="1">
                  <c:v>15683169</c:v>
                </c:pt>
                <c:pt idx="2">
                  <c:v>14153809</c:v>
                </c:pt>
                <c:pt idx="3">
                  <c:v>12808709</c:v>
                </c:pt>
                <c:pt idx="4">
                  <c:v>11308395</c:v>
                </c:pt>
                <c:pt idx="5">
                  <c:v>8064334</c:v>
                </c:pt>
                <c:pt idx="6">
                  <c:v>4993032</c:v>
                </c:pt>
                <c:pt idx="7">
                  <c:v>4990754</c:v>
                </c:pt>
                <c:pt idx="8">
                  <c:v>3980984</c:v>
                </c:pt>
                <c:pt idx="9">
                  <c:v>3051589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2A-46CA-97B5-FA985AE11B74}"/>
            </c:ext>
          </c:extLst>
        </c:ser>
        <c:ser>
          <c:idx val="1"/>
          <c:order val="1"/>
          <c:tx>
            <c:strRef>
              <c:f>Líquidos!$G$38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Líquidos!$E$39:$E$48</c:f>
              <c:strCache>
                <c:ptCount val="10"/>
                <c:pt idx="0">
                  <c:v>BAHÍA DE ALGECIRAS</c:v>
                </c:pt>
                <c:pt idx="1">
                  <c:v>CARTAGENA</c:v>
                </c:pt>
                <c:pt idx="2">
                  <c:v>HUELVA</c:v>
                </c:pt>
                <c:pt idx="3">
                  <c:v>TARRAGONA</c:v>
                </c:pt>
                <c:pt idx="4">
                  <c:v>BILBAO</c:v>
                </c:pt>
                <c:pt idx="5">
                  <c:v>BARCELONA</c:v>
                </c:pt>
                <c:pt idx="6">
                  <c:v>CASTELLÓN</c:v>
                </c:pt>
                <c:pt idx="7">
                  <c:v>A CORUÑA</c:v>
                </c:pt>
                <c:pt idx="8">
                  <c:v>LAS PALMAS</c:v>
                </c:pt>
                <c:pt idx="9">
                  <c:v>SANTA CRUZ DE TENERIFE</c:v>
                </c:pt>
              </c:strCache>
            </c:strRef>
          </c:cat>
          <c:val>
            <c:numRef>
              <c:f>Líquidos!$G$39:$G$48</c:f>
              <c:numCache>
                <c:formatCode>General</c:formatCode>
                <c:ptCount val="10"/>
                <c:pt idx="0">
                  <c:v>16185959</c:v>
                </c:pt>
                <c:pt idx="1">
                  <c:v>13888483</c:v>
                </c:pt>
                <c:pt idx="2">
                  <c:v>14469398</c:v>
                </c:pt>
                <c:pt idx="3">
                  <c:v>11160022</c:v>
                </c:pt>
                <c:pt idx="4">
                  <c:v>10002767</c:v>
                </c:pt>
                <c:pt idx="5">
                  <c:v>7167413</c:v>
                </c:pt>
                <c:pt idx="6">
                  <c:v>4964471</c:v>
                </c:pt>
                <c:pt idx="7">
                  <c:v>4497414</c:v>
                </c:pt>
                <c:pt idx="8">
                  <c:v>3721875</c:v>
                </c:pt>
                <c:pt idx="9">
                  <c:v>3612016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2A-46CA-97B5-FA985AE11B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sólidos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Sólidos!$F$38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Sólidos!$E$39:$E$48</c:f>
              <c:strCache>
                <c:ptCount val="10"/>
                <c:pt idx="0">
                  <c:v>GIJÓN</c:v>
                </c:pt>
                <c:pt idx="1">
                  <c:v>FERROL-SAN CIBRAO</c:v>
                </c:pt>
                <c:pt idx="2">
                  <c:v>TARRAGONA</c:v>
                </c:pt>
                <c:pt idx="3">
                  <c:v>CASTELLÓN</c:v>
                </c:pt>
                <c:pt idx="4">
                  <c:v>HUELVA</c:v>
                </c:pt>
                <c:pt idx="5">
                  <c:v>CARTAGENA</c:v>
                </c:pt>
                <c:pt idx="6">
                  <c:v>ALMERÍA</c:v>
                </c:pt>
                <c:pt idx="7">
                  <c:v>A CORUÑA</c:v>
                </c:pt>
                <c:pt idx="8">
                  <c:v>BILBAO</c:v>
                </c:pt>
                <c:pt idx="9">
                  <c:v>BARCELONA</c:v>
                </c:pt>
              </c:strCache>
            </c:strRef>
          </c:cat>
          <c:val>
            <c:numRef>
              <c:f>Sólidos!$F$39:$F$48</c:f>
              <c:numCache>
                <c:formatCode>General</c:formatCode>
                <c:ptCount val="10"/>
                <c:pt idx="0">
                  <c:v>11282964</c:v>
                </c:pt>
                <c:pt idx="1">
                  <c:v>5794502</c:v>
                </c:pt>
                <c:pt idx="2">
                  <c:v>4777095</c:v>
                </c:pt>
                <c:pt idx="3">
                  <c:v>3607219</c:v>
                </c:pt>
                <c:pt idx="4">
                  <c:v>3417779</c:v>
                </c:pt>
                <c:pt idx="5">
                  <c:v>3122987</c:v>
                </c:pt>
                <c:pt idx="6">
                  <c:v>3040819</c:v>
                </c:pt>
                <c:pt idx="7">
                  <c:v>2633355</c:v>
                </c:pt>
                <c:pt idx="8">
                  <c:v>2494916</c:v>
                </c:pt>
                <c:pt idx="9">
                  <c:v>2386834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34-4FD4-B80C-40E62E1296FC}"/>
            </c:ext>
          </c:extLst>
        </c:ser>
        <c:ser>
          <c:idx val="1"/>
          <c:order val="1"/>
          <c:tx>
            <c:strRef>
              <c:f>Sólidos!$G$38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Sólidos!$E$39:$E$48</c:f>
              <c:strCache>
                <c:ptCount val="10"/>
                <c:pt idx="0">
                  <c:v>GIJÓN</c:v>
                </c:pt>
                <c:pt idx="1">
                  <c:v>FERROL-SAN CIBRAO</c:v>
                </c:pt>
                <c:pt idx="2">
                  <c:v>TARRAGONA</c:v>
                </c:pt>
                <c:pt idx="3">
                  <c:v>CASTELLÓN</c:v>
                </c:pt>
                <c:pt idx="4">
                  <c:v>HUELVA</c:v>
                </c:pt>
                <c:pt idx="5">
                  <c:v>CARTAGENA</c:v>
                </c:pt>
                <c:pt idx="6">
                  <c:v>ALMERÍA</c:v>
                </c:pt>
                <c:pt idx="7">
                  <c:v>A CORUÑA</c:v>
                </c:pt>
                <c:pt idx="8">
                  <c:v>BILBAO</c:v>
                </c:pt>
                <c:pt idx="9">
                  <c:v>BARCELONA</c:v>
                </c:pt>
              </c:strCache>
            </c:strRef>
          </c:cat>
          <c:val>
            <c:numRef>
              <c:f>Sólidos!$G$39:$G$48</c:f>
              <c:numCache>
                <c:formatCode>General</c:formatCode>
                <c:ptCount val="10"/>
                <c:pt idx="0">
                  <c:v>10414092</c:v>
                </c:pt>
                <c:pt idx="1">
                  <c:v>5363291</c:v>
                </c:pt>
                <c:pt idx="2">
                  <c:v>4322405</c:v>
                </c:pt>
                <c:pt idx="3">
                  <c:v>2849031</c:v>
                </c:pt>
                <c:pt idx="4">
                  <c:v>3258700</c:v>
                </c:pt>
                <c:pt idx="5">
                  <c:v>2986100</c:v>
                </c:pt>
                <c:pt idx="6">
                  <c:v>2987715</c:v>
                </c:pt>
                <c:pt idx="7">
                  <c:v>2533596</c:v>
                </c:pt>
                <c:pt idx="8">
                  <c:v>2354309</c:v>
                </c:pt>
                <c:pt idx="9">
                  <c:v>2512303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34-4FD4-B80C-40E62E1296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 general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 general'!$F$38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 general'!$E$39:$E$48</c:f>
              <c:strCache>
                <c:ptCount val="10"/>
                <c:pt idx="0">
                  <c:v>VALENCIA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BALEARES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CASTELLÓN</c:v>
                </c:pt>
                <c:pt idx="8">
                  <c:v>VIGO</c:v>
                </c:pt>
                <c:pt idx="9">
                  <c:v>PASAIA</c:v>
                </c:pt>
              </c:strCache>
            </c:strRef>
          </c:cat>
          <c:val>
            <c:numRef>
              <c:f>'Mercancía general'!$F$39:$F$48</c:f>
              <c:numCache>
                <c:formatCode>General</c:formatCode>
                <c:ptCount val="10"/>
                <c:pt idx="0">
                  <c:v>39495840</c:v>
                </c:pt>
                <c:pt idx="1">
                  <c:v>36777035</c:v>
                </c:pt>
                <c:pt idx="2">
                  <c:v>23630178</c:v>
                </c:pt>
                <c:pt idx="3">
                  <c:v>9158458</c:v>
                </c:pt>
                <c:pt idx="4">
                  <c:v>7474913</c:v>
                </c:pt>
                <c:pt idx="5">
                  <c:v>5472098</c:v>
                </c:pt>
                <c:pt idx="6">
                  <c:v>3870628</c:v>
                </c:pt>
                <c:pt idx="7">
                  <c:v>2219804</c:v>
                </c:pt>
                <c:pt idx="8">
                  <c:v>2109149</c:v>
                </c:pt>
                <c:pt idx="9">
                  <c:v>1248997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9F-431E-B0D5-291BD5A0C38E}"/>
            </c:ext>
          </c:extLst>
        </c:ser>
        <c:ser>
          <c:idx val="1"/>
          <c:order val="1"/>
          <c:tx>
            <c:strRef>
              <c:f>'Mercancía general'!$G$38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 general'!$E$39:$E$48</c:f>
              <c:strCache>
                <c:ptCount val="10"/>
                <c:pt idx="0">
                  <c:v>VALENCIA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BALEARES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CASTELLÓN</c:v>
                </c:pt>
                <c:pt idx="8">
                  <c:v>VIGO</c:v>
                </c:pt>
                <c:pt idx="9">
                  <c:v>PASAIA</c:v>
                </c:pt>
              </c:strCache>
            </c:strRef>
          </c:cat>
          <c:val>
            <c:numRef>
              <c:f>'Mercancía general'!$G$39:$G$48</c:f>
              <c:numCache>
                <c:formatCode>General</c:formatCode>
                <c:ptCount val="10"/>
                <c:pt idx="0">
                  <c:v>37792459</c:v>
                </c:pt>
                <c:pt idx="1">
                  <c:v>39802886</c:v>
                </c:pt>
                <c:pt idx="2">
                  <c:v>18776582</c:v>
                </c:pt>
                <c:pt idx="3">
                  <c:v>7539200</c:v>
                </c:pt>
                <c:pt idx="4">
                  <c:v>7030360</c:v>
                </c:pt>
                <c:pt idx="5">
                  <c:v>5297224</c:v>
                </c:pt>
                <c:pt idx="6">
                  <c:v>3613566</c:v>
                </c:pt>
                <c:pt idx="7">
                  <c:v>1944749</c:v>
                </c:pt>
                <c:pt idx="8">
                  <c:v>2187953</c:v>
                </c:pt>
                <c:pt idx="9">
                  <c:v>1483935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9F-431E-B0D5-291BD5A0C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contenedores</a:t>
            </a:r>
            <a:r>
              <a:rPr lang="es-ES" b="1" baseline="0"/>
              <a:t> </a:t>
            </a:r>
            <a:r>
              <a:rPr lang="es-ES" b="1"/>
              <a:t>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contenedores'!$F$38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contenedores'!$E$39:$E$48</c:f>
              <c:strCache>
                <c:ptCount val="10"/>
                <c:pt idx="0">
                  <c:v>VALENCIA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CASTELLÓN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ALICANTE</c:v>
                </c:pt>
                <c:pt idx="9">
                  <c:v>CARTAGENA</c:v>
                </c:pt>
              </c:strCache>
            </c:strRef>
          </c:cat>
          <c:val>
            <c:numRef>
              <c:f>'Mercancías contenedores'!$F$39:$F$48</c:f>
              <c:numCache>
                <c:formatCode>General</c:formatCode>
                <c:ptCount val="10"/>
                <c:pt idx="0">
                  <c:v>32849866</c:v>
                </c:pt>
                <c:pt idx="1">
                  <c:v>31706474</c:v>
                </c:pt>
                <c:pt idx="2">
                  <c:v>16866286</c:v>
                </c:pt>
                <c:pt idx="3">
                  <c:v>6822528</c:v>
                </c:pt>
                <c:pt idx="4">
                  <c:v>3486395</c:v>
                </c:pt>
                <c:pt idx="5">
                  <c:v>2057548</c:v>
                </c:pt>
                <c:pt idx="6">
                  <c:v>1774192</c:v>
                </c:pt>
                <c:pt idx="7">
                  <c:v>1502052</c:v>
                </c:pt>
                <c:pt idx="8">
                  <c:v>739904</c:v>
                </c:pt>
                <c:pt idx="9">
                  <c:v>658452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99-4967-9068-882D9366204B}"/>
            </c:ext>
          </c:extLst>
        </c:ser>
        <c:ser>
          <c:idx val="1"/>
          <c:order val="1"/>
          <c:tx>
            <c:strRef>
              <c:f>'Mercancías contenedores'!$G$38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contenedores'!$E$39:$E$48</c:f>
              <c:strCache>
                <c:ptCount val="10"/>
                <c:pt idx="0">
                  <c:v>VALENCIA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CASTELLÓN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ALICANTE</c:v>
                </c:pt>
                <c:pt idx="9">
                  <c:v>CARTAGENA</c:v>
                </c:pt>
              </c:strCache>
            </c:strRef>
          </c:cat>
          <c:val>
            <c:numRef>
              <c:f>'Mercancías contenedores'!$G$39:$G$48</c:f>
              <c:numCache>
                <c:formatCode>General</c:formatCode>
                <c:ptCount val="10"/>
                <c:pt idx="0">
                  <c:v>31272617</c:v>
                </c:pt>
                <c:pt idx="1">
                  <c:v>34937784</c:v>
                </c:pt>
                <c:pt idx="2">
                  <c:v>12272972</c:v>
                </c:pt>
                <c:pt idx="3">
                  <c:v>5182611</c:v>
                </c:pt>
                <c:pt idx="4">
                  <c:v>3547201</c:v>
                </c:pt>
                <c:pt idx="5">
                  <c:v>1795186</c:v>
                </c:pt>
                <c:pt idx="6">
                  <c:v>1612129</c:v>
                </c:pt>
                <c:pt idx="7">
                  <c:v>1593752</c:v>
                </c:pt>
                <c:pt idx="8">
                  <c:v>698095</c:v>
                </c:pt>
                <c:pt idx="9">
                  <c:v>713732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99-4967-9068-882D936620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Pesca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Pesca!$F$38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Pesca!$E$39:$E$48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PASAIA</c:v>
                </c:pt>
                <c:pt idx="3">
                  <c:v>BAHÍA DE CÁDIZ</c:v>
                </c:pt>
                <c:pt idx="4">
                  <c:v>AVILÉS</c:v>
                </c:pt>
                <c:pt idx="5">
                  <c:v>GIJÓN</c:v>
                </c:pt>
                <c:pt idx="6">
                  <c:v>SANTA CRUZ DE TENERIFE</c:v>
                </c:pt>
                <c:pt idx="7">
                  <c:v>TARRAGONA</c:v>
                </c:pt>
                <c:pt idx="8">
                  <c:v>CASTELLÓN</c:v>
                </c:pt>
                <c:pt idx="9">
                  <c:v>BARCELONA</c:v>
                </c:pt>
              </c:strCache>
            </c:strRef>
          </c:cat>
          <c:val>
            <c:numRef>
              <c:f>Pesca!$F$39:$F$48</c:f>
              <c:numCache>
                <c:formatCode>General</c:formatCode>
                <c:ptCount val="10"/>
                <c:pt idx="0">
                  <c:v>39745</c:v>
                </c:pt>
                <c:pt idx="1">
                  <c:v>31737</c:v>
                </c:pt>
                <c:pt idx="2">
                  <c:v>16967</c:v>
                </c:pt>
                <c:pt idx="3">
                  <c:v>10779</c:v>
                </c:pt>
                <c:pt idx="4">
                  <c:v>9084</c:v>
                </c:pt>
                <c:pt idx="5">
                  <c:v>5696</c:v>
                </c:pt>
                <c:pt idx="6">
                  <c:v>3923</c:v>
                </c:pt>
                <c:pt idx="7">
                  <c:v>2481</c:v>
                </c:pt>
                <c:pt idx="8">
                  <c:v>2387</c:v>
                </c:pt>
                <c:pt idx="9">
                  <c:v>2324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63-4016-B9EB-94340867B730}"/>
            </c:ext>
          </c:extLst>
        </c:ser>
        <c:ser>
          <c:idx val="1"/>
          <c:order val="1"/>
          <c:tx>
            <c:strRef>
              <c:f>Pesca!$G$38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Pesca!$E$39:$E$48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PASAIA</c:v>
                </c:pt>
                <c:pt idx="3">
                  <c:v>BAHÍA DE CÁDIZ</c:v>
                </c:pt>
                <c:pt idx="4">
                  <c:v>AVILÉS</c:v>
                </c:pt>
                <c:pt idx="5">
                  <c:v>GIJÓN</c:v>
                </c:pt>
                <c:pt idx="6">
                  <c:v>SANTA CRUZ DE TENERIFE</c:v>
                </c:pt>
                <c:pt idx="7">
                  <c:v>TARRAGONA</c:v>
                </c:pt>
                <c:pt idx="8">
                  <c:v>CASTELLÓN</c:v>
                </c:pt>
                <c:pt idx="9">
                  <c:v>BARCELONA</c:v>
                </c:pt>
              </c:strCache>
            </c:strRef>
          </c:cat>
          <c:val>
            <c:numRef>
              <c:f>Pesca!$G$39:$G$48</c:f>
              <c:numCache>
                <c:formatCode>General</c:formatCode>
                <c:ptCount val="10"/>
                <c:pt idx="0">
                  <c:v>39748</c:v>
                </c:pt>
                <c:pt idx="1">
                  <c:v>25819</c:v>
                </c:pt>
                <c:pt idx="2">
                  <c:v>17120</c:v>
                </c:pt>
                <c:pt idx="3">
                  <c:v>11837</c:v>
                </c:pt>
                <c:pt idx="4">
                  <c:v>8281</c:v>
                </c:pt>
                <c:pt idx="5">
                  <c:v>5151</c:v>
                </c:pt>
                <c:pt idx="6">
                  <c:v>5398</c:v>
                </c:pt>
                <c:pt idx="7">
                  <c:v>2442</c:v>
                </c:pt>
                <c:pt idx="8">
                  <c:v>2631</c:v>
                </c:pt>
                <c:pt idx="9">
                  <c:v>2492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63-4016-B9EB-94340867B7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Avituallamiento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Avituallamiento!$F$38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Avituallamiento!$E$39:$E$48</c:f>
              <c:strCache>
                <c:ptCount val="10"/>
                <c:pt idx="0">
                  <c:v>BAHÍA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CEUTA</c:v>
                </c:pt>
                <c:pt idx="5">
                  <c:v>VALENCIA</c:v>
                </c:pt>
                <c:pt idx="6">
                  <c:v>BALEARES</c:v>
                </c:pt>
                <c:pt idx="7">
                  <c:v>VIGO</c:v>
                </c:pt>
                <c:pt idx="8">
                  <c:v>HUELVA</c:v>
                </c:pt>
                <c:pt idx="9">
                  <c:v>BAHÍA DE CÁDIZ</c:v>
                </c:pt>
              </c:strCache>
            </c:strRef>
          </c:cat>
          <c:val>
            <c:numRef>
              <c:f>Avituallamiento!$F$39:$F$48</c:f>
              <c:numCache>
                <c:formatCode>General</c:formatCode>
                <c:ptCount val="10"/>
                <c:pt idx="0">
                  <c:v>1657257</c:v>
                </c:pt>
                <c:pt idx="1">
                  <c:v>1492705</c:v>
                </c:pt>
                <c:pt idx="2">
                  <c:v>627237</c:v>
                </c:pt>
                <c:pt idx="3">
                  <c:v>425729</c:v>
                </c:pt>
                <c:pt idx="4">
                  <c:v>341535</c:v>
                </c:pt>
                <c:pt idx="5">
                  <c:v>174694</c:v>
                </c:pt>
                <c:pt idx="6">
                  <c:v>115505</c:v>
                </c:pt>
                <c:pt idx="7">
                  <c:v>101732</c:v>
                </c:pt>
                <c:pt idx="8">
                  <c:v>88836</c:v>
                </c:pt>
                <c:pt idx="9">
                  <c:v>64748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F-4921-BEA6-888FE514062D}"/>
            </c:ext>
          </c:extLst>
        </c:ser>
        <c:ser>
          <c:idx val="1"/>
          <c:order val="1"/>
          <c:tx>
            <c:strRef>
              <c:f>Avituallamiento!$G$38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Avituallamiento!$E$39:$E$48</c:f>
              <c:strCache>
                <c:ptCount val="10"/>
                <c:pt idx="0">
                  <c:v>BAHÍA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CEUTA</c:v>
                </c:pt>
                <c:pt idx="5">
                  <c:v>VALENCIA</c:v>
                </c:pt>
                <c:pt idx="6">
                  <c:v>BALEARES</c:v>
                </c:pt>
                <c:pt idx="7">
                  <c:v>VIGO</c:v>
                </c:pt>
                <c:pt idx="8">
                  <c:v>HUELVA</c:v>
                </c:pt>
                <c:pt idx="9">
                  <c:v>BAHÍA DE CÁDIZ</c:v>
                </c:pt>
              </c:strCache>
            </c:strRef>
          </c:cat>
          <c:val>
            <c:numRef>
              <c:f>Avituallamiento!$G$39:$G$48</c:f>
              <c:numCache>
                <c:formatCode>General</c:formatCode>
                <c:ptCount val="10"/>
                <c:pt idx="0">
                  <c:v>1978145</c:v>
                </c:pt>
                <c:pt idx="1">
                  <c:v>1560949</c:v>
                </c:pt>
                <c:pt idx="2">
                  <c:v>616869</c:v>
                </c:pt>
                <c:pt idx="3">
                  <c:v>366958</c:v>
                </c:pt>
                <c:pt idx="4">
                  <c:v>328993</c:v>
                </c:pt>
                <c:pt idx="5">
                  <c:v>277520</c:v>
                </c:pt>
                <c:pt idx="6">
                  <c:v>130766</c:v>
                </c:pt>
                <c:pt idx="7">
                  <c:v>107051</c:v>
                </c:pt>
                <c:pt idx="8">
                  <c:v>88387</c:v>
                </c:pt>
                <c:pt idx="9">
                  <c:v>82780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7F-4921-BEA6-888FE51406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baseline="0">
                <a:effectLst/>
              </a:rPr>
              <a:t>Avituallamiento de combustibles líquidos (toneladas)</a:t>
            </a:r>
            <a:endParaRPr lang="es-ES" sz="120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'Avit. combustibles'!$F$38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'Avit. combustibles'!$E$39:$E$48</c:f>
              <c:strCache>
                <c:ptCount val="10"/>
                <c:pt idx="0">
                  <c:v>BAHÍA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CEUTA</c:v>
                </c:pt>
                <c:pt idx="4">
                  <c:v>SANTA CRUZ DE TENERIFE</c:v>
                </c:pt>
                <c:pt idx="5">
                  <c:v>VALENCIA</c:v>
                </c:pt>
                <c:pt idx="6">
                  <c:v>HUELVA</c:v>
                </c:pt>
                <c:pt idx="7">
                  <c:v>VIGO</c:v>
                </c:pt>
                <c:pt idx="8">
                  <c:v>BILBAO</c:v>
                </c:pt>
                <c:pt idx="9">
                  <c:v>MÁLAGA</c:v>
                </c:pt>
              </c:strCache>
            </c:strRef>
          </c:cat>
          <c:val>
            <c:numRef>
              <c:f>'Avit. combustibles'!$F$39:$F$48</c:f>
              <c:numCache>
                <c:formatCode>General</c:formatCode>
                <c:ptCount val="10"/>
                <c:pt idx="0">
                  <c:v>1553582</c:v>
                </c:pt>
                <c:pt idx="1">
                  <c:v>1321978</c:v>
                </c:pt>
                <c:pt idx="2">
                  <c:v>454901</c:v>
                </c:pt>
                <c:pt idx="3">
                  <c:v>327832</c:v>
                </c:pt>
                <c:pt idx="4">
                  <c:v>323757</c:v>
                </c:pt>
                <c:pt idx="5">
                  <c:v>128214</c:v>
                </c:pt>
                <c:pt idx="6">
                  <c:v>78725</c:v>
                </c:pt>
                <c:pt idx="7">
                  <c:v>46089</c:v>
                </c:pt>
                <c:pt idx="8">
                  <c:v>38049</c:v>
                </c:pt>
                <c:pt idx="9">
                  <c:v>27322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BD8-4BD6-8238-F25011F8C223}"/>
            </c:ext>
          </c:extLst>
        </c:ser>
        <c:ser>
          <c:idx val="1"/>
          <c:order val="1"/>
          <c:tx>
            <c:strRef>
              <c:f>'Avit. combustibles'!$G$38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'Avit. combustibles'!$E$39:$E$48</c:f>
              <c:strCache>
                <c:ptCount val="10"/>
                <c:pt idx="0">
                  <c:v>BAHÍA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CEUTA</c:v>
                </c:pt>
                <c:pt idx="4">
                  <c:v>SANTA CRUZ DE TENERIFE</c:v>
                </c:pt>
                <c:pt idx="5">
                  <c:v>VALENCIA</c:v>
                </c:pt>
                <c:pt idx="6">
                  <c:v>HUELVA</c:v>
                </c:pt>
                <c:pt idx="7">
                  <c:v>VIGO</c:v>
                </c:pt>
                <c:pt idx="8">
                  <c:v>BILBAO</c:v>
                </c:pt>
                <c:pt idx="9">
                  <c:v>MÁLAGA</c:v>
                </c:pt>
              </c:strCache>
            </c:strRef>
          </c:cat>
          <c:val>
            <c:numRef>
              <c:f>'Avit. combustibles'!$G$39:$G$48</c:f>
              <c:numCache>
                <c:formatCode>General</c:formatCode>
                <c:ptCount val="10"/>
                <c:pt idx="0">
                  <c:v>1871040</c:v>
                </c:pt>
                <c:pt idx="1">
                  <c:v>1399950</c:v>
                </c:pt>
                <c:pt idx="2">
                  <c:v>465485</c:v>
                </c:pt>
                <c:pt idx="3">
                  <c:v>312830</c:v>
                </c:pt>
                <c:pt idx="4">
                  <c:v>295345</c:v>
                </c:pt>
                <c:pt idx="5">
                  <c:v>233410</c:v>
                </c:pt>
                <c:pt idx="6">
                  <c:v>76719</c:v>
                </c:pt>
                <c:pt idx="7">
                  <c:v>46004</c:v>
                </c:pt>
                <c:pt idx="8">
                  <c:v>33911</c:v>
                </c:pt>
                <c:pt idx="9">
                  <c:v>15988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BD8-4BD6-8238-F25011F8C2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baseline="0">
                <a:effectLst/>
              </a:rPr>
              <a:t>Tráfico interior (toneladas)</a:t>
            </a:r>
            <a:endParaRPr lang="es-ES" sz="140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'Tráfico interior'!$F$38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'Tráfico interior'!$E$39:$E$48</c:f>
              <c:strCache>
                <c:ptCount val="10"/>
                <c:pt idx="0">
                  <c:v>BAHÍA DE ALGECIRAS</c:v>
                </c:pt>
                <c:pt idx="1">
                  <c:v>A CORUÑA</c:v>
                </c:pt>
                <c:pt idx="2">
                  <c:v>HUELVA</c:v>
                </c:pt>
                <c:pt idx="3">
                  <c:v>VIGO</c:v>
                </c:pt>
                <c:pt idx="4">
                  <c:v>FERROL-SAN CIBRAO</c:v>
                </c:pt>
                <c:pt idx="5">
                  <c:v>SANTA CRUZ DE TENERIFE</c:v>
                </c:pt>
                <c:pt idx="6">
                  <c:v>BALEARES</c:v>
                </c:pt>
                <c:pt idx="7">
                  <c:v>LAS PALMAS</c:v>
                </c:pt>
                <c:pt idx="8">
                  <c:v>#N/A</c:v>
                </c:pt>
                <c:pt idx="9">
                  <c:v>MELILLA</c:v>
                </c:pt>
              </c:strCache>
            </c:strRef>
          </c:cat>
          <c:val>
            <c:numRef>
              <c:f>'Tráfico interior'!$F$39:$F$48</c:f>
              <c:numCache>
                <c:formatCode>General</c:formatCode>
                <c:ptCount val="10"/>
                <c:pt idx="0">
                  <c:v>1503148</c:v>
                </c:pt>
                <c:pt idx="1">
                  <c:v>166342</c:v>
                </c:pt>
                <c:pt idx="2">
                  <c:v>5616</c:v>
                </c:pt>
                <c:pt idx="3">
                  <c:v>4457</c:v>
                </c:pt>
                <c:pt idx="4">
                  <c:v>2260</c:v>
                </c:pt>
                <c:pt idx="5">
                  <c:v>472</c:v>
                </c:pt>
                <c:pt idx="6">
                  <c:v>347</c:v>
                </c:pt>
                <c:pt idx="7">
                  <c:v>25</c:v>
                </c:pt>
                <c:pt idx="8">
                  <c:v>#N/A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82-44F6-87E3-230674548425}"/>
            </c:ext>
          </c:extLst>
        </c:ser>
        <c:ser>
          <c:idx val="1"/>
          <c:order val="1"/>
          <c:tx>
            <c:strRef>
              <c:f>'Tráfico interior'!$G$38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'Tráfico interior'!$E$39:$E$48</c:f>
              <c:strCache>
                <c:ptCount val="10"/>
                <c:pt idx="0">
                  <c:v>BAHÍA DE ALGECIRAS</c:v>
                </c:pt>
                <c:pt idx="1">
                  <c:v>A CORUÑA</c:v>
                </c:pt>
                <c:pt idx="2">
                  <c:v>HUELVA</c:v>
                </c:pt>
                <c:pt idx="3">
                  <c:v>VIGO</c:v>
                </c:pt>
                <c:pt idx="4">
                  <c:v>FERROL-SAN CIBRAO</c:v>
                </c:pt>
                <c:pt idx="5">
                  <c:v>SANTA CRUZ DE TENERIFE</c:v>
                </c:pt>
                <c:pt idx="6">
                  <c:v>BALEARES</c:v>
                </c:pt>
                <c:pt idx="7">
                  <c:v>LAS PALMAS</c:v>
                </c:pt>
                <c:pt idx="8">
                  <c:v>#N/A</c:v>
                </c:pt>
                <c:pt idx="9">
                  <c:v>MELILLA</c:v>
                </c:pt>
              </c:strCache>
            </c:strRef>
          </c:cat>
          <c:val>
            <c:numRef>
              <c:f>'Tráfico interior'!$G$39:$G$48</c:f>
              <c:numCache>
                <c:formatCode>General</c:formatCode>
                <c:ptCount val="10"/>
                <c:pt idx="0">
                  <c:v>1830693</c:v>
                </c:pt>
                <c:pt idx="1">
                  <c:v>157804</c:v>
                </c:pt>
                <c:pt idx="2">
                  <c:v>20568</c:v>
                </c:pt>
                <c:pt idx="3">
                  <c:v>0</c:v>
                </c:pt>
                <c:pt idx="4">
                  <c:v>173</c:v>
                </c:pt>
                <c:pt idx="5">
                  <c:v>1418</c:v>
                </c:pt>
                <c:pt idx="6">
                  <c:v>247</c:v>
                </c:pt>
                <c:pt idx="7">
                  <c:v>0</c:v>
                </c:pt>
                <c:pt idx="8">
                  <c:v>#N/A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082-44F6-87E3-2306745484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tránsito'!$F$38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TARRAGONA</c:v>
                </c:pt>
                <c:pt idx="5">
                  <c:v>HUELVA</c:v>
                </c:pt>
                <c:pt idx="6">
                  <c:v>CASTELLÓN</c:v>
                </c:pt>
                <c:pt idx="7">
                  <c:v>BAHÍA DE CÁDIZ</c:v>
                </c:pt>
                <c:pt idx="8">
                  <c:v>MÁLAGA</c:v>
                </c:pt>
                <c:pt idx="9">
                  <c:v>VIGO</c:v>
                </c:pt>
              </c:strCache>
            </c:strRef>
          </c:cat>
          <c:val>
            <c:numRef>
              <c:f>'Mercancías tránsito'!$F$39:$F$48</c:f>
              <c:numCache>
                <c:formatCode>General</c:formatCode>
                <c:ptCount val="10"/>
                <c:pt idx="0">
                  <c:v>36181842</c:v>
                </c:pt>
                <c:pt idx="1">
                  <c:v>19814075</c:v>
                </c:pt>
                <c:pt idx="2">
                  <c:v>9775747</c:v>
                </c:pt>
                <c:pt idx="3">
                  <c:v>5756757</c:v>
                </c:pt>
                <c:pt idx="4">
                  <c:v>1839701</c:v>
                </c:pt>
                <c:pt idx="5">
                  <c:v>1410919</c:v>
                </c:pt>
                <c:pt idx="6">
                  <c:v>389894</c:v>
                </c:pt>
                <c:pt idx="7">
                  <c:v>295154</c:v>
                </c:pt>
                <c:pt idx="8">
                  <c:v>149830</c:v>
                </c:pt>
                <c:pt idx="9">
                  <c:v>149339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3F-40FC-8DA0-B531D75A63B7}"/>
            </c:ext>
          </c:extLst>
        </c:ser>
        <c:ser>
          <c:idx val="1"/>
          <c:order val="1"/>
          <c:tx>
            <c:strRef>
              <c:f>'Mercancías tránsito'!$G$38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TARRAGONA</c:v>
                </c:pt>
                <c:pt idx="5">
                  <c:v>HUELVA</c:v>
                </c:pt>
                <c:pt idx="6">
                  <c:v>CASTELLÓN</c:v>
                </c:pt>
                <c:pt idx="7">
                  <c:v>BAHÍA DE CÁDIZ</c:v>
                </c:pt>
                <c:pt idx="8">
                  <c:v>MÁLAGA</c:v>
                </c:pt>
                <c:pt idx="9">
                  <c:v>VIGO</c:v>
                </c:pt>
              </c:strCache>
            </c:strRef>
          </c:cat>
          <c:val>
            <c:numRef>
              <c:f>'Mercancías tránsito'!$G$39:$G$48</c:f>
              <c:numCache>
                <c:formatCode>General</c:formatCode>
                <c:ptCount val="10"/>
                <c:pt idx="0">
                  <c:v>38858652</c:v>
                </c:pt>
                <c:pt idx="1">
                  <c:v>18636255</c:v>
                </c:pt>
                <c:pt idx="2">
                  <c:v>5471036</c:v>
                </c:pt>
                <c:pt idx="3">
                  <c:v>4243880</c:v>
                </c:pt>
                <c:pt idx="4">
                  <c:v>1367091</c:v>
                </c:pt>
                <c:pt idx="5">
                  <c:v>1448602</c:v>
                </c:pt>
                <c:pt idx="6">
                  <c:v>102496</c:v>
                </c:pt>
                <c:pt idx="7">
                  <c:v>370166</c:v>
                </c:pt>
                <c:pt idx="8">
                  <c:v>137332</c:v>
                </c:pt>
                <c:pt idx="9">
                  <c:v>101077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3F-40FC-8DA0-B531D75A6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1"/>
              <a:t>Mercancías en contenedores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'Mercan. contene. tránsito'!$F$38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'Mercan. contene.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CASTELLÓN</c:v>
                </c:pt>
                <c:pt idx="5">
                  <c:v>MÁLAGA</c:v>
                </c:pt>
                <c:pt idx="6">
                  <c:v>VIGO</c:v>
                </c:pt>
                <c:pt idx="7">
                  <c:v>MARÍN Y RÍA DE PONTEVEDRA</c:v>
                </c:pt>
                <c:pt idx="8">
                  <c:v>SANTA CRUZ DE TENERIFE</c:v>
                </c:pt>
                <c:pt idx="9">
                  <c:v>TARRAGONA</c:v>
                </c:pt>
              </c:strCache>
            </c:strRef>
          </c:cat>
          <c:val>
            <c:numRef>
              <c:f>'Mercan. contene. tránsito'!$F$39:$F$48</c:f>
              <c:numCache>
                <c:formatCode>General</c:formatCode>
                <c:ptCount val="10"/>
                <c:pt idx="0">
                  <c:v>29189353</c:v>
                </c:pt>
                <c:pt idx="1">
                  <c:v>19549207</c:v>
                </c:pt>
                <c:pt idx="2">
                  <c:v>6647060</c:v>
                </c:pt>
                <c:pt idx="3">
                  <c:v>4369961</c:v>
                </c:pt>
                <c:pt idx="4">
                  <c:v>383843</c:v>
                </c:pt>
                <c:pt idx="5">
                  <c:v>143926</c:v>
                </c:pt>
                <c:pt idx="6">
                  <c:v>100779</c:v>
                </c:pt>
                <c:pt idx="7">
                  <c:v>70373</c:v>
                </c:pt>
                <c:pt idx="8">
                  <c:v>46104</c:v>
                </c:pt>
                <c:pt idx="9">
                  <c:v>32969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51-4F4F-B9AC-99895B364C67}"/>
            </c:ext>
          </c:extLst>
        </c:ser>
        <c:ser>
          <c:idx val="1"/>
          <c:order val="1"/>
          <c:tx>
            <c:strRef>
              <c:f>'Mercan. contene. tránsito'!$G$38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'Mercan. contene.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CASTELLÓN</c:v>
                </c:pt>
                <c:pt idx="5">
                  <c:v>MÁLAGA</c:v>
                </c:pt>
                <c:pt idx="6">
                  <c:v>VIGO</c:v>
                </c:pt>
                <c:pt idx="7">
                  <c:v>MARÍN Y RÍA DE PONTEVEDRA</c:v>
                </c:pt>
                <c:pt idx="8">
                  <c:v>SANTA CRUZ DE TENERIFE</c:v>
                </c:pt>
                <c:pt idx="9">
                  <c:v>TARRAGONA</c:v>
                </c:pt>
              </c:strCache>
            </c:strRef>
          </c:cat>
          <c:val>
            <c:numRef>
              <c:f>'Mercan. contene. tránsito'!$G$39:$G$48</c:f>
              <c:numCache>
                <c:formatCode>General</c:formatCode>
                <c:ptCount val="10"/>
                <c:pt idx="0">
                  <c:v>32305252</c:v>
                </c:pt>
                <c:pt idx="1">
                  <c:v>18534861</c:v>
                </c:pt>
                <c:pt idx="2">
                  <c:v>2683308</c:v>
                </c:pt>
                <c:pt idx="3">
                  <c:v>2970327</c:v>
                </c:pt>
                <c:pt idx="4">
                  <c:v>99770</c:v>
                </c:pt>
                <c:pt idx="5">
                  <c:v>124457</c:v>
                </c:pt>
                <c:pt idx="6">
                  <c:v>70162</c:v>
                </c:pt>
                <c:pt idx="7">
                  <c:v>2792</c:v>
                </c:pt>
                <c:pt idx="8">
                  <c:v>18906</c:v>
                </c:pt>
                <c:pt idx="9">
                  <c:v>142768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51-4F4F-B9AC-99895B364C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ro-ro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'Ro-Ro'!$E$39:$E$48</c:f>
              <c:strCache>
                <c:ptCount val="10"/>
                <c:pt idx="0">
                  <c:v>BALEARES</c:v>
                </c:pt>
                <c:pt idx="1">
                  <c:v>BARCELONA</c:v>
                </c:pt>
                <c:pt idx="2">
                  <c:v>VALENCIA</c:v>
                </c:pt>
                <c:pt idx="3">
                  <c:v>BAHÍA DE ALGECIRAS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SANTANDER</c:v>
                </c:pt>
                <c:pt idx="7">
                  <c:v>VIGO</c:v>
                </c:pt>
                <c:pt idx="8">
                  <c:v>BAHÍA DE CÁDIZ</c:v>
                </c:pt>
                <c:pt idx="9">
                  <c:v>CEUTA</c:v>
                </c:pt>
              </c:strCache>
            </c:strRef>
          </c:cat>
          <c:val>
            <c:numRef>
              <c:f>'Ro-Ro'!$F$39:$F$48</c:f>
              <c:numCache>
                <c:formatCode>General</c:formatCode>
                <c:ptCount val="10"/>
                <c:pt idx="0">
                  <c:v>7414547</c:v>
                </c:pt>
                <c:pt idx="1">
                  <c:v>6304903</c:v>
                </c:pt>
                <c:pt idx="2">
                  <c:v>5436157</c:v>
                </c:pt>
                <c:pt idx="3">
                  <c:v>4918736</c:v>
                </c:pt>
                <c:pt idx="4">
                  <c:v>2184479</c:v>
                </c:pt>
                <c:pt idx="5">
                  <c:v>1984833</c:v>
                </c:pt>
                <c:pt idx="6">
                  <c:v>934633</c:v>
                </c:pt>
                <c:pt idx="7">
                  <c:v>654961</c:v>
                </c:pt>
                <c:pt idx="8">
                  <c:v>592546</c:v>
                </c:pt>
                <c:pt idx="9">
                  <c:v>552692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B9-4E85-837D-76646F596D4D}"/>
            </c:ext>
          </c:extLst>
        </c:ser>
        <c:ser>
          <c:idx val="1"/>
          <c:order val="1"/>
          <c:tx>
            <c:strRef>
              <c:f>'Ro-Ro'!$G$38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'Ro-Ro'!$E$39:$E$48</c:f>
              <c:strCache>
                <c:ptCount val="10"/>
                <c:pt idx="0">
                  <c:v>BALEARES</c:v>
                </c:pt>
                <c:pt idx="1">
                  <c:v>BARCELONA</c:v>
                </c:pt>
                <c:pt idx="2">
                  <c:v>VALENCIA</c:v>
                </c:pt>
                <c:pt idx="3">
                  <c:v>BAHÍA DE ALGECIRAS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SANTANDER</c:v>
                </c:pt>
                <c:pt idx="7">
                  <c:v>VIGO</c:v>
                </c:pt>
                <c:pt idx="8">
                  <c:v>BAHÍA DE CÁDIZ</c:v>
                </c:pt>
                <c:pt idx="9">
                  <c:v>CEUTA</c:v>
                </c:pt>
              </c:strCache>
            </c:strRef>
          </c:cat>
          <c:val>
            <c:numRef>
              <c:f>'Ro-Ro'!$G$39:$G$48</c:f>
              <c:numCache>
                <c:formatCode>General</c:formatCode>
                <c:ptCount val="10"/>
                <c:pt idx="0">
                  <c:v>6958027</c:v>
                </c:pt>
                <c:pt idx="1">
                  <c:v>6020400</c:v>
                </c:pt>
                <c:pt idx="2">
                  <c:v>5565591</c:v>
                </c:pt>
                <c:pt idx="3">
                  <c:v>4697252</c:v>
                </c:pt>
                <c:pt idx="4">
                  <c:v>2110787</c:v>
                </c:pt>
                <c:pt idx="5">
                  <c:v>1918220</c:v>
                </c:pt>
                <c:pt idx="6">
                  <c:v>842539</c:v>
                </c:pt>
                <c:pt idx="7">
                  <c:v>626696</c:v>
                </c:pt>
                <c:pt idx="8">
                  <c:v>441579</c:v>
                </c:pt>
                <c:pt idx="9">
                  <c:v>605652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B9-4E85-837D-76646F596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Tráfico ro-ro</a:t>
            </a:r>
            <a:r>
              <a:rPr lang="es-ES" sz="1300" b="1" baseline="0"/>
              <a:t> de remolques, semirremolques y plataformas </a:t>
            </a:r>
            <a:r>
              <a:rPr lang="es-ES" sz="1300" b="1"/>
              <a:t>(unidades)</a:t>
            </a:r>
          </a:p>
        </c:rich>
      </c:tx>
      <c:layout>
        <c:manualLayout>
          <c:xMode val="edge"/>
          <c:yMode val="edge"/>
          <c:x val="0.20796836982968367"/>
          <c:y val="1.736111111111111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 remolques'!$F$38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 remolques'!$E$39:$E$48</c:f>
              <c:strCache>
                <c:ptCount val="10"/>
                <c:pt idx="0">
                  <c:v>BALEARES</c:v>
                </c:pt>
                <c:pt idx="1">
                  <c:v>BAHÍA DE ALGECIRAS</c:v>
                </c:pt>
                <c:pt idx="2">
                  <c:v>VALENCIA</c:v>
                </c:pt>
                <c:pt idx="3">
                  <c:v>BARCELONA</c:v>
                </c:pt>
                <c:pt idx="4">
                  <c:v>LAS PALMAS</c:v>
                </c:pt>
                <c:pt idx="5">
                  <c:v>SANTA CRUZ DE TENERIFE</c:v>
                </c:pt>
                <c:pt idx="6">
                  <c:v>MELILLA</c:v>
                </c:pt>
                <c:pt idx="7">
                  <c:v>BAHÍA DE CÁDIZ</c:v>
                </c:pt>
                <c:pt idx="8">
                  <c:v>MOTRIL</c:v>
                </c:pt>
                <c:pt idx="9">
                  <c:v>MÁLAGA</c:v>
                </c:pt>
              </c:strCache>
            </c:strRef>
          </c:cat>
          <c:val>
            <c:numRef>
              <c:f>'Ro-Ro remolques'!$F$39:$F$48</c:f>
              <c:numCache>
                <c:formatCode>General</c:formatCode>
                <c:ptCount val="10"/>
                <c:pt idx="0">
                  <c:v>159624</c:v>
                </c:pt>
                <c:pt idx="1">
                  <c:v>138812</c:v>
                </c:pt>
                <c:pt idx="2">
                  <c:v>126139</c:v>
                </c:pt>
                <c:pt idx="3">
                  <c:v>120534</c:v>
                </c:pt>
                <c:pt idx="4">
                  <c:v>80552</c:v>
                </c:pt>
                <c:pt idx="5">
                  <c:v>70194</c:v>
                </c:pt>
                <c:pt idx="6">
                  <c:v>20516</c:v>
                </c:pt>
                <c:pt idx="7">
                  <c:v>16272</c:v>
                </c:pt>
                <c:pt idx="8">
                  <c:v>14415</c:v>
                </c:pt>
                <c:pt idx="9">
                  <c:v>12433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3F-41A4-807E-AEFB8F6026EF}"/>
            </c:ext>
          </c:extLst>
        </c:ser>
        <c:ser>
          <c:idx val="1"/>
          <c:order val="1"/>
          <c:tx>
            <c:strRef>
              <c:f>'Ro-Ro remolques'!$G$38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 remolques'!$E$39:$E$48</c:f>
              <c:strCache>
                <c:ptCount val="10"/>
                <c:pt idx="0">
                  <c:v>BALEARES</c:v>
                </c:pt>
                <c:pt idx="1">
                  <c:v>BAHÍA DE ALGECIRAS</c:v>
                </c:pt>
                <c:pt idx="2">
                  <c:v>VALENCIA</c:v>
                </c:pt>
                <c:pt idx="3">
                  <c:v>BARCELONA</c:v>
                </c:pt>
                <c:pt idx="4">
                  <c:v>LAS PALMAS</c:v>
                </c:pt>
                <c:pt idx="5">
                  <c:v>SANTA CRUZ DE TENERIFE</c:v>
                </c:pt>
                <c:pt idx="6">
                  <c:v>MELILLA</c:v>
                </c:pt>
                <c:pt idx="7">
                  <c:v>BAHÍA DE CÁDIZ</c:v>
                </c:pt>
                <c:pt idx="8">
                  <c:v>MOTRIL</c:v>
                </c:pt>
                <c:pt idx="9">
                  <c:v>MÁLAGA</c:v>
                </c:pt>
              </c:strCache>
            </c:strRef>
          </c:cat>
          <c:val>
            <c:numRef>
              <c:f>'Ro-Ro remolques'!$G$39:$G$48</c:f>
              <c:numCache>
                <c:formatCode>General</c:formatCode>
                <c:ptCount val="10"/>
                <c:pt idx="0">
                  <c:v>157114</c:v>
                </c:pt>
                <c:pt idx="1">
                  <c:v>157594</c:v>
                </c:pt>
                <c:pt idx="2">
                  <c:v>140043</c:v>
                </c:pt>
                <c:pt idx="3">
                  <c:v>123461</c:v>
                </c:pt>
                <c:pt idx="4">
                  <c:v>82242</c:v>
                </c:pt>
                <c:pt idx="5">
                  <c:v>81619</c:v>
                </c:pt>
                <c:pt idx="6">
                  <c:v>19835</c:v>
                </c:pt>
                <c:pt idx="7">
                  <c:v>12709</c:v>
                </c:pt>
                <c:pt idx="8">
                  <c:v>6440</c:v>
                </c:pt>
                <c:pt idx="9">
                  <c:v>13846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C3F-41A4-807E-AEFB8F6026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TEUS!$F$38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TEUS!$E$39:$E$48</c:f>
              <c:strCache>
                <c:ptCount val="10"/>
                <c:pt idx="0">
                  <c:v>VALENCIA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CASTELLÓN</c:v>
                </c:pt>
                <c:pt idx="7">
                  <c:v>VIGO</c:v>
                </c:pt>
                <c:pt idx="8">
                  <c:v>ALICANTE</c:v>
                </c:pt>
                <c:pt idx="9">
                  <c:v>BALEARES</c:v>
                </c:pt>
              </c:strCache>
            </c:strRef>
          </c:cat>
          <c:val>
            <c:numRef>
              <c:f>TEUS!$F$39:$F$48</c:f>
              <c:numCache>
                <c:formatCode>General</c:formatCode>
                <c:ptCount val="10"/>
                <c:pt idx="0">
                  <c:v>2772986</c:v>
                </c:pt>
                <c:pt idx="1">
                  <c:v>2473245</c:v>
                </c:pt>
                <c:pt idx="2">
                  <c:v>1701144</c:v>
                </c:pt>
                <c:pt idx="3">
                  <c:v>617575</c:v>
                </c:pt>
                <c:pt idx="4">
                  <c:v>329301</c:v>
                </c:pt>
                <c:pt idx="5">
                  <c:v>226460</c:v>
                </c:pt>
                <c:pt idx="6">
                  <c:v>147760</c:v>
                </c:pt>
                <c:pt idx="7">
                  <c:v>106442</c:v>
                </c:pt>
                <c:pt idx="8">
                  <c:v>94710</c:v>
                </c:pt>
                <c:pt idx="9">
                  <c:v>74782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81-4557-896F-6DC27F5F9D57}"/>
            </c:ext>
          </c:extLst>
        </c:ser>
        <c:ser>
          <c:idx val="1"/>
          <c:order val="1"/>
          <c:tx>
            <c:strRef>
              <c:f>TEUS!$G$38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TEUS!$E$39:$E$48</c:f>
              <c:strCache>
                <c:ptCount val="10"/>
                <c:pt idx="0">
                  <c:v>VALENCIA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CASTELLÓN</c:v>
                </c:pt>
                <c:pt idx="7">
                  <c:v>VIGO</c:v>
                </c:pt>
                <c:pt idx="8">
                  <c:v>ALICANTE</c:v>
                </c:pt>
                <c:pt idx="9">
                  <c:v>BALEARES</c:v>
                </c:pt>
              </c:strCache>
            </c:strRef>
          </c:cat>
          <c:val>
            <c:numRef>
              <c:f>TEUS!$G$39:$G$48</c:f>
              <c:numCache>
                <c:formatCode>General</c:formatCode>
                <c:ptCount val="10"/>
                <c:pt idx="0">
                  <c:v>2738970</c:v>
                </c:pt>
                <c:pt idx="1">
                  <c:v>2755266</c:v>
                </c:pt>
                <c:pt idx="2">
                  <c:v>1295152</c:v>
                </c:pt>
                <c:pt idx="3">
                  <c:v>521401</c:v>
                </c:pt>
                <c:pt idx="4">
                  <c:v>338461</c:v>
                </c:pt>
                <c:pt idx="5">
                  <c:v>208751</c:v>
                </c:pt>
                <c:pt idx="6">
                  <c:v>129106</c:v>
                </c:pt>
                <c:pt idx="7">
                  <c:v>111676</c:v>
                </c:pt>
                <c:pt idx="8">
                  <c:v>90369</c:v>
                </c:pt>
                <c:pt idx="9">
                  <c:v>80076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81-4557-896F-6DC27F5F9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en tránsito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tránsito'!$F$38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MÁLAGA</c:v>
                </c:pt>
                <c:pt idx="5">
                  <c:v>CASTELLÓN</c:v>
                </c:pt>
                <c:pt idx="6">
                  <c:v>MARÍN Y RÍA DE PONTEVEDRA</c:v>
                </c:pt>
                <c:pt idx="7">
                  <c:v>VIGO</c:v>
                </c:pt>
                <c:pt idx="8">
                  <c:v>SANTA CRUZ DE TENERIFE</c:v>
                </c:pt>
                <c:pt idx="9">
                  <c:v>TARRAGONA</c:v>
                </c:pt>
              </c:strCache>
            </c:strRef>
          </c:cat>
          <c:val>
            <c:numRef>
              <c:f>'TEUS tránsito'!$F$39:$F$48</c:f>
              <c:numCache>
                <c:formatCode>General</c:formatCode>
                <c:ptCount val="10"/>
                <c:pt idx="0">
                  <c:v>2265051</c:v>
                </c:pt>
                <c:pt idx="1">
                  <c:v>1506046</c:v>
                </c:pt>
                <c:pt idx="2">
                  <c:v>591739</c:v>
                </c:pt>
                <c:pt idx="3">
                  <c:v>304960</c:v>
                </c:pt>
                <c:pt idx="4">
                  <c:v>32412</c:v>
                </c:pt>
                <c:pt idx="5">
                  <c:v>23197</c:v>
                </c:pt>
                <c:pt idx="6">
                  <c:v>8582</c:v>
                </c:pt>
                <c:pt idx="7">
                  <c:v>6086</c:v>
                </c:pt>
                <c:pt idx="8">
                  <c:v>3755</c:v>
                </c:pt>
                <c:pt idx="9">
                  <c:v>3206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AA-4547-B11A-9C7F57FD97E8}"/>
            </c:ext>
          </c:extLst>
        </c:ser>
        <c:ser>
          <c:idx val="1"/>
          <c:order val="1"/>
          <c:tx>
            <c:strRef>
              <c:f>'TEUS tránsito'!$G$38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MÁLAGA</c:v>
                </c:pt>
                <c:pt idx="5">
                  <c:v>CASTELLÓN</c:v>
                </c:pt>
                <c:pt idx="6">
                  <c:v>MARÍN Y RÍA DE PONTEVEDRA</c:v>
                </c:pt>
                <c:pt idx="7">
                  <c:v>VIGO</c:v>
                </c:pt>
                <c:pt idx="8">
                  <c:v>SANTA CRUZ DE TENERIFE</c:v>
                </c:pt>
                <c:pt idx="9">
                  <c:v>TARRAGONA</c:v>
                </c:pt>
              </c:strCache>
            </c:strRef>
          </c:cat>
          <c:val>
            <c:numRef>
              <c:f>'TEUS tránsito'!$G$39:$G$48</c:f>
              <c:numCache>
                <c:formatCode>General</c:formatCode>
                <c:ptCount val="10"/>
                <c:pt idx="0">
                  <c:v>2536886</c:v>
                </c:pt>
                <c:pt idx="1">
                  <c:v>1437161</c:v>
                </c:pt>
                <c:pt idx="2">
                  <c:v>263088</c:v>
                </c:pt>
                <c:pt idx="3">
                  <c:v>233109</c:v>
                </c:pt>
                <c:pt idx="4">
                  <c:v>55819</c:v>
                </c:pt>
                <c:pt idx="5">
                  <c:v>7059</c:v>
                </c:pt>
                <c:pt idx="6">
                  <c:v>469</c:v>
                </c:pt>
                <c:pt idx="7">
                  <c:v>4616</c:v>
                </c:pt>
                <c:pt idx="8">
                  <c:v>1756</c:v>
                </c:pt>
                <c:pt idx="9">
                  <c:v>11906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AA-4547-B11A-9C7F57FD97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Contenedores entrada-salida nacional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nacional'!$E$39:$E$48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ALICANTE</c:v>
                </c:pt>
                <c:pt idx="5">
                  <c:v>BALEARES</c:v>
                </c:pt>
                <c:pt idx="6">
                  <c:v>SEVILLA</c:v>
                </c:pt>
                <c:pt idx="7">
                  <c:v>BILBAO</c:v>
                </c:pt>
                <c:pt idx="8">
                  <c:v>BAHÍA DE CÁDIZ</c:v>
                </c:pt>
                <c:pt idx="9">
                  <c:v>HUELVA</c:v>
                </c:pt>
              </c:strCache>
            </c:strRef>
          </c:cat>
          <c:val>
            <c:numRef>
              <c:f>'TEUS nacional'!$F$39:$F$48</c:f>
              <c:numCache>
                <c:formatCode>General</c:formatCode>
                <c:ptCount val="10"/>
                <c:pt idx="0">
                  <c:v>264850</c:v>
                </c:pt>
                <c:pt idx="1">
                  <c:v>199001</c:v>
                </c:pt>
                <c:pt idx="2">
                  <c:v>146226</c:v>
                </c:pt>
                <c:pt idx="3">
                  <c:v>113936</c:v>
                </c:pt>
                <c:pt idx="4">
                  <c:v>81950</c:v>
                </c:pt>
                <c:pt idx="5">
                  <c:v>74392</c:v>
                </c:pt>
                <c:pt idx="6">
                  <c:v>57574</c:v>
                </c:pt>
                <c:pt idx="7">
                  <c:v>40645</c:v>
                </c:pt>
                <c:pt idx="8">
                  <c:v>32087</c:v>
                </c:pt>
                <c:pt idx="9">
                  <c:v>24688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9CD-4070-A6B3-6D5A97642310}"/>
            </c:ext>
          </c:extLst>
        </c:ser>
        <c:ser>
          <c:idx val="1"/>
          <c:order val="1"/>
          <c:tx>
            <c:strRef>
              <c:f>'TEUS nacional'!$G$38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nacional'!$E$39:$E$48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ALICANTE</c:v>
                </c:pt>
                <c:pt idx="5">
                  <c:v>BALEARES</c:v>
                </c:pt>
                <c:pt idx="6">
                  <c:v>SEVILLA</c:v>
                </c:pt>
                <c:pt idx="7">
                  <c:v>BILBAO</c:v>
                </c:pt>
                <c:pt idx="8">
                  <c:v>BAHÍA DE CÁDIZ</c:v>
                </c:pt>
                <c:pt idx="9">
                  <c:v>HUELVA</c:v>
                </c:pt>
              </c:strCache>
            </c:strRef>
          </c:cat>
          <c:val>
            <c:numRef>
              <c:f>'TEUS nacional'!$G$39:$G$48</c:f>
              <c:numCache>
                <c:formatCode>General</c:formatCode>
                <c:ptCount val="10"/>
                <c:pt idx="0">
                  <c:v>241652</c:v>
                </c:pt>
                <c:pt idx="1">
                  <c:v>183253</c:v>
                </c:pt>
                <c:pt idx="2">
                  <c:v>139172</c:v>
                </c:pt>
                <c:pt idx="3">
                  <c:v>116328</c:v>
                </c:pt>
                <c:pt idx="4">
                  <c:v>76850</c:v>
                </c:pt>
                <c:pt idx="5">
                  <c:v>80024</c:v>
                </c:pt>
                <c:pt idx="6">
                  <c:v>83403</c:v>
                </c:pt>
                <c:pt idx="7">
                  <c:v>37893</c:v>
                </c:pt>
                <c:pt idx="8">
                  <c:v>24033</c:v>
                </c:pt>
                <c:pt idx="9">
                  <c:v>2092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9CD-4070-A6B3-6D5A976423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</a:t>
            </a:r>
            <a:r>
              <a:rPr lang="es-ES" b="1" baseline="0"/>
              <a:t> import-export exterior </a:t>
            </a:r>
            <a:r>
              <a:rPr lang="es-ES" b="1"/>
              <a:t>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exterior'!$F$38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exterior'!$E$39:$E$48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BAHÍA DE ALGECIRAS</c:v>
                </c:pt>
                <c:pt idx="4">
                  <c:v>CASTELLÓN</c:v>
                </c:pt>
                <c:pt idx="5">
                  <c:v>VIGO</c:v>
                </c:pt>
                <c:pt idx="6">
                  <c:v>LAS PALMAS</c:v>
                </c:pt>
                <c:pt idx="7">
                  <c:v>MARÍN Y RÍA DE PONTEVEDRA</c:v>
                </c:pt>
                <c:pt idx="8">
                  <c:v>CARTAGENA</c:v>
                </c:pt>
                <c:pt idx="9">
                  <c:v>GIJÓN</c:v>
                </c:pt>
              </c:strCache>
            </c:strRef>
          </c:cat>
          <c:val>
            <c:numRef>
              <c:f>'TEUS exterior'!$F$39:$F$48</c:f>
              <c:numCache>
                <c:formatCode>General</c:formatCode>
                <c:ptCount val="10"/>
                <c:pt idx="0">
                  <c:v>1153004</c:v>
                </c:pt>
                <c:pt idx="1">
                  <c:v>963086</c:v>
                </c:pt>
                <c:pt idx="2">
                  <c:v>286930</c:v>
                </c:pt>
                <c:pt idx="3">
                  <c:v>206106</c:v>
                </c:pt>
                <c:pt idx="4">
                  <c:v>123001</c:v>
                </c:pt>
                <c:pt idx="5">
                  <c:v>87079</c:v>
                </c:pt>
                <c:pt idx="6">
                  <c:v>47760</c:v>
                </c:pt>
                <c:pt idx="7">
                  <c:v>40559</c:v>
                </c:pt>
                <c:pt idx="8">
                  <c:v>38178</c:v>
                </c:pt>
                <c:pt idx="9">
                  <c:v>34706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3B1-4931-81CC-FB5A8794381F}"/>
            </c:ext>
          </c:extLst>
        </c:ser>
        <c:ser>
          <c:idx val="1"/>
          <c:order val="1"/>
          <c:tx>
            <c:strRef>
              <c:f>'TEUS exterior'!$G$38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exterior'!$E$39:$E$48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BAHÍA DE ALGECIRAS</c:v>
                </c:pt>
                <c:pt idx="4">
                  <c:v>CASTELLÓN</c:v>
                </c:pt>
                <c:pt idx="5">
                  <c:v>VIGO</c:v>
                </c:pt>
                <c:pt idx="6">
                  <c:v>LAS PALMAS</c:v>
                </c:pt>
                <c:pt idx="7">
                  <c:v>MARÍN Y RÍA DE PONTEVEDRA</c:v>
                </c:pt>
                <c:pt idx="8">
                  <c:v>CARTAGENA</c:v>
                </c:pt>
                <c:pt idx="9">
                  <c:v>GIJÓN</c:v>
                </c:pt>
              </c:strCache>
            </c:strRef>
          </c:cat>
          <c:val>
            <c:numRef>
              <c:f>'TEUS exterior'!$G$39:$G$48</c:f>
              <c:numCache>
                <c:formatCode>General</c:formatCode>
                <c:ptCount val="10"/>
                <c:pt idx="0">
                  <c:v>1185481</c:v>
                </c:pt>
                <c:pt idx="1">
                  <c:v>892891</c:v>
                </c:pt>
                <c:pt idx="2">
                  <c:v>299202</c:v>
                </c:pt>
                <c:pt idx="3">
                  <c:v>216515</c:v>
                </c:pt>
                <c:pt idx="4">
                  <c:v>117993</c:v>
                </c:pt>
                <c:pt idx="5">
                  <c:v>89784</c:v>
                </c:pt>
                <c:pt idx="6">
                  <c:v>46637</c:v>
                </c:pt>
                <c:pt idx="7">
                  <c:v>25165</c:v>
                </c:pt>
                <c:pt idx="8">
                  <c:v>39770</c:v>
                </c:pt>
                <c:pt idx="9">
                  <c:v>29746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3B1-4931-81CC-FB5A879438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nacional y exterior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 y exterior'!$F$38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 y exterior'!$E$39:$E$48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BAHÍA DE ALGECIRAS</c:v>
                </c:pt>
                <c:pt idx="6">
                  <c:v>CASTELLÓN</c:v>
                </c:pt>
                <c:pt idx="7">
                  <c:v>VIGO</c:v>
                </c:pt>
                <c:pt idx="8">
                  <c:v>ALICANTE</c:v>
                </c:pt>
                <c:pt idx="9">
                  <c:v>BALEARES</c:v>
                </c:pt>
              </c:strCache>
            </c:strRef>
          </c:cat>
          <c:val>
            <c:numRef>
              <c:f>'TEUS nacional y exterior'!$F$39:$F$48</c:f>
              <c:numCache>
                <c:formatCode>General</c:formatCode>
                <c:ptCount val="10"/>
                <c:pt idx="0">
                  <c:v>1266940</c:v>
                </c:pt>
                <c:pt idx="1">
                  <c:v>1109406</c:v>
                </c:pt>
                <c:pt idx="2">
                  <c:v>327575</c:v>
                </c:pt>
                <c:pt idx="3">
                  <c:v>312615</c:v>
                </c:pt>
                <c:pt idx="4">
                  <c:v>222705</c:v>
                </c:pt>
                <c:pt idx="5">
                  <c:v>208194</c:v>
                </c:pt>
                <c:pt idx="6">
                  <c:v>124563</c:v>
                </c:pt>
                <c:pt idx="7">
                  <c:v>100356</c:v>
                </c:pt>
                <c:pt idx="8">
                  <c:v>93117</c:v>
                </c:pt>
                <c:pt idx="9">
                  <c:v>74436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CE3-4F48-B95C-61012E314839}"/>
            </c:ext>
          </c:extLst>
        </c:ser>
        <c:ser>
          <c:idx val="1"/>
          <c:order val="1"/>
          <c:tx>
            <c:strRef>
              <c:f>'TEUS nacional y exterior'!$G$38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 y exterior'!$E$39:$E$48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BAHÍA DE ALGECIRAS</c:v>
                </c:pt>
                <c:pt idx="6">
                  <c:v>CASTELLÓN</c:v>
                </c:pt>
                <c:pt idx="7">
                  <c:v>VIGO</c:v>
                </c:pt>
                <c:pt idx="8">
                  <c:v>ALICANTE</c:v>
                </c:pt>
                <c:pt idx="9">
                  <c:v>BALEARES</c:v>
                </c:pt>
              </c:strCache>
            </c:strRef>
          </c:cat>
          <c:val>
            <c:numRef>
              <c:f>'TEUS nacional y exterior'!$G$39:$G$48</c:f>
              <c:numCache>
                <c:formatCode>General</c:formatCode>
                <c:ptCount val="10"/>
                <c:pt idx="0">
                  <c:v>1301809</c:v>
                </c:pt>
                <c:pt idx="1">
                  <c:v>1032065</c:v>
                </c:pt>
                <c:pt idx="2">
                  <c:v>337094</c:v>
                </c:pt>
                <c:pt idx="3">
                  <c:v>288292</c:v>
                </c:pt>
                <c:pt idx="4">
                  <c:v>206995</c:v>
                </c:pt>
                <c:pt idx="5">
                  <c:v>218380</c:v>
                </c:pt>
                <c:pt idx="6">
                  <c:v>122047</c:v>
                </c:pt>
                <c:pt idx="7">
                  <c:v>107060</c:v>
                </c:pt>
                <c:pt idx="8">
                  <c:v>86566</c:v>
                </c:pt>
                <c:pt idx="9">
                  <c:v>80076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CE3-4F48-B95C-61012E3148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200" b="1"/>
              <a:t>Pasajeros en régimen de transporte y de crucero (unidades)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total'!$F$38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total'!$E$39:$E$48</c:f>
              <c:strCache>
                <c:ptCount val="10"/>
                <c:pt idx="0">
                  <c:v>BALEARES</c:v>
                </c:pt>
                <c:pt idx="1">
                  <c:v>SANTA CRUZ DE TENERIFE</c:v>
                </c:pt>
                <c:pt idx="2">
                  <c:v>BAHÍA DE ALGECIRAS</c:v>
                </c:pt>
                <c:pt idx="3">
                  <c:v>BARCELONA</c:v>
                </c:pt>
                <c:pt idx="4">
                  <c:v>LAS PALMAS</c:v>
                </c:pt>
                <c:pt idx="5">
                  <c:v>CEUTA</c:v>
                </c:pt>
                <c:pt idx="6">
                  <c:v>VALENCIA</c:v>
                </c:pt>
                <c:pt idx="7">
                  <c:v>ALMERÍA</c:v>
                </c:pt>
                <c:pt idx="8">
                  <c:v>MELILLA</c:v>
                </c:pt>
                <c:pt idx="9">
                  <c:v>MÁLAGA</c:v>
                </c:pt>
              </c:strCache>
            </c:strRef>
          </c:cat>
          <c:val>
            <c:numRef>
              <c:f>'Pasajeros total'!$F$39:$F$48</c:f>
              <c:numCache>
                <c:formatCode>General</c:formatCode>
                <c:ptCount val="10"/>
                <c:pt idx="0">
                  <c:v>4353106</c:v>
                </c:pt>
                <c:pt idx="1">
                  <c:v>3109943</c:v>
                </c:pt>
                <c:pt idx="2">
                  <c:v>2856799</c:v>
                </c:pt>
                <c:pt idx="3">
                  <c:v>2115394</c:v>
                </c:pt>
                <c:pt idx="4">
                  <c:v>1297238</c:v>
                </c:pt>
                <c:pt idx="5">
                  <c:v>982597</c:v>
                </c:pt>
                <c:pt idx="6">
                  <c:v>536294</c:v>
                </c:pt>
                <c:pt idx="7">
                  <c:v>450524</c:v>
                </c:pt>
                <c:pt idx="8">
                  <c:v>430078</c:v>
                </c:pt>
                <c:pt idx="9">
                  <c:v>399743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9-4C98-84A1-68382162FF39}"/>
            </c:ext>
          </c:extLst>
        </c:ser>
        <c:ser>
          <c:idx val="1"/>
          <c:order val="1"/>
          <c:tx>
            <c:strRef>
              <c:f>'Pasajeros total'!$G$38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total'!$E$39:$E$48</c:f>
              <c:strCache>
                <c:ptCount val="10"/>
                <c:pt idx="0">
                  <c:v>BALEARES</c:v>
                </c:pt>
                <c:pt idx="1">
                  <c:v>SANTA CRUZ DE TENERIFE</c:v>
                </c:pt>
                <c:pt idx="2">
                  <c:v>BAHÍA DE ALGECIRAS</c:v>
                </c:pt>
                <c:pt idx="3">
                  <c:v>BARCELONA</c:v>
                </c:pt>
                <c:pt idx="4">
                  <c:v>LAS PALMAS</c:v>
                </c:pt>
                <c:pt idx="5">
                  <c:v>CEUTA</c:v>
                </c:pt>
                <c:pt idx="6">
                  <c:v>VALENCIA</c:v>
                </c:pt>
                <c:pt idx="7">
                  <c:v>ALMERÍA</c:v>
                </c:pt>
                <c:pt idx="8">
                  <c:v>MELILLA</c:v>
                </c:pt>
                <c:pt idx="9">
                  <c:v>MÁLAGA</c:v>
                </c:pt>
              </c:strCache>
            </c:strRef>
          </c:cat>
          <c:val>
            <c:numRef>
              <c:f>'Pasajeros total'!$G$39:$G$48</c:f>
              <c:numCache>
                <c:formatCode>General</c:formatCode>
                <c:ptCount val="10"/>
                <c:pt idx="0">
                  <c:v>4109185</c:v>
                </c:pt>
                <c:pt idx="1">
                  <c:v>3032172</c:v>
                </c:pt>
                <c:pt idx="2">
                  <c:v>2929781</c:v>
                </c:pt>
                <c:pt idx="3">
                  <c:v>2059827</c:v>
                </c:pt>
                <c:pt idx="4">
                  <c:v>1347869</c:v>
                </c:pt>
                <c:pt idx="5">
                  <c:v>1096020</c:v>
                </c:pt>
                <c:pt idx="6">
                  <c:v>438886</c:v>
                </c:pt>
                <c:pt idx="7">
                  <c:v>390128</c:v>
                </c:pt>
                <c:pt idx="8">
                  <c:v>444093</c:v>
                </c:pt>
                <c:pt idx="9">
                  <c:v>359987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49-4C98-84A1-68382162FF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de crucero</a:t>
            </a:r>
            <a:r>
              <a:rPr lang="es-ES" b="1" baseline="0"/>
              <a:t> </a:t>
            </a:r>
            <a:r>
              <a:rPr lang="es-ES" b="1"/>
              <a:t>(unidades)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crucero'!$F$38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crucero'!$E$39:$E$48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MÁLAGA</c:v>
                </c:pt>
                <c:pt idx="5">
                  <c:v>VALENCIA</c:v>
                </c:pt>
                <c:pt idx="6">
                  <c:v>BAHÍA DE CÁDIZ</c:v>
                </c:pt>
                <c:pt idx="7">
                  <c:v>CARTAGENA</c:v>
                </c:pt>
                <c:pt idx="8">
                  <c:v>A CORUÑA</c:v>
                </c:pt>
                <c:pt idx="9">
                  <c:v>VIGO</c:v>
                </c:pt>
              </c:strCache>
            </c:strRef>
          </c:cat>
          <c:val>
            <c:numRef>
              <c:f>'Pasajeros crucero'!$F$39:$F$48</c:f>
              <c:numCache>
                <c:formatCode>General</c:formatCode>
                <c:ptCount val="10"/>
                <c:pt idx="0">
                  <c:v>1361569</c:v>
                </c:pt>
                <c:pt idx="1">
                  <c:v>1066768</c:v>
                </c:pt>
                <c:pt idx="2">
                  <c:v>576644</c:v>
                </c:pt>
                <c:pt idx="3">
                  <c:v>408843</c:v>
                </c:pt>
                <c:pt idx="4">
                  <c:v>237986</c:v>
                </c:pt>
                <c:pt idx="5">
                  <c:v>185373</c:v>
                </c:pt>
                <c:pt idx="6">
                  <c:v>170602</c:v>
                </c:pt>
                <c:pt idx="7">
                  <c:v>116794</c:v>
                </c:pt>
                <c:pt idx="8">
                  <c:v>78758</c:v>
                </c:pt>
                <c:pt idx="9">
                  <c:v>72728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33-4D42-8054-FB25044FA241}"/>
            </c:ext>
          </c:extLst>
        </c:ser>
        <c:ser>
          <c:idx val="1"/>
          <c:order val="1"/>
          <c:tx>
            <c:strRef>
              <c:f>'Pasajeros crucero'!$G$38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crucero'!$E$39:$E$48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MÁLAGA</c:v>
                </c:pt>
                <c:pt idx="5">
                  <c:v>VALENCIA</c:v>
                </c:pt>
                <c:pt idx="6">
                  <c:v>BAHÍA DE CÁDIZ</c:v>
                </c:pt>
                <c:pt idx="7">
                  <c:v>CARTAGENA</c:v>
                </c:pt>
                <c:pt idx="8">
                  <c:v>A CORUÑA</c:v>
                </c:pt>
                <c:pt idx="9">
                  <c:v>VIGO</c:v>
                </c:pt>
              </c:strCache>
            </c:strRef>
          </c:cat>
          <c:val>
            <c:numRef>
              <c:f>'Pasajeros crucero'!$G$39:$G$48</c:f>
              <c:numCache>
                <c:formatCode>General</c:formatCode>
                <c:ptCount val="10"/>
                <c:pt idx="0">
                  <c:v>1379300</c:v>
                </c:pt>
                <c:pt idx="1">
                  <c:v>1003767</c:v>
                </c:pt>
                <c:pt idx="2">
                  <c:v>633583</c:v>
                </c:pt>
                <c:pt idx="3">
                  <c:v>476435</c:v>
                </c:pt>
                <c:pt idx="4">
                  <c:v>209902</c:v>
                </c:pt>
                <c:pt idx="5">
                  <c:v>177618</c:v>
                </c:pt>
                <c:pt idx="6">
                  <c:v>163705</c:v>
                </c:pt>
                <c:pt idx="7">
                  <c:v>85045</c:v>
                </c:pt>
                <c:pt idx="8">
                  <c:v>54933</c:v>
                </c:pt>
                <c:pt idx="9">
                  <c:v>88451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33-4D42-8054-FB25044FA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Automóviles </a:t>
            </a:r>
            <a:r>
              <a:rPr lang="es-ES" sz="1300" b="1" baseline="0"/>
              <a:t>en régimen de pasaje </a:t>
            </a:r>
            <a:r>
              <a:rPr lang="es-ES" sz="1300" b="1"/>
              <a:t>(uds.)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'Automóviles régimen pasaje'!$F$38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'Automóviles régimen pasaje'!$E$39:$E$48</c:f>
              <c:strCache>
                <c:ptCount val="10"/>
                <c:pt idx="0">
                  <c:v>SANTA CRUZ DE TENERIFE</c:v>
                </c:pt>
                <c:pt idx="1">
                  <c:v>BAHÍA DE ALGECIRAS</c:v>
                </c:pt>
                <c:pt idx="2">
                  <c:v>BALEARES</c:v>
                </c:pt>
                <c:pt idx="3">
                  <c:v>LAS PALMAS</c:v>
                </c:pt>
                <c:pt idx="4">
                  <c:v>CEUTA</c:v>
                </c:pt>
                <c:pt idx="5">
                  <c:v>BARCELONA</c:v>
                </c:pt>
                <c:pt idx="6">
                  <c:v>ALMERÍA</c:v>
                </c:pt>
                <c:pt idx="7">
                  <c:v>VALENCIA</c:v>
                </c:pt>
                <c:pt idx="8">
                  <c:v>MELILLA</c:v>
                </c:pt>
                <c:pt idx="9">
                  <c:v>SANTANDER</c:v>
                </c:pt>
              </c:strCache>
            </c:strRef>
          </c:cat>
          <c:val>
            <c:numRef>
              <c:f>'Automóviles régimen pasaje'!$F$39:$F$48</c:f>
              <c:numCache>
                <c:formatCode>General</c:formatCode>
                <c:ptCount val="10"/>
                <c:pt idx="0">
                  <c:v>669544</c:v>
                </c:pt>
                <c:pt idx="1">
                  <c:v>600615</c:v>
                </c:pt>
                <c:pt idx="2">
                  <c:v>319822</c:v>
                </c:pt>
                <c:pt idx="3">
                  <c:v>245195</c:v>
                </c:pt>
                <c:pt idx="4">
                  <c:v>181397</c:v>
                </c:pt>
                <c:pt idx="5">
                  <c:v>175594</c:v>
                </c:pt>
                <c:pt idx="6">
                  <c:v>95549</c:v>
                </c:pt>
                <c:pt idx="7">
                  <c:v>77074</c:v>
                </c:pt>
                <c:pt idx="8">
                  <c:v>76331</c:v>
                </c:pt>
                <c:pt idx="9">
                  <c:v>52126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A8-48F1-A969-06D1BE62219C}"/>
            </c:ext>
          </c:extLst>
        </c:ser>
        <c:ser>
          <c:idx val="1"/>
          <c:order val="1"/>
          <c:tx>
            <c:strRef>
              <c:f>'Automóviles régimen pasaje'!$G$38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'Automóviles régimen pasaje'!$E$39:$E$48</c:f>
              <c:strCache>
                <c:ptCount val="10"/>
                <c:pt idx="0">
                  <c:v>SANTA CRUZ DE TENERIFE</c:v>
                </c:pt>
                <c:pt idx="1">
                  <c:v>BAHÍA DE ALGECIRAS</c:v>
                </c:pt>
                <c:pt idx="2">
                  <c:v>BALEARES</c:v>
                </c:pt>
                <c:pt idx="3">
                  <c:v>LAS PALMAS</c:v>
                </c:pt>
                <c:pt idx="4">
                  <c:v>CEUTA</c:v>
                </c:pt>
                <c:pt idx="5">
                  <c:v>BARCELONA</c:v>
                </c:pt>
                <c:pt idx="6">
                  <c:v>ALMERÍA</c:v>
                </c:pt>
                <c:pt idx="7">
                  <c:v>VALENCIA</c:v>
                </c:pt>
                <c:pt idx="8">
                  <c:v>MELILLA</c:v>
                </c:pt>
                <c:pt idx="9">
                  <c:v>SANTANDER</c:v>
                </c:pt>
              </c:strCache>
            </c:strRef>
          </c:cat>
          <c:val>
            <c:numRef>
              <c:f>'Automóviles régimen pasaje'!$G$39:$G$48</c:f>
              <c:numCache>
                <c:formatCode>General</c:formatCode>
                <c:ptCount val="10"/>
                <c:pt idx="0">
                  <c:v>615603</c:v>
                </c:pt>
                <c:pt idx="1">
                  <c:v>606085</c:v>
                </c:pt>
                <c:pt idx="2">
                  <c:v>290546</c:v>
                </c:pt>
                <c:pt idx="3">
                  <c:v>234809</c:v>
                </c:pt>
                <c:pt idx="4">
                  <c:v>197809</c:v>
                </c:pt>
                <c:pt idx="5">
                  <c:v>159011</c:v>
                </c:pt>
                <c:pt idx="6">
                  <c:v>77006</c:v>
                </c:pt>
                <c:pt idx="7">
                  <c:v>51165</c:v>
                </c:pt>
                <c:pt idx="8">
                  <c:v>78973</c:v>
                </c:pt>
                <c:pt idx="9">
                  <c:v>46586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A8-48F1-A969-06D1BE6221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baseline="0">
                <a:effectLst/>
              </a:rPr>
              <a:t>Turismos, autobuses y camiones en régimen de mercancía (unidades)</a:t>
            </a:r>
            <a:endParaRPr lang="es-ES" sz="1200">
              <a:effectLst/>
            </a:endParaRPr>
          </a:p>
        </c:rich>
      </c:tx>
      <c:layout>
        <c:manualLayout>
          <c:xMode val="edge"/>
          <c:yMode val="edge"/>
          <c:x val="0.19276155717761556"/>
          <c:y val="8.6805555555555559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'Automóviles régimen mercancía'!$F$38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'Automóviles régimen mercancía'!$E$39:$E$48</c:f>
              <c:strCache>
                <c:ptCount val="10"/>
                <c:pt idx="0">
                  <c:v>BARCELONA</c:v>
                </c:pt>
                <c:pt idx="1">
                  <c:v>VALENCIA</c:v>
                </c:pt>
                <c:pt idx="2">
                  <c:v>SANTANDER</c:v>
                </c:pt>
                <c:pt idx="3">
                  <c:v>VIGO</c:v>
                </c:pt>
                <c:pt idx="4">
                  <c:v>PASAIA</c:v>
                </c:pt>
                <c:pt idx="5">
                  <c:v>TARRAGONA</c:v>
                </c:pt>
                <c:pt idx="6">
                  <c:v>BALEARES</c:v>
                </c:pt>
                <c:pt idx="7">
                  <c:v>LAS PALMAS</c:v>
                </c:pt>
                <c:pt idx="8">
                  <c:v>SANTA CRUZ DE TENERIFE</c:v>
                </c:pt>
                <c:pt idx="9">
                  <c:v>BAHÍA DE CÁDIZ</c:v>
                </c:pt>
              </c:strCache>
            </c:strRef>
          </c:cat>
          <c:val>
            <c:numRef>
              <c:f>'Automóviles régimen mercancía'!$F$39:$F$48</c:f>
              <c:numCache>
                <c:formatCode>General</c:formatCode>
                <c:ptCount val="10"/>
                <c:pt idx="0">
                  <c:v>510921</c:v>
                </c:pt>
                <c:pt idx="1">
                  <c:v>478851</c:v>
                </c:pt>
                <c:pt idx="2">
                  <c:v>306389</c:v>
                </c:pt>
                <c:pt idx="3">
                  <c:v>295727</c:v>
                </c:pt>
                <c:pt idx="4">
                  <c:v>142109</c:v>
                </c:pt>
                <c:pt idx="5">
                  <c:v>124792</c:v>
                </c:pt>
                <c:pt idx="6">
                  <c:v>90895</c:v>
                </c:pt>
                <c:pt idx="7">
                  <c:v>60590</c:v>
                </c:pt>
                <c:pt idx="8">
                  <c:v>43483</c:v>
                </c:pt>
                <c:pt idx="9">
                  <c:v>9061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95E-4CB1-BC10-BB76820302B1}"/>
            </c:ext>
          </c:extLst>
        </c:ser>
        <c:ser>
          <c:idx val="1"/>
          <c:order val="1"/>
          <c:tx>
            <c:strRef>
              <c:f>'Automóviles régimen mercancía'!$G$38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'Automóviles régimen mercancía'!$E$39:$E$48</c:f>
              <c:strCache>
                <c:ptCount val="10"/>
                <c:pt idx="0">
                  <c:v>BARCELONA</c:v>
                </c:pt>
                <c:pt idx="1">
                  <c:v>VALENCIA</c:v>
                </c:pt>
                <c:pt idx="2">
                  <c:v>SANTANDER</c:v>
                </c:pt>
                <c:pt idx="3">
                  <c:v>VIGO</c:v>
                </c:pt>
                <c:pt idx="4">
                  <c:v>PASAIA</c:v>
                </c:pt>
                <c:pt idx="5">
                  <c:v>TARRAGONA</c:v>
                </c:pt>
                <c:pt idx="6">
                  <c:v>BALEARES</c:v>
                </c:pt>
                <c:pt idx="7">
                  <c:v>LAS PALMAS</c:v>
                </c:pt>
                <c:pt idx="8">
                  <c:v>SANTA CRUZ DE TENERIFE</c:v>
                </c:pt>
                <c:pt idx="9">
                  <c:v>BAHÍA DE CÁDIZ</c:v>
                </c:pt>
              </c:strCache>
            </c:strRef>
          </c:cat>
          <c:val>
            <c:numRef>
              <c:f>'Automóviles régimen mercancía'!$G$39:$G$48</c:f>
              <c:numCache>
                <c:formatCode>General</c:formatCode>
                <c:ptCount val="10"/>
                <c:pt idx="0">
                  <c:v>560429</c:v>
                </c:pt>
                <c:pt idx="1">
                  <c:v>476181</c:v>
                </c:pt>
                <c:pt idx="2">
                  <c:v>295669</c:v>
                </c:pt>
                <c:pt idx="3">
                  <c:v>280207</c:v>
                </c:pt>
                <c:pt idx="4">
                  <c:v>162597</c:v>
                </c:pt>
                <c:pt idx="5">
                  <c:v>97100</c:v>
                </c:pt>
                <c:pt idx="6">
                  <c:v>100064</c:v>
                </c:pt>
                <c:pt idx="7">
                  <c:v>53905</c:v>
                </c:pt>
                <c:pt idx="8">
                  <c:v>35599</c:v>
                </c:pt>
                <c:pt idx="9">
                  <c:v>8646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95E-4CB1-BC10-BB76820302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Buques mercantes (unidades)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número'!$F$38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número'!$E$39:$E$48</c:f>
              <c:strCache>
                <c:ptCount val="10"/>
                <c:pt idx="0">
                  <c:v>BALEARES</c:v>
                </c:pt>
                <c:pt idx="1">
                  <c:v>BAHÍA DE ALGECIRAS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CEUTA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HUELVA</c:v>
                </c:pt>
              </c:strCache>
            </c:strRef>
          </c:cat>
          <c:val>
            <c:numRef>
              <c:f>'Buques número'!$F$39:$F$48</c:f>
              <c:numCache>
                <c:formatCode>General</c:formatCode>
                <c:ptCount val="10"/>
                <c:pt idx="0">
                  <c:v>24998</c:v>
                </c:pt>
                <c:pt idx="1">
                  <c:v>16036</c:v>
                </c:pt>
                <c:pt idx="2">
                  <c:v>7319</c:v>
                </c:pt>
                <c:pt idx="3">
                  <c:v>6681</c:v>
                </c:pt>
                <c:pt idx="4">
                  <c:v>6108</c:v>
                </c:pt>
                <c:pt idx="5">
                  <c:v>5073</c:v>
                </c:pt>
                <c:pt idx="6">
                  <c:v>4417</c:v>
                </c:pt>
                <c:pt idx="7">
                  <c:v>1641</c:v>
                </c:pt>
                <c:pt idx="8">
                  <c:v>1546</c:v>
                </c:pt>
                <c:pt idx="9">
                  <c:v>1320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E-4285-AC94-5C8F6CE61FDF}"/>
            </c:ext>
          </c:extLst>
        </c:ser>
        <c:ser>
          <c:idx val="1"/>
          <c:order val="1"/>
          <c:tx>
            <c:strRef>
              <c:f>'Buques número'!$G$38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número'!$E$39:$E$48</c:f>
              <c:strCache>
                <c:ptCount val="10"/>
                <c:pt idx="0">
                  <c:v>BALEARES</c:v>
                </c:pt>
                <c:pt idx="1">
                  <c:v>BAHÍA DE ALGECIRAS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CEUTA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HUELVA</c:v>
                </c:pt>
              </c:strCache>
            </c:strRef>
          </c:cat>
          <c:val>
            <c:numRef>
              <c:f>'Buques número'!$G$39:$G$48</c:f>
              <c:numCache>
                <c:formatCode>General</c:formatCode>
                <c:ptCount val="10"/>
                <c:pt idx="0">
                  <c:v>23195</c:v>
                </c:pt>
                <c:pt idx="1">
                  <c:v>16711</c:v>
                </c:pt>
                <c:pt idx="2">
                  <c:v>7147</c:v>
                </c:pt>
                <c:pt idx="3">
                  <c:v>6863</c:v>
                </c:pt>
                <c:pt idx="4">
                  <c:v>6143</c:v>
                </c:pt>
                <c:pt idx="5">
                  <c:v>4982</c:v>
                </c:pt>
                <c:pt idx="6">
                  <c:v>4501</c:v>
                </c:pt>
                <c:pt idx="7">
                  <c:v>1598</c:v>
                </c:pt>
                <c:pt idx="8">
                  <c:v>1471</c:v>
                </c:pt>
                <c:pt idx="9">
                  <c:v>1201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E-4285-AC94-5C8F6CE61F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Buques mercantes (unidades de arqueo</a:t>
            </a:r>
            <a:r>
              <a:rPr lang="es-ES" sz="1300" b="1" baseline="0"/>
              <a:t> bruto</a:t>
            </a:r>
            <a:r>
              <a:rPr lang="es-ES" sz="1300" b="1"/>
              <a:t>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GT'!$F$38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GT'!$E$39:$E$48</c:f>
              <c:strCache>
                <c:ptCount val="10"/>
                <c:pt idx="0">
                  <c:v>BAHÍA DE ALGECIRAS</c:v>
                </c:pt>
                <c:pt idx="1">
                  <c:v>BARCELONA</c:v>
                </c:pt>
                <c:pt idx="2">
                  <c:v>VALENCIA</c:v>
                </c:pt>
                <c:pt idx="3">
                  <c:v>LAS PALMAS</c:v>
                </c:pt>
                <c:pt idx="4">
                  <c:v>BALEARES</c:v>
                </c:pt>
                <c:pt idx="5">
                  <c:v>SANTA CRUZ DE TENERIFE</c:v>
                </c:pt>
                <c:pt idx="6">
                  <c:v>CEUTA</c:v>
                </c:pt>
                <c:pt idx="7">
                  <c:v>TARRAGONA</c:v>
                </c:pt>
                <c:pt idx="8">
                  <c:v>BILBAO</c:v>
                </c:pt>
                <c:pt idx="9">
                  <c:v>CARTAGENA</c:v>
                </c:pt>
              </c:strCache>
            </c:strRef>
          </c:cat>
          <c:val>
            <c:numRef>
              <c:f>'Buques GT'!$F$39:$F$48</c:f>
              <c:numCache>
                <c:formatCode>General</c:formatCode>
                <c:ptCount val="10"/>
                <c:pt idx="0">
                  <c:v>234984082</c:v>
                </c:pt>
                <c:pt idx="1">
                  <c:v>181006723</c:v>
                </c:pt>
                <c:pt idx="2">
                  <c:v>144507466</c:v>
                </c:pt>
                <c:pt idx="3">
                  <c:v>132452989</c:v>
                </c:pt>
                <c:pt idx="4">
                  <c:v>125673725</c:v>
                </c:pt>
                <c:pt idx="5">
                  <c:v>100180580</c:v>
                </c:pt>
                <c:pt idx="6">
                  <c:v>35714432</c:v>
                </c:pt>
                <c:pt idx="7">
                  <c:v>28063834</c:v>
                </c:pt>
                <c:pt idx="8">
                  <c:v>26674134</c:v>
                </c:pt>
                <c:pt idx="9">
                  <c:v>23092169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EB-4DAA-8D87-9369A96FF9E3}"/>
            </c:ext>
          </c:extLst>
        </c:ser>
        <c:ser>
          <c:idx val="1"/>
          <c:order val="1"/>
          <c:tx>
            <c:strRef>
              <c:f>'Buques GT'!$G$38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GT'!$E$39:$E$48</c:f>
              <c:strCache>
                <c:ptCount val="10"/>
                <c:pt idx="0">
                  <c:v>BAHÍA DE ALGECIRAS</c:v>
                </c:pt>
                <c:pt idx="1">
                  <c:v>BARCELONA</c:v>
                </c:pt>
                <c:pt idx="2">
                  <c:v>VALENCIA</c:v>
                </c:pt>
                <c:pt idx="3">
                  <c:v>LAS PALMAS</c:v>
                </c:pt>
                <c:pt idx="4">
                  <c:v>BALEARES</c:v>
                </c:pt>
                <c:pt idx="5">
                  <c:v>SANTA CRUZ DE TENERIFE</c:v>
                </c:pt>
                <c:pt idx="6">
                  <c:v>CEUTA</c:v>
                </c:pt>
                <c:pt idx="7">
                  <c:v>TARRAGONA</c:v>
                </c:pt>
                <c:pt idx="8">
                  <c:v>BILBAO</c:v>
                </c:pt>
                <c:pt idx="9">
                  <c:v>CARTAGENA</c:v>
                </c:pt>
              </c:strCache>
            </c:strRef>
          </c:cat>
          <c:val>
            <c:numRef>
              <c:f>'Buques GT'!$G$39:$G$48</c:f>
              <c:numCache>
                <c:formatCode>General</c:formatCode>
                <c:ptCount val="10"/>
                <c:pt idx="0">
                  <c:v>258541008</c:v>
                </c:pt>
                <c:pt idx="1">
                  <c:v>174805077</c:v>
                </c:pt>
                <c:pt idx="2">
                  <c:v>147146703</c:v>
                </c:pt>
                <c:pt idx="3">
                  <c:v>137396351</c:v>
                </c:pt>
                <c:pt idx="4">
                  <c:v>119316905</c:v>
                </c:pt>
                <c:pt idx="5">
                  <c:v>98249136</c:v>
                </c:pt>
                <c:pt idx="6">
                  <c:v>35737299</c:v>
                </c:pt>
                <c:pt idx="7">
                  <c:v>26150017</c:v>
                </c:pt>
                <c:pt idx="8">
                  <c:v>25019425</c:v>
                </c:pt>
                <c:pt idx="9">
                  <c:v>20947918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EB-4DAA-8D87-9369A96FF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Cruceros (unidades)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Cruceros!$F$38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Cruceros!$E$39:$E$48</c:f>
              <c:strCache>
                <c:ptCount val="10"/>
                <c:pt idx="0">
                  <c:v>BALEARES</c:v>
                </c:pt>
                <c:pt idx="1">
                  <c:v>BARCELONA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MÁLAGA</c:v>
                </c:pt>
                <c:pt idx="5">
                  <c:v>BAHÍA DE CÁDIZ</c:v>
                </c:pt>
                <c:pt idx="6">
                  <c:v>VALENCIA</c:v>
                </c:pt>
                <c:pt idx="7">
                  <c:v>CARTAGENA</c:v>
                </c:pt>
                <c:pt idx="8">
                  <c:v>A CORUÑA</c:v>
                </c:pt>
                <c:pt idx="9">
                  <c:v>VIGO</c:v>
                </c:pt>
              </c:strCache>
            </c:strRef>
          </c:cat>
          <c:val>
            <c:numRef>
              <c:f>Cruceros!$F$39:$F$48</c:f>
              <c:numCache>
                <c:formatCode>General</c:formatCode>
                <c:ptCount val="10"/>
                <c:pt idx="0">
                  <c:v>426</c:v>
                </c:pt>
                <c:pt idx="1">
                  <c:v>391</c:v>
                </c:pt>
                <c:pt idx="2">
                  <c:v>259</c:v>
                </c:pt>
                <c:pt idx="3">
                  <c:v>241</c:v>
                </c:pt>
                <c:pt idx="4">
                  <c:v>145</c:v>
                </c:pt>
                <c:pt idx="5">
                  <c:v>139</c:v>
                </c:pt>
                <c:pt idx="6">
                  <c:v>87</c:v>
                </c:pt>
                <c:pt idx="7">
                  <c:v>70</c:v>
                </c:pt>
                <c:pt idx="8">
                  <c:v>59</c:v>
                </c:pt>
                <c:pt idx="9">
                  <c:v>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4-4192-9F2B-94CFF37A246E}"/>
            </c:ext>
          </c:extLst>
        </c:ser>
        <c:ser>
          <c:idx val="1"/>
          <c:order val="1"/>
          <c:tx>
            <c:strRef>
              <c:f>Cruceros!$G$38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Cruceros!$E$39:$E$48</c:f>
              <c:strCache>
                <c:ptCount val="10"/>
                <c:pt idx="0">
                  <c:v>BALEARES</c:v>
                </c:pt>
                <c:pt idx="1">
                  <c:v>BARCELONA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MÁLAGA</c:v>
                </c:pt>
                <c:pt idx="5">
                  <c:v>BAHÍA DE CÁDIZ</c:v>
                </c:pt>
                <c:pt idx="6">
                  <c:v>VALENCIA</c:v>
                </c:pt>
                <c:pt idx="7">
                  <c:v>CARTAGENA</c:v>
                </c:pt>
                <c:pt idx="8">
                  <c:v>A CORUÑA</c:v>
                </c:pt>
                <c:pt idx="9">
                  <c:v>VIGO</c:v>
                </c:pt>
              </c:strCache>
            </c:strRef>
          </c:cat>
          <c:val>
            <c:numRef>
              <c:f>Cruceros!$G$39:$G$48</c:f>
              <c:numCache>
                <c:formatCode>General</c:formatCode>
                <c:ptCount val="10"/>
                <c:pt idx="0">
                  <c:v>380</c:v>
                </c:pt>
                <c:pt idx="1">
                  <c:v>376</c:v>
                </c:pt>
                <c:pt idx="2">
                  <c:v>278</c:v>
                </c:pt>
                <c:pt idx="3">
                  <c:v>265</c:v>
                </c:pt>
                <c:pt idx="4">
                  <c:v>121</c:v>
                </c:pt>
                <c:pt idx="5">
                  <c:v>134</c:v>
                </c:pt>
                <c:pt idx="6">
                  <c:v>86</c:v>
                </c:pt>
                <c:pt idx="7">
                  <c:v>55</c:v>
                </c:pt>
                <c:pt idx="8">
                  <c:v>47</c:v>
                </c:pt>
                <c:pt idx="9">
                  <c:v>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84-4192-9F2B-94CFF37A2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chart" Target="../charts/chart4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chart" Target="../charts/chart5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chart" Target="../charts/chart6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chart" Target="../charts/chart7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chart" Target="../charts/chart8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chart" Target="../charts/chart9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chart" Target="../charts/chart10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image" Target="../media/image3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image" Target="../media/image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image" Target="../media/image5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image" Target="../media/image6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image" Target="../media/image7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image" Target="../media/image8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image" Target="../media/image9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image" Target="../media/image10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9.xml"/><Relationship Id="rId1" Type="http://schemas.openxmlformats.org/officeDocument/2006/relationships/image" Target="../media/image11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image" Target="../media/image12.emf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1.xml"/><Relationship Id="rId1" Type="http://schemas.openxmlformats.org/officeDocument/2006/relationships/image" Target="../media/image13.emf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2.xml"/><Relationship Id="rId1" Type="http://schemas.openxmlformats.org/officeDocument/2006/relationships/image" Target="../media/image14.emf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3.xml"/><Relationship Id="rId1" Type="http://schemas.openxmlformats.org/officeDocument/2006/relationships/image" Target="../media/image6.emf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4.xml"/><Relationship Id="rId1" Type="http://schemas.openxmlformats.org/officeDocument/2006/relationships/image" Target="../media/image15.emf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5.xml"/><Relationship Id="rId1" Type="http://schemas.openxmlformats.org/officeDocument/2006/relationships/image" Target="../media/image16.emf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6.xml"/><Relationship Id="rId1" Type="http://schemas.openxmlformats.org/officeDocument/2006/relationships/image" Target="../media/image17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2</xdr:rowOff>
    </xdr:from>
    <xdr:to>
      <xdr:col>4</xdr:col>
      <xdr:colOff>657225</xdr:colOff>
      <xdr:row>2</xdr:row>
      <xdr:rowOff>121791</xdr:rowOff>
    </xdr:to>
    <xdr:pic>
      <xdr:nvPicPr>
        <xdr:cNvPr id="2" name="Imagen 1" descr="LOGOS PdE 2013 documentos comunes y Presentaciones">
          <a:extLst>
            <a:ext uri="{FF2B5EF4-FFF2-40B4-BE49-F238E27FC236}">
              <a16:creationId xmlns:a16="http://schemas.microsoft.com/office/drawing/2014/main" id="{6B629D76-1AC7-4832-BC6D-017326DA5A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2"/>
          <a:ext cx="3552824" cy="6075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179250</xdr:colOff>
      <xdr:row>1</xdr:row>
      <xdr:rowOff>182250</xdr:rowOff>
    </xdr:to>
    <xdr:pic>
      <xdr:nvPicPr>
        <xdr:cNvPr id="3" name="LogoRes06">
          <a:extLst>
            <a:ext uri="{FF2B5EF4-FFF2-40B4-BE49-F238E27FC236}">
              <a16:creationId xmlns:a16="http://schemas.microsoft.com/office/drawing/2014/main" id="{2A8882D9-84C9-4CFD-AD96-292E3518332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4" name="LogoRes06">
          <a:extLst>
            <a:ext uri="{FF2B5EF4-FFF2-40B4-BE49-F238E27FC236}">
              <a16:creationId xmlns:a16="http://schemas.microsoft.com/office/drawing/2014/main" id="{07132899-A0B5-48AF-AEE9-AC4C22F0247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169725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F51069B8-118D-46B4-84DD-4982B95D048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169725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BC0B3870-0F71-4C21-9AF8-62D6F2ABE3E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169725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4122B706-5531-43B5-B6EC-904FEE9C57A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169725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FCA2F5E7-F48C-464A-80B3-2B229F4A979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013CD5EE-0967-49B2-955B-ABAFACDF6F9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3405D1E3-DC98-4CCA-B348-8DE40025D0A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169725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12FA1781-E255-44D1-8AEC-8B77D474FEB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E6493897-CDCF-4E6D-83E5-AE83812F58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169725</xdr:colOff>
      <xdr:row>1</xdr:row>
      <xdr:rowOff>182250</xdr:rowOff>
    </xdr:to>
    <xdr:pic>
      <xdr:nvPicPr>
        <xdr:cNvPr id="4" name="LogoRes06">
          <a:extLst>
            <a:ext uri="{FF2B5EF4-FFF2-40B4-BE49-F238E27FC236}">
              <a16:creationId xmlns:a16="http://schemas.microsoft.com/office/drawing/2014/main" id="{CFF6F62D-0E0E-4178-9F5B-C92166962C2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E7C3F1A4-B6EB-43C3-90DB-1CF81E2F16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169725</xdr:colOff>
      <xdr:row>1</xdr:row>
      <xdr:rowOff>182250</xdr:rowOff>
    </xdr:to>
    <xdr:pic>
      <xdr:nvPicPr>
        <xdr:cNvPr id="4" name="LogoRes06">
          <a:extLst>
            <a:ext uri="{FF2B5EF4-FFF2-40B4-BE49-F238E27FC236}">
              <a16:creationId xmlns:a16="http://schemas.microsoft.com/office/drawing/2014/main" id="{E1A18BC5-8EBA-4E51-B4E0-C354BEADFA3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9217" name="LogoRes07">
          <a:extLst>
            <a:ext uri="{FF2B5EF4-FFF2-40B4-BE49-F238E27FC236}">
              <a16:creationId xmlns:a16="http://schemas.microsoft.com/office/drawing/2014/main" id="{00000000-0008-0000-0800-0000012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0241" name="LogoRes07_1">
          <a:extLst>
            <a:ext uri="{FF2B5EF4-FFF2-40B4-BE49-F238E27FC236}">
              <a16:creationId xmlns:a16="http://schemas.microsoft.com/office/drawing/2014/main" id="{00000000-0008-0000-0900-0000012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2289" name="LogoRes09">
          <a:extLst>
            <a:ext uri="{FF2B5EF4-FFF2-40B4-BE49-F238E27FC236}">
              <a16:creationId xmlns:a16="http://schemas.microsoft.com/office/drawing/2014/main" id="{00000000-0008-0000-0B00-0000013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" name="LogoRes0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3313" name="LogoRes10">
          <a:extLst>
            <a:ext uri="{FF2B5EF4-FFF2-40B4-BE49-F238E27FC236}">
              <a16:creationId xmlns:a16="http://schemas.microsoft.com/office/drawing/2014/main" id="{00000000-0008-0000-0D00-0000013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4337" name="LogoRes10_1">
          <a:extLst>
            <a:ext uri="{FF2B5EF4-FFF2-40B4-BE49-F238E27FC236}">
              <a16:creationId xmlns:a16="http://schemas.microsoft.com/office/drawing/2014/main" id="{00000000-0008-0000-0E00-0000013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5361" name="LogoRes10_2">
          <a:extLst>
            <a:ext uri="{FF2B5EF4-FFF2-40B4-BE49-F238E27FC236}">
              <a16:creationId xmlns:a16="http://schemas.microsoft.com/office/drawing/2014/main" id="{00000000-0008-0000-0F00-0000013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6385" name="LogoRes10_3">
          <a:extLst>
            <a:ext uri="{FF2B5EF4-FFF2-40B4-BE49-F238E27FC236}">
              <a16:creationId xmlns:a16="http://schemas.microsoft.com/office/drawing/2014/main" id="{00000000-0008-0000-1000-0000014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7409" name="LogoRes10_4">
          <a:extLst>
            <a:ext uri="{FF2B5EF4-FFF2-40B4-BE49-F238E27FC236}">
              <a16:creationId xmlns:a16="http://schemas.microsoft.com/office/drawing/2014/main" id="{00000000-0008-0000-1100-0000014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8433" name="LogoRes11">
          <a:extLst>
            <a:ext uri="{FF2B5EF4-FFF2-40B4-BE49-F238E27FC236}">
              <a16:creationId xmlns:a16="http://schemas.microsoft.com/office/drawing/2014/main" id="{00000000-0008-0000-1200-0000014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9457" name="LogoRes11_1">
          <a:extLst>
            <a:ext uri="{FF2B5EF4-FFF2-40B4-BE49-F238E27FC236}">
              <a16:creationId xmlns:a16="http://schemas.microsoft.com/office/drawing/2014/main" id="{00000000-0008-0000-1300-0000014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81" name="LogoRes11_2">
          <a:extLst>
            <a:ext uri="{FF2B5EF4-FFF2-40B4-BE49-F238E27FC236}">
              <a16:creationId xmlns:a16="http://schemas.microsoft.com/office/drawing/2014/main" id="{00000000-0008-0000-1400-0000015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" name="LogoRes0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2_1">
          <a:extLst>
            <a:ext uri="{FF2B5EF4-FFF2-40B4-BE49-F238E27FC236}">
              <a16:creationId xmlns:a16="http://schemas.microsoft.com/office/drawing/2014/main" id="{00000000-0008-0000-1600-0000015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2529" name="LogoRes12_2">
          <a:extLst>
            <a:ext uri="{FF2B5EF4-FFF2-40B4-BE49-F238E27FC236}">
              <a16:creationId xmlns:a16="http://schemas.microsoft.com/office/drawing/2014/main" id="{00000000-0008-0000-1700-0000015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2_3">
          <a:extLst>
            <a:ext uri="{FF2B5EF4-FFF2-40B4-BE49-F238E27FC236}">
              <a16:creationId xmlns:a16="http://schemas.microsoft.com/office/drawing/2014/main" id="{00000000-0008-0000-1800-0000015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72"/>
  <sheetViews>
    <sheetView topLeftCell="A7" workbookViewId="0">
      <selection activeCell="C35" sqref="C35"/>
    </sheetView>
  </sheetViews>
  <sheetFormatPr baseColWidth="10" defaultColWidth="11.5703125" defaultRowHeight="15" x14ac:dyDescent="0.25"/>
  <cols>
    <col min="1" max="1" width="8.7109375" style="74" customWidth="1"/>
    <col min="2" max="4" width="11.5703125" style="74"/>
    <col min="5" max="5" width="11.5703125" style="74" customWidth="1"/>
    <col min="6" max="10" width="11.5703125" style="74"/>
    <col min="11" max="11" width="9.7109375" style="74" customWidth="1"/>
    <col min="12" max="12" width="0" style="74" hidden="1" customWidth="1"/>
    <col min="13" max="16384" width="11.5703125" style="74"/>
  </cols>
  <sheetData>
    <row r="1" spans="7:9" ht="19.5" x14ac:dyDescent="0.25">
      <c r="I1" s="75" t="s">
        <v>60</v>
      </c>
    </row>
    <row r="2" spans="7:9" ht="18.75" x14ac:dyDescent="0.25">
      <c r="I2" s="76" t="s">
        <v>61</v>
      </c>
    </row>
    <row r="15" spans="7:9" ht="31.5" x14ac:dyDescent="0.25">
      <c r="G15" s="77" t="s">
        <v>62</v>
      </c>
    </row>
    <row r="16" spans="7:9" ht="23.25" x14ac:dyDescent="0.25">
      <c r="G16" s="78" t="s">
        <v>175</v>
      </c>
    </row>
    <row r="28" spans="6:11" x14ac:dyDescent="0.25">
      <c r="G28" s="79"/>
      <c r="H28" s="79"/>
      <c r="I28" s="79"/>
      <c r="J28" s="79"/>
    </row>
    <row r="29" spans="6:11" ht="14.45" customHeight="1" x14ac:dyDescent="0.25">
      <c r="F29" s="79"/>
      <c r="G29" s="79"/>
      <c r="H29" s="79"/>
      <c r="I29" s="79"/>
      <c r="J29" s="79"/>
      <c r="K29" s="80" t="s">
        <v>63</v>
      </c>
    </row>
    <row r="31" spans="6:11" x14ac:dyDescent="0.25">
      <c r="K31" s="81"/>
    </row>
    <row r="33" spans="2:6" ht="15.75" x14ac:dyDescent="0.25">
      <c r="F33" s="82" t="s">
        <v>64</v>
      </c>
    </row>
    <row r="34" spans="2:6" ht="15.75" x14ac:dyDescent="0.25">
      <c r="F34" s="82"/>
    </row>
    <row r="35" spans="2:6" ht="15.75" x14ac:dyDescent="0.25">
      <c r="C35" s="96"/>
    </row>
    <row r="36" spans="2:6" s="85" customFormat="1" ht="15.75" x14ac:dyDescent="0.25">
      <c r="B36" s="83" t="s">
        <v>65</v>
      </c>
      <c r="C36" s="84" t="s">
        <v>66</v>
      </c>
    </row>
    <row r="37" spans="2:6" s="85" customFormat="1" ht="15.75" x14ac:dyDescent="0.25">
      <c r="B37" s="83" t="s">
        <v>67</v>
      </c>
      <c r="C37" s="83" t="s">
        <v>68</v>
      </c>
    </row>
    <row r="38" spans="2:6" s="85" customFormat="1" ht="15.75" x14ac:dyDescent="0.25">
      <c r="B38" s="86" t="s">
        <v>69</v>
      </c>
      <c r="C38" s="86" t="s">
        <v>70</v>
      </c>
    </row>
    <row r="39" spans="2:6" s="85" customFormat="1" ht="15.75" x14ac:dyDescent="0.25">
      <c r="B39" s="83" t="s">
        <v>71</v>
      </c>
      <c r="C39" s="83" t="s">
        <v>72</v>
      </c>
    </row>
    <row r="40" spans="2:6" s="85" customFormat="1" ht="15.75" x14ac:dyDescent="0.25">
      <c r="B40" s="83" t="s">
        <v>73</v>
      </c>
      <c r="C40" s="83" t="s">
        <v>74</v>
      </c>
    </row>
    <row r="41" spans="2:6" s="85" customFormat="1" ht="15.75" x14ac:dyDescent="0.25">
      <c r="B41" s="83" t="s">
        <v>75</v>
      </c>
      <c r="C41" s="83" t="s">
        <v>76</v>
      </c>
    </row>
    <row r="42" spans="2:6" s="85" customFormat="1" ht="15.75" x14ac:dyDescent="0.25">
      <c r="B42" s="86" t="s">
        <v>77</v>
      </c>
      <c r="C42" s="86" t="s">
        <v>78</v>
      </c>
    </row>
    <row r="43" spans="2:6" s="85" customFormat="1" ht="15.75" x14ac:dyDescent="0.25">
      <c r="B43" s="83" t="s">
        <v>79</v>
      </c>
      <c r="C43" s="83" t="s">
        <v>4</v>
      </c>
    </row>
    <row r="44" spans="2:6" s="85" customFormat="1" ht="15.75" x14ac:dyDescent="0.25">
      <c r="B44" s="83" t="s">
        <v>80</v>
      </c>
      <c r="C44" s="83" t="s">
        <v>6</v>
      </c>
    </row>
    <row r="45" spans="2:6" s="85" customFormat="1" ht="15.75" x14ac:dyDescent="0.25">
      <c r="B45" s="86" t="s">
        <v>81</v>
      </c>
      <c r="C45" s="86" t="s">
        <v>162</v>
      </c>
    </row>
    <row r="46" spans="2:6" s="85" customFormat="1" ht="15.75" x14ac:dyDescent="0.25">
      <c r="B46" s="83" t="s">
        <v>82</v>
      </c>
      <c r="C46" s="83" t="s">
        <v>83</v>
      </c>
    </row>
    <row r="47" spans="2:6" s="85" customFormat="1" ht="15.75" x14ac:dyDescent="0.25">
      <c r="B47" s="83" t="s">
        <v>84</v>
      </c>
      <c r="C47" s="83" t="s">
        <v>85</v>
      </c>
    </row>
    <row r="48" spans="2:6" s="85" customFormat="1" ht="15.75" x14ac:dyDescent="0.25">
      <c r="B48" s="86" t="s">
        <v>86</v>
      </c>
      <c r="C48" s="86" t="s">
        <v>87</v>
      </c>
    </row>
    <row r="49" spans="2:3" s="85" customFormat="1" ht="15.75" x14ac:dyDescent="0.25">
      <c r="B49" s="83" t="s">
        <v>88</v>
      </c>
      <c r="C49" s="83" t="s">
        <v>21</v>
      </c>
    </row>
    <row r="50" spans="2:3" s="85" customFormat="1" ht="15.75" x14ac:dyDescent="0.25">
      <c r="B50" s="86" t="s">
        <v>89</v>
      </c>
      <c r="C50" s="86" t="s">
        <v>90</v>
      </c>
    </row>
    <row r="51" spans="2:3" s="85" customFormat="1" ht="15.75" x14ac:dyDescent="0.25">
      <c r="B51" s="83" t="s">
        <v>91</v>
      </c>
      <c r="C51" s="83" t="s">
        <v>92</v>
      </c>
    </row>
    <row r="52" spans="2:3" s="85" customFormat="1" ht="15.75" x14ac:dyDescent="0.25">
      <c r="B52" s="86" t="s">
        <v>93</v>
      </c>
      <c r="C52" s="86" t="s">
        <v>94</v>
      </c>
    </row>
    <row r="53" spans="2:3" s="85" customFormat="1" ht="15.75" x14ac:dyDescent="0.25">
      <c r="B53" s="86" t="s">
        <v>95</v>
      </c>
      <c r="C53" s="86" t="s">
        <v>96</v>
      </c>
    </row>
    <row r="54" spans="2:3" s="85" customFormat="1" ht="15.75" x14ac:dyDescent="0.25">
      <c r="B54" s="86" t="s">
        <v>97</v>
      </c>
      <c r="C54" s="86" t="s">
        <v>98</v>
      </c>
    </row>
    <row r="55" spans="2:3" s="85" customFormat="1" ht="15.75" x14ac:dyDescent="0.25">
      <c r="B55" s="86" t="s">
        <v>99</v>
      </c>
      <c r="C55" s="86" t="s">
        <v>100</v>
      </c>
    </row>
    <row r="56" spans="2:3" s="85" customFormat="1" ht="15.75" x14ac:dyDescent="0.25">
      <c r="B56" s="83" t="s">
        <v>101</v>
      </c>
      <c r="C56" s="83" t="s">
        <v>102</v>
      </c>
    </row>
    <row r="57" spans="2:3" s="85" customFormat="1" ht="15.75" x14ac:dyDescent="0.25">
      <c r="B57" s="86" t="s">
        <v>103</v>
      </c>
      <c r="C57" s="86" t="s">
        <v>104</v>
      </c>
    </row>
    <row r="58" spans="2:3" s="85" customFormat="1" ht="15.75" x14ac:dyDescent="0.25">
      <c r="B58" s="83" t="s">
        <v>115</v>
      </c>
      <c r="C58" s="83" t="s">
        <v>158</v>
      </c>
    </row>
    <row r="59" spans="2:3" s="85" customFormat="1" ht="15.75" x14ac:dyDescent="0.25">
      <c r="B59" s="83" t="s">
        <v>116</v>
      </c>
      <c r="C59" s="83" t="s">
        <v>105</v>
      </c>
    </row>
    <row r="60" spans="2:3" s="85" customFormat="1" ht="15.75" x14ac:dyDescent="0.25">
      <c r="B60" s="83" t="s">
        <v>106</v>
      </c>
      <c r="C60" s="83" t="s">
        <v>107</v>
      </c>
    </row>
    <row r="61" spans="2:3" s="85" customFormat="1" ht="15.75" x14ac:dyDescent="0.25">
      <c r="B61" s="86" t="s">
        <v>108</v>
      </c>
      <c r="C61" s="86" t="s">
        <v>109</v>
      </c>
    </row>
    <row r="62" spans="2:3" s="85" customFormat="1" ht="15.75" x14ac:dyDescent="0.25">
      <c r="B62" s="86" t="s">
        <v>110</v>
      </c>
      <c r="C62" s="86" t="s">
        <v>111</v>
      </c>
    </row>
    <row r="63" spans="2:3" x14ac:dyDescent="0.25">
      <c r="B63" s="85"/>
    </row>
    <row r="64" spans="2:3" x14ac:dyDescent="0.25">
      <c r="B64" s="85"/>
    </row>
    <row r="65" spans="2:2" x14ac:dyDescent="0.25">
      <c r="B65" s="85"/>
    </row>
    <row r="66" spans="2:2" x14ac:dyDescent="0.25">
      <c r="B66" s="85"/>
    </row>
    <row r="67" spans="2:2" x14ac:dyDescent="0.25">
      <c r="B67" s="85"/>
    </row>
    <row r="68" spans="2:2" x14ac:dyDescent="0.25">
      <c r="B68" s="85"/>
    </row>
    <row r="69" spans="2:2" x14ac:dyDescent="0.25">
      <c r="B69" s="85"/>
    </row>
    <row r="70" spans="2:2" x14ac:dyDescent="0.25">
      <c r="B70" s="85"/>
    </row>
    <row r="71" spans="2:2" x14ac:dyDescent="0.25">
      <c r="B71" s="85"/>
    </row>
    <row r="72" spans="2:2" x14ac:dyDescent="0.25">
      <c r="B72" s="85"/>
    </row>
  </sheetData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39"/>
  <sheetViews>
    <sheetView topLeftCell="B1" workbookViewId="0">
      <selection activeCell="I5" sqref="I5"/>
    </sheetView>
  </sheetViews>
  <sheetFormatPr baseColWidth="10" defaultColWidth="11.42578125" defaultRowHeight="15" x14ac:dyDescent="0.25"/>
  <cols>
    <col min="1" max="1" width="28.28515625" style="53" bestFit="1" customWidth="1"/>
    <col min="2" max="2" width="16" style="53" bestFit="1" customWidth="1"/>
    <col min="3" max="3" width="26.5703125" style="53" bestFit="1" customWidth="1"/>
    <col min="4" max="16384" width="11.42578125" style="53"/>
  </cols>
  <sheetData>
    <row r="1" spans="1:13" ht="22.5" customHeight="1" x14ac:dyDescent="0.35">
      <c r="D1" s="54" t="s">
        <v>26</v>
      </c>
    </row>
    <row r="4" spans="1:13" x14ac:dyDescent="0.25">
      <c r="F4" s="55"/>
      <c r="G4" s="55"/>
      <c r="I4" s="4" t="s">
        <v>177</v>
      </c>
    </row>
    <row r="6" spans="1:13" x14ac:dyDescent="0.25">
      <c r="A6" s="106" t="s">
        <v>28</v>
      </c>
      <c r="B6" s="107"/>
      <c r="C6" s="107"/>
      <c r="D6" s="103" t="s">
        <v>176</v>
      </c>
      <c r="E6" s="104"/>
      <c r="F6" s="103" t="s">
        <v>157</v>
      </c>
      <c r="G6" s="104"/>
      <c r="H6" s="105" t="s">
        <v>27</v>
      </c>
      <c r="I6" s="104"/>
    </row>
    <row r="7" spans="1:13" x14ac:dyDescent="0.25">
      <c r="A7" s="108"/>
      <c r="B7" s="108"/>
      <c r="C7" s="108"/>
      <c r="D7" s="56">
        <v>2016</v>
      </c>
      <c r="E7" s="56">
        <v>2017</v>
      </c>
      <c r="F7" s="56">
        <v>2016</v>
      </c>
      <c r="G7" s="56">
        <v>2017</v>
      </c>
      <c r="H7" s="56" t="s">
        <v>0</v>
      </c>
      <c r="I7" s="56" t="s">
        <v>2</v>
      </c>
    </row>
    <row r="8" spans="1:13" x14ac:dyDescent="0.25">
      <c r="A8" s="97" t="s">
        <v>10</v>
      </c>
      <c r="B8" s="97" t="s">
        <v>11</v>
      </c>
      <c r="C8" s="57" t="s">
        <v>12</v>
      </c>
      <c r="D8" s="58">
        <f>Líquidos!B35</f>
        <v>14517332</v>
      </c>
      <c r="E8" s="58">
        <f>Líquidos!C35</f>
        <v>16437092</v>
      </c>
      <c r="F8" s="58">
        <f>Líquidos!D35</f>
        <v>97010560</v>
      </c>
      <c r="G8" s="58">
        <f>Líquidos!E35</f>
        <v>102467052</v>
      </c>
      <c r="H8" s="58">
        <f>G8-F8</f>
        <v>5456492</v>
      </c>
      <c r="I8" s="59">
        <f>((G8*100/F8)-100)</f>
        <v>5.6246371529037731</v>
      </c>
    </row>
    <row r="9" spans="1:13" x14ac:dyDescent="0.25">
      <c r="A9" s="98"/>
      <c r="B9" s="100"/>
      <c r="C9" s="57" t="s">
        <v>13</v>
      </c>
      <c r="D9" s="58">
        <f>Sólidos!B35</f>
        <v>7434378</v>
      </c>
      <c r="E9" s="58">
        <f>Sólidos!C35</f>
        <v>8533490</v>
      </c>
      <c r="F9" s="58">
        <f>Sólidos!D35</f>
        <v>52866085</v>
      </c>
      <c r="G9" s="58">
        <f>Sólidos!E35</f>
        <v>55201823</v>
      </c>
      <c r="H9" s="58">
        <f t="shared" ref="H9:H19" si="0">G9-F9</f>
        <v>2335738</v>
      </c>
      <c r="I9" s="59">
        <f t="shared" ref="I9:I19" si="1">((G9*100/F9)-100)</f>
        <v>4.4182163290510346</v>
      </c>
    </row>
    <row r="10" spans="1:13" x14ac:dyDescent="0.25">
      <c r="A10" s="98"/>
      <c r="B10" s="97" t="s">
        <v>14</v>
      </c>
      <c r="C10" s="57" t="s">
        <v>15</v>
      </c>
      <c r="D10" s="58">
        <f>D12-D11</f>
        <v>5822257</v>
      </c>
      <c r="E10" s="58">
        <f t="shared" ref="E10:G10" si="2">E12-E11</f>
        <v>6231857</v>
      </c>
      <c r="F10" s="58">
        <f t="shared" si="2"/>
        <v>40384615</v>
      </c>
      <c r="G10" s="58">
        <f t="shared" si="2"/>
        <v>42327100</v>
      </c>
      <c r="H10" s="58">
        <f t="shared" si="0"/>
        <v>1942485</v>
      </c>
      <c r="I10" s="59">
        <f t="shared" si="1"/>
        <v>4.809962902952023</v>
      </c>
    </row>
    <row r="11" spans="1:13" x14ac:dyDescent="0.25">
      <c r="A11" s="98"/>
      <c r="B11" s="98"/>
      <c r="C11" s="57" t="s">
        <v>16</v>
      </c>
      <c r="D11" s="58">
        <f>'Mercancías contenedores'!B35</f>
        <v>14241571</v>
      </c>
      <c r="E11" s="58">
        <f>'Mercancías contenedores'!C35</f>
        <v>15509932</v>
      </c>
      <c r="F11" s="58">
        <f>'Mercancías contenedores'!D35</f>
        <v>97252393</v>
      </c>
      <c r="G11" s="58">
        <f>'Mercancías contenedores'!E35</f>
        <v>102356683</v>
      </c>
      <c r="H11" s="58">
        <f t="shared" si="0"/>
        <v>5104290</v>
      </c>
      <c r="I11" s="59">
        <f t="shared" si="1"/>
        <v>5.2484981012241008</v>
      </c>
    </row>
    <row r="12" spans="1:13" x14ac:dyDescent="0.25">
      <c r="A12" s="100"/>
      <c r="B12" s="100"/>
      <c r="C12" s="57" t="s">
        <v>1</v>
      </c>
      <c r="D12" s="58">
        <f>'Mercancía general'!B35</f>
        <v>20063828</v>
      </c>
      <c r="E12" s="58">
        <f>'Mercancía general'!C35</f>
        <v>21741789</v>
      </c>
      <c r="F12" s="58">
        <f>'Mercancía general'!D35</f>
        <v>137637008</v>
      </c>
      <c r="G12" s="58">
        <f>'Mercancía general'!E35</f>
        <v>144683783</v>
      </c>
      <c r="H12" s="58">
        <f t="shared" si="0"/>
        <v>7046775</v>
      </c>
      <c r="I12" s="59">
        <f t="shared" si="1"/>
        <v>5.1198257666281108</v>
      </c>
    </row>
    <row r="13" spans="1:13" x14ac:dyDescent="0.25">
      <c r="A13" s="60"/>
      <c r="B13" s="60"/>
      <c r="C13" s="95" t="s">
        <v>1</v>
      </c>
      <c r="D13" s="61">
        <f>+D8+D9+D12</f>
        <v>42015538</v>
      </c>
      <c r="E13" s="61">
        <f t="shared" ref="E13:G13" si="3">+E8+E9+E12</f>
        <v>46712371</v>
      </c>
      <c r="F13" s="61">
        <f t="shared" si="3"/>
        <v>287513653</v>
      </c>
      <c r="G13" s="61">
        <f t="shared" si="3"/>
        <v>302352658</v>
      </c>
      <c r="H13" s="61">
        <f t="shared" si="0"/>
        <v>14839005</v>
      </c>
      <c r="I13" s="62">
        <f t="shared" si="1"/>
        <v>5.1611479472941824</v>
      </c>
    </row>
    <row r="14" spans="1:13" x14ac:dyDescent="0.25">
      <c r="A14" s="97" t="s">
        <v>3</v>
      </c>
      <c r="B14" s="63" t="s">
        <v>4</v>
      </c>
      <c r="C14" s="57" t="s">
        <v>5</v>
      </c>
      <c r="D14" s="58">
        <f>Pesca!B35</f>
        <v>20645</v>
      </c>
      <c r="E14" s="58">
        <f>Pesca!C35</f>
        <v>23878</v>
      </c>
      <c r="F14" s="58">
        <f>Pesca!D35</f>
        <v>132716</v>
      </c>
      <c r="G14" s="58">
        <f>Pesca!E35</f>
        <v>138071</v>
      </c>
      <c r="H14" s="58">
        <f>G14-F14</f>
        <v>5355</v>
      </c>
      <c r="I14" s="59">
        <f t="shared" si="1"/>
        <v>4.0349317339280901</v>
      </c>
    </row>
    <row r="15" spans="1:13" x14ac:dyDescent="0.25">
      <c r="A15" s="98"/>
      <c r="B15" s="97" t="s">
        <v>6</v>
      </c>
      <c r="C15" s="72" t="s">
        <v>174</v>
      </c>
      <c r="D15" s="58">
        <f>'Avit. combustibles'!B35</f>
        <v>702349</v>
      </c>
      <c r="E15" s="58">
        <f>'Avit. combustibles'!C35</f>
        <v>661753</v>
      </c>
      <c r="F15" s="58">
        <f>'Avit. combustibles'!D35</f>
        <v>4875310</v>
      </c>
      <c r="G15" s="58">
        <f>'Avit. combustibles'!E35</f>
        <v>4426857</v>
      </c>
      <c r="H15" s="58">
        <f>G15-F15</f>
        <v>-448453</v>
      </c>
      <c r="I15" s="59">
        <f t="shared" si="1"/>
        <v>-9.198450970297273</v>
      </c>
      <c r="J15" s="64"/>
      <c r="K15" s="64"/>
      <c r="L15" s="64"/>
      <c r="M15" s="64"/>
    </row>
    <row r="16" spans="1:13" x14ac:dyDescent="0.25">
      <c r="A16" s="98"/>
      <c r="B16" s="100"/>
      <c r="C16" s="57" t="s">
        <v>7</v>
      </c>
      <c r="D16" s="58">
        <f>Avituallamiento!B35-'Resumen general'!D15</f>
        <v>191019</v>
      </c>
      <c r="E16" s="58">
        <f>Avituallamiento!C35-'Resumen general'!E15</f>
        <v>174418</v>
      </c>
      <c r="F16" s="58">
        <f>Avituallamiento!D35-'Resumen general'!F15</f>
        <v>1087938</v>
      </c>
      <c r="G16" s="58">
        <f>Avituallamiento!E35-'Resumen general'!G15</f>
        <v>1098896</v>
      </c>
      <c r="H16" s="58">
        <f>G16-F16</f>
        <v>10958</v>
      </c>
      <c r="I16" s="59">
        <f t="shared" si="1"/>
        <v>1.0072265147462502</v>
      </c>
    </row>
    <row r="17" spans="1:9" x14ac:dyDescent="0.25">
      <c r="A17" s="100"/>
      <c r="B17" s="63" t="s">
        <v>8</v>
      </c>
      <c r="C17" s="57" t="s">
        <v>9</v>
      </c>
      <c r="D17" s="58">
        <f>'Tráfico interior'!B35</f>
        <v>271748</v>
      </c>
      <c r="E17" s="58">
        <f>'Tráfico interior'!C35</f>
        <v>259983</v>
      </c>
      <c r="F17" s="58">
        <f>'Tráfico interior'!D35</f>
        <v>2010903</v>
      </c>
      <c r="G17" s="58">
        <f>'Tráfico interior'!E35</f>
        <v>1682667</v>
      </c>
      <c r="H17" s="58">
        <f t="shared" si="0"/>
        <v>-328236</v>
      </c>
      <c r="I17" s="59">
        <f t="shared" si="1"/>
        <v>-16.322816167661998</v>
      </c>
    </row>
    <row r="18" spans="1:9" x14ac:dyDescent="0.25">
      <c r="A18" s="65"/>
      <c r="B18" s="65"/>
      <c r="C18" s="95" t="s">
        <v>1</v>
      </c>
      <c r="D18" s="61">
        <f>+D14+D15+D16+D17</f>
        <v>1185761</v>
      </c>
      <c r="E18" s="61">
        <f t="shared" ref="E18:F18" si="4">+E14+E15+E16+E17</f>
        <v>1120032</v>
      </c>
      <c r="F18" s="61">
        <f t="shared" si="4"/>
        <v>8106867</v>
      </c>
      <c r="G18" s="61">
        <f>+G14+G15+G16+G17</f>
        <v>7346491</v>
      </c>
      <c r="H18" s="61">
        <f t="shared" si="0"/>
        <v>-760376</v>
      </c>
      <c r="I18" s="62">
        <f t="shared" si="1"/>
        <v>-9.3794063724000836</v>
      </c>
    </row>
    <row r="19" spans="1:9" x14ac:dyDescent="0.25">
      <c r="A19" s="66"/>
      <c r="B19" s="66"/>
      <c r="C19" s="71" t="s">
        <v>112</v>
      </c>
      <c r="D19" s="67">
        <f>+D13+D18</f>
        <v>43201299</v>
      </c>
      <c r="E19" s="67">
        <f t="shared" ref="E19:F19" si="5">+E13+E18</f>
        <v>47832403</v>
      </c>
      <c r="F19" s="67">
        <f t="shared" si="5"/>
        <v>295620520</v>
      </c>
      <c r="G19" s="67">
        <f>+G13+G18</f>
        <v>309699149</v>
      </c>
      <c r="H19" s="67">
        <f t="shared" si="0"/>
        <v>14078629</v>
      </c>
      <c r="I19" s="68">
        <f t="shared" si="1"/>
        <v>4.7623991054477557</v>
      </c>
    </row>
    <row r="20" spans="1:9" x14ac:dyDescent="0.25">
      <c r="A20" s="65"/>
      <c r="B20" s="65"/>
      <c r="I20" s="69"/>
    </row>
    <row r="21" spans="1:9" x14ac:dyDescent="0.25">
      <c r="A21" s="97" t="s">
        <v>17</v>
      </c>
      <c r="B21" s="97" t="s">
        <v>18</v>
      </c>
      <c r="C21" s="57" t="s">
        <v>19</v>
      </c>
      <c r="D21" s="58">
        <f>'Mercancías tránsito'!B35</f>
        <v>10039568</v>
      </c>
      <c r="E21" s="58">
        <f>'Mercancías tránsito'!C35</f>
        <v>11409722</v>
      </c>
      <c r="F21" s="58">
        <f>'Mercancías tránsito'!D35</f>
        <v>71026494</v>
      </c>
      <c r="G21" s="58">
        <f>'Mercancías tránsito'!E35</f>
        <v>76134322</v>
      </c>
      <c r="H21" s="58">
        <f>G21-F21</f>
        <v>5107828</v>
      </c>
      <c r="I21" s="59">
        <f t="shared" ref="I21:I36" si="6">((G21*100/F21)-100)</f>
        <v>7.1914404222176529</v>
      </c>
    </row>
    <row r="22" spans="1:9" x14ac:dyDescent="0.25">
      <c r="A22" s="98"/>
      <c r="B22" s="100"/>
      <c r="C22" s="57" t="s">
        <v>20</v>
      </c>
      <c r="D22" s="58">
        <f>'Mercan. contene. tránsito'!B35</f>
        <v>8173278</v>
      </c>
      <c r="E22" s="58">
        <f>'Mercan. contene. tránsito'!C35</f>
        <v>8989997</v>
      </c>
      <c r="F22" s="58">
        <f>'Mercan. contene. tránsito'!D35</f>
        <v>57021410</v>
      </c>
      <c r="G22" s="58">
        <f>'Mercan. contene. tránsito'!E35</f>
        <v>60586148</v>
      </c>
      <c r="H22" s="58">
        <f>G22-F22</f>
        <v>3564738</v>
      </c>
      <c r="I22" s="59">
        <f t="shared" si="6"/>
        <v>6.2515781353004058</v>
      </c>
    </row>
    <row r="23" spans="1:9" x14ac:dyDescent="0.25">
      <c r="A23" s="98"/>
      <c r="B23" s="97" t="s">
        <v>21</v>
      </c>
      <c r="C23" s="57" t="s">
        <v>22</v>
      </c>
      <c r="D23" s="58">
        <f>'Ro-Ro'!B35</f>
        <v>4697620</v>
      </c>
      <c r="E23" s="58">
        <f>'Ro-Ro'!C35</f>
        <v>5110679</v>
      </c>
      <c r="F23" s="58">
        <f>'Ro-Ro'!D35</f>
        <v>32594743</v>
      </c>
      <c r="G23" s="58">
        <f>'Ro-Ro'!E35</f>
        <v>34086329</v>
      </c>
      <c r="H23" s="58">
        <f t="shared" ref="H23:H36" si="7">G23-F23</f>
        <v>1491586</v>
      </c>
      <c r="I23" s="59">
        <f t="shared" si="6"/>
        <v>4.576155118020111</v>
      </c>
    </row>
    <row r="24" spans="1:9" x14ac:dyDescent="0.25">
      <c r="A24" s="98"/>
      <c r="B24" s="100"/>
      <c r="C24" s="72" t="s">
        <v>159</v>
      </c>
      <c r="D24" s="58">
        <f>'Ro-Ro remolques'!B35</f>
        <v>128718</v>
      </c>
      <c r="E24" s="58">
        <f>'Ro-Ro remolques'!C35</f>
        <v>126459</v>
      </c>
      <c r="F24" s="58">
        <f>'Ro-Ro remolques'!D35</f>
        <v>882963</v>
      </c>
      <c r="G24" s="58">
        <f>'Ro-Ro remolques'!E35</f>
        <v>821629</v>
      </c>
      <c r="H24" s="58">
        <f t="shared" si="7"/>
        <v>-61334</v>
      </c>
      <c r="I24" s="59">
        <f t="shared" ref="I24" si="8">((G24*100/F24)-100)</f>
        <v>-6.9463839368127509</v>
      </c>
    </row>
    <row r="25" spans="1:9" x14ac:dyDescent="0.25">
      <c r="A25" s="98"/>
      <c r="B25" s="101" t="s">
        <v>143</v>
      </c>
      <c r="C25" s="72" t="s">
        <v>142</v>
      </c>
      <c r="D25" s="58">
        <f>TEUS!B35</f>
        <v>1307602</v>
      </c>
      <c r="E25" s="58">
        <f>TEUS!C35</f>
        <v>1360119</v>
      </c>
      <c r="F25" s="58">
        <f>TEUS!D35</f>
        <v>8716393</v>
      </c>
      <c r="G25" s="58">
        <f>TEUS!E35</f>
        <v>8978732</v>
      </c>
      <c r="H25" s="58">
        <f t="shared" si="7"/>
        <v>262339</v>
      </c>
      <c r="I25" s="59">
        <f t="shared" si="6"/>
        <v>3.0097197315449193</v>
      </c>
    </row>
    <row r="26" spans="1:9" x14ac:dyDescent="0.25">
      <c r="A26" s="98"/>
      <c r="B26" s="98"/>
      <c r="C26" s="57" t="s">
        <v>144</v>
      </c>
      <c r="D26" s="58">
        <f>'TEUS tránsito'!B35</f>
        <v>677318</v>
      </c>
      <c r="E26" s="58">
        <f>'TEUS tránsito'!C35</f>
        <v>705669</v>
      </c>
      <c r="F26" s="58">
        <f>'TEUS tránsito'!D35</f>
        <v>4557471</v>
      </c>
      <c r="G26" s="58">
        <f>'TEUS tránsito'!E35</f>
        <v>4748849</v>
      </c>
      <c r="H26" s="58">
        <f t="shared" si="7"/>
        <v>191378</v>
      </c>
      <c r="I26" s="59">
        <f t="shared" si="6"/>
        <v>4.1992148715811908</v>
      </c>
    </row>
    <row r="27" spans="1:9" x14ac:dyDescent="0.25">
      <c r="A27" s="98"/>
      <c r="B27" s="98"/>
      <c r="C27" s="57" t="s">
        <v>145</v>
      </c>
      <c r="D27" s="58">
        <f>'TEUS nacional'!B35</f>
        <v>170713</v>
      </c>
      <c r="E27" s="58">
        <f>'TEUS nacional'!C35</f>
        <v>174900</v>
      </c>
      <c r="F27" s="58">
        <f>'TEUS nacional'!D35</f>
        <v>1100654</v>
      </c>
      <c r="G27" s="58">
        <f>'TEUS nacional'!E35</f>
        <v>1135314</v>
      </c>
      <c r="H27" s="58">
        <f t="shared" si="7"/>
        <v>34660</v>
      </c>
      <c r="I27" s="59">
        <f t="shared" si="6"/>
        <v>3.1490368453664814</v>
      </c>
    </row>
    <row r="28" spans="1:9" x14ac:dyDescent="0.25">
      <c r="A28" s="98"/>
      <c r="B28" s="98"/>
      <c r="C28" s="57" t="s">
        <v>146</v>
      </c>
      <c r="D28" s="58">
        <f>'TEUS exterior'!B35</f>
        <v>459571</v>
      </c>
      <c r="E28" s="58">
        <f>'TEUS exterior'!C35</f>
        <v>479461</v>
      </c>
      <c r="F28" s="58">
        <f>'TEUS exterior'!D35</f>
        <v>3058265</v>
      </c>
      <c r="G28" s="58">
        <f>'TEUS exterior'!E35</f>
        <v>3094472</v>
      </c>
      <c r="H28" s="58">
        <f t="shared" si="7"/>
        <v>36207</v>
      </c>
      <c r="I28" s="59">
        <f t="shared" si="6"/>
        <v>1.1839065614000077</v>
      </c>
    </row>
    <row r="29" spans="1:9" x14ac:dyDescent="0.25">
      <c r="A29" s="98"/>
      <c r="B29" s="100"/>
      <c r="C29" s="57" t="s">
        <v>147</v>
      </c>
      <c r="D29" s="58">
        <f>'TEUS nacional y exterior'!B35</f>
        <v>630284</v>
      </c>
      <c r="E29" s="58">
        <f>'TEUS nacional y exterior'!C35</f>
        <v>654452</v>
      </c>
      <c r="F29" s="58">
        <f>'TEUS nacional y exterior'!D35</f>
        <v>4158923</v>
      </c>
      <c r="G29" s="58">
        <f>'TEUS nacional y exterior'!E35</f>
        <v>4229885</v>
      </c>
      <c r="H29" s="58">
        <f t="shared" si="7"/>
        <v>70962</v>
      </c>
      <c r="I29" s="59">
        <f t="shared" si="6"/>
        <v>1.7062590483161131</v>
      </c>
    </row>
    <row r="30" spans="1:9" x14ac:dyDescent="0.25">
      <c r="A30" s="98"/>
      <c r="B30" s="97" t="s">
        <v>23</v>
      </c>
      <c r="C30" s="72" t="s">
        <v>149</v>
      </c>
      <c r="D30" s="58">
        <f>'Pasajeros total'!B35</f>
        <v>4371872</v>
      </c>
      <c r="E30" s="58">
        <f>'Pasajeros total'!C35</f>
        <v>4395394</v>
      </c>
      <c r="F30" s="58">
        <f>'Pasajeros total'!D35</f>
        <v>17201483</v>
      </c>
      <c r="G30" s="58">
        <f>'Pasajeros total'!E35</f>
        <v>17555035</v>
      </c>
      <c r="H30" s="58">
        <f t="shared" si="7"/>
        <v>353552</v>
      </c>
      <c r="I30" s="59">
        <f t="shared" si="6"/>
        <v>2.0553576688707551</v>
      </c>
    </row>
    <row r="31" spans="1:9" x14ac:dyDescent="0.25">
      <c r="A31" s="98"/>
      <c r="B31" s="100"/>
      <c r="C31" s="72" t="s">
        <v>148</v>
      </c>
      <c r="D31" s="58">
        <f>'Pasajeros crucero'!B35</f>
        <v>872059</v>
      </c>
      <c r="E31" s="58">
        <f>'Pasajeros crucero'!C35</f>
        <v>825240</v>
      </c>
      <c r="F31" s="58">
        <f>'Pasajeros crucero'!D35</f>
        <v>4431905</v>
      </c>
      <c r="G31" s="58">
        <f>'Pasajeros crucero'!E35</f>
        <v>4447345</v>
      </c>
      <c r="H31" s="58">
        <f t="shared" si="7"/>
        <v>15440</v>
      </c>
      <c r="I31" s="59">
        <f t="shared" si="6"/>
        <v>0.34838291885769479</v>
      </c>
    </row>
    <row r="32" spans="1:9" x14ac:dyDescent="0.25">
      <c r="A32" s="98"/>
      <c r="B32" s="101" t="s">
        <v>160</v>
      </c>
      <c r="C32" s="57" t="s">
        <v>150</v>
      </c>
      <c r="D32" s="58">
        <f>'Automóviles régimen pasaje'!B35</f>
        <v>696823</v>
      </c>
      <c r="E32" s="58">
        <f>'Automóviles régimen pasaje'!C35</f>
        <v>714927</v>
      </c>
      <c r="F32" s="58">
        <f>'Automóviles régimen pasaje'!D35</f>
        <v>2482783</v>
      </c>
      <c r="G32" s="58">
        <f>'Automóviles régimen pasaje'!E35</f>
        <v>2611848</v>
      </c>
      <c r="H32" s="58">
        <f t="shared" si="7"/>
        <v>129065</v>
      </c>
      <c r="I32" s="59">
        <f t="shared" si="6"/>
        <v>5.1984003434855168</v>
      </c>
    </row>
    <row r="33" spans="1:9" x14ac:dyDescent="0.25">
      <c r="A33" s="98"/>
      <c r="B33" s="100"/>
      <c r="C33" s="72" t="s">
        <v>120</v>
      </c>
      <c r="D33" s="58">
        <f>'Automóviles régimen mercancía'!B35</f>
        <v>300300</v>
      </c>
      <c r="E33" s="58">
        <f>'Automóviles régimen mercancía'!C35</f>
        <v>292918</v>
      </c>
      <c r="F33" s="58">
        <f>'Automóviles régimen mercancía'!D35</f>
        <v>2129473</v>
      </c>
      <c r="G33" s="58">
        <f>'Automóviles régimen mercancía'!E35</f>
        <v>2078413</v>
      </c>
      <c r="H33" s="58">
        <f t="shared" si="7"/>
        <v>-51060</v>
      </c>
      <c r="I33" s="59">
        <f t="shared" ref="I33" si="9">((G33*100/F33)-100)</f>
        <v>-2.397776351238079</v>
      </c>
    </row>
    <row r="34" spans="1:9" x14ac:dyDescent="0.25">
      <c r="A34" s="98"/>
      <c r="B34" s="97" t="s">
        <v>24</v>
      </c>
      <c r="C34" s="57" t="s">
        <v>151</v>
      </c>
      <c r="D34" s="58">
        <f>'Buques número'!B35</f>
        <v>15430</v>
      </c>
      <c r="E34" s="58">
        <f>'Buques número'!C35</f>
        <v>16191</v>
      </c>
      <c r="F34" s="58">
        <f>'Buques número'!D35</f>
        <v>85941</v>
      </c>
      <c r="G34" s="58">
        <f>'Buques número'!E35</f>
        <v>88178</v>
      </c>
      <c r="H34" s="58">
        <f t="shared" si="7"/>
        <v>2237</v>
      </c>
      <c r="I34" s="59">
        <f t="shared" si="6"/>
        <v>2.602948534459685</v>
      </c>
    </row>
    <row r="35" spans="1:9" x14ac:dyDescent="0.25">
      <c r="A35" s="98"/>
      <c r="B35" s="98"/>
      <c r="C35" s="57" t="s">
        <v>25</v>
      </c>
      <c r="D35" s="58">
        <f>'Buques GT'!B35</f>
        <v>198991307</v>
      </c>
      <c r="E35" s="58">
        <f>'Buques GT'!C35</f>
        <v>199209027</v>
      </c>
      <c r="F35" s="58">
        <f>'Buques GT'!D35</f>
        <v>1239090580</v>
      </c>
      <c r="G35" s="58">
        <f>'Buques GT'!E35</f>
        <v>1240795342</v>
      </c>
      <c r="H35" s="58">
        <f t="shared" si="7"/>
        <v>1704762</v>
      </c>
      <c r="I35" s="59">
        <f t="shared" si="6"/>
        <v>0.13758170932104008</v>
      </c>
    </row>
    <row r="36" spans="1:9" x14ac:dyDescent="0.25">
      <c r="A36" s="99"/>
      <c r="B36" s="102"/>
      <c r="C36" s="57" t="s">
        <v>152</v>
      </c>
      <c r="D36" s="58">
        <f>Cruceros!B35</f>
        <v>306</v>
      </c>
      <c r="E36" s="58">
        <f>Cruceros!C35</f>
        <v>300</v>
      </c>
      <c r="F36" s="58">
        <f>Cruceros!D35</f>
        <v>1957</v>
      </c>
      <c r="G36" s="58">
        <f>Cruceros!E35</f>
        <v>2041</v>
      </c>
      <c r="H36" s="58">
        <f t="shared" si="7"/>
        <v>84</v>
      </c>
      <c r="I36" s="59">
        <f t="shared" si="6"/>
        <v>4.2922841083290706</v>
      </c>
    </row>
    <row r="37" spans="1:9" x14ac:dyDescent="0.25">
      <c r="A37" s="73" t="s">
        <v>113</v>
      </c>
    </row>
    <row r="38" spans="1:9" x14ac:dyDescent="0.25">
      <c r="A38" s="73" t="s">
        <v>114</v>
      </c>
    </row>
    <row r="39" spans="1:9" x14ac:dyDescent="0.25">
      <c r="A39" s="70"/>
    </row>
  </sheetData>
  <mergeCells count="16">
    <mergeCell ref="D6:E6"/>
    <mergeCell ref="F6:G6"/>
    <mergeCell ref="H6:I6"/>
    <mergeCell ref="A6:C7"/>
    <mergeCell ref="A14:A17"/>
    <mergeCell ref="B15:B16"/>
    <mergeCell ref="A8:A12"/>
    <mergeCell ref="B8:B9"/>
    <mergeCell ref="B10:B12"/>
    <mergeCell ref="A21:A36"/>
    <mergeCell ref="B21:B22"/>
    <mergeCell ref="B25:B29"/>
    <mergeCell ref="B30:B31"/>
    <mergeCell ref="B34:B36"/>
    <mergeCell ref="B23:B24"/>
    <mergeCell ref="B32:B33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69"/>
  <sheetViews>
    <sheetView zoomScaleNormal="100" workbookViewId="0">
      <selection activeCell="G34" sqref="G34"/>
    </sheetView>
  </sheetViews>
  <sheetFormatPr baseColWidth="10" defaultRowHeight="15" x14ac:dyDescent="0.25"/>
  <cols>
    <col min="1" max="1" width="21.28515625" bestFit="1" customWidth="1"/>
    <col min="6" max="6" width="7.140625" customWidth="1"/>
  </cols>
  <sheetData>
    <row r="1" spans="1:12" s="2" customFormat="1" ht="22.5" customHeight="1" x14ac:dyDescent="0.35">
      <c r="F1" s="3" t="s">
        <v>165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julio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20">
        <v>1091821</v>
      </c>
      <c r="C7" s="20">
        <v>1587818</v>
      </c>
      <c r="D7" s="20">
        <v>7798266</v>
      </c>
      <c r="E7" s="20">
        <v>8396413</v>
      </c>
      <c r="F7" s="11">
        <f>((E7*100)/D7)-100</f>
        <v>7.6702564390596564</v>
      </c>
      <c r="G7" s="1"/>
      <c r="H7" s="1"/>
      <c r="I7" s="1"/>
    </row>
    <row r="8" spans="1:12" x14ac:dyDescent="0.25">
      <c r="A8" s="12" t="s">
        <v>31</v>
      </c>
      <c r="B8" s="21">
        <v>241889</v>
      </c>
      <c r="C8" s="21">
        <v>335077</v>
      </c>
      <c r="D8" s="21">
        <v>2050389</v>
      </c>
      <c r="E8" s="21">
        <v>2104181</v>
      </c>
      <c r="F8" s="14">
        <f t="shared" ref="F8:F35" si="0">((E8*100)/D8)-100</f>
        <v>2.623502174465429</v>
      </c>
      <c r="G8" s="1"/>
      <c r="H8" s="1"/>
      <c r="I8" s="1"/>
    </row>
    <row r="9" spans="1:12" x14ac:dyDescent="0.25">
      <c r="A9" s="9" t="s">
        <v>164</v>
      </c>
      <c r="B9" s="20">
        <v>756898</v>
      </c>
      <c r="C9" s="20">
        <v>511587</v>
      </c>
      <c r="D9" s="20">
        <v>3422199</v>
      </c>
      <c r="E9" s="20">
        <v>3486465</v>
      </c>
      <c r="F9" s="11">
        <f t="shared" si="0"/>
        <v>1.8779153403995537</v>
      </c>
      <c r="G9" s="1"/>
      <c r="H9" s="1"/>
      <c r="I9" s="1"/>
    </row>
    <row r="10" spans="1:12" x14ac:dyDescent="0.25">
      <c r="A10" s="12" t="s">
        <v>166</v>
      </c>
      <c r="B10" s="21">
        <v>397187</v>
      </c>
      <c r="C10" s="21">
        <v>471281</v>
      </c>
      <c r="D10" s="21">
        <v>2684008</v>
      </c>
      <c r="E10" s="21">
        <v>2799620</v>
      </c>
      <c r="F10" s="14">
        <f t="shared" si="0"/>
        <v>4.3074387259650422</v>
      </c>
      <c r="G10" s="1"/>
      <c r="H10" s="1"/>
      <c r="I10" s="1"/>
    </row>
    <row r="11" spans="1:12" x14ac:dyDescent="0.25">
      <c r="A11" s="9" t="s">
        <v>167</v>
      </c>
      <c r="B11" s="20">
        <v>8686460</v>
      </c>
      <c r="C11" s="20">
        <v>8234443</v>
      </c>
      <c r="D11" s="20">
        <v>60684358</v>
      </c>
      <c r="E11" s="20">
        <v>57332816</v>
      </c>
      <c r="F11" s="11">
        <f t="shared" si="0"/>
        <v>-5.52290921492488</v>
      </c>
      <c r="G11" s="1"/>
      <c r="H11" s="1"/>
      <c r="I11" s="1"/>
    </row>
    <row r="12" spans="1:12" x14ac:dyDescent="0.25">
      <c r="A12" s="12" t="s">
        <v>168</v>
      </c>
      <c r="B12" s="21">
        <v>275023</v>
      </c>
      <c r="C12" s="21">
        <v>368510</v>
      </c>
      <c r="D12" s="21">
        <v>2256359</v>
      </c>
      <c r="E12" s="21">
        <v>2256075</v>
      </c>
      <c r="F12" s="14">
        <f t="shared" si="0"/>
        <v>-1.2586649553554707E-2</v>
      </c>
      <c r="G12" s="1"/>
      <c r="H12" s="1"/>
      <c r="I12" s="1"/>
    </row>
    <row r="13" spans="1:12" x14ac:dyDescent="0.25">
      <c r="A13" s="9" t="s">
        <v>32</v>
      </c>
      <c r="B13" s="20">
        <v>1505108</v>
      </c>
      <c r="C13" s="20">
        <v>1632690</v>
      </c>
      <c r="D13" s="20">
        <v>8870709</v>
      </c>
      <c r="E13" s="20">
        <v>9518321</v>
      </c>
      <c r="F13" s="11">
        <f t="shared" si="0"/>
        <v>7.3005663921564832</v>
      </c>
      <c r="G13" s="1"/>
      <c r="H13" s="1"/>
      <c r="I13" s="1"/>
    </row>
    <row r="14" spans="1:12" x14ac:dyDescent="0.25">
      <c r="A14" s="12" t="s">
        <v>33</v>
      </c>
      <c r="B14" s="21">
        <v>4751663</v>
      </c>
      <c r="C14" s="21">
        <v>5974385</v>
      </c>
      <c r="D14" s="21">
        <v>29075659</v>
      </c>
      <c r="E14" s="21">
        <v>34710907</v>
      </c>
      <c r="F14" s="14">
        <f t="shared" si="0"/>
        <v>19.381325114591561</v>
      </c>
      <c r="G14" s="1"/>
      <c r="H14" s="1"/>
      <c r="I14" s="1"/>
    </row>
    <row r="15" spans="1:12" x14ac:dyDescent="0.25">
      <c r="A15" s="9" t="s">
        <v>34</v>
      </c>
      <c r="B15" s="20">
        <v>2397875</v>
      </c>
      <c r="C15" s="20">
        <v>3388957</v>
      </c>
      <c r="D15" s="20">
        <v>17716295</v>
      </c>
      <c r="E15" s="20">
        <v>19339455</v>
      </c>
      <c r="F15" s="11">
        <f t="shared" si="0"/>
        <v>9.1619607824322173</v>
      </c>
      <c r="G15" s="1"/>
      <c r="H15" s="1"/>
      <c r="I15" s="1"/>
    </row>
    <row r="16" spans="1:12" x14ac:dyDescent="0.25">
      <c r="A16" s="12" t="s">
        <v>35</v>
      </c>
      <c r="B16" s="21">
        <v>2727058</v>
      </c>
      <c r="C16" s="21">
        <v>3193627</v>
      </c>
      <c r="D16" s="21">
        <v>17769147</v>
      </c>
      <c r="E16" s="21">
        <v>19688828</v>
      </c>
      <c r="F16" s="14">
        <f t="shared" si="0"/>
        <v>10.803450497651909</v>
      </c>
      <c r="G16" s="1"/>
      <c r="H16" s="1"/>
      <c r="I16" s="1"/>
    </row>
    <row r="17" spans="1:9" x14ac:dyDescent="0.25">
      <c r="A17" s="9" t="s">
        <v>169</v>
      </c>
      <c r="B17" s="20">
        <v>1309237</v>
      </c>
      <c r="C17" s="20">
        <v>1611991</v>
      </c>
      <c r="D17" s="20">
        <v>9775584</v>
      </c>
      <c r="E17" s="20">
        <v>10835822</v>
      </c>
      <c r="F17" s="11">
        <f t="shared" si="0"/>
        <v>10.845776579690792</v>
      </c>
      <c r="G17" s="1"/>
      <c r="H17" s="1"/>
      <c r="I17" s="1"/>
    </row>
    <row r="18" spans="1:9" x14ac:dyDescent="0.25">
      <c r="A18" s="12" t="s">
        <v>36</v>
      </c>
      <c r="B18" s="21">
        <v>204716</v>
      </c>
      <c r="C18" s="21">
        <v>190273</v>
      </c>
      <c r="D18" s="21">
        <v>1460176</v>
      </c>
      <c r="E18" s="21">
        <v>1438994</v>
      </c>
      <c r="F18" s="14">
        <f t="shared" si="0"/>
        <v>-1.4506470452876954</v>
      </c>
      <c r="G18" s="1"/>
      <c r="H18" s="1"/>
      <c r="I18" s="1"/>
    </row>
    <row r="19" spans="1:9" x14ac:dyDescent="0.25">
      <c r="A19" s="9" t="s">
        <v>37</v>
      </c>
      <c r="B19" s="20">
        <v>1183127</v>
      </c>
      <c r="C19" s="20">
        <v>937295</v>
      </c>
      <c r="D19" s="20">
        <v>7153107</v>
      </c>
      <c r="E19" s="20">
        <v>7623654</v>
      </c>
      <c r="F19" s="11">
        <f t="shared" si="0"/>
        <v>6.5782183881773335</v>
      </c>
      <c r="G19" s="1"/>
      <c r="H19" s="1"/>
      <c r="I19" s="1"/>
    </row>
    <row r="20" spans="1:9" x14ac:dyDescent="0.25">
      <c r="A20" s="12" t="s">
        <v>170</v>
      </c>
      <c r="B20" s="21">
        <v>1706431</v>
      </c>
      <c r="C20" s="21">
        <v>1725758</v>
      </c>
      <c r="D20" s="21">
        <v>11793630</v>
      </c>
      <c r="E20" s="21">
        <v>12757832</v>
      </c>
      <c r="F20" s="14">
        <f t="shared" si="0"/>
        <v>8.1756168372248368</v>
      </c>
      <c r="G20" s="1"/>
      <c r="H20" s="1"/>
      <c r="I20" s="1"/>
    </row>
    <row r="21" spans="1:9" x14ac:dyDescent="0.25">
      <c r="A21" s="9" t="s">
        <v>38</v>
      </c>
      <c r="B21" s="20">
        <v>2773943</v>
      </c>
      <c r="C21" s="20">
        <v>2484116</v>
      </c>
      <c r="D21" s="20">
        <v>18076393</v>
      </c>
      <c r="E21" s="20">
        <v>18095756</v>
      </c>
      <c r="F21" s="11">
        <f t="shared" si="0"/>
        <v>0.1071176091380579</v>
      </c>
      <c r="G21" s="1"/>
      <c r="H21" s="1"/>
      <c r="I21" s="1"/>
    </row>
    <row r="22" spans="1:9" x14ac:dyDescent="0.25">
      <c r="A22" s="12" t="s">
        <v>59</v>
      </c>
      <c r="B22" s="21">
        <v>2063706</v>
      </c>
      <c r="C22" s="21">
        <v>2316826</v>
      </c>
      <c r="D22" s="21">
        <v>13176016</v>
      </c>
      <c r="E22" s="21">
        <v>14904223</v>
      </c>
      <c r="F22" s="14">
        <f t="shared" si="0"/>
        <v>13.116309209096286</v>
      </c>
      <c r="G22" s="1"/>
      <c r="H22" s="1"/>
      <c r="I22" s="1"/>
    </row>
    <row r="23" spans="1:9" x14ac:dyDescent="0.25">
      <c r="A23" s="9" t="s">
        <v>171</v>
      </c>
      <c r="B23" s="20">
        <v>274539</v>
      </c>
      <c r="C23" s="20">
        <v>245208</v>
      </c>
      <c r="D23" s="20">
        <v>1661638</v>
      </c>
      <c r="E23" s="20">
        <v>1588580</v>
      </c>
      <c r="F23" s="11">
        <f t="shared" si="0"/>
        <v>-4.3967458616136668</v>
      </c>
      <c r="G23" s="1"/>
      <c r="H23" s="1"/>
      <c r="I23" s="1"/>
    </row>
    <row r="24" spans="1:9" x14ac:dyDescent="0.25">
      <c r="A24" s="12" t="s">
        <v>173</v>
      </c>
      <c r="B24" s="21">
        <v>180039</v>
      </c>
      <c r="C24" s="21">
        <v>227496</v>
      </c>
      <c r="D24" s="21">
        <v>1250039</v>
      </c>
      <c r="E24" s="21">
        <v>1366956</v>
      </c>
      <c r="F24" s="14">
        <f t="shared" si="0"/>
        <v>9.3530681842726437</v>
      </c>
      <c r="G24" s="1"/>
      <c r="H24" s="1"/>
      <c r="I24" s="1"/>
    </row>
    <row r="25" spans="1:9" x14ac:dyDescent="0.25">
      <c r="A25" s="9" t="s">
        <v>39</v>
      </c>
      <c r="B25" s="20">
        <v>99167</v>
      </c>
      <c r="C25" s="20">
        <v>109785</v>
      </c>
      <c r="D25" s="20">
        <v>667099</v>
      </c>
      <c r="E25" s="20">
        <v>700177</v>
      </c>
      <c r="F25" s="11">
        <f t="shared" si="0"/>
        <v>4.9584844228517824</v>
      </c>
      <c r="G25" s="1"/>
      <c r="H25" s="1"/>
      <c r="I25" s="1"/>
    </row>
    <row r="26" spans="1:9" x14ac:dyDescent="0.25">
      <c r="A26" s="12" t="s">
        <v>40</v>
      </c>
      <c r="B26" s="21">
        <v>153765</v>
      </c>
      <c r="C26" s="21">
        <v>255263</v>
      </c>
      <c r="D26" s="21">
        <v>1219784</v>
      </c>
      <c r="E26" s="21">
        <v>1373279</v>
      </c>
      <c r="F26" s="14">
        <f t="shared" si="0"/>
        <v>12.583785325926556</v>
      </c>
      <c r="G26" s="1"/>
      <c r="H26" s="1"/>
      <c r="I26" s="1"/>
    </row>
    <row r="27" spans="1:9" x14ac:dyDescent="0.25">
      <c r="A27" s="9" t="s">
        <v>41</v>
      </c>
      <c r="B27" s="20">
        <v>261546</v>
      </c>
      <c r="C27" s="20">
        <v>235766</v>
      </c>
      <c r="D27" s="20">
        <v>2111509</v>
      </c>
      <c r="E27" s="20">
        <v>1648034</v>
      </c>
      <c r="F27" s="11">
        <f t="shared" si="0"/>
        <v>-21.94994196093883</v>
      </c>
      <c r="G27" s="1"/>
      <c r="H27" s="1"/>
      <c r="I27" s="1"/>
    </row>
    <row r="28" spans="1:9" x14ac:dyDescent="0.25">
      <c r="A28" s="12" t="s">
        <v>42</v>
      </c>
      <c r="B28" s="21">
        <v>1005892</v>
      </c>
      <c r="C28" s="21">
        <v>1094445</v>
      </c>
      <c r="D28" s="21">
        <v>7839778</v>
      </c>
      <c r="E28" s="21">
        <v>7586084</v>
      </c>
      <c r="F28" s="14">
        <f t="shared" si="0"/>
        <v>-3.2359844883362712</v>
      </c>
      <c r="G28" s="1"/>
      <c r="H28" s="1"/>
      <c r="I28" s="1"/>
    </row>
    <row r="29" spans="1:9" x14ac:dyDescent="0.25">
      <c r="A29" s="9" t="s">
        <v>43</v>
      </c>
      <c r="B29" s="20">
        <v>348123</v>
      </c>
      <c r="C29" s="20">
        <v>453250</v>
      </c>
      <c r="D29" s="20">
        <v>2693424</v>
      </c>
      <c r="E29" s="20">
        <v>2997061</v>
      </c>
      <c r="F29" s="11">
        <f t="shared" si="0"/>
        <v>11.273271493830904</v>
      </c>
      <c r="G29" s="1"/>
      <c r="H29" s="1"/>
      <c r="I29" s="1"/>
    </row>
    <row r="30" spans="1:9" x14ac:dyDescent="0.25">
      <c r="A30" s="12" t="s">
        <v>44</v>
      </c>
      <c r="B30" s="21">
        <v>376591</v>
      </c>
      <c r="C30" s="21">
        <v>389022</v>
      </c>
      <c r="D30" s="21">
        <v>2735376</v>
      </c>
      <c r="E30" s="21">
        <v>2384427</v>
      </c>
      <c r="F30" s="14">
        <f t="shared" si="0"/>
        <v>-12.830009475845372</v>
      </c>
      <c r="G30" s="1"/>
      <c r="H30" s="1"/>
      <c r="I30" s="1"/>
    </row>
    <row r="31" spans="1:9" x14ac:dyDescent="0.25">
      <c r="A31" s="9" t="s">
        <v>45</v>
      </c>
      <c r="B31" s="20">
        <v>2306958</v>
      </c>
      <c r="C31" s="20">
        <v>2814913</v>
      </c>
      <c r="D31" s="20">
        <v>16685468</v>
      </c>
      <c r="E31" s="20">
        <v>18795560</v>
      </c>
      <c r="F31" s="11">
        <f t="shared" si="0"/>
        <v>12.646285977714257</v>
      </c>
      <c r="G31" s="1"/>
      <c r="H31" s="1"/>
      <c r="I31" s="1"/>
    </row>
    <row r="32" spans="1:9" x14ac:dyDescent="0.25">
      <c r="A32" s="12" t="s">
        <v>46</v>
      </c>
      <c r="B32" s="21">
        <v>5622653</v>
      </c>
      <c r="C32" s="21">
        <v>6570460</v>
      </c>
      <c r="D32" s="21">
        <v>41847560</v>
      </c>
      <c r="E32" s="21">
        <v>42880190</v>
      </c>
      <c r="F32" s="14">
        <f t="shared" si="0"/>
        <v>2.4675990667078338</v>
      </c>
      <c r="G32" s="1"/>
      <c r="H32" s="1"/>
      <c r="I32" s="1"/>
    </row>
    <row r="33" spans="1:9" x14ac:dyDescent="0.25">
      <c r="A33" s="9" t="s">
        <v>47</v>
      </c>
      <c r="B33" s="20">
        <v>372165</v>
      </c>
      <c r="C33" s="20">
        <v>380904</v>
      </c>
      <c r="D33" s="20">
        <v>2497918</v>
      </c>
      <c r="E33" s="20">
        <v>2435792</v>
      </c>
      <c r="F33" s="11">
        <f t="shared" si="0"/>
        <v>-2.487111266262545</v>
      </c>
      <c r="G33" s="1"/>
      <c r="H33" s="1"/>
      <c r="I33" s="1"/>
    </row>
    <row r="34" spans="1:9" x14ac:dyDescent="0.25">
      <c r="A34" s="12" t="s">
        <v>172</v>
      </c>
      <c r="B34" s="21">
        <v>127719</v>
      </c>
      <c r="C34" s="21">
        <v>91257</v>
      </c>
      <c r="D34" s="21">
        <v>652323</v>
      </c>
      <c r="E34" s="21">
        <v>653655</v>
      </c>
      <c r="F34" s="14">
        <f t="shared" si="0"/>
        <v>0.20419332140671997</v>
      </c>
      <c r="G34" s="1"/>
      <c r="H34" s="1"/>
      <c r="I34" s="1"/>
    </row>
    <row r="35" spans="1:9" x14ac:dyDescent="0.25">
      <c r="A35" s="15" t="s">
        <v>48</v>
      </c>
      <c r="B35" s="16">
        <f>SUM(B7:B34)</f>
        <v>43201299</v>
      </c>
      <c r="C35" s="16">
        <f t="shared" ref="C35:E35" si="1">SUM(C7:C34)</f>
        <v>47832403</v>
      </c>
      <c r="D35" s="16">
        <f t="shared" si="1"/>
        <v>295624211</v>
      </c>
      <c r="E35" s="16">
        <f t="shared" si="1"/>
        <v>309699157</v>
      </c>
      <c r="F35" s="17">
        <f t="shared" si="0"/>
        <v>4.7610938063526902</v>
      </c>
      <c r="G35" s="1"/>
      <c r="H35" s="1"/>
      <c r="I35" s="1"/>
    </row>
    <row r="36" spans="1:9" x14ac:dyDescent="0.25">
      <c r="A36" s="73" t="s">
        <v>121</v>
      </c>
    </row>
    <row r="37" spans="1:9" x14ac:dyDescent="0.25">
      <c r="A37" s="52"/>
    </row>
    <row r="38" spans="1:9" x14ac:dyDescent="0.25">
      <c r="A38" s="50"/>
      <c r="B38" s="50">
        <f t="shared" ref="B38:B66" si="2">E6</f>
        <v>2017</v>
      </c>
      <c r="C38" s="50">
        <f t="shared" ref="C38:C66" si="3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4">A7</f>
        <v>A CORUÑA</v>
      </c>
      <c r="B39" s="51">
        <f t="shared" si="2"/>
        <v>8396413</v>
      </c>
      <c r="C39" s="51">
        <f t="shared" si="3"/>
        <v>7798266</v>
      </c>
      <c r="D39" s="51">
        <f>_xlfn.RANK.EQ(B39,$B$39:$B$66)+COUNTIF($B$39:$B$66,B39)-1</f>
        <v>12</v>
      </c>
      <c r="E39" s="50" t="str">
        <f t="shared" ref="E39:E66" si="5">INDEX($A$39:$B$66,MATCH(ROW()-38,$D$39:$D$66,0),1)</f>
        <v>BAHÍA DE ALGECIRAS</v>
      </c>
      <c r="F39" s="50">
        <f>LOOKUP(E39,$A$39:$A$66,$B$39:$B$66)</f>
        <v>57332816</v>
      </c>
      <c r="G39" s="50">
        <f>LOOKUP(E39,$A$39:$A$66,$C$39:$C$66)</f>
        <v>60684358</v>
      </c>
    </row>
    <row r="40" spans="1:9" x14ac:dyDescent="0.25">
      <c r="A40" s="50" t="str">
        <f t="shared" si="4"/>
        <v>ALICANTE</v>
      </c>
      <c r="B40" s="51">
        <f t="shared" si="2"/>
        <v>2104181</v>
      </c>
      <c r="C40" s="51">
        <f t="shared" si="3"/>
        <v>2050389</v>
      </c>
      <c r="D40" s="51">
        <f t="shared" ref="D40:D66" si="6">_xlfn.RANK.EQ(B40,$B$39:$B$66)+COUNTIF($B$39:$B$66,B40)-1</f>
        <v>21</v>
      </c>
      <c r="E40" s="50" t="str">
        <f t="shared" si="5"/>
        <v>VALENCIA</v>
      </c>
      <c r="F40" s="50">
        <f t="shared" ref="F40:F66" si="7">LOOKUP(E40,$A$39:$A$66,$B$39:$B$66)</f>
        <v>42880190</v>
      </c>
      <c r="G40" s="50">
        <f t="shared" ref="G40:G66" si="8">LOOKUP(E40,$A$39:$A$66,$C$39:$C$66)</f>
        <v>41847560</v>
      </c>
    </row>
    <row r="41" spans="1:9" x14ac:dyDescent="0.25">
      <c r="A41" s="50" t="str">
        <f t="shared" si="4"/>
        <v>ALMERÍA</v>
      </c>
      <c r="B41" s="51">
        <f t="shared" si="2"/>
        <v>3486465</v>
      </c>
      <c r="C41" s="51">
        <f t="shared" si="3"/>
        <v>3422199</v>
      </c>
      <c r="D41" s="51">
        <f t="shared" si="6"/>
        <v>15</v>
      </c>
      <c r="E41" s="50" t="str">
        <f t="shared" si="5"/>
        <v>BARCELONA</v>
      </c>
      <c r="F41" s="50">
        <f t="shared" si="7"/>
        <v>34710907</v>
      </c>
      <c r="G41" s="50">
        <f t="shared" si="8"/>
        <v>29075659</v>
      </c>
    </row>
    <row r="42" spans="1:9" x14ac:dyDescent="0.25">
      <c r="A42" s="50" t="str">
        <f t="shared" si="4"/>
        <v>AVILÉS</v>
      </c>
      <c r="B42" s="51">
        <f t="shared" si="2"/>
        <v>2799620</v>
      </c>
      <c r="C42" s="51">
        <f t="shared" si="3"/>
        <v>2684008</v>
      </c>
      <c r="D42" s="51">
        <f t="shared" si="6"/>
        <v>17</v>
      </c>
      <c r="E42" s="50" t="str">
        <f t="shared" si="5"/>
        <v>CARTAGENA</v>
      </c>
      <c r="F42" s="50">
        <f t="shared" si="7"/>
        <v>19688828</v>
      </c>
      <c r="G42" s="50">
        <f t="shared" si="8"/>
        <v>17769147</v>
      </c>
    </row>
    <row r="43" spans="1:9" x14ac:dyDescent="0.25">
      <c r="A43" s="50" t="str">
        <f t="shared" si="4"/>
        <v>BAHÍA DE ALGECIRAS</v>
      </c>
      <c r="B43" s="51">
        <f t="shared" si="2"/>
        <v>57332816</v>
      </c>
      <c r="C43" s="51">
        <f t="shared" si="3"/>
        <v>60684358</v>
      </c>
      <c r="D43" s="51">
        <f t="shared" si="6"/>
        <v>1</v>
      </c>
      <c r="E43" s="50" t="str">
        <f t="shared" si="5"/>
        <v>BILBAO</v>
      </c>
      <c r="F43" s="50">
        <f t="shared" si="7"/>
        <v>19339455</v>
      </c>
      <c r="G43" s="50">
        <f t="shared" si="8"/>
        <v>17716295</v>
      </c>
    </row>
    <row r="44" spans="1:9" x14ac:dyDescent="0.25">
      <c r="A44" s="50" t="str">
        <f t="shared" si="4"/>
        <v>BAHÍA DE CÁDIZ</v>
      </c>
      <c r="B44" s="51">
        <f t="shared" si="2"/>
        <v>2256075</v>
      </c>
      <c r="C44" s="51">
        <f t="shared" si="3"/>
        <v>2256359</v>
      </c>
      <c r="D44" s="51">
        <f t="shared" si="6"/>
        <v>20</v>
      </c>
      <c r="E44" s="50" t="str">
        <f t="shared" si="5"/>
        <v>TARRAGONA</v>
      </c>
      <c r="F44" s="50">
        <f t="shared" si="7"/>
        <v>18795560</v>
      </c>
      <c r="G44" s="50">
        <f t="shared" si="8"/>
        <v>16685468</v>
      </c>
    </row>
    <row r="45" spans="1:9" x14ac:dyDescent="0.25">
      <c r="A45" s="50" t="str">
        <f t="shared" si="4"/>
        <v>BALEARES</v>
      </c>
      <c r="B45" s="51">
        <f t="shared" si="2"/>
        <v>9518321</v>
      </c>
      <c r="C45" s="51">
        <f t="shared" si="3"/>
        <v>8870709</v>
      </c>
      <c r="D45" s="51">
        <f t="shared" si="6"/>
        <v>11</v>
      </c>
      <c r="E45" s="50" t="str">
        <f t="shared" si="5"/>
        <v>HUELVA</v>
      </c>
      <c r="F45" s="50">
        <f t="shared" si="7"/>
        <v>18095756</v>
      </c>
      <c r="G45" s="50">
        <f t="shared" si="8"/>
        <v>18076393</v>
      </c>
    </row>
    <row r="46" spans="1:9" x14ac:dyDescent="0.25">
      <c r="A46" s="50" t="str">
        <f t="shared" si="4"/>
        <v>BARCELONA</v>
      </c>
      <c r="B46" s="51">
        <f t="shared" si="2"/>
        <v>34710907</v>
      </c>
      <c r="C46" s="51">
        <f t="shared" si="3"/>
        <v>29075659</v>
      </c>
      <c r="D46" s="51">
        <f t="shared" si="6"/>
        <v>3</v>
      </c>
      <c r="E46" s="50" t="str">
        <f t="shared" si="5"/>
        <v>LAS PALMAS</v>
      </c>
      <c r="F46" s="50">
        <f t="shared" si="7"/>
        <v>14904223</v>
      </c>
      <c r="G46" s="50">
        <f t="shared" si="8"/>
        <v>13176016</v>
      </c>
    </row>
    <row r="47" spans="1:9" x14ac:dyDescent="0.25">
      <c r="A47" s="50" t="str">
        <f t="shared" si="4"/>
        <v>BILBAO</v>
      </c>
      <c r="B47" s="51">
        <f t="shared" si="2"/>
        <v>19339455</v>
      </c>
      <c r="C47" s="51">
        <f t="shared" si="3"/>
        <v>17716295</v>
      </c>
      <c r="D47" s="51">
        <f t="shared" si="6"/>
        <v>5</v>
      </c>
      <c r="E47" s="50" t="str">
        <f t="shared" si="5"/>
        <v>GIJÓN</v>
      </c>
      <c r="F47" s="50">
        <f t="shared" si="7"/>
        <v>12757832</v>
      </c>
      <c r="G47" s="50">
        <f t="shared" si="8"/>
        <v>11793630</v>
      </c>
    </row>
    <row r="48" spans="1:9" x14ac:dyDescent="0.25">
      <c r="A48" s="50" t="str">
        <f t="shared" si="4"/>
        <v>CARTAGENA</v>
      </c>
      <c r="B48" s="51">
        <f t="shared" si="2"/>
        <v>19688828</v>
      </c>
      <c r="C48" s="51">
        <f t="shared" si="3"/>
        <v>17769147</v>
      </c>
      <c r="D48" s="51">
        <f t="shared" si="6"/>
        <v>4</v>
      </c>
      <c r="E48" s="50" t="str">
        <f t="shared" si="5"/>
        <v>CASTELLÓN</v>
      </c>
      <c r="F48" s="50">
        <f t="shared" si="7"/>
        <v>10835822</v>
      </c>
      <c r="G48" s="50">
        <f t="shared" si="8"/>
        <v>9775584</v>
      </c>
    </row>
    <row r="49" spans="1:7" x14ac:dyDescent="0.25">
      <c r="A49" s="50" t="str">
        <f t="shared" si="4"/>
        <v>CASTELLÓN</v>
      </c>
      <c r="B49" s="51">
        <f t="shared" si="2"/>
        <v>10835822</v>
      </c>
      <c r="C49" s="51">
        <f t="shared" si="3"/>
        <v>9775584</v>
      </c>
      <c r="D49" s="51">
        <f t="shared" si="6"/>
        <v>10</v>
      </c>
      <c r="E49" s="50" t="str">
        <f t="shared" si="5"/>
        <v>BALEARES</v>
      </c>
      <c r="F49" s="50">
        <f t="shared" si="7"/>
        <v>9518321</v>
      </c>
      <c r="G49" s="50">
        <f t="shared" si="8"/>
        <v>8870709</v>
      </c>
    </row>
    <row r="50" spans="1:7" x14ac:dyDescent="0.25">
      <c r="A50" s="50" t="str">
        <f t="shared" si="4"/>
        <v>CEUTA</v>
      </c>
      <c r="B50" s="51">
        <f t="shared" si="2"/>
        <v>1438994</v>
      </c>
      <c r="C50" s="51">
        <f t="shared" si="3"/>
        <v>1460176</v>
      </c>
      <c r="D50" s="51">
        <f t="shared" si="6"/>
        <v>24</v>
      </c>
      <c r="E50" s="50" t="str">
        <f t="shared" si="5"/>
        <v>A CORUÑA</v>
      </c>
      <c r="F50" s="50">
        <f t="shared" si="7"/>
        <v>8396413</v>
      </c>
      <c r="G50" s="50">
        <f t="shared" si="8"/>
        <v>7798266</v>
      </c>
    </row>
    <row r="51" spans="1:7" x14ac:dyDescent="0.25">
      <c r="A51" s="50" t="str">
        <f t="shared" si="4"/>
        <v>FERROL-SAN CIBRAO</v>
      </c>
      <c r="B51" s="51">
        <f t="shared" si="2"/>
        <v>7623654</v>
      </c>
      <c r="C51" s="51">
        <f t="shared" si="3"/>
        <v>7153107</v>
      </c>
      <c r="D51" s="51">
        <f t="shared" si="6"/>
        <v>13</v>
      </c>
      <c r="E51" s="50" t="str">
        <f t="shared" si="5"/>
        <v>FERROL-SAN CIBRAO</v>
      </c>
      <c r="F51" s="50">
        <f t="shared" si="7"/>
        <v>7623654</v>
      </c>
      <c r="G51" s="50">
        <f t="shared" si="8"/>
        <v>7153107</v>
      </c>
    </row>
    <row r="52" spans="1:7" x14ac:dyDescent="0.25">
      <c r="A52" s="50" t="str">
        <f t="shared" si="4"/>
        <v>GIJÓN</v>
      </c>
      <c r="B52" s="51">
        <f t="shared" si="2"/>
        <v>12757832</v>
      </c>
      <c r="C52" s="51">
        <f t="shared" si="3"/>
        <v>11793630</v>
      </c>
      <c r="D52" s="51">
        <f t="shared" si="6"/>
        <v>9</v>
      </c>
      <c r="E52" s="50" t="str">
        <f t="shared" si="5"/>
        <v>SANTA CRUZ DE TENERIFE</v>
      </c>
      <c r="F52" s="50">
        <f t="shared" si="7"/>
        <v>7586084</v>
      </c>
      <c r="G52" s="50">
        <f t="shared" si="8"/>
        <v>7839778</v>
      </c>
    </row>
    <row r="53" spans="1:7" x14ac:dyDescent="0.25">
      <c r="A53" s="50" t="str">
        <f t="shared" si="4"/>
        <v>HUELVA</v>
      </c>
      <c r="B53" s="51">
        <f t="shared" si="2"/>
        <v>18095756</v>
      </c>
      <c r="C53" s="51">
        <f t="shared" si="3"/>
        <v>18076393</v>
      </c>
      <c r="D53" s="51">
        <f t="shared" si="6"/>
        <v>7</v>
      </c>
      <c r="E53" s="50" t="str">
        <f t="shared" si="5"/>
        <v>ALMERÍA</v>
      </c>
      <c r="F53" s="50">
        <f t="shared" si="7"/>
        <v>3486465</v>
      </c>
      <c r="G53" s="50">
        <f t="shared" si="8"/>
        <v>3422199</v>
      </c>
    </row>
    <row r="54" spans="1:7" x14ac:dyDescent="0.25">
      <c r="A54" s="50" t="str">
        <f t="shared" si="4"/>
        <v>LAS PALMAS</v>
      </c>
      <c r="B54" s="51">
        <f t="shared" si="2"/>
        <v>14904223</v>
      </c>
      <c r="C54" s="51">
        <f t="shared" si="3"/>
        <v>13176016</v>
      </c>
      <c r="D54" s="51">
        <f t="shared" si="6"/>
        <v>8</v>
      </c>
      <c r="E54" s="50" t="str">
        <f t="shared" si="5"/>
        <v>SANTANDER</v>
      </c>
      <c r="F54" s="50">
        <f t="shared" si="7"/>
        <v>2997061</v>
      </c>
      <c r="G54" s="50">
        <f t="shared" si="8"/>
        <v>2693424</v>
      </c>
    </row>
    <row r="55" spans="1:7" x14ac:dyDescent="0.25">
      <c r="A55" s="50" t="str">
        <f t="shared" si="4"/>
        <v>MÁLAGA</v>
      </c>
      <c r="B55" s="51">
        <f t="shared" si="2"/>
        <v>1588580</v>
      </c>
      <c r="C55" s="51">
        <f t="shared" si="3"/>
        <v>1661638</v>
      </c>
      <c r="D55" s="51">
        <f t="shared" si="6"/>
        <v>23</v>
      </c>
      <c r="E55" s="50" t="str">
        <f t="shared" si="5"/>
        <v>AVILÉS</v>
      </c>
      <c r="F55" s="50">
        <f t="shared" si="7"/>
        <v>2799620</v>
      </c>
      <c r="G55" s="50">
        <f t="shared" si="8"/>
        <v>2684008</v>
      </c>
    </row>
    <row r="56" spans="1:7" x14ac:dyDescent="0.25">
      <c r="A56" s="50" t="str">
        <f t="shared" si="4"/>
        <v>MARÍN Y RÍA DE PONTEVEDRA</v>
      </c>
      <c r="B56" s="51">
        <f t="shared" si="2"/>
        <v>1366956</v>
      </c>
      <c r="C56" s="51">
        <f t="shared" si="3"/>
        <v>1250039</v>
      </c>
      <c r="D56" s="51">
        <f t="shared" si="6"/>
        <v>26</v>
      </c>
      <c r="E56" s="50" t="str">
        <f t="shared" si="5"/>
        <v>VIGO</v>
      </c>
      <c r="F56" s="50">
        <f t="shared" si="7"/>
        <v>2435792</v>
      </c>
      <c r="G56" s="50">
        <f t="shared" si="8"/>
        <v>2497918</v>
      </c>
    </row>
    <row r="57" spans="1:7" x14ac:dyDescent="0.25">
      <c r="A57" s="50" t="str">
        <f t="shared" si="4"/>
        <v>MELILLA</v>
      </c>
      <c r="B57" s="51">
        <f t="shared" si="2"/>
        <v>700177</v>
      </c>
      <c r="C57" s="51">
        <f t="shared" si="3"/>
        <v>667099</v>
      </c>
      <c r="D57" s="51">
        <f t="shared" si="6"/>
        <v>27</v>
      </c>
      <c r="E57" s="50" t="str">
        <f t="shared" si="5"/>
        <v>SEVILLA</v>
      </c>
      <c r="F57" s="50">
        <f t="shared" si="7"/>
        <v>2384427</v>
      </c>
      <c r="G57" s="50">
        <f t="shared" si="8"/>
        <v>2735376</v>
      </c>
    </row>
    <row r="58" spans="1:7" x14ac:dyDescent="0.25">
      <c r="A58" s="50" t="str">
        <f t="shared" si="4"/>
        <v>MOTRIL</v>
      </c>
      <c r="B58" s="51">
        <f t="shared" si="2"/>
        <v>1373279</v>
      </c>
      <c r="C58" s="51">
        <f t="shared" si="3"/>
        <v>1219784</v>
      </c>
      <c r="D58" s="51">
        <f t="shared" si="6"/>
        <v>25</v>
      </c>
      <c r="E58" s="50" t="str">
        <f t="shared" si="5"/>
        <v>BAHÍA DE CÁDIZ</v>
      </c>
      <c r="F58" s="50">
        <f t="shared" si="7"/>
        <v>2256075</v>
      </c>
      <c r="G58" s="50">
        <f t="shared" si="8"/>
        <v>2256359</v>
      </c>
    </row>
    <row r="59" spans="1:7" x14ac:dyDescent="0.25">
      <c r="A59" s="50" t="str">
        <f t="shared" si="4"/>
        <v>PASAIA</v>
      </c>
      <c r="B59" s="51">
        <f t="shared" si="2"/>
        <v>1648034</v>
      </c>
      <c r="C59" s="51">
        <f t="shared" si="3"/>
        <v>2111509</v>
      </c>
      <c r="D59" s="51">
        <f t="shared" si="6"/>
        <v>22</v>
      </c>
      <c r="E59" s="50" t="str">
        <f t="shared" si="5"/>
        <v>ALICANTE</v>
      </c>
      <c r="F59" s="50">
        <f t="shared" si="7"/>
        <v>2104181</v>
      </c>
      <c r="G59" s="50">
        <f t="shared" si="8"/>
        <v>2050389</v>
      </c>
    </row>
    <row r="60" spans="1:7" x14ac:dyDescent="0.25">
      <c r="A60" s="50" t="str">
        <f t="shared" si="4"/>
        <v>SANTA CRUZ DE TENERIFE</v>
      </c>
      <c r="B60" s="51">
        <f t="shared" si="2"/>
        <v>7586084</v>
      </c>
      <c r="C60" s="51">
        <f t="shared" si="3"/>
        <v>7839778</v>
      </c>
      <c r="D60" s="51">
        <f t="shared" si="6"/>
        <v>14</v>
      </c>
      <c r="E60" s="50" t="str">
        <f t="shared" si="5"/>
        <v>PASAIA</v>
      </c>
      <c r="F60" s="50">
        <f t="shared" si="7"/>
        <v>1648034</v>
      </c>
      <c r="G60" s="50">
        <f t="shared" si="8"/>
        <v>2111509</v>
      </c>
    </row>
    <row r="61" spans="1:7" x14ac:dyDescent="0.25">
      <c r="A61" s="50" t="str">
        <f t="shared" si="4"/>
        <v>SANTANDER</v>
      </c>
      <c r="B61" s="51">
        <f t="shared" si="2"/>
        <v>2997061</v>
      </c>
      <c r="C61" s="51">
        <f t="shared" si="3"/>
        <v>2693424</v>
      </c>
      <c r="D61" s="51">
        <f t="shared" si="6"/>
        <v>16</v>
      </c>
      <c r="E61" s="50" t="str">
        <f t="shared" si="5"/>
        <v>MÁLAGA</v>
      </c>
      <c r="F61" s="50">
        <f t="shared" si="7"/>
        <v>1588580</v>
      </c>
      <c r="G61" s="50">
        <f t="shared" si="8"/>
        <v>1661638</v>
      </c>
    </row>
    <row r="62" spans="1:7" x14ac:dyDescent="0.25">
      <c r="A62" s="50" t="str">
        <f t="shared" si="4"/>
        <v>SEVILLA</v>
      </c>
      <c r="B62" s="51">
        <f t="shared" si="2"/>
        <v>2384427</v>
      </c>
      <c r="C62" s="51">
        <f t="shared" si="3"/>
        <v>2735376</v>
      </c>
      <c r="D62" s="51">
        <f t="shared" si="6"/>
        <v>19</v>
      </c>
      <c r="E62" s="50" t="str">
        <f t="shared" si="5"/>
        <v>CEUTA</v>
      </c>
      <c r="F62" s="50">
        <f t="shared" si="7"/>
        <v>1438994</v>
      </c>
      <c r="G62" s="50">
        <f t="shared" si="8"/>
        <v>1460176</v>
      </c>
    </row>
    <row r="63" spans="1:7" x14ac:dyDescent="0.25">
      <c r="A63" s="50" t="str">
        <f t="shared" si="4"/>
        <v>TARRAGONA</v>
      </c>
      <c r="B63" s="51">
        <f t="shared" si="2"/>
        <v>18795560</v>
      </c>
      <c r="C63" s="51">
        <f t="shared" si="3"/>
        <v>16685468</v>
      </c>
      <c r="D63" s="51">
        <f t="shared" si="6"/>
        <v>6</v>
      </c>
      <c r="E63" s="50" t="str">
        <f t="shared" si="5"/>
        <v>MOTRIL</v>
      </c>
      <c r="F63" s="50">
        <f t="shared" si="7"/>
        <v>1373279</v>
      </c>
      <c r="G63" s="50">
        <f t="shared" si="8"/>
        <v>1219784</v>
      </c>
    </row>
    <row r="64" spans="1:7" x14ac:dyDescent="0.25">
      <c r="A64" s="50" t="str">
        <f t="shared" si="4"/>
        <v>VALENCIA</v>
      </c>
      <c r="B64" s="51">
        <f t="shared" si="2"/>
        <v>42880190</v>
      </c>
      <c r="C64" s="51">
        <f t="shared" si="3"/>
        <v>41847560</v>
      </c>
      <c r="D64" s="51">
        <f t="shared" si="6"/>
        <v>2</v>
      </c>
      <c r="E64" s="50" t="str">
        <f t="shared" si="5"/>
        <v>MARÍN Y RÍA DE PONTEVEDRA</v>
      </c>
      <c r="F64" s="50">
        <f t="shared" si="7"/>
        <v>1366956</v>
      </c>
      <c r="G64" s="50">
        <f t="shared" si="8"/>
        <v>1250039</v>
      </c>
    </row>
    <row r="65" spans="1:7" x14ac:dyDescent="0.25">
      <c r="A65" s="50" t="str">
        <f t="shared" si="4"/>
        <v>VIGO</v>
      </c>
      <c r="B65" s="51">
        <f t="shared" si="2"/>
        <v>2435792</v>
      </c>
      <c r="C65" s="51">
        <f t="shared" si="3"/>
        <v>2497918</v>
      </c>
      <c r="D65" s="51">
        <f t="shared" si="6"/>
        <v>18</v>
      </c>
      <c r="E65" s="50" t="str">
        <f t="shared" si="5"/>
        <v>MELILLA</v>
      </c>
      <c r="F65" s="50">
        <f t="shared" si="7"/>
        <v>700177</v>
      </c>
      <c r="G65" s="50">
        <f t="shared" si="8"/>
        <v>667099</v>
      </c>
    </row>
    <row r="66" spans="1:7" x14ac:dyDescent="0.25">
      <c r="A66" s="50" t="str">
        <f t="shared" si="4"/>
        <v>VILAGARCÍA</v>
      </c>
      <c r="B66" s="51">
        <f t="shared" si="2"/>
        <v>653655</v>
      </c>
      <c r="C66" s="51">
        <f t="shared" si="3"/>
        <v>652323</v>
      </c>
      <c r="D66" s="51">
        <f t="shared" si="6"/>
        <v>28</v>
      </c>
      <c r="E66" s="50" t="str">
        <f t="shared" si="5"/>
        <v>VILAGARCÍA</v>
      </c>
      <c r="F66" s="50">
        <f t="shared" si="7"/>
        <v>653655</v>
      </c>
      <c r="G66" s="50">
        <f t="shared" si="8"/>
        <v>652323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7"/>
      <c r="B68" s="87"/>
      <c r="C68" s="87"/>
      <c r="D68" s="87"/>
      <c r="E68" s="87"/>
      <c r="F68" s="87"/>
    </row>
    <row r="69" spans="1:7" x14ac:dyDescent="0.25">
      <c r="A69" s="5"/>
      <c r="B69" s="6"/>
      <c r="C69" s="6"/>
      <c r="D69" s="6"/>
      <c r="E69" s="6"/>
      <c r="F69" s="7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68"/>
  <sheetViews>
    <sheetView workbookViewId="0">
      <selection activeCell="G16" sqref="G16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50</v>
      </c>
      <c r="G1" s="3"/>
      <c r="H1" s="3"/>
      <c r="I1" s="3"/>
      <c r="J1" s="3"/>
    </row>
    <row r="2" spans="1:12" s="2" customFormat="1" ht="21" x14ac:dyDescent="0.35">
      <c r="F2" s="3"/>
      <c r="G2" s="3"/>
      <c r="H2" s="3"/>
      <c r="I2" s="3" t="s">
        <v>131</v>
      </c>
    </row>
    <row r="5" spans="1:12" x14ac:dyDescent="0.25">
      <c r="A5" s="111" t="s">
        <v>49</v>
      </c>
      <c r="B5" s="109" t="str">
        <f>'Resumen general'!D6</f>
        <v>Mes julio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22">
        <v>1061941</v>
      </c>
      <c r="C7" s="22">
        <v>1549657</v>
      </c>
      <c r="D7" s="22">
        <v>7593521</v>
      </c>
      <c r="E7" s="22">
        <v>8167640</v>
      </c>
      <c r="F7" s="11">
        <f>((E7*100)/D7)-100</f>
        <v>7.5606428164220461</v>
      </c>
      <c r="G7" s="1"/>
      <c r="H7" s="1"/>
      <c r="I7" s="1"/>
    </row>
    <row r="8" spans="1:12" x14ac:dyDescent="0.25">
      <c r="A8" s="12" t="s">
        <v>31</v>
      </c>
      <c r="B8" s="23">
        <v>237876</v>
      </c>
      <c r="C8" s="23">
        <v>332502</v>
      </c>
      <c r="D8" s="23">
        <v>2034536</v>
      </c>
      <c r="E8" s="23">
        <v>2090391</v>
      </c>
      <c r="F8" s="14">
        <f t="shared" ref="F8:F35" si="0">((E8*100)/D8)-100</f>
        <v>2.7453434099961811</v>
      </c>
      <c r="G8" s="1"/>
      <c r="H8" s="1"/>
      <c r="I8" s="1"/>
    </row>
    <row r="9" spans="1:12" x14ac:dyDescent="0.25">
      <c r="A9" s="9" t="s">
        <v>164</v>
      </c>
      <c r="B9" s="22">
        <v>748048</v>
      </c>
      <c r="C9" s="22">
        <v>498181</v>
      </c>
      <c r="D9" s="22">
        <v>3380845</v>
      </c>
      <c r="E9" s="22">
        <v>3440230</v>
      </c>
      <c r="F9" s="11">
        <f t="shared" si="0"/>
        <v>1.7565135343383105</v>
      </c>
      <c r="G9" s="1"/>
      <c r="H9" s="1"/>
      <c r="I9" s="1"/>
    </row>
    <row r="10" spans="1:12" x14ac:dyDescent="0.25">
      <c r="A10" s="12" t="s">
        <v>166</v>
      </c>
      <c r="B10" s="23">
        <v>395192</v>
      </c>
      <c r="C10" s="23">
        <v>465593</v>
      </c>
      <c r="D10" s="23">
        <v>2662468</v>
      </c>
      <c r="E10" s="23">
        <v>2767112</v>
      </c>
      <c r="F10" s="14">
        <f t="shared" si="0"/>
        <v>3.9303383176811906</v>
      </c>
      <c r="G10" s="1"/>
      <c r="H10" s="1"/>
      <c r="I10" s="1"/>
    </row>
    <row r="11" spans="1:12" x14ac:dyDescent="0.25">
      <c r="A11" s="9" t="s">
        <v>167</v>
      </c>
      <c r="B11" s="22">
        <v>8160186</v>
      </c>
      <c r="C11" s="22">
        <v>7782712</v>
      </c>
      <c r="D11" s="22">
        <v>56875056</v>
      </c>
      <c r="E11" s="22">
        <v>54171849</v>
      </c>
      <c r="F11" s="11">
        <f t="shared" si="0"/>
        <v>-4.75288674880602</v>
      </c>
      <c r="G11" s="1"/>
      <c r="H11" s="1"/>
      <c r="I11" s="1"/>
    </row>
    <row r="12" spans="1:12" x14ac:dyDescent="0.25">
      <c r="A12" s="12" t="s">
        <v>168</v>
      </c>
      <c r="B12" s="23">
        <v>258529</v>
      </c>
      <c r="C12" s="23">
        <v>356729</v>
      </c>
      <c r="D12" s="23">
        <v>2161742</v>
      </c>
      <c r="E12" s="23">
        <v>2180548</v>
      </c>
      <c r="F12" s="14">
        <f t="shared" si="0"/>
        <v>0.86994655236378549</v>
      </c>
      <c r="G12" s="1"/>
      <c r="H12" s="1"/>
      <c r="I12" s="1"/>
    </row>
    <row r="13" spans="1:12" x14ac:dyDescent="0.25">
      <c r="A13" s="9" t="s">
        <v>32</v>
      </c>
      <c r="B13" s="22">
        <v>1470036</v>
      </c>
      <c r="C13" s="22">
        <v>1601477</v>
      </c>
      <c r="D13" s="22">
        <v>8737956</v>
      </c>
      <c r="E13" s="22">
        <v>9400617</v>
      </c>
      <c r="F13" s="11">
        <f t="shared" si="0"/>
        <v>7.5837072194000541</v>
      </c>
      <c r="G13" s="1"/>
      <c r="H13" s="1"/>
      <c r="I13" s="1"/>
    </row>
    <row r="14" spans="1:12" x14ac:dyDescent="0.25">
      <c r="A14" s="12" t="s">
        <v>33</v>
      </c>
      <c r="B14" s="23">
        <v>4631353</v>
      </c>
      <c r="C14" s="23">
        <v>5852068</v>
      </c>
      <c r="D14" s="23">
        <v>28456298</v>
      </c>
      <c r="E14" s="23">
        <v>34081346</v>
      </c>
      <c r="F14" s="14">
        <f t="shared" si="0"/>
        <v>19.767321806933566</v>
      </c>
      <c r="G14" s="1"/>
      <c r="H14" s="1"/>
      <c r="I14" s="1"/>
    </row>
    <row r="15" spans="1:12" x14ac:dyDescent="0.25">
      <c r="A15" s="9" t="s">
        <v>34</v>
      </c>
      <c r="B15" s="22">
        <v>2389744</v>
      </c>
      <c r="C15" s="22">
        <v>3379012</v>
      </c>
      <c r="D15" s="22">
        <v>17654300</v>
      </c>
      <c r="E15" s="22">
        <v>19275409</v>
      </c>
      <c r="F15" s="11">
        <f t="shared" si="0"/>
        <v>9.1825164407538153</v>
      </c>
      <c r="G15" s="1"/>
      <c r="H15" s="1"/>
      <c r="I15" s="1"/>
    </row>
    <row r="16" spans="1:12" x14ac:dyDescent="0.25">
      <c r="A16" s="12" t="s">
        <v>35</v>
      </c>
      <c r="B16" s="23">
        <v>2715320</v>
      </c>
      <c r="C16" s="23">
        <v>3185658</v>
      </c>
      <c r="D16" s="23">
        <v>17699625</v>
      </c>
      <c r="E16" s="23">
        <v>19654970</v>
      </c>
      <c r="F16" s="14">
        <f t="shared" si="0"/>
        <v>11.04738094733645</v>
      </c>
      <c r="G16" s="1"/>
      <c r="H16" s="1"/>
      <c r="I16" s="1"/>
    </row>
    <row r="17" spans="1:9" x14ac:dyDescent="0.25">
      <c r="A17" s="9" t="s">
        <v>169</v>
      </c>
      <c r="B17" s="22">
        <v>1305408</v>
      </c>
      <c r="C17" s="22">
        <v>1609367</v>
      </c>
      <c r="D17" s="22">
        <v>9758251</v>
      </c>
      <c r="E17" s="22">
        <v>10820055</v>
      </c>
      <c r="F17" s="11">
        <f t="shared" si="0"/>
        <v>10.881089244373811</v>
      </c>
      <c r="G17" s="1"/>
      <c r="H17" s="1"/>
      <c r="I17" s="1"/>
    </row>
    <row r="18" spans="1:9" x14ac:dyDescent="0.25">
      <c r="A18" s="12" t="s">
        <v>36</v>
      </c>
      <c r="B18" s="23">
        <v>152986</v>
      </c>
      <c r="C18" s="23">
        <v>144550</v>
      </c>
      <c r="D18" s="23">
        <v>1127492</v>
      </c>
      <c r="E18" s="23">
        <v>1097459</v>
      </c>
      <c r="F18" s="14">
        <f t="shared" si="0"/>
        <v>-2.663699609398563</v>
      </c>
      <c r="G18" s="1"/>
      <c r="H18" s="1"/>
      <c r="I18" s="1"/>
    </row>
    <row r="19" spans="1:9" x14ac:dyDescent="0.25">
      <c r="A19" s="9" t="s">
        <v>37</v>
      </c>
      <c r="B19" s="22">
        <v>1182169</v>
      </c>
      <c r="C19" s="22">
        <v>935819</v>
      </c>
      <c r="D19" s="22">
        <v>7146095</v>
      </c>
      <c r="E19" s="22">
        <v>7613692</v>
      </c>
      <c r="F19" s="11">
        <f t="shared" si="0"/>
        <v>6.5433918804605895</v>
      </c>
      <c r="G19" s="1"/>
      <c r="H19" s="1"/>
      <c r="I19" s="1"/>
    </row>
    <row r="20" spans="1:9" x14ac:dyDescent="0.25">
      <c r="A20" s="12" t="s">
        <v>170</v>
      </c>
      <c r="B20" s="23">
        <v>1702137</v>
      </c>
      <c r="C20" s="23">
        <v>1722372</v>
      </c>
      <c r="D20" s="23">
        <v>11759426</v>
      </c>
      <c r="E20" s="23">
        <v>12724993</v>
      </c>
      <c r="F20" s="14">
        <f t="shared" si="0"/>
        <v>8.211004516717054</v>
      </c>
      <c r="G20" s="1"/>
      <c r="H20" s="1"/>
      <c r="I20" s="1"/>
    </row>
    <row r="21" spans="1:9" x14ac:dyDescent="0.25">
      <c r="A21" s="9" t="s">
        <v>38</v>
      </c>
      <c r="B21" s="22">
        <v>2761681</v>
      </c>
      <c r="C21" s="22">
        <v>2470213</v>
      </c>
      <c r="D21" s="22">
        <v>17966257</v>
      </c>
      <c r="E21" s="22">
        <v>18000143</v>
      </c>
      <c r="F21" s="11">
        <f t="shared" si="0"/>
        <v>0.18860912431566135</v>
      </c>
      <c r="G21" s="1"/>
      <c r="H21" s="1"/>
      <c r="I21" s="1"/>
    </row>
    <row r="22" spans="1:9" x14ac:dyDescent="0.25">
      <c r="A22" s="12" t="s">
        <v>59</v>
      </c>
      <c r="B22" s="23">
        <v>1853054</v>
      </c>
      <c r="C22" s="23">
        <v>2091048</v>
      </c>
      <c r="D22" s="23">
        <v>11613987</v>
      </c>
      <c r="E22" s="23">
        <v>13410723</v>
      </c>
      <c r="F22" s="14">
        <f t="shared" si="0"/>
        <v>15.47044955362874</v>
      </c>
      <c r="G22" s="1"/>
      <c r="H22" s="1"/>
      <c r="I22" s="1"/>
    </row>
    <row r="23" spans="1:9" x14ac:dyDescent="0.25">
      <c r="A23" s="9" t="s">
        <v>171</v>
      </c>
      <c r="B23" s="22">
        <v>266749</v>
      </c>
      <c r="C23" s="22">
        <v>235454</v>
      </c>
      <c r="D23" s="22">
        <v>1615412</v>
      </c>
      <c r="E23" s="22">
        <v>1526413</v>
      </c>
      <c r="F23" s="11">
        <f t="shared" si="0"/>
        <v>-5.5093685078481514</v>
      </c>
      <c r="G23" s="1"/>
      <c r="H23" s="1"/>
      <c r="I23" s="1"/>
    </row>
    <row r="24" spans="1:9" x14ac:dyDescent="0.25">
      <c r="A24" s="12" t="s">
        <v>173</v>
      </c>
      <c r="B24" s="23">
        <v>178569</v>
      </c>
      <c r="C24" s="23">
        <v>226434</v>
      </c>
      <c r="D24" s="23">
        <v>1236725</v>
      </c>
      <c r="E24" s="23">
        <v>1354272</v>
      </c>
      <c r="F24" s="14">
        <f t="shared" si="0"/>
        <v>9.5046999130768768</v>
      </c>
      <c r="G24" s="1"/>
      <c r="H24" s="1"/>
      <c r="I24" s="1"/>
    </row>
    <row r="25" spans="1:9" x14ac:dyDescent="0.25">
      <c r="A25" s="9" t="s">
        <v>39</v>
      </c>
      <c r="B25" s="22">
        <v>99145</v>
      </c>
      <c r="C25" s="22">
        <v>109590</v>
      </c>
      <c r="D25" s="22">
        <v>656297</v>
      </c>
      <c r="E25" s="22">
        <v>697397</v>
      </c>
      <c r="F25" s="11">
        <f t="shared" si="0"/>
        <v>6.2624086351148947</v>
      </c>
      <c r="G25" s="1"/>
      <c r="H25" s="1"/>
      <c r="I25" s="1"/>
    </row>
    <row r="26" spans="1:9" x14ac:dyDescent="0.25">
      <c r="A26" s="12" t="s">
        <v>40</v>
      </c>
      <c r="B26" s="23">
        <v>149104</v>
      </c>
      <c r="C26" s="23">
        <v>254449</v>
      </c>
      <c r="D26" s="23">
        <v>1201142</v>
      </c>
      <c r="E26" s="23">
        <v>1354629</v>
      </c>
      <c r="F26" s="14">
        <f t="shared" si="0"/>
        <v>12.778422534554622</v>
      </c>
      <c r="G26" s="1"/>
      <c r="H26" s="1"/>
      <c r="I26" s="1"/>
    </row>
    <row r="27" spans="1:9" x14ac:dyDescent="0.25">
      <c r="A27" s="9" t="s">
        <v>41</v>
      </c>
      <c r="B27" s="22">
        <v>257948</v>
      </c>
      <c r="C27" s="22">
        <v>230906</v>
      </c>
      <c r="D27" s="22">
        <v>2074852</v>
      </c>
      <c r="E27" s="22">
        <v>1614368</v>
      </c>
      <c r="F27" s="11">
        <f t="shared" si="0"/>
        <v>-22.193582963989726</v>
      </c>
      <c r="G27" s="1"/>
      <c r="H27" s="1"/>
      <c r="I27" s="1"/>
    </row>
    <row r="28" spans="1:9" x14ac:dyDescent="0.25">
      <c r="A28" s="12" t="s">
        <v>42</v>
      </c>
      <c r="B28" s="23">
        <v>954485</v>
      </c>
      <c r="C28" s="23">
        <v>1036790</v>
      </c>
      <c r="D28" s="23">
        <v>7466004</v>
      </c>
      <c r="E28" s="23">
        <v>7155960</v>
      </c>
      <c r="F28" s="14">
        <f t="shared" si="0"/>
        <v>-4.1527435559905967</v>
      </c>
      <c r="G28" s="1"/>
      <c r="H28" s="1"/>
      <c r="I28" s="1"/>
    </row>
    <row r="29" spans="1:9" x14ac:dyDescent="0.25">
      <c r="A29" s="9" t="s">
        <v>43</v>
      </c>
      <c r="B29" s="22">
        <v>344238</v>
      </c>
      <c r="C29" s="22">
        <v>452901</v>
      </c>
      <c r="D29" s="22">
        <v>2666535</v>
      </c>
      <c r="E29" s="22">
        <v>2976189</v>
      </c>
      <c r="F29" s="11">
        <f t="shared" si="0"/>
        <v>11.612598372044616</v>
      </c>
      <c r="G29" s="1"/>
      <c r="H29" s="1"/>
      <c r="I29" s="1"/>
    </row>
    <row r="30" spans="1:9" x14ac:dyDescent="0.25">
      <c r="A30" s="12" t="s">
        <v>44</v>
      </c>
      <c r="B30" s="23">
        <v>374680</v>
      </c>
      <c r="C30" s="23">
        <v>387587</v>
      </c>
      <c r="D30" s="23">
        <v>2726295</v>
      </c>
      <c r="E30" s="23">
        <v>2373284</v>
      </c>
      <c r="F30" s="14">
        <f t="shared" si="0"/>
        <v>-12.948378660416424</v>
      </c>
      <c r="G30" s="1"/>
      <c r="H30" s="1"/>
      <c r="I30" s="1"/>
    </row>
    <row r="31" spans="1:9" x14ac:dyDescent="0.25">
      <c r="A31" s="9" t="s">
        <v>45</v>
      </c>
      <c r="B31" s="22">
        <v>2305337</v>
      </c>
      <c r="C31" s="22">
        <v>2808724</v>
      </c>
      <c r="D31" s="22">
        <v>16674492</v>
      </c>
      <c r="E31" s="22">
        <v>18757818</v>
      </c>
      <c r="F31" s="11">
        <f t="shared" si="0"/>
        <v>12.494089774968856</v>
      </c>
      <c r="G31" s="1"/>
      <c r="H31" s="1"/>
      <c r="I31" s="1"/>
    </row>
    <row r="32" spans="1:9" x14ac:dyDescent="0.25">
      <c r="A32" s="12" t="s">
        <v>46</v>
      </c>
      <c r="B32" s="23">
        <v>5581578</v>
      </c>
      <c r="C32" s="23">
        <v>6543188</v>
      </c>
      <c r="D32" s="23">
        <v>41568744</v>
      </c>
      <c r="E32" s="23">
        <v>42704377</v>
      </c>
      <c r="F32" s="14">
        <f t="shared" si="0"/>
        <v>2.7319396515805181</v>
      </c>
      <c r="G32" s="1"/>
      <c r="H32" s="1"/>
      <c r="I32" s="1"/>
    </row>
    <row r="33" spans="1:9" x14ac:dyDescent="0.25">
      <c r="A33" s="9" t="s">
        <v>47</v>
      </c>
      <c r="B33" s="22">
        <v>350672</v>
      </c>
      <c r="C33" s="22">
        <v>358418</v>
      </c>
      <c r="D33" s="22">
        <v>2351119</v>
      </c>
      <c r="E33" s="22">
        <v>2289858</v>
      </c>
      <c r="F33" s="11">
        <f t="shared" si="0"/>
        <v>-2.6056103497951426</v>
      </c>
      <c r="G33" s="1"/>
      <c r="H33" s="1"/>
      <c r="I33" s="1"/>
    </row>
    <row r="34" spans="1:9" x14ac:dyDescent="0.25">
      <c r="A34" s="12" t="s">
        <v>172</v>
      </c>
      <c r="B34" s="23">
        <v>127373</v>
      </c>
      <c r="C34" s="23">
        <v>90972</v>
      </c>
      <c r="D34" s="23">
        <v>648181</v>
      </c>
      <c r="E34" s="23">
        <v>650916</v>
      </c>
      <c r="F34" s="14">
        <f t="shared" si="0"/>
        <v>0.42195004173217399</v>
      </c>
      <c r="G34" s="1"/>
      <c r="H34" s="1"/>
      <c r="I34" s="1"/>
    </row>
    <row r="35" spans="1:9" x14ac:dyDescent="0.25">
      <c r="A35" s="15" t="s">
        <v>48</v>
      </c>
      <c r="B35" s="16">
        <f>SUM(B7:B34)</f>
        <v>42015538</v>
      </c>
      <c r="C35" s="16">
        <f t="shared" ref="C35:E35" si="1">SUM(C7:C34)</f>
        <v>46712371</v>
      </c>
      <c r="D35" s="16">
        <f t="shared" si="1"/>
        <v>287513653</v>
      </c>
      <c r="E35" s="16">
        <f t="shared" si="1"/>
        <v>302352658</v>
      </c>
      <c r="F35" s="17">
        <f t="shared" si="0"/>
        <v>5.1611479472941824</v>
      </c>
      <c r="G35" s="1"/>
      <c r="H35" s="1"/>
      <c r="I35" s="1"/>
    </row>
    <row r="36" spans="1:9" x14ac:dyDescent="0.25">
      <c r="A36" s="73" t="s">
        <v>121</v>
      </c>
    </row>
    <row r="37" spans="1:9" x14ac:dyDescent="0.25">
      <c r="A37" s="52"/>
    </row>
    <row r="38" spans="1:9" x14ac:dyDescent="0.25">
      <c r="A38" s="50"/>
      <c r="B38" s="50">
        <f t="shared" ref="B38:B66" si="2">E6</f>
        <v>2017</v>
      </c>
      <c r="C38" s="50">
        <f t="shared" ref="C38:C66" si="3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4">A7</f>
        <v>A CORUÑA</v>
      </c>
      <c r="B39" s="51">
        <f t="shared" si="2"/>
        <v>8167640</v>
      </c>
      <c r="C39" s="51">
        <f t="shared" si="3"/>
        <v>7593521</v>
      </c>
      <c r="D39" s="51">
        <f>_xlfn.RANK.EQ(B39,$B$39:$B$66)+COUNTIF($B$39:$B$66,B39)-1</f>
        <v>12</v>
      </c>
      <c r="E39" s="50" t="str">
        <f t="shared" ref="E39:E66" si="5">INDEX($A$39:$B$66,MATCH(ROW()-38,$D$39:$D$66,0),1)</f>
        <v>BAHÍA DE ALGECIRAS</v>
      </c>
      <c r="F39" s="50">
        <f>LOOKUP(E39,$A$39:$A$66,$B$39:$B$66)</f>
        <v>54171849</v>
      </c>
      <c r="G39" s="50">
        <f>LOOKUP(E39,$A$39:$A$66,$C$39:$C$66)</f>
        <v>56875056</v>
      </c>
    </row>
    <row r="40" spans="1:9" x14ac:dyDescent="0.25">
      <c r="A40" s="50" t="str">
        <f t="shared" si="4"/>
        <v>ALICANTE</v>
      </c>
      <c r="B40" s="51">
        <f t="shared" si="2"/>
        <v>2090391</v>
      </c>
      <c r="C40" s="51">
        <f t="shared" si="3"/>
        <v>2034536</v>
      </c>
      <c r="D40" s="51">
        <f t="shared" ref="D40:D66" si="6">_xlfn.RANK.EQ(B40,$B$39:$B$66)+COUNTIF($B$39:$B$66,B40)-1</f>
        <v>21</v>
      </c>
      <c r="E40" s="50" t="str">
        <f t="shared" si="5"/>
        <v>VALENCIA</v>
      </c>
      <c r="F40" s="50">
        <f t="shared" ref="F40:F55" si="7">LOOKUP(E40,$A$39:$A$66,$B$39:$B$66)</f>
        <v>42704377</v>
      </c>
      <c r="G40" s="50">
        <f t="shared" ref="G40:G66" si="8">LOOKUP(E40,$A$39:$A$66,$C$39:$C$66)</f>
        <v>41568744</v>
      </c>
    </row>
    <row r="41" spans="1:9" x14ac:dyDescent="0.25">
      <c r="A41" s="50" t="str">
        <f t="shared" si="4"/>
        <v>ALMERÍA</v>
      </c>
      <c r="B41" s="51">
        <f t="shared" si="2"/>
        <v>3440230</v>
      </c>
      <c r="C41" s="51">
        <f t="shared" si="3"/>
        <v>3380845</v>
      </c>
      <c r="D41" s="51">
        <f t="shared" si="6"/>
        <v>15</v>
      </c>
      <c r="E41" s="50" t="str">
        <f t="shared" si="5"/>
        <v>BARCELONA</v>
      </c>
      <c r="F41" s="50">
        <f t="shared" si="7"/>
        <v>34081346</v>
      </c>
      <c r="G41" s="50">
        <f t="shared" si="8"/>
        <v>28456298</v>
      </c>
    </row>
    <row r="42" spans="1:9" x14ac:dyDescent="0.25">
      <c r="A42" s="50" t="str">
        <f t="shared" si="4"/>
        <v>AVILÉS</v>
      </c>
      <c r="B42" s="51">
        <f t="shared" si="2"/>
        <v>2767112</v>
      </c>
      <c r="C42" s="51">
        <f t="shared" si="3"/>
        <v>2662468</v>
      </c>
      <c r="D42" s="51">
        <f t="shared" si="6"/>
        <v>17</v>
      </c>
      <c r="E42" s="50" t="str">
        <f t="shared" si="5"/>
        <v>CARTAGENA</v>
      </c>
      <c r="F42" s="50">
        <f t="shared" si="7"/>
        <v>19654970</v>
      </c>
      <c r="G42" s="50">
        <f t="shared" si="8"/>
        <v>17699625</v>
      </c>
    </row>
    <row r="43" spans="1:9" x14ac:dyDescent="0.25">
      <c r="A43" s="50" t="str">
        <f t="shared" si="4"/>
        <v>BAHÍA DE ALGECIRAS</v>
      </c>
      <c r="B43" s="51">
        <f t="shared" si="2"/>
        <v>54171849</v>
      </c>
      <c r="C43" s="51">
        <f t="shared" si="3"/>
        <v>56875056</v>
      </c>
      <c r="D43" s="51">
        <f t="shared" si="6"/>
        <v>1</v>
      </c>
      <c r="E43" s="50" t="str">
        <f t="shared" si="5"/>
        <v>BILBAO</v>
      </c>
      <c r="F43" s="50">
        <f t="shared" si="7"/>
        <v>19275409</v>
      </c>
      <c r="G43" s="50">
        <f t="shared" si="8"/>
        <v>17654300</v>
      </c>
    </row>
    <row r="44" spans="1:9" x14ac:dyDescent="0.25">
      <c r="A44" s="50" t="str">
        <f t="shared" si="4"/>
        <v>BAHÍA DE CÁDIZ</v>
      </c>
      <c r="B44" s="51">
        <f t="shared" si="2"/>
        <v>2180548</v>
      </c>
      <c r="C44" s="51">
        <f t="shared" si="3"/>
        <v>2161742</v>
      </c>
      <c r="D44" s="51">
        <f t="shared" si="6"/>
        <v>20</v>
      </c>
      <c r="E44" s="50" t="str">
        <f t="shared" si="5"/>
        <v>TARRAGONA</v>
      </c>
      <c r="F44" s="50">
        <f t="shared" si="7"/>
        <v>18757818</v>
      </c>
      <c r="G44" s="50">
        <f t="shared" si="8"/>
        <v>16674492</v>
      </c>
    </row>
    <row r="45" spans="1:9" x14ac:dyDescent="0.25">
      <c r="A45" s="50" t="str">
        <f t="shared" si="4"/>
        <v>BALEARES</v>
      </c>
      <c r="B45" s="51">
        <f t="shared" si="2"/>
        <v>9400617</v>
      </c>
      <c r="C45" s="51">
        <f t="shared" si="3"/>
        <v>8737956</v>
      </c>
      <c r="D45" s="51">
        <f t="shared" si="6"/>
        <v>11</v>
      </c>
      <c r="E45" s="50" t="str">
        <f t="shared" si="5"/>
        <v>HUELVA</v>
      </c>
      <c r="F45" s="50">
        <f t="shared" si="7"/>
        <v>18000143</v>
      </c>
      <c r="G45" s="50">
        <f t="shared" si="8"/>
        <v>17966257</v>
      </c>
    </row>
    <row r="46" spans="1:9" x14ac:dyDescent="0.25">
      <c r="A46" s="50" t="str">
        <f t="shared" si="4"/>
        <v>BARCELONA</v>
      </c>
      <c r="B46" s="51">
        <f t="shared" si="2"/>
        <v>34081346</v>
      </c>
      <c r="C46" s="51">
        <f t="shared" si="3"/>
        <v>28456298</v>
      </c>
      <c r="D46" s="51">
        <f t="shared" si="6"/>
        <v>3</v>
      </c>
      <c r="E46" s="50" t="str">
        <f t="shared" si="5"/>
        <v>LAS PALMAS</v>
      </c>
      <c r="F46" s="50">
        <f t="shared" si="7"/>
        <v>13410723</v>
      </c>
      <c r="G46" s="50">
        <f t="shared" si="8"/>
        <v>11613987</v>
      </c>
    </row>
    <row r="47" spans="1:9" x14ac:dyDescent="0.25">
      <c r="A47" s="50" t="str">
        <f t="shared" si="4"/>
        <v>BILBAO</v>
      </c>
      <c r="B47" s="51">
        <f t="shared" si="2"/>
        <v>19275409</v>
      </c>
      <c r="C47" s="51">
        <f t="shared" si="3"/>
        <v>17654300</v>
      </c>
      <c r="D47" s="51">
        <f t="shared" si="6"/>
        <v>5</v>
      </c>
      <c r="E47" s="50" t="str">
        <f t="shared" si="5"/>
        <v>GIJÓN</v>
      </c>
      <c r="F47" s="50">
        <f t="shared" si="7"/>
        <v>12724993</v>
      </c>
      <c r="G47" s="50">
        <f t="shared" si="8"/>
        <v>11759426</v>
      </c>
    </row>
    <row r="48" spans="1:9" x14ac:dyDescent="0.25">
      <c r="A48" s="50" t="str">
        <f t="shared" si="4"/>
        <v>CARTAGENA</v>
      </c>
      <c r="B48" s="51">
        <f t="shared" si="2"/>
        <v>19654970</v>
      </c>
      <c r="C48" s="51">
        <f t="shared" si="3"/>
        <v>17699625</v>
      </c>
      <c r="D48" s="51">
        <f t="shared" si="6"/>
        <v>4</v>
      </c>
      <c r="E48" s="50" t="str">
        <f t="shared" si="5"/>
        <v>CASTELLÓN</v>
      </c>
      <c r="F48" s="50">
        <f t="shared" si="7"/>
        <v>10820055</v>
      </c>
      <c r="G48" s="50">
        <f t="shared" si="8"/>
        <v>9758251</v>
      </c>
    </row>
    <row r="49" spans="1:7" x14ac:dyDescent="0.25">
      <c r="A49" s="50" t="str">
        <f t="shared" si="4"/>
        <v>CASTELLÓN</v>
      </c>
      <c r="B49" s="51">
        <f t="shared" si="2"/>
        <v>10820055</v>
      </c>
      <c r="C49" s="51">
        <f t="shared" si="3"/>
        <v>9758251</v>
      </c>
      <c r="D49" s="51">
        <f t="shared" si="6"/>
        <v>10</v>
      </c>
      <c r="E49" s="50" t="str">
        <f t="shared" si="5"/>
        <v>BALEARES</v>
      </c>
      <c r="F49" s="50">
        <f t="shared" si="7"/>
        <v>9400617</v>
      </c>
      <c r="G49" s="50">
        <f t="shared" si="8"/>
        <v>8737956</v>
      </c>
    </row>
    <row r="50" spans="1:7" x14ac:dyDescent="0.25">
      <c r="A50" s="50" t="str">
        <f t="shared" si="4"/>
        <v>CEUTA</v>
      </c>
      <c r="B50" s="51">
        <f t="shared" si="2"/>
        <v>1097459</v>
      </c>
      <c r="C50" s="51">
        <f t="shared" si="3"/>
        <v>1127492</v>
      </c>
      <c r="D50" s="51">
        <f t="shared" si="6"/>
        <v>26</v>
      </c>
      <c r="E50" s="50" t="str">
        <f t="shared" si="5"/>
        <v>A CORUÑA</v>
      </c>
      <c r="F50" s="50">
        <f t="shared" si="7"/>
        <v>8167640</v>
      </c>
      <c r="G50" s="50">
        <f t="shared" si="8"/>
        <v>7593521</v>
      </c>
    </row>
    <row r="51" spans="1:7" x14ac:dyDescent="0.25">
      <c r="A51" s="50" t="str">
        <f t="shared" si="4"/>
        <v>FERROL-SAN CIBRAO</v>
      </c>
      <c r="B51" s="51">
        <f t="shared" si="2"/>
        <v>7613692</v>
      </c>
      <c r="C51" s="51">
        <f t="shared" si="3"/>
        <v>7146095</v>
      </c>
      <c r="D51" s="51">
        <f t="shared" si="6"/>
        <v>13</v>
      </c>
      <c r="E51" s="50" t="str">
        <f t="shared" si="5"/>
        <v>FERROL-SAN CIBRAO</v>
      </c>
      <c r="F51" s="50">
        <f t="shared" si="7"/>
        <v>7613692</v>
      </c>
      <c r="G51" s="50">
        <f t="shared" si="8"/>
        <v>7146095</v>
      </c>
    </row>
    <row r="52" spans="1:7" x14ac:dyDescent="0.25">
      <c r="A52" s="50" t="str">
        <f t="shared" si="4"/>
        <v>GIJÓN</v>
      </c>
      <c r="B52" s="51">
        <f t="shared" si="2"/>
        <v>12724993</v>
      </c>
      <c r="C52" s="51">
        <f t="shared" si="3"/>
        <v>11759426</v>
      </c>
      <c r="D52" s="51">
        <f t="shared" si="6"/>
        <v>9</v>
      </c>
      <c r="E52" s="50" t="str">
        <f t="shared" si="5"/>
        <v>SANTA CRUZ DE TENERIFE</v>
      </c>
      <c r="F52" s="50">
        <f t="shared" si="7"/>
        <v>7155960</v>
      </c>
      <c r="G52" s="50">
        <f t="shared" si="8"/>
        <v>7466004</v>
      </c>
    </row>
    <row r="53" spans="1:7" x14ac:dyDescent="0.25">
      <c r="A53" s="50" t="str">
        <f t="shared" si="4"/>
        <v>HUELVA</v>
      </c>
      <c r="B53" s="51">
        <f t="shared" si="2"/>
        <v>18000143</v>
      </c>
      <c r="C53" s="51">
        <f t="shared" si="3"/>
        <v>17966257</v>
      </c>
      <c r="D53" s="51">
        <f t="shared" si="6"/>
        <v>7</v>
      </c>
      <c r="E53" s="50" t="str">
        <f t="shared" si="5"/>
        <v>ALMERÍA</v>
      </c>
      <c r="F53" s="50">
        <f t="shared" si="7"/>
        <v>3440230</v>
      </c>
      <c r="G53" s="50">
        <f t="shared" si="8"/>
        <v>3380845</v>
      </c>
    </row>
    <row r="54" spans="1:7" x14ac:dyDescent="0.25">
      <c r="A54" s="50" t="str">
        <f t="shared" si="4"/>
        <v>LAS PALMAS</v>
      </c>
      <c r="B54" s="51">
        <f t="shared" si="2"/>
        <v>13410723</v>
      </c>
      <c r="C54" s="51">
        <f t="shared" si="3"/>
        <v>11613987</v>
      </c>
      <c r="D54" s="51">
        <f t="shared" si="6"/>
        <v>8</v>
      </c>
      <c r="E54" s="50" t="str">
        <f t="shared" si="5"/>
        <v>SANTANDER</v>
      </c>
      <c r="F54" s="50">
        <f t="shared" si="7"/>
        <v>2976189</v>
      </c>
      <c r="G54" s="50">
        <f t="shared" si="8"/>
        <v>2666535</v>
      </c>
    </row>
    <row r="55" spans="1:7" x14ac:dyDescent="0.25">
      <c r="A55" s="50" t="str">
        <f t="shared" si="4"/>
        <v>MÁLAGA</v>
      </c>
      <c r="B55" s="51">
        <f t="shared" si="2"/>
        <v>1526413</v>
      </c>
      <c r="C55" s="51">
        <f t="shared" si="3"/>
        <v>1615412</v>
      </c>
      <c r="D55" s="51">
        <f t="shared" si="6"/>
        <v>23</v>
      </c>
      <c r="E55" s="50" t="str">
        <f t="shared" si="5"/>
        <v>AVILÉS</v>
      </c>
      <c r="F55" s="50">
        <f t="shared" si="7"/>
        <v>2767112</v>
      </c>
      <c r="G55" s="50">
        <f t="shared" si="8"/>
        <v>2662468</v>
      </c>
    </row>
    <row r="56" spans="1:7" x14ac:dyDescent="0.25">
      <c r="A56" s="50" t="str">
        <f t="shared" si="4"/>
        <v>MARÍN Y RÍA DE PONTEVEDRA</v>
      </c>
      <c r="B56" s="51">
        <f t="shared" si="2"/>
        <v>1354272</v>
      </c>
      <c r="C56" s="51">
        <f t="shared" si="3"/>
        <v>1236725</v>
      </c>
      <c r="D56" s="51">
        <f t="shared" si="6"/>
        <v>25</v>
      </c>
      <c r="E56" s="50" t="str">
        <f t="shared" si="5"/>
        <v>SEVILLA</v>
      </c>
      <c r="F56" s="50">
        <f t="shared" ref="F56:F66" si="9">LOOKUP(E56,$A$39:$A$66,$B$39:$B$66)</f>
        <v>2373284</v>
      </c>
      <c r="G56" s="50">
        <f t="shared" si="8"/>
        <v>2726295</v>
      </c>
    </row>
    <row r="57" spans="1:7" x14ac:dyDescent="0.25">
      <c r="A57" s="50" t="str">
        <f t="shared" si="4"/>
        <v>MELILLA</v>
      </c>
      <c r="B57" s="51">
        <f t="shared" si="2"/>
        <v>697397</v>
      </c>
      <c r="C57" s="51">
        <f t="shared" si="3"/>
        <v>656297</v>
      </c>
      <c r="D57" s="51">
        <f t="shared" si="6"/>
        <v>27</v>
      </c>
      <c r="E57" s="50" t="str">
        <f t="shared" si="5"/>
        <v>VIGO</v>
      </c>
      <c r="F57" s="50">
        <f t="shared" si="9"/>
        <v>2289858</v>
      </c>
      <c r="G57" s="50">
        <f t="shared" si="8"/>
        <v>2351119</v>
      </c>
    </row>
    <row r="58" spans="1:7" x14ac:dyDescent="0.25">
      <c r="A58" s="50" t="str">
        <f t="shared" si="4"/>
        <v>MOTRIL</v>
      </c>
      <c r="B58" s="51">
        <f t="shared" si="2"/>
        <v>1354629</v>
      </c>
      <c r="C58" s="51">
        <f t="shared" si="3"/>
        <v>1201142</v>
      </c>
      <c r="D58" s="51">
        <f t="shared" si="6"/>
        <v>24</v>
      </c>
      <c r="E58" s="50" t="str">
        <f t="shared" si="5"/>
        <v>BAHÍA DE CÁDIZ</v>
      </c>
      <c r="F58" s="50">
        <f t="shared" si="9"/>
        <v>2180548</v>
      </c>
      <c r="G58" s="50">
        <f t="shared" si="8"/>
        <v>2161742</v>
      </c>
    </row>
    <row r="59" spans="1:7" x14ac:dyDescent="0.25">
      <c r="A59" s="50" t="str">
        <f t="shared" si="4"/>
        <v>PASAIA</v>
      </c>
      <c r="B59" s="51">
        <f t="shared" si="2"/>
        <v>1614368</v>
      </c>
      <c r="C59" s="51">
        <f t="shared" si="3"/>
        <v>2074852</v>
      </c>
      <c r="D59" s="51">
        <f t="shared" si="6"/>
        <v>22</v>
      </c>
      <c r="E59" s="50" t="str">
        <f t="shared" si="5"/>
        <v>ALICANTE</v>
      </c>
      <c r="F59" s="50">
        <f t="shared" si="9"/>
        <v>2090391</v>
      </c>
      <c r="G59" s="50">
        <f t="shared" si="8"/>
        <v>2034536</v>
      </c>
    </row>
    <row r="60" spans="1:7" x14ac:dyDescent="0.25">
      <c r="A60" s="50" t="str">
        <f t="shared" si="4"/>
        <v>SANTA CRUZ DE TENERIFE</v>
      </c>
      <c r="B60" s="51">
        <f t="shared" si="2"/>
        <v>7155960</v>
      </c>
      <c r="C60" s="51">
        <f t="shared" si="3"/>
        <v>7466004</v>
      </c>
      <c r="D60" s="51">
        <f t="shared" si="6"/>
        <v>14</v>
      </c>
      <c r="E60" s="50" t="str">
        <f t="shared" si="5"/>
        <v>PASAIA</v>
      </c>
      <c r="F60" s="50">
        <f t="shared" si="9"/>
        <v>1614368</v>
      </c>
      <c r="G60" s="50">
        <f t="shared" si="8"/>
        <v>2074852</v>
      </c>
    </row>
    <row r="61" spans="1:7" x14ac:dyDescent="0.25">
      <c r="A61" s="50" t="str">
        <f t="shared" si="4"/>
        <v>SANTANDER</v>
      </c>
      <c r="B61" s="51">
        <f t="shared" si="2"/>
        <v>2976189</v>
      </c>
      <c r="C61" s="51">
        <f t="shared" si="3"/>
        <v>2666535</v>
      </c>
      <c r="D61" s="51">
        <f t="shared" si="6"/>
        <v>16</v>
      </c>
      <c r="E61" s="50" t="str">
        <f t="shared" si="5"/>
        <v>MÁLAGA</v>
      </c>
      <c r="F61" s="50">
        <f t="shared" si="9"/>
        <v>1526413</v>
      </c>
      <c r="G61" s="50">
        <f t="shared" si="8"/>
        <v>1615412</v>
      </c>
    </row>
    <row r="62" spans="1:7" x14ac:dyDescent="0.25">
      <c r="A62" s="50" t="str">
        <f t="shared" si="4"/>
        <v>SEVILLA</v>
      </c>
      <c r="B62" s="51">
        <f t="shared" si="2"/>
        <v>2373284</v>
      </c>
      <c r="C62" s="51">
        <f t="shared" si="3"/>
        <v>2726295</v>
      </c>
      <c r="D62" s="51">
        <f t="shared" si="6"/>
        <v>18</v>
      </c>
      <c r="E62" s="50" t="str">
        <f t="shared" si="5"/>
        <v>MOTRIL</v>
      </c>
      <c r="F62" s="50">
        <f t="shared" si="9"/>
        <v>1354629</v>
      </c>
      <c r="G62" s="50">
        <f t="shared" si="8"/>
        <v>1201142</v>
      </c>
    </row>
    <row r="63" spans="1:7" x14ac:dyDescent="0.25">
      <c r="A63" s="50" t="str">
        <f t="shared" si="4"/>
        <v>TARRAGONA</v>
      </c>
      <c r="B63" s="51">
        <f t="shared" si="2"/>
        <v>18757818</v>
      </c>
      <c r="C63" s="51">
        <f t="shared" si="3"/>
        <v>16674492</v>
      </c>
      <c r="D63" s="51">
        <f t="shared" si="6"/>
        <v>6</v>
      </c>
      <c r="E63" s="50" t="str">
        <f t="shared" si="5"/>
        <v>MARÍN Y RÍA DE PONTEVEDRA</v>
      </c>
      <c r="F63" s="50">
        <f t="shared" si="9"/>
        <v>1354272</v>
      </c>
      <c r="G63" s="50">
        <f t="shared" si="8"/>
        <v>1236725</v>
      </c>
    </row>
    <row r="64" spans="1:7" x14ac:dyDescent="0.25">
      <c r="A64" s="50" t="str">
        <f t="shared" si="4"/>
        <v>VALENCIA</v>
      </c>
      <c r="B64" s="51">
        <f t="shared" si="2"/>
        <v>42704377</v>
      </c>
      <c r="C64" s="51">
        <f t="shared" si="3"/>
        <v>41568744</v>
      </c>
      <c r="D64" s="51">
        <f t="shared" si="6"/>
        <v>2</v>
      </c>
      <c r="E64" s="50" t="str">
        <f t="shared" si="5"/>
        <v>CEUTA</v>
      </c>
      <c r="F64" s="50">
        <f t="shared" si="9"/>
        <v>1097459</v>
      </c>
      <c r="G64" s="50">
        <f t="shared" si="8"/>
        <v>1127492</v>
      </c>
    </row>
    <row r="65" spans="1:7" x14ac:dyDescent="0.25">
      <c r="A65" s="50" t="str">
        <f t="shared" si="4"/>
        <v>VIGO</v>
      </c>
      <c r="B65" s="51">
        <f t="shared" si="2"/>
        <v>2289858</v>
      </c>
      <c r="C65" s="51">
        <f t="shared" si="3"/>
        <v>2351119</v>
      </c>
      <c r="D65" s="51">
        <f t="shared" si="6"/>
        <v>19</v>
      </c>
      <c r="E65" s="50" t="str">
        <f t="shared" si="5"/>
        <v>MELILLA</v>
      </c>
      <c r="F65" s="50">
        <f t="shared" si="9"/>
        <v>697397</v>
      </c>
      <c r="G65" s="50">
        <f t="shared" si="8"/>
        <v>656297</v>
      </c>
    </row>
    <row r="66" spans="1:7" x14ac:dyDescent="0.25">
      <c r="A66" s="50" t="str">
        <f t="shared" si="4"/>
        <v>VILAGARCÍA</v>
      </c>
      <c r="B66" s="51">
        <f t="shared" si="2"/>
        <v>650916</v>
      </c>
      <c r="C66" s="51">
        <f t="shared" si="3"/>
        <v>648181</v>
      </c>
      <c r="D66" s="51">
        <f t="shared" si="6"/>
        <v>28</v>
      </c>
      <c r="E66" s="50" t="str">
        <f t="shared" si="5"/>
        <v>VILAGARCÍA</v>
      </c>
      <c r="F66" s="50">
        <f t="shared" si="9"/>
        <v>650916</v>
      </c>
      <c r="G66" s="50">
        <f t="shared" si="8"/>
        <v>648181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68"/>
  <sheetViews>
    <sheetView workbookViewId="0">
      <selection activeCell="F24" sqref="F2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132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julio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24">
        <v>673792</v>
      </c>
      <c r="C7" s="24">
        <v>922058</v>
      </c>
      <c r="D7" s="24">
        <v>4497414</v>
      </c>
      <c r="E7" s="24">
        <v>4990754</v>
      </c>
      <c r="F7" s="11">
        <f>((E7*100)/D7)-100</f>
        <v>10.969414868188693</v>
      </c>
      <c r="G7" s="1"/>
      <c r="H7" s="1"/>
      <c r="I7" s="1"/>
    </row>
    <row r="8" spans="1:12" x14ac:dyDescent="0.25">
      <c r="A8" s="12" t="s">
        <v>31</v>
      </c>
      <c r="B8" s="25">
        <v>0</v>
      </c>
      <c r="C8" s="25">
        <v>0</v>
      </c>
      <c r="D8" s="25">
        <v>22814</v>
      </c>
      <c r="E8" s="25">
        <v>25312</v>
      </c>
      <c r="F8" s="14">
        <f t="shared" ref="F8:F35" si="0">((E8*100)/D8)-100</f>
        <v>10.949417024634002</v>
      </c>
      <c r="G8" s="1"/>
      <c r="H8" s="1"/>
      <c r="I8" s="1"/>
    </row>
    <row r="9" spans="1:12" x14ac:dyDescent="0.25">
      <c r="A9" s="9" t="s">
        <v>164</v>
      </c>
      <c r="B9" s="24">
        <v>3002</v>
      </c>
      <c r="C9" s="24">
        <v>3501</v>
      </c>
      <c r="D9" s="24">
        <v>16806</v>
      </c>
      <c r="E9" s="24">
        <v>19660</v>
      </c>
      <c r="F9" s="11">
        <f t="shared" si="0"/>
        <v>16.982030227299774</v>
      </c>
      <c r="G9" s="1"/>
      <c r="H9" s="1"/>
      <c r="I9" s="1"/>
    </row>
    <row r="10" spans="1:12" x14ac:dyDescent="0.25">
      <c r="A10" s="12" t="s">
        <v>166</v>
      </c>
      <c r="B10" s="25">
        <v>57314</v>
      </c>
      <c r="C10" s="25">
        <v>65186</v>
      </c>
      <c r="D10" s="25">
        <v>357643</v>
      </c>
      <c r="E10" s="25">
        <v>373526</v>
      </c>
      <c r="F10" s="14">
        <f t="shared" si="0"/>
        <v>4.4410207944794138</v>
      </c>
      <c r="G10" s="1"/>
      <c r="H10" s="1"/>
      <c r="I10" s="1"/>
    </row>
    <row r="11" spans="1:12" x14ac:dyDescent="0.25">
      <c r="A11" s="9" t="s">
        <v>167</v>
      </c>
      <c r="B11" s="24">
        <v>2444473</v>
      </c>
      <c r="C11" s="24">
        <v>2757665</v>
      </c>
      <c r="D11" s="24">
        <v>16185959</v>
      </c>
      <c r="E11" s="24">
        <v>16275483</v>
      </c>
      <c r="F11" s="11">
        <f t="shared" si="0"/>
        <v>0.5530966685384584</v>
      </c>
      <c r="G11" s="1"/>
      <c r="H11" s="1"/>
      <c r="I11" s="1"/>
    </row>
    <row r="12" spans="1:12" x14ac:dyDescent="0.25">
      <c r="A12" s="12" t="s">
        <v>168</v>
      </c>
      <c r="B12" s="25">
        <v>41524</v>
      </c>
      <c r="C12" s="25">
        <v>63404</v>
      </c>
      <c r="D12" s="25">
        <v>315401</v>
      </c>
      <c r="E12" s="25">
        <v>326830</v>
      </c>
      <c r="F12" s="14">
        <f t="shared" si="0"/>
        <v>3.6236410157228391</v>
      </c>
      <c r="G12" s="1"/>
      <c r="H12" s="1"/>
      <c r="I12" s="1"/>
    </row>
    <row r="13" spans="1:12" x14ac:dyDescent="0.25">
      <c r="A13" s="9" t="s">
        <v>32</v>
      </c>
      <c r="B13" s="24">
        <v>195869</v>
      </c>
      <c r="C13" s="24">
        <v>217543</v>
      </c>
      <c r="D13" s="24">
        <v>864468</v>
      </c>
      <c r="E13" s="24">
        <v>939862</v>
      </c>
      <c r="F13" s="11">
        <f t="shared" si="0"/>
        <v>8.7214332977044791</v>
      </c>
      <c r="G13" s="1"/>
      <c r="H13" s="1"/>
      <c r="I13" s="1"/>
    </row>
    <row r="14" spans="1:12" x14ac:dyDescent="0.25">
      <c r="A14" s="12" t="s">
        <v>33</v>
      </c>
      <c r="B14" s="25">
        <v>1134617</v>
      </c>
      <c r="C14" s="25">
        <v>1383785</v>
      </c>
      <c r="D14" s="25">
        <v>7167413</v>
      </c>
      <c r="E14" s="25">
        <v>8064334</v>
      </c>
      <c r="F14" s="14">
        <f t="shared" si="0"/>
        <v>12.513873555214417</v>
      </c>
      <c r="G14" s="1"/>
      <c r="H14" s="1"/>
      <c r="I14" s="1"/>
    </row>
    <row r="15" spans="1:12" x14ac:dyDescent="0.25">
      <c r="A15" s="9" t="s">
        <v>34</v>
      </c>
      <c r="B15" s="24">
        <v>1341608</v>
      </c>
      <c r="C15" s="24">
        <v>2205306</v>
      </c>
      <c r="D15" s="24">
        <v>10002767</v>
      </c>
      <c r="E15" s="24">
        <v>11308395</v>
      </c>
      <c r="F15" s="11">
        <f t="shared" si="0"/>
        <v>13.052668326674009</v>
      </c>
      <c r="G15" s="1"/>
      <c r="H15" s="1"/>
      <c r="I15" s="1"/>
    </row>
    <row r="16" spans="1:12" x14ac:dyDescent="0.25">
      <c r="A16" s="12" t="s">
        <v>35</v>
      </c>
      <c r="B16" s="25">
        <v>2186253</v>
      </c>
      <c r="C16" s="25">
        <v>2456867</v>
      </c>
      <c r="D16" s="25">
        <v>13888483</v>
      </c>
      <c r="E16" s="25">
        <v>15683169</v>
      </c>
      <c r="F16" s="14">
        <f t="shared" si="0"/>
        <v>12.922116835942418</v>
      </c>
      <c r="G16" s="1"/>
      <c r="H16" s="1"/>
      <c r="I16" s="1"/>
    </row>
    <row r="17" spans="1:9" x14ac:dyDescent="0.25">
      <c r="A17" s="9" t="s">
        <v>169</v>
      </c>
      <c r="B17" s="24">
        <v>598191</v>
      </c>
      <c r="C17" s="24">
        <v>694795</v>
      </c>
      <c r="D17" s="24">
        <v>4964471</v>
      </c>
      <c r="E17" s="24">
        <v>4993032</v>
      </c>
      <c r="F17" s="11">
        <f t="shared" si="0"/>
        <v>0.57530802375519841</v>
      </c>
      <c r="G17" s="1"/>
      <c r="H17" s="1"/>
      <c r="I17" s="1"/>
    </row>
    <row r="18" spans="1:9" x14ac:dyDescent="0.25">
      <c r="A18" s="12" t="s">
        <v>36</v>
      </c>
      <c r="B18" s="25">
        <v>75510</v>
      </c>
      <c r="C18" s="25">
        <v>73003</v>
      </c>
      <c r="D18" s="25">
        <v>507188</v>
      </c>
      <c r="E18" s="25">
        <v>527335</v>
      </c>
      <c r="F18" s="14">
        <f t="shared" si="0"/>
        <v>3.9722942971836943</v>
      </c>
      <c r="G18" s="1"/>
      <c r="H18" s="1"/>
      <c r="I18" s="1"/>
    </row>
    <row r="19" spans="1:9" x14ac:dyDescent="0.25">
      <c r="A19" s="9" t="s">
        <v>37</v>
      </c>
      <c r="B19" s="24">
        <v>246886</v>
      </c>
      <c r="C19" s="24">
        <v>131623</v>
      </c>
      <c r="D19" s="24">
        <v>1381229</v>
      </c>
      <c r="E19" s="24">
        <v>1359704</v>
      </c>
      <c r="F19" s="11">
        <f t="shared" si="0"/>
        <v>-1.5583947339651871</v>
      </c>
      <c r="G19" s="1"/>
      <c r="H19" s="1"/>
      <c r="I19" s="1"/>
    </row>
    <row r="20" spans="1:9" x14ac:dyDescent="0.25">
      <c r="A20" s="12" t="s">
        <v>170</v>
      </c>
      <c r="B20" s="25">
        <v>73457</v>
      </c>
      <c r="C20" s="25">
        <v>20456</v>
      </c>
      <c r="D20" s="25">
        <v>484960</v>
      </c>
      <c r="E20" s="25">
        <v>464744</v>
      </c>
      <c r="F20" s="14">
        <f t="shared" si="0"/>
        <v>-4.1685912240184706</v>
      </c>
      <c r="G20" s="1"/>
      <c r="H20" s="1"/>
      <c r="I20" s="1"/>
    </row>
    <row r="21" spans="1:9" x14ac:dyDescent="0.25">
      <c r="A21" s="9" t="s">
        <v>38</v>
      </c>
      <c r="B21" s="24">
        <v>2238074</v>
      </c>
      <c r="C21" s="24">
        <v>2001808</v>
      </c>
      <c r="D21" s="24">
        <v>14469398</v>
      </c>
      <c r="E21" s="24">
        <v>14153809</v>
      </c>
      <c r="F21" s="11">
        <f t="shared" si="0"/>
        <v>-2.1810789916760882</v>
      </c>
      <c r="G21" s="1"/>
      <c r="H21" s="1"/>
      <c r="I21" s="1"/>
    </row>
    <row r="22" spans="1:9" x14ac:dyDescent="0.25">
      <c r="A22" s="12" t="s">
        <v>59</v>
      </c>
      <c r="B22" s="25">
        <v>644636</v>
      </c>
      <c r="C22" s="25">
        <v>587713</v>
      </c>
      <c r="D22" s="25">
        <v>3721875</v>
      </c>
      <c r="E22" s="25">
        <v>3980984</v>
      </c>
      <c r="F22" s="14">
        <f t="shared" si="0"/>
        <v>6.9617867338371155</v>
      </c>
      <c r="G22" s="1"/>
      <c r="H22" s="1"/>
      <c r="I22" s="1"/>
    </row>
    <row r="23" spans="1:9" x14ac:dyDescent="0.25">
      <c r="A23" s="9" t="s">
        <v>171</v>
      </c>
      <c r="B23" s="24">
        <v>16909</v>
      </c>
      <c r="C23" s="24">
        <v>10712</v>
      </c>
      <c r="D23" s="24">
        <v>125532</v>
      </c>
      <c r="E23" s="24">
        <v>92768</v>
      </c>
      <c r="F23" s="11">
        <f t="shared" si="0"/>
        <v>-26.10011789822515</v>
      </c>
      <c r="G23" s="1"/>
      <c r="H23" s="1"/>
      <c r="I23" s="1"/>
    </row>
    <row r="24" spans="1:9" x14ac:dyDescent="0.25">
      <c r="A24" s="12" t="s">
        <v>173</v>
      </c>
      <c r="B24" s="25">
        <v>0</v>
      </c>
      <c r="C24" s="25">
        <v>0</v>
      </c>
      <c r="D24" s="25">
        <v>0</v>
      </c>
      <c r="E24" s="25">
        <v>0</v>
      </c>
      <c r="F24" s="14"/>
      <c r="G24" s="1"/>
      <c r="H24" s="1"/>
      <c r="I24" s="1"/>
    </row>
    <row r="25" spans="1:9" x14ac:dyDescent="0.25">
      <c r="A25" s="9" t="s">
        <v>39</v>
      </c>
      <c r="B25" s="24">
        <v>8492</v>
      </c>
      <c r="C25" s="24">
        <v>9271</v>
      </c>
      <c r="D25" s="24">
        <v>44301</v>
      </c>
      <c r="E25" s="24">
        <v>45275</v>
      </c>
      <c r="F25" s="11">
        <f t="shared" si="0"/>
        <v>2.1985959684882914</v>
      </c>
      <c r="G25" s="1"/>
      <c r="H25" s="1"/>
      <c r="I25" s="1"/>
    </row>
    <row r="26" spans="1:9" x14ac:dyDescent="0.25">
      <c r="A26" s="12" t="s">
        <v>40</v>
      </c>
      <c r="B26" s="25">
        <v>89670</v>
      </c>
      <c r="C26" s="25">
        <v>109195</v>
      </c>
      <c r="D26" s="25">
        <v>664363</v>
      </c>
      <c r="E26" s="25">
        <v>576058</v>
      </c>
      <c r="F26" s="14">
        <f t="shared" si="0"/>
        <v>-13.29167939816034</v>
      </c>
      <c r="G26" s="1"/>
      <c r="H26" s="1"/>
      <c r="I26" s="1"/>
    </row>
    <row r="27" spans="1:9" x14ac:dyDescent="0.25">
      <c r="A27" s="9" t="s">
        <v>41</v>
      </c>
      <c r="B27" s="24">
        <v>0</v>
      </c>
      <c r="C27" s="24">
        <v>0</v>
      </c>
      <c r="D27" s="24">
        <v>0</v>
      </c>
      <c r="E27" s="24">
        <v>0</v>
      </c>
      <c r="F27" s="19"/>
      <c r="G27" s="1"/>
      <c r="H27" s="1"/>
      <c r="I27" s="1"/>
    </row>
    <row r="28" spans="1:9" x14ac:dyDescent="0.25">
      <c r="A28" s="12" t="s">
        <v>42</v>
      </c>
      <c r="B28" s="25">
        <v>406611</v>
      </c>
      <c r="C28" s="25">
        <v>438047</v>
      </c>
      <c r="D28" s="25">
        <v>3612016</v>
      </c>
      <c r="E28" s="25">
        <v>3051589</v>
      </c>
      <c r="F28" s="14">
        <f t="shared" si="0"/>
        <v>-15.515628945165247</v>
      </c>
      <c r="G28" s="1"/>
      <c r="H28" s="1"/>
      <c r="I28" s="1"/>
    </row>
    <row r="29" spans="1:9" x14ac:dyDescent="0.25">
      <c r="A29" s="9" t="s">
        <v>43</v>
      </c>
      <c r="B29" s="24">
        <v>12446</v>
      </c>
      <c r="C29" s="24">
        <v>19318</v>
      </c>
      <c r="D29" s="24">
        <v>96940</v>
      </c>
      <c r="E29" s="24">
        <v>92357</v>
      </c>
      <c r="F29" s="11">
        <f t="shared" si="0"/>
        <v>-4.7276665978956061</v>
      </c>
      <c r="G29" s="1"/>
      <c r="H29" s="1"/>
      <c r="I29" s="1"/>
    </row>
    <row r="30" spans="1:9" x14ac:dyDescent="0.25">
      <c r="A30" s="12" t="s">
        <v>44</v>
      </c>
      <c r="B30" s="25">
        <v>19877</v>
      </c>
      <c r="C30" s="25">
        <v>46700</v>
      </c>
      <c r="D30" s="25">
        <v>141566</v>
      </c>
      <c r="E30" s="25">
        <v>256302</v>
      </c>
      <c r="F30" s="14">
        <f t="shared" si="0"/>
        <v>81.047709195710837</v>
      </c>
      <c r="G30" s="1"/>
      <c r="H30" s="1"/>
      <c r="I30" s="1"/>
    </row>
    <row r="31" spans="1:9" x14ac:dyDescent="0.25">
      <c r="A31" s="9" t="s">
        <v>45</v>
      </c>
      <c r="B31" s="24">
        <v>1716516</v>
      </c>
      <c r="C31" s="24">
        <v>1886301</v>
      </c>
      <c r="D31" s="24">
        <v>11160022</v>
      </c>
      <c r="E31" s="24">
        <v>12808709</v>
      </c>
      <c r="F31" s="11">
        <f t="shared" si="0"/>
        <v>14.77315188088339</v>
      </c>
      <c r="G31" s="1"/>
      <c r="H31" s="1"/>
      <c r="I31" s="1"/>
    </row>
    <row r="32" spans="1:9" x14ac:dyDescent="0.25">
      <c r="A32" s="12" t="s">
        <v>46</v>
      </c>
      <c r="B32" s="25">
        <v>238781</v>
      </c>
      <c r="C32" s="25">
        <v>313131</v>
      </c>
      <c r="D32" s="25">
        <v>2159895</v>
      </c>
      <c r="E32" s="25">
        <v>1930685</v>
      </c>
      <c r="F32" s="14">
        <f t="shared" si="0"/>
        <v>-10.612089939557251</v>
      </c>
      <c r="G32" s="1"/>
      <c r="H32" s="1"/>
      <c r="I32" s="1"/>
    </row>
    <row r="33" spans="1:9" x14ac:dyDescent="0.25">
      <c r="A33" s="9" t="s">
        <v>47</v>
      </c>
      <c r="B33" s="24">
        <v>6351</v>
      </c>
      <c r="C33" s="24">
        <v>6463</v>
      </c>
      <c r="D33" s="24">
        <v>37738</v>
      </c>
      <c r="E33" s="24">
        <v>40437</v>
      </c>
      <c r="F33" s="11">
        <f t="shared" si="0"/>
        <v>7.1519423392866628</v>
      </c>
      <c r="G33" s="1"/>
      <c r="H33" s="1"/>
      <c r="I33" s="1"/>
    </row>
    <row r="34" spans="1:9" x14ac:dyDescent="0.25">
      <c r="A34" s="12" t="s">
        <v>172</v>
      </c>
      <c r="B34" s="25">
        <v>46473</v>
      </c>
      <c r="C34" s="25">
        <v>13241</v>
      </c>
      <c r="D34" s="25">
        <v>119898</v>
      </c>
      <c r="E34" s="25">
        <v>85939</v>
      </c>
      <c r="F34" s="14">
        <f t="shared" si="0"/>
        <v>-28.323241421875267</v>
      </c>
      <c r="G34" s="1"/>
      <c r="H34" s="1"/>
      <c r="I34" s="1"/>
    </row>
    <row r="35" spans="1:9" x14ac:dyDescent="0.25">
      <c r="A35" s="15" t="s">
        <v>48</v>
      </c>
      <c r="B35" s="16">
        <f>SUM(B7:B34)</f>
        <v>14517332</v>
      </c>
      <c r="C35" s="16">
        <f t="shared" ref="C35:E35" si="1">SUM(C7:C34)</f>
        <v>16437092</v>
      </c>
      <c r="D35" s="16">
        <f t="shared" si="1"/>
        <v>97010560</v>
      </c>
      <c r="E35" s="16">
        <f t="shared" si="1"/>
        <v>102467052</v>
      </c>
      <c r="F35" s="17">
        <f t="shared" si="0"/>
        <v>5.6246371529037731</v>
      </c>
      <c r="G35" s="1"/>
      <c r="H35" s="1"/>
      <c r="I35" s="1"/>
    </row>
    <row r="36" spans="1:9" x14ac:dyDescent="0.25">
      <c r="A36" s="73" t="s">
        <v>121</v>
      </c>
    </row>
    <row r="37" spans="1:9" x14ac:dyDescent="0.25">
      <c r="A37" s="52"/>
    </row>
    <row r="38" spans="1:9" x14ac:dyDescent="0.25">
      <c r="A38" s="50"/>
      <c r="B38" s="50">
        <f t="shared" ref="B38:B66" si="2">E6</f>
        <v>2017</v>
      </c>
      <c r="C38" s="50">
        <f t="shared" ref="C38:C66" si="3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4">A7</f>
        <v>A CORUÑA</v>
      </c>
      <c r="B39" s="51">
        <f t="shared" si="2"/>
        <v>4990754</v>
      </c>
      <c r="C39" s="51">
        <f t="shared" si="3"/>
        <v>4497414</v>
      </c>
      <c r="D39" s="51">
        <f>_xlfn.RANK.EQ(B39,$B$39:$B$66)+COUNTIF($B$39:$B$66,B39)-1</f>
        <v>8</v>
      </c>
      <c r="E39" s="50" t="str">
        <f t="shared" ref="E39:E66" si="5">INDEX($A$39:$B$66,MATCH(ROW()-38,$D$39:$D$66,0),1)</f>
        <v>BAHÍA DE ALGECIRAS</v>
      </c>
      <c r="F39" s="50">
        <f>LOOKUP(E39,$A$39:$A$66,$B$39:$B$66)</f>
        <v>16275483</v>
      </c>
      <c r="G39" s="50">
        <f>LOOKUP(E39,$A$39:$A$66,$C$39:$C$66)</f>
        <v>16185959</v>
      </c>
    </row>
    <row r="40" spans="1:9" x14ac:dyDescent="0.25">
      <c r="A40" s="50" t="str">
        <f t="shared" si="4"/>
        <v>ALICANTE</v>
      </c>
      <c r="B40" s="51">
        <f t="shared" si="2"/>
        <v>25312</v>
      </c>
      <c r="C40" s="51">
        <f t="shared" si="3"/>
        <v>22814</v>
      </c>
      <c r="D40" s="51">
        <f t="shared" ref="D40:D66" si="6">_xlfn.RANK.EQ(B40,$B$39:$B$66)+COUNTIF($B$39:$B$66,B40)-1</f>
        <v>25</v>
      </c>
      <c r="E40" s="50" t="str">
        <f t="shared" si="5"/>
        <v>CARTAGENA</v>
      </c>
      <c r="F40" s="50">
        <f t="shared" ref="F40:F55" si="7">LOOKUP(E40,$A$39:$A$66,$B$39:$B$66)</f>
        <v>15683169</v>
      </c>
      <c r="G40" s="50">
        <f t="shared" ref="G40:G66" si="8">LOOKUP(E40,$A$39:$A$66,$C$39:$C$66)</f>
        <v>13888483</v>
      </c>
    </row>
    <row r="41" spans="1:9" x14ac:dyDescent="0.25">
      <c r="A41" s="50" t="str">
        <f t="shared" si="4"/>
        <v>ALMERÍA</v>
      </c>
      <c r="B41" s="51">
        <f t="shared" si="2"/>
        <v>19660</v>
      </c>
      <c r="C41" s="51">
        <f t="shared" si="3"/>
        <v>16806</v>
      </c>
      <c r="D41" s="51">
        <f t="shared" si="6"/>
        <v>26</v>
      </c>
      <c r="E41" s="50" t="str">
        <f t="shared" si="5"/>
        <v>HUELVA</v>
      </c>
      <c r="F41" s="50">
        <f t="shared" si="7"/>
        <v>14153809</v>
      </c>
      <c r="G41" s="50">
        <f t="shared" si="8"/>
        <v>14469398</v>
      </c>
    </row>
    <row r="42" spans="1:9" x14ac:dyDescent="0.25">
      <c r="A42" s="50" t="str">
        <f t="shared" si="4"/>
        <v>AVILÉS</v>
      </c>
      <c r="B42" s="51">
        <f t="shared" si="2"/>
        <v>373526</v>
      </c>
      <c r="C42" s="51">
        <f t="shared" si="3"/>
        <v>357643</v>
      </c>
      <c r="D42" s="51">
        <f t="shared" si="6"/>
        <v>17</v>
      </c>
      <c r="E42" s="50" t="str">
        <f t="shared" si="5"/>
        <v>TARRAGONA</v>
      </c>
      <c r="F42" s="50">
        <f t="shared" si="7"/>
        <v>12808709</v>
      </c>
      <c r="G42" s="50">
        <f t="shared" si="8"/>
        <v>11160022</v>
      </c>
    </row>
    <row r="43" spans="1:9" x14ac:dyDescent="0.25">
      <c r="A43" s="50" t="str">
        <f t="shared" si="4"/>
        <v>BAHÍA DE ALGECIRAS</v>
      </c>
      <c r="B43" s="51">
        <f t="shared" si="2"/>
        <v>16275483</v>
      </c>
      <c r="C43" s="51">
        <f t="shared" si="3"/>
        <v>16185959</v>
      </c>
      <c r="D43" s="51">
        <f t="shared" si="6"/>
        <v>1</v>
      </c>
      <c r="E43" s="50" t="str">
        <f t="shared" si="5"/>
        <v>BILBAO</v>
      </c>
      <c r="F43" s="50">
        <f t="shared" si="7"/>
        <v>11308395</v>
      </c>
      <c r="G43" s="50">
        <f t="shared" si="8"/>
        <v>10002767</v>
      </c>
    </row>
    <row r="44" spans="1:9" x14ac:dyDescent="0.25">
      <c r="A44" s="50" t="str">
        <f t="shared" si="4"/>
        <v>BAHÍA DE CÁDIZ</v>
      </c>
      <c r="B44" s="51">
        <f t="shared" si="2"/>
        <v>326830</v>
      </c>
      <c r="C44" s="51">
        <f t="shared" si="3"/>
        <v>315401</v>
      </c>
      <c r="D44" s="51">
        <f t="shared" si="6"/>
        <v>18</v>
      </c>
      <c r="E44" s="50" t="str">
        <f t="shared" si="5"/>
        <v>BARCELONA</v>
      </c>
      <c r="F44" s="50">
        <f t="shared" si="7"/>
        <v>8064334</v>
      </c>
      <c r="G44" s="50">
        <f t="shared" si="8"/>
        <v>7167413</v>
      </c>
    </row>
    <row r="45" spans="1:9" x14ac:dyDescent="0.25">
      <c r="A45" s="50" t="str">
        <f t="shared" si="4"/>
        <v>BALEARES</v>
      </c>
      <c r="B45" s="51">
        <f t="shared" si="2"/>
        <v>939862</v>
      </c>
      <c r="C45" s="51">
        <f t="shared" si="3"/>
        <v>864468</v>
      </c>
      <c r="D45" s="51">
        <f t="shared" si="6"/>
        <v>13</v>
      </c>
      <c r="E45" s="50" t="str">
        <f t="shared" si="5"/>
        <v>CASTELLÓN</v>
      </c>
      <c r="F45" s="50">
        <f t="shared" si="7"/>
        <v>4993032</v>
      </c>
      <c r="G45" s="50">
        <f t="shared" si="8"/>
        <v>4964471</v>
      </c>
    </row>
    <row r="46" spans="1:9" x14ac:dyDescent="0.25">
      <c r="A46" s="50" t="str">
        <f t="shared" si="4"/>
        <v>BARCELONA</v>
      </c>
      <c r="B46" s="51">
        <f t="shared" si="2"/>
        <v>8064334</v>
      </c>
      <c r="C46" s="51">
        <f t="shared" si="3"/>
        <v>7167413</v>
      </c>
      <c r="D46" s="51">
        <f t="shared" si="6"/>
        <v>6</v>
      </c>
      <c r="E46" s="50" t="str">
        <f t="shared" si="5"/>
        <v>A CORUÑA</v>
      </c>
      <c r="F46" s="50">
        <f t="shared" si="7"/>
        <v>4990754</v>
      </c>
      <c r="G46" s="50">
        <f t="shared" si="8"/>
        <v>4497414</v>
      </c>
    </row>
    <row r="47" spans="1:9" x14ac:dyDescent="0.25">
      <c r="A47" s="50" t="str">
        <f t="shared" si="4"/>
        <v>BILBAO</v>
      </c>
      <c r="B47" s="51">
        <f t="shared" si="2"/>
        <v>11308395</v>
      </c>
      <c r="C47" s="51">
        <f t="shared" si="3"/>
        <v>10002767</v>
      </c>
      <c r="D47" s="51">
        <f t="shared" si="6"/>
        <v>5</v>
      </c>
      <c r="E47" s="50" t="str">
        <f t="shared" si="5"/>
        <v>LAS PALMAS</v>
      </c>
      <c r="F47" s="50">
        <f t="shared" si="7"/>
        <v>3980984</v>
      </c>
      <c r="G47" s="50">
        <f t="shared" si="8"/>
        <v>3721875</v>
      </c>
    </row>
    <row r="48" spans="1:9" x14ac:dyDescent="0.25">
      <c r="A48" s="50" t="str">
        <f t="shared" si="4"/>
        <v>CARTAGENA</v>
      </c>
      <c r="B48" s="51">
        <f t="shared" si="2"/>
        <v>15683169</v>
      </c>
      <c r="C48" s="51">
        <f t="shared" si="3"/>
        <v>13888483</v>
      </c>
      <c r="D48" s="51">
        <f t="shared" si="6"/>
        <v>2</v>
      </c>
      <c r="E48" s="50" t="str">
        <f t="shared" si="5"/>
        <v>SANTA CRUZ DE TENERIFE</v>
      </c>
      <c r="F48" s="50">
        <f t="shared" si="7"/>
        <v>3051589</v>
      </c>
      <c r="G48" s="50">
        <f t="shared" si="8"/>
        <v>3612016</v>
      </c>
    </row>
    <row r="49" spans="1:7" x14ac:dyDescent="0.25">
      <c r="A49" s="50" t="str">
        <f t="shared" si="4"/>
        <v>CASTELLÓN</v>
      </c>
      <c r="B49" s="51">
        <f t="shared" si="2"/>
        <v>4993032</v>
      </c>
      <c r="C49" s="51">
        <f t="shared" si="3"/>
        <v>4964471</v>
      </c>
      <c r="D49" s="51">
        <f t="shared" si="6"/>
        <v>7</v>
      </c>
      <c r="E49" s="50" t="str">
        <f t="shared" si="5"/>
        <v>VALENCIA</v>
      </c>
      <c r="F49" s="50">
        <f t="shared" si="7"/>
        <v>1930685</v>
      </c>
      <c r="G49" s="50">
        <f t="shared" si="8"/>
        <v>2159895</v>
      </c>
    </row>
    <row r="50" spans="1:7" x14ac:dyDescent="0.25">
      <c r="A50" s="50" t="str">
        <f t="shared" si="4"/>
        <v>CEUTA</v>
      </c>
      <c r="B50" s="51">
        <f t="shared" si="2"/>
        <v>527335</v>
      </c>
      <c r="C50" s="51">
        <f t="shared" si="3"/>
        <v>507188</v>
      </c>
      <c r="D50" s="51">
        <f t="shared" si="6"/>
        <v>15</v>
      </c>
      <c r="E50" s="50" t="str">
        <f t="shared" si="5"/>
        <v>FERROL-SAN CIBRAO</v>
      </c>
      <c r="F50" s="50">
        <f t="shared" si="7"/>
        <v>1359704</v>
      </c>
      <c r="G50" s="50">
        <f t="shared" si="8"/>
        <v>1381229</v>
      </c>
    </row>
    <row r="51" spans="1:7" x14ac:dyDescent="0.25">
      <c r="A51" s="50" t="str">
        <f t="shared" si="4"/>
        <v>FERROL-SAN CIBRAO</v>
      </c>
      <c r="B51" s="51">
        <f t="shared" si="2"/>
        <v>1359704</v>
      </c>
      <c r="C51" s="51">
        <f t="shared" si="3"/>
        <v>1381229</v>
      </c>
      <c r="D51" s="51">
        <f t="shared" si="6"/>
        <v>12</v>
      </c>
      <c r="E51" s="50" t="str">
        <f t="shared" si="5"/>
        <v>BALEARES</v>
      </c>
      <c r="F51" s="50">
        <f t="shared" si="7"/>
        <v>939862</v>
      </c>
      <c r="G51" s="50">
        <f t="shared" si="8"/>
        <v>864468</v>
      </c>
    </row>
    <row r="52" spans="1:7" x14ac:dyDescent="0.25">
      <c r="A52" s="50" t="str">
        <f t="shared" si="4"/>
        <v>GIJÓN</v>
      </c>
      <c r="B52" s="51">
        <f t="shared" si="2"/>
        <v>464744</v>
      </c>
      <c r="C52" s="51">
        <f t="shared" si="3"/>
        <v>484960</v>
      </c>
      <c r="D52" s="51">
        <f t="shared" si="6"/>
        <v>16</v>
      </c>
      <c r="E52" s="50" t="str">
        <f t="shared" si="5"/>
        <v>MOTRIL</v>
      </c>
      <c r="F52" s="50">
        <f t="shared" si="7"/>
        <v>576058</v>
      </c>
      <c r="G52" s="50">
        <f t="shared" si="8"/>
        <v>664363</v>
      </c>
    </row>
    <row r="53" spans="1:7" x14ac:dyDescent="0.25">
      <c r="A53" s="50" t="str">
        <f t="shared" si="4"/>
        <v>HUELVA</v>
      </c>
      <c r="B53" s="51">
        <f t="shared" si="2"/>
        <v>14153809</v>
      </c>
      <c r="C53" s="51">
        <f t="shared" si="3"/>
        <v>14469398</v>
      </c>
      <c r="D53" s="51">
        <f t="shared" si="6"/>
        <v>3</v>
      </c>
      <c r="E53" s="50" t="str">
        <f t="shared" si="5"/>
        <v>CEUTA</v>
      </c>
      <c r="F53" s="50">
        <f t="shared" si="7"/>
        <v>527335</v>
      </c>
      <c r="G53" s="50">
        <f t="shared" si="8"/>
        <v>507188</v>
      </c>
    </row>
    <row r="54" spans="1:7" x14ac:dyDescent="0.25">
      <c r="A54" s="50" t="str">
        <f t="shared" si="4"/>
        <v>LAS PALMAS</v>
      </c>
      <c r="B54" s="51">
        <f t="shared" si="2"/>
        <v>3980984</v>
      </c>
      <c r="C54" s="51">
        <f t="shared" si="3"/>
        <v>3721875</v>
      </c>
      <c r="D54" s="51">
        <f t="shared" si="6"/>
        <v>9</v>
      </c>
      <c r="E54" s="50" t="str">
        <f t="shared" si="5"/>
        <v>GIJÓN</v>
      </c>
      <c r="F54" s="50">
        <f t="shared" si="7"/>
        <v>464744</v>
      </c>
      <c r="G54" s="50">
        <f t="shared" si="8"/>
        <v>484960</v>
      </c>
    </row>
    <row r="55" spans="1:7" x14ac:dyDescent="0.25">
      <c r="A55" s="50" t="str">
        <f t="shared" si="4"/>
        <v>MÁLAGA</v>
      </c>
      <c r="B55" s="51">
        <f t="shared" si="2"/>
        <v>92768</v>
      </c>
      <c r="C55" s="51">
        <f t="shared" si="3"/>
        <v>125532</v>
      </c>
      <c r="D55" s="51">
        <f t="shared" si="6"/>
        <v>20</v>
      </c>
      <c r="E55" s="50" t="str">
        <f t="shared" si="5"/>
        <v>AVILÉS</v>
      </c>
      <c r="F55" s="50">
        <f t="shared" si="7"/>
        <v>373526</v>
      </c>
      <c r="G55" s="50">
        <f t="shared" si="8"/>
        <v>357643</v>
      </c>
    </row>
    <row r="56" spans="1:7" x14ac:dyDescent="0.25">
      <c r="A56" s="50" t="str">
        <f t="shared" si="4"/>
        <v>MARÍN Y RÍA DE PONTEVEDRA</v>
      </c>
      <c r="B56" s="51">
        <f t="shared" si="2"/>
        <v>0</v>
      </c>
      <c r="C56" s="51">
        <f t="shared" si="3"/>
        <v>0</v>
      </c>
      <c r="D56" s="51">
        <f t="shared" si="6"/>
        <v>28</v>
      </c>
      <c r="E56" s="50" t="str">
        <f t="shared" si="5"/>
        <v>BAHÍA DE CÁDIZ</v>
      </c>
      <c r="F56" s="50">
        <f t="shared" ref="F56:F66" si="9">LOOKUP(E56,$A$39:$A$66,$B$39:$B$66)</f>
        <v>326830</v>
      </c>
      <c r="G56" s="50">
        <f t="shared" si="8"/>
        <v>315401</v>
      </c>
    </row>
    <row r="57" spans="1:7" x14ac:dyDescent="0.25">
      <c r="A57" s="50" t="str">
        <f t="shared" si="4"/>
        <v>MELILLA</v>
      </c>
      <c r="B57" s="51">
        <f t="shared" si="2"/>
        <v>45275</v>
      </c>
      <c r="C57" s="51">
        <f t="shared" si="3"/>
        <v>44301</v>
      </c>
      <c r="D57" s="51">
        <f t="shared" si="6"/>
        <v>23</v>
      </c>
      <c r="E57" s="50" t="str">
        <f t="shared" si="5"/>
        <v>SEVILLA</v>
      </c>
      <c r="F57" s="50">
        <f t="shared" si="9"/>
        <v>256302</v>
      </c>
      <c r="G57" s="50">
        <f t="shared" si="8"/>
        <v>141566</v>
      </c>
    </row>
    <row r="58" spans="1:7" x14ac:dyDescent="0.25">
      <c r="A58" s="50" t="str">
        <f t="shared" si="4"/>
        <v>MOTRIL</v>
      </c>
      <c r="B58" s="51">
        <f t="shared" si="2"/>
        <v>576058</v>
      </c>
      <c r="C58" s="51">
        <f t="shared" si="3"/>
        <v>664363</v>
      </c>
      <c r="D58" s="51">
        <f t="shared" si="6"/>
        <v>14</v>
      </c>
      <c r="E58" s="50" t="str">
        <f t="shared" si="5"/>
        <v>MÁLAGA</v>
      </c>
      <c r="F58" s="50">
        <f t="shared" si="9"/>
        <v>92768</v>
      </c>
      <c r="G58" s="50">
        <f t="shared" si="8"/>
        <v>125532</v>
      </c>
    </row>
    <row r="59" spans="1:7" x14ac:dyDescent="0.25">
      <c r="A59" s="50" t="str">
        <f t="shared" si="4"/>
        <v>PASAIA</v>
      </c>
      <c r="B59" s="51">
        <f t="shared" si="2"/>
        <v>0</v>
      </c>
      <c r="C59" s="51">
        <f t="shared" si="3"/>
        <v>0</v>
      </c>
      <c r="D59" s="51">
        <f t="shared" si="6"/>
        <v>28</v>
      </c>
      <c r="E59" s="50" t="str">
        <f t="shared" si="5"/>
        <v>SANTANDER</v>
      </c>
      <c r="F59" s="50">
        <f t="shared" si="9"/>
        <v>92357</v>
      </c>
      <c r="G59" s="50">
        <f t="shared" si="8"/>
        <v>96940</v>
      </c>
    </row>
    <row r="60" spans="1:7" x14ac:dyDescent="0.25">
      <c r="A60" s="50" t="str">
        <f t="shared" si="4"/>
        <v>SANTA CRUZ DE TENERIFE</v>
      </c>
      <c r="B60" s="51">
        <f t="shared" si="2"/>
        <v>3051589</v>
      </c>
      <c r="C60" s="51">
        <f t="shared" si="3"/>
        <v>3612016</v>
      </c>
      <c r="D60" s="51">
        <f t="shared" si="6"/>
        <v>10</v>
      </c>
      <c r="E60" s="50" t="str">
        <f t="shared" si="5"/>
        <v>VILAGARCÍA</v>
      </c>
      <c r="F60" s="50">
        <f t="shared" si="9"/>
        <v>85939</v>
      </c>
      <c r="G60" s="50">
        <f t="shared" si="8"/>
        <v>119898</v>
      </c>
    </row>
    <row r="61" spans="1:7" x14ac:dyDescent="0.25">
      <c r="A61" s="50" t="str">
        <f t="shared" si="4"/>
        <v>SANTANDER</v>
      </c>
      <c r="B61" s="51">
        <f t="shared" si="2"/>
        <v>92357</v>
      </c>
      <c r="C61" s="51">
        <f t="shared" si="3"/>
        <v>96940</v>
      </c>
      <c r="D61" s="51">
        <f t="shared" si="6"/>
        <v>21</v>
      </c>
      <c r="E61" s="50" t="str">
        <f t="shared" si="5"/>
        <v>MELILLA</v>
      </c>
      <c r="F61" s="50">
        <f t="shared" si="9"/>
        <v>45275</v>
      </c>
      <c r="G61" s="50">
        <f t="shared" si="8"/>
        <v>44301</v>
      </c>
    </row>
    <row r="62" spans="1:7" x14ac:dyDescent="0.25">
      <c r="A62" s="50" t="str">
        <f t="shared" si="4"/>
        <v>SEVILLA</v>
      </c>
      <c r="B62" s="51">
        <f t="shared" si="2"/>
        <v>256302</v>
      </c>
      <c r="C62" s="51">
        <f t="shared" si="3"/>
        <v>141566</v>
      </c>
      <c r="D62" s="51">
        <f t="shared" si="6"/>
        <v>19</v>
      </c>
      <c r="E62" s="50" t="str">
        <f t="shared" si="5"/>
        <v>VIGO</v>
      </c>
      <c r="F62" s="50">
        <f t="shared" si="9"/>
        <v>40437</v>
      </c>
      <c r="G62" s="50">
        <f t="shared" si="8"/>
        <v>37738</v>
      </c>
    </row>
    <row r="63" spans="1:7" x14ac:dyDescent="0.25">
      <c r="A63" s="50" t="str">
        <f t="shared" si="4"/>
        <v>TARRAGONA</v>
      </c>
      <c r="B63" s="51">
        <f t="shared" si="2"/>
        <v>12808709</v>
      </c>
      <c r="C63" s="51">
        <f t="shared" si="3"/>
        <v>11160022</v>
      </c>
      <c r="D63" s="51">
        <f t="shared" si="6"/>
        <v>4</v>
      </c>
      <c r="E63" s="50" t="str">
        <f t="shared" si="5"/>
        <v>ALICANTE</v>
      </c>
      <c r="F63" s="50">
        <f t="shared" si="9"/>
        <v>25312</v>
      </c>
      <c r="G63" s="50">
        <f t="shared" si="8"/>
        <v>22814</v>
      </c>
    </row>
    <row r="64" spans="1:7" x14ac:dyDescent="0.25">
      <c r="A64" s="50" t="str">
        <f t="shared" si="4"/>
        <v>VALENCIA</v>
      </c>
      <c r="B64" s="51">
        <f t="shared" si="2"/>
        <v>1930685</v>
      </c>
      <c r="C64" s="51">
        <f t="shared" si="3"/>
        <v>2159895</v>
      </c>
      <c r="D64" s="51">
        <f t="shared" si="6"/>
        <v>11</v>
      </c>
      <c r="E64" s="50" t="str">
        <f t="shared" si="5"/>
        <v>ALMERÍA</v>
      </c>
      <c r="F64" s="50">
        <f t="shared" si="9"/>
        <v>19660</v>
      </c>
      <c r="G64" s="50">
        <f t="shared" si="8"/>
        <v>16806</v>
      </c>
    </row>
    <row r="65" spans="1:7" x14ac:dyDescent="0.25">
      <c r="A65" s="50" t="str">
        <f t="shared" si="4"/>
        <v>VIGO</v>
      </c>
      <c r="B65" s="51">
        <f t="shared" si="2"/>
        <v>40437</v>
      </c>
      <c r="C65" s="51">
        <f t="shared" si="3"/>
        <v>37738</v>
      </c>
      <c r="D65" s="51">
        <f t="shared" si="6"/>
        <v>24</v>
      </c>
      <c r="E65" s="50" t="e">
        <f t="shared" si="5"/>
        <v>#N/A</v>
      </c>
      <c r="F65" s="50" t="e">
        <f t="shared" si="9"/>
        <v>#N/A</v>
      </c>
      <c r="G65" s="50" t="e">
        <f t="shared" si="8"/>
        <v>#N/A</v>
      </c>
    </row>
    <row r="66" spans="1:7" x14ac:dyDescent="0.25">
      <c r="A66" s="50" t="str">
        <f t="shared" si="4"/>
        <v>VILAGARCÍA</v>
      </c>
      <c r="B66" s="51">
        <f t="shared" si="2"/>
        <v>85939</v>
      </c>
      <c r="C66" s="51">
        <f t="shared" si="3"/>
        <v>119898</v>
      </c>
      <c r="D66" s="51">
        <f t="shared" si="6"/>
        <v>22</v>
      </c>
      <c r="E66" s="50" t="str">
        <f t="shared" si="5"/>
        <v>MARÍN Y RÍA DE PONTEVEDRA</v>
      </c>
      <c r="F66" s="50">
        <f t="shared" si="9"/>
        <v>0</v>
      </c>
      <c r="G66" s="50">
        <f t="shared" si="8"/>
        <v>0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68"/>
  <sheetViews>
    <sheetView workbookViewId="0">
      <selection activeCell="G25" sqref="G25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133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julio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26">
        <v>282970</v>
      </c>
      <c r="C7" s="26">
        <v>556176</v>
      </c>
      <c r="D7" s="26">
        <v>2533596</v>
      </c>
      <c r="E7" s="26">
        <v>2633355</v>
      </c>
      <c r="F7" s="11">
        <f>((E7*100)/D7)-100</f>
        <v>3.9374470120729654</v>
      </c>
      <c r="G7" s="1"/>
      <c r="H7" s="1"/>
      <c r="I7" s="1"/>
    </row>
    <row r="8" spans="1:12" x14ac:dyDescent="0.25">
      <c r="A8" s="12" t="s">
        <v>31</v>
      </c>
      <c r="B8" s="27">
        <v>109069</v>
      </c>
      <c r="C8" s="27">
        <v>198381</v>
      </c>
      <c r="D8" s="27">
        <v>1150892</v>
      </c>
      <c r="E8" s="27">
        <v>1165106</v>
      </c>
      <c r="F8" s="14">
        <f t="shared" ref="F8:F35" si="0">((E8*100)/D8)-100</f>
        <v>1.2350420369591575</v>
      </c>
      <c r="G8" s="1"/>
      <c r="H8" s="1"/>
      <c r="I8" s="1"/>
    </row>
    <row r="9" spans="1:12" x14ac:dyDescent="0.25">
      <c r="A9" s="9" t="s">
        <v>164</v>
      </c>
      <c r="B9" s="26">
        <v>706006</v>
      </c>
      <c r="C9" s="26">
        <v>437885</v>
      </c>
      <c r="D9" s="26">
        <v>2987715</v>
      </c>
      <c r="E9" s="26">
        <v>3040819</v>
      </c>
      <c r="F9" s="11">
        <f t="shared" si="0"/>
        <v>1.7774118347968226</v>
      </c>
      <c r="G9" s="1"/>
      <c r="H9" s="1"/>
      <c r="I9" s="1"/>
    </row>
    <row r="10" spans="1:12" x14ac:dyDescent="0.25">
      <c r="A10" s="12" t="s">
        <v>166</v>
      </c>
      <c r="B10" s="27">
        <v>246891</v>
      </c>
      <c r="C10" s="27">
        <v>295238</v>
      </c>
      <c r="D10" s="27">
        <v>1577893</v>
      </c>
      <c r="E10" s="27">
        <v>1684933</v>
      </c>
      <c r="F10" s="14">
        <f t="shared" si="0"/>
        <v>6.7837299487354272</v>
      </c>
      <c r="G10" s="1"/>
      <c r="H10" s="1"/>
      <c r="I10" s="1"/>
    </row>
    <row r="11" spans="1:12" x14ac:dyDescent="0.25">
      <c r="A11" s="9" t="s">
        <v>167</v>
      </c>
      <c r="B11" s="26">
        <v>196665</v>
      </c>
      <c r="C11" s="26">
        <v>228090</v>
      </c>
      <c r="D11" s="26">
        <v>886211</v>
      </c>
      <c r="E11" s="26">
        <v>1119331</v>
      </c>
      <c r="F11" s="11">
        <f t="shared" si="0"/>
        <v>26.305247847295959</v>
      </c>
      <c r="G11" s="1"/>
      <c r="H11" s="1"/>
      <c r="I11" s="1"/>
    </row>
    <row r="12" spans="1:12" x14ac:dyDescent="0.25">
      <c r="A12" s="12" t="s">
        <v>168</v>
      </c>
      <c r="B12" s="27">
        <v>100400</v>
      </c>
      <c r="C12" s="27">
        <v>159104</v>
      </c>
      <c r="D12" s="27">
        <v>1129684</v>
      </c>
      <c r="E12" s="27">
        <v>894698</v>
      </c>
      <c r="F12" s="14">
        <f t="shared" si="0"/>
        <v>-20.8010381664253</v>
      </c>
      <c r="G12" s="1"/>
      <c r="H12" s="1"/>
      <c r="I12" s="1"/>
    </row>
    <row r="13" spans="1:12" x14ac:dyDescent="0.25">
      <c r="A13" s="9" t="s">
        <v>32</v>
      </c>
      <c r="B13" s="26">
        <v>109482</v>
      </c>
      <c r="C13" s="26">
        <v>176163</v>
      </c>
      <c r="D13" s="26">
        <v>843128</v>
      </c>
      <c r="E13" s="26">
        <v>985842</v>
      </c>
      <c r="F13" s="11">
        <f t="shared" si="0"/>
        <v>16.926729986431482</v>
      </c>
      <c r="G13" s="1"/>
      <c r="H13" s="1"/>
      <c r="I13" s="1"/>
    </row>
    <row r="14" spans="1:12" x14ac:dyDescent="0.25">
      <c r="A14" s="12" t="s">
        <v>33</v>
      </c>
      <c r="B14" s="27">
        <v>288208</v>
      </c>
      <c r="C14" s="27">
        <v>320499</v>
      </c>
      <c r="D14" s="27">
        <v>2512303</v>
      </c>
      <c r="E14" s="27">
        <v>2386834</v>
      </c>
      <c r="F14" s="14">
        <f t="shared" si="0"/>
        <v>-4.9941826284488826</v>
      </c>
      <c r="G14" s="1"/>
      <c r="H14" s="1"/>
      <c r="I14" s="1"/>
    </row>
    <row r="15" spans="1:12" x14ac:dyDescent="0.25">
      <c r="A15" s="9" t="s">
        <v>34</v>
      </c>
      <c r="B15" s="26">
        <v>223974</v>
      </c>
      <c r="C15" s="26">
        <v>391445</v>
      </c>
      <c r="D15" s="26">
        <v>2354309</v>
      </c>
      <c r="E15" s="26">
        <v>2494916</v>
      </c>
      <c r="F15" s="11">
        <f t="shared" si="0"/>
        <v>5.9723256377986047</v>
      </c>
      <c r="G15" s="1"/>
      <c r="H15" s="1"/>
      <c r="I15" s="1"/>
    </row>
    <row r="16" spans="1:12" x14ac:dyDescent="0.25">
      <c r="A16" s="12" t="s">
        <v>35</v>
      </c>
      <c r="B16" s="27">
        <v>384539</v>
      </c>
      <c r="C16" s="27">
        <v>571986</v>
      </c>
      <c r="D16" s="27">
        <v>2986100</v>
      </c>
      <c r="E16" s="27">
        <v>3122987</v>
      </c>
      <c r="F16" s="14">
        <f t="shared" si="0"/>
        <v>4.58413984796222</v>
      </c>
      <c r="G16" s="1"/>
      <c r="H16" s="1"/>
      <c r="I16" s="1"/>
    </row>
    <row r="17" spans="1:9" x14ac:dyDescent="0.25">
      <c r="A17" s="9" t="s">
        <v>169</v>
      </c>
      <c r="B17" s="26">
        <v>460146</v>
      </c>
      <c r="C17" s="26">
        <v>582659</v>
      </c>
      <c r="D17" s="26">
        <v>2849031</v>
      </c>
      <c r="E17" s="26">
        <v>3607219</v>
      </c>
      <c r="F17" s="11">
        <f t="shared" si="0"/>
        <v>26.61213584548571</v>
      </c>
      <c r="G17" s="1"/>
      <c r="H17" s="1"/>
      <c r="I17" s="1"/>
    </row>
    <row r="18" spans="1:9" x14ac:dyDescent="0.25">
      <c r="A18" s="12" t="s">
        <v>36</v>
      </c>
      <c r="B18" s="27">
        <v>0</v>
      </c>
      <c r="C18" s="27">
        <v>3301</v>
      </c>
      <c r="D18" s="27">
        <v>15026</v>
      </c>
      <c r="E18" s="27">
        <v>18100</v>
      </c>
      <c r="F18" s="14">
        <f t="shared" si="0"/>
        <v>20.457873020098489</v>
      </c>
      <c r="G18" s="1"/>
      <c r="H18" s="1"/>
      <c r="I18" s="1"/>
    </row>
    <row r="19" spans="1:9" x14ac:dyDescent="0.25">
      <c r="A19" s="9" t="s">
        <v>37</v>
      </c>
      <c r="B19" s="26">
        <v>867520</v>
      </c>
      <c r="C19" s="26">
        <v>734918</v>
      </c>
      <c r="D19" s="26">
        <v>5363291</v>
      </c>
      <c r="E19" s="26">
        <v>5794502</v>
      </c>
      <c r="F19" s="11">
        <f t="shared" si="0"/>
        <v>8.0400448157670326</v>
      </c>
      <c r="G19" s="1"/>
      <c r="H19" s="1"/>
      <c r="I19" s="1"/>
    </row>
    <row r="20" spans="1:9" x14ac:dyDescent="0.25">
      <c r="A20" s="12" t="s">
        <v>170</v>
      </c>
      <c r="B20" s="27">
        <v>1514843</v>
      </c>
      <c r="C20" s="27">
        <v>1574352</v>
      </c>
      <c r="D20" s="27">
        <v>10414092</v>
      </c>
      <c r="E20" s="27">
        <v>11282964</v>
      </c>
      <c r="F20" s="14">
        <f t="shared" si="0"/>
        <v>8.3432333803081491</v>
      </c>
      <c r="G20" s="1"/>
      <c r="H20" s="1"/>
      <c r="I20" s="1"/>
    </row>
    <row r="21" spans="1:9" x14ac:dyDescent="0.25">
      <c r="A21" s="9" t="s">
        <v>38</v>
      </c>
      <c r="B21" s="26">
        <v>473457</v>
      </c>
      <c r="C21" s="26">
        <v>404773</v>
      </c>
      <c r="D21" s="26">
        <v>3258700</v>
      </c>
      <c r="E21" s="26">
        <v>3417779</v>
      </c>
      <c r="F21" s="11">
        <f t="shared" si="0"/>
        <v>4.8816706048424265</v>
      </c>
      <c r="G21" s="1"/>
      <c r="H21" s="1"/>
      <c r="I21" s="1"/>
    </row>
    <row r="22" spans="1:9" x14ac:dyDescent="0.25">
      <c r="A22" s="12" t="s">
        <v>59</v>
      </c>
      <c r="B22" s="27">
        <v>54738</v>
      </c>
      <c r="C22" s="27">
        <v>40694</v>
      </c>
      <c r="D22" s="27">
        <v>352912</v>
      </c>
      <c r="E22" s="27">
        <v>271281</v>
      </c>
      <c r="F22" s="14">
        <f t="shared" si="0"/>
        <v>-23.130695470825586</v>
      </c>
      <c r="G22" s="1"/>
      <c r="H22" s="1"/>
      <c r="I22" s="1"/>
    </row>
    <row r="23" spans="1:9" x14ac:dyDescent="0.25">
      <c r="A23" s="9" t="s">
        <v>171</v>
      </c>
      <c r="B23" s="26">
        <v>114575</v>
      </c>
      <c r="C23" s="26">
        <v>144481</v>
      </c>
      <c r="D23" s="26">
        <v>926917</v>
      </c>
      <c r="E23" s="26">
        <v>835417</v>
      </c>
      <c r="F23" s="11">
        <f t="shared" si="0"/>
        <v>-9.8714340118910258</v>
      </c>
      <c r="G23" s="1"/>
      <c r="H23" s="1"/>
      <c r="I23" s="1"/>
    </row>
    <row r="24" spans="1:9" x14ac:dyDescent="0.25">
      <c r="A24" s="12" t="s">
        <v>173</v>
      </c>
      <c r="B24" s="27">
        <v>73051</v>
      </c>
      <c r="C24" s="27">
        <v>112414</v>
      </c>
      <c r="D24" s="27">
        <v>603154</v>
      </c>
      <c r="E24" s="27">
        <v>426093</v>
      </c>
      <c r="F24" s="14">
        <f t="shared" si="0"/>
        <v>-29.355852734127609</v>
      </c>
      <c r="G24" s="1"/>
      <c r="H24" s="1"/>
      <c r="I24" s="1"/>
    </row>
    <row r="25" spans="1:9" x14ac:dyDescent="0.25">
      <c r="A25" s="9" t="s">
        <v>39</v>
      </c>
      <c r="B25" s="26">
        <v>0</v>
      </c>
      <c r="C25" s="26">
        <v>0</v>
      </c>
      <c r="D25" s="26">
        <v>3975</v>
      </c>
      <c r="E25" s="26">
        <v>5872</v>
      </c>
      <c r="F25" s="11">
        <f t="shared" si="0"/>
        <v>47.723270440251582</v>
      </c>
      <c r="G25" s="1"/>
      <c r="H25" s="1"/>
      <c r="I25" s="1"/>
    </row>
    <row r="26" spans="1:9" x14ac:dyDescent="0.25">
      <c r="A26" s="12" t="s">
        <v>40</v>
      </c>
      <c r="B26" s="27">
        <v>24851</v>
      </c>
      <c r="C26" s="27">
        <v>34907</v>
      </c>
      <c r="D26" s="27">
        <v>276095</v>
      </c>
      <c r="E26" s="27">
        <v>219424</v>
      </c>
      <c r="F26" s="14">
        <f t="shared" si="0"/>
        <v>-20.525905938173452</v>
      </c>
      <c r="G26" s="1"/>
      <c r="H26" s="1"/>
      <c r="I26" s="1"/>
    </row>
    <row r="27" spans="1:9" x14ac:dyDescent="0.25">
      <c r="A27" s="9" t="s">
        <v>41</v>
      </c>
      <c r="B27" s="26">
        <v>56711</v>
      </c>
      <c r="C27" s="26">
        <v>48696</v>
      </c>
      <c r="D27" s="26">
        <v>590917</v>
      </c>
      <c r="E27" s="26">
        <v>365371</v>
      </c>
      <c r="F27" s="11">
        <f t="shared" si="0"/>
        <v>-38.168812202052067</v>
      </c>
      <c r="G27" s="1"/>
      <c r="H27" s="1"/>
      <c r="I27" s="1"/>
    </row>
    <row r="28" spans="1:9" x14ac:dyDescent="0.25">
      <c r="A28" s="12" t="s">
        <v>42</v>
      </c>
      <c r="B28" s="27">
        <v>22725</v>
      </c>
      <c r="C28" s="27">
        <v>24792</v>
      </c>
      <c r="D28" s="27">
        <v>240422</v>
      </c>
      <c r="E28" s="27">
        <v>233743</v>
      </c>
      <c r="F28" s="14">
        <f t="shared" si="0"/>
        <v>-2.7780319604695052</v>
      </c>
      <c r="G28" s="1"/>
      <c r="H28" s="1"/>
      <c r="I28" s="1"/>
    </row>
    <row r="29" spans="1:9" x14ac:dyDescent="0.25">
      <c r="A29" s="9" t="s">
        <v>43</v>
      </c>
      <c r="B29" s="26">
        <v>189803</v>
      </c>
      <c r="C29" s="26">
        <v>272554</v>
      </c>
      <c r="D29" s="26">
        <v>1484191</v>
      </c>
      <c r="E29" s="26">
        <v>1715075</v>
      </c>
      <c r="F29" s="11">
        <f t="shared" si="0"/>
        <v>15.556218842453561</v>
      </c>
      <c r="G29" s="1"/>
      <c r="H29" s="1"/>
      <c r="I29" s="1"/>
    </row>
    <row r="30" spans="1:9" x14ac:dyDescent="0.25">
      <c r="A30" s="12" t="s">
        <v>44</v>
      </c>
      <c r="B30" s="27">
        <v>160980</v>
      </c>
      <c r="C30" s="27">
        <v>187946</v>
      </c>
      <c r="D30" s="27">
        <v>1295994</v>
      </c>
      <c r="E30" s="27">
        <v>1077684</v>
      </c>
      <c r="F30" s="14">
        <f t="shared" si="0"/>
        <v>-16.844985393450898</v>
      </c>
      <c r="G30" s="1"/>
      <c r="H30" s="1"/>
      <c r="I30" s="1"/>
    </row>
    <row r="31" spans="1:9" x14ac:dyDescent="0.25">
      <c r="A31" s="9" t="s">
        <v>45</v>
      </c>
      <c r="B31" s="26">
        <v>415458</v>
      </c>
      <c r="C31" s="26">
        <v>755877</v>
      </c>
      <c r="D31" s="26">
        <v>4322405</v>
      </c>
      <c r="E31" s="26">
        <v>4777095</v>
      </c>
      <c r="F31" s="11">
        <f t="shared" si="0"/>
        <v>10.519375208940389</v>
      </c>
      <c r="G31" s="1"/>
      <c r="H31" s="1"/>
      <c r="I31" s="1"/>
    </row>
    <row r="32" spans="1:9" x14ac:dyDescent="0.25">
      <c r="A32" s="12" t="s">
        <v>46</v>
      </c>
      <c r="B32" s="27">
        <v>306650</v>
      </c>
      <c r="C32" s="27">
        <v>229439</v>
      </c>
      <c r="D32" s="27">
        <v>1616390</v>
      </c>
      <c r="E32" s="27">
        <v>1277852</v>
      </c>
      <c r="F32" s="14">
        <f t="shared" si="0"/>
        <v>-20.944079089823617</v>
      </c>
      <c r="G32" s="1"/>
      <c r="H32" s="1"/>
      <c r="I32" s="1"/>
    </row>
    <row r="33" spans="1:9" x14ac:dyDescent="0.25">
      <c r="A33" s="9" t="s">
        <v>47</v>
      </c>
      <c r="B33" s="26">
        <v>22636</v>
      </c>
      <c r="C33" s="26">
        <v>19115</v>
      </c>
      <c r="D33" s="26">
        <v>125428</v>
      </c>
      <c r="E33" s="26">
        <v>140272</v>
      </c>
      <c r="F33" s="11">
        <f t="shared" si="0"/>
        <v>11.834678062314637</v>
      </c>
      <c r="G33" s="1"/>
      <c r="H33" s="1"/>
      <c r="I33" s="1"/>
    </row>
    <row r="34" spans="1:9" x14ac:dyDescent="0.25">
      <c r="A34" s="12" t="s">
        <v>172</v>
      </c>
      <c r="B34" s="27">
        <v>28030</v>
      </c>
      <c r="C34" s="27">
        <v>27605</v>
      </c>
      <c r="D34" s="27">
        <v>165314</v>
      </c>
      <c r="E34" s="27">
        <v>207259</v>
      </c>
      <c r="F34" s="14">
        <f t="shared" si="0"/>
        <v>25.372926672877071</v>
      </c>
      <c r="G34" s="1"/>
      <c r="H34" s="1"/>
      <c r="I34" s="1"/>
    </row>
    <row r="35" spans="1:9" x14ac:dyDescent="0.25">
      <c r="A35" s="15" t="s">
        <v>48</v>
      </c>
      <c r="B35" s="16">
        <f>SUM(B7:B34)</f>
        <v>7434378</v>
      </c>
      <c r="C35" s="16">
        <f t="shared" ref="C35:E35" si="1">SUM(C7:C34)</f>
        <v>8533490</v>
      </c>
      <c r="D35" s="16">
        <f t="shared" si="1"/>
        <v>52866085</v>
      </c>
      <c r="E35" s="16">
        <f t="shared" si="1"/>
        <v>55201823</v>
      </c>
      <c r="F35" s="17">
        <f t="shared" si="0"/>
        <v>4.4182163290510346</v>
      </c>
      <c r="G35" s="1"/>
      <c r="H35" s="1"/>
      <c r="I35" s="1"/>
    </row>
    <row r="36" spans="1:9" x14ac:dyDescent="0.25">
      <c r="A36" s="73" t="s">
        <v>121</v>
      </c>
    </row>
    <row r="37" spans="1:9" x14ac:dyDescent="0.25">
      <c r="A37" s="52"/>
    </row>
    <row r="38" spans="1:9" x14ac:dyDescent="0.25">
      <c r="A38" s="50"/>
      <c r="B38" s="50">
        <f t="shared" ref="B38:B66" si="2">E6</f>
        <v>2017</v>
      </c>
      <c r="C38" s="50">
        <f t="shared" ref="C38:C66" si="3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4">A7</f>
        <v>A CORUÑA</v>
      </c>
      <c r="B39" s="51">
        <f t="shared" si="2"/>
        <v>2633355</v>
      </c>
      <c r="C39" s="51">
        <f t="shared" si="3"/>
        <v>2533596</v>
      </c>
      <c r="D39" s="51">
        <f>_xlfn.RANK.EQ(B39,$B$39:$B$66)+COUNTIF($B$39:$B$66,B39)-1</f>
        <v>8</v>
      </c>
      <c r="E39" s="50" t="str">
        <f t="shared" ref="E39:E66" si="5">INDEX($A$39:$B$66,MATCH(ROW()-38,$D$39:$D$66,0),1)</f>
        <v>GIJÓN</v>
      </c>
      <c r="F39" s="50">
        <f>LOOKUP(E39,$A$39:$A$66,$B$39:$B$66)</f>
        <v>11282964</v>
      </c>
      <c r="G39" s="50">
        <f>LOOKUP(E39,$A$39:$A$66,$C$39:$C$66)</f>
        <v>10414092</v>
      </c>
    </row>
    <row r="40" spans="1:9" x14ac:dyDescent="0.25">
      <c r="A40" s="50" t="str">
        <f t="shared" si="4"/>
        <v>ALICANTE</v>
      </c>
      <c r="B40" s="51">
        <f t="shared" si="2"/>
        <v>1165106</v>
      </c>
      <c r="C40" s="51">
        <f t="shared" si="3"/>
        <v>1150892</v>
      </c>
      <c r="D40" s="51">
        <f t="shared" ref="D40:D66" si="6">_xlfn.RANK.EQ(B40,$B$39:$B$66)+COUNTIF($B$39:$B$66,B40)-1</f>
        <v>14</v>
      </c>
      <c r="E40" s="50" t="str">
        <f t="shared" si="5"/>
        <v>FERROL-SAN CIBRAO</v>
      </c>
      <c r="F40" s="50">
        <f t="shared" ref="F40:F55" si="7">LOOKUP(E40,$A$39:$A$66,$B$39:$B$66)</f>
        <v>5794502</v>
      </c>
      <c r="G40" s="50">
        <f t="shared" ref="G40:G66" si="8">LOOKUP(E40,$A$39:$A$66,$C$39:$C$66)</f>
        <v>5363291</v>
      </c>
    </row>
    <row r="41" spans="1:9" x14ac:dyDescent="0.25">
      <c r="A41" s="50" t="str">
        <f t="shared" si="4"/>
        <v>ALMERÍA</v>
      </c>
      <c r="B41" s="51">
        <f t="shared" si="2"/>
        <v>3040819</v>
      </c>
      <c r="C41" s="51">
        <f t="shared" si="3"/>
        <v>2987715</v>
      </c>
      <c r="D41" s="51">
        <f t="shared" si="6"/>
        <v>7</v>
      </c>
      <c r="E41" s="50" t="str">
        <f t="shared" si="5"/>
        <v>TARRAGONA</v>
      </c>
      <c r="F41" s="50">
        <f t="shared" si="7"/>
        <v>4777095</v>
      </c>
      <c r="G41" s="50">
        <f t="shared" si="8"/>
        <v>4322405</v>
      </c>
    </row>
    <row r="42" spans="1:9" x14ac:dyDescent="0.25">
      <c r="A42" s="50" t="str">
        <f t="shared" si="4"/>
        <v>AVILÉS</v>
      </c>
      <c r="B42" s="51">
        <f t="shared" si="2"/>
        <v>1684933</v>
      </c>
      <c r="C42" s="51">
        <f t="shared" si="3"/>
        <v>1577893</v>
      </c>
      <c r="D42" s="51">
        <f t="shared" si="6"/>
        <v>12</v>
      </c>
      <c r="E42" s="50" t="str">
        <f t="shared" si="5"/>
        <v>CASTELLÓN</v>
      </c>
      <c r="F42" s="50">
        <f t="shared" si="7"/>
        <v>3607219</v>
      </c>
      <c r="G42" s="50">
        <f t="shared" si="8"/>
        <v>2849031</v>
      </c>
    </row>
    <row r="43" spans="1:9" x14ac:dyDescent="0.25">
      <c r="A43" s="50" t="str">
        <f t="shared" si="4"/>
        <v>BAHÍA DE ALGECIRAS</v>
      </c>
      <c r="B43" s="51">
        <f t="shared" si="2"/>
        <v>1119331</v>
      </c>
      <c r="C43" s="51">
        <f t="shared" si="3"/>
        <v>886211</v>
      </c>
      <c r="D43" s="51">
        <f t="shared" si="6"/>
        <v>15</v>
      </c>
      <c r="E43" s="50" t="str">
        <f t="shared" si="5"/>
        <v>HUELVA</v>
      </c>
      <c r="F43" s="50">
        <f t="shared" si="7"/>
        <v>3417779</v>
      </c>
      <c r="G43" s="50">
        <f t="shared" si="8"/>
        <v>3258700</v>
      </c>
    </row>
    <row r="44" spans="1:9" x14ac:dyDescent="0.25">
      <c r="A44" s="50" t="str">
        <f t="shared" si="4"/>
        <v>BAHÍA DE CÁDIZ</v>
      </c>
      <c r="B44" s="51">
        <f t="shared" si="2"/>
        <v>894698</v>
      </c>
      <c r="C44" s="51">
        <f t="shared" si="3"/>
        <v>1129684</v>
      </c>
      <c r="D44" s="51">
        <f t="shared" si="6"/>
        <v>18</v>
      </c>
      <c r="E44" s="50" t="str">
        <f t="shared" si="5"/>
        <v>CARTAGENA</v>
      </c>
      <c r="F44" s="50">
        <f t="shared" si="7"/>
        <v>3122987</v>
      </c>
      <c r="G44" s="50">
        <f t="shared" si="8"/>
        <v>2986100</v>
      </c>
    </row>
    <row r="45" spans="1:9" x14ac:dyDescent="0.25">
      <c r="A45" s="50" t="str">
        <f t="shared" si="4"/>
        <v>BALEARES</v>
      </c>
      <c r="B45" s="51">
        <f t="shared" si="2"/>
        <v>985842</v>
      </c>
      <c r="C45" s="51">
        <f t="shared" si="3"/>
        <v>843128</v>
      </c>
      <c r="D45" s="51">
        <f t="shared" si="6"/>
        <v>17</v>
      </c>
      <c r="E45" s="50" t="str">
        <f t="shared" si="5"/>
        <v>ALMERÍA</v>
      </c>
      <c r="F45" s="50">
        <f t="shared" si="7"/>
        <v>3040819</v>
      </c>
      <c r="G45" s="50">
        <f t="shared" si="8"/>
        <v>2987715</v>
      </c>
    </row>
    <row r="46" spans="1:9" x14ac:dyDescent="0.25">
      <c r="A46" s="50" t="str">
        <f t="shared" si="4"/>
        <v>BARCELONA</v>
      </c>
      <c r="B46" s="51">
        <f t="shared" si="2"/>
        <v>2386834</v>
      </c>
      <c r="C46" s="51">
        <f t="shared" si="3"/>
        <v>2512303</v>
      </c>
      <c r="D46" s="51">
        <f t="shared" si="6"/>
        <v>10</v>
      </c>
      <c r="E46" s="50" t="str">
        <f t="shared" si="5"/>
        <v>A CORUÑA</v>
      </c>
      <c r="F46" s="50">
        <f t="shared" si="7"/>
        <v>2633355</v>
      </c>
      <c r="G46" s="50">
        <f t="shared" si="8"/>
        <v>2533596</v>
      </c>
    </row>
    <row r="47" spans="1:9" x14ac:dyDescent="0.25">
      <c r="A47" s="50" t="str">
        <f t="shared" si="4"/>
        <v>BILBAO</v>
      </c>
      <c r="B47" s="51">
        <f t="shared" si="2"/>
        <v>2494916</v>
      </c>
      <c r="C47" s="51">
        <f t="shared" si="3"/>
        <v>2354309</v>
      </c>
      <c r="D47" s="51">
        <f t="shared" si="6"/>
        <v>9</v>
      </c>
      <c r="E47" s="50" t="str">
        <f t="shared" si="5"/>
        <v>BILBAO</v>
      </c>
      <c r="F47" s="50">
        <f t="shared" si="7"/>
        <v>2494916</v>
      </c>
      <c r="G47" s="50">
        <f t="shared" si="8"/>
        <v>2354309</v>
      </c>
    </row>
    <row r="48" spans="1:9" x14ac:dyDescent="0.25">
      <c r="A48" s="50" t="str">
        <f t="shared" si="4"/>
        <v>CARTAGENA</v>
      </c>
      <c r="B48" s="51">
        <f t="shared" si="2"/>
        <v>3122987</v>
      </c>
      <c r="C48" s="51">
        <f t="shared" si="3"/>
        <v>2986100</v>
      </c>
      <c r="D48" s="51">
        <f t="shared" si="6"/>
        <v>6</v>
      </c>
      <c r="E48" s="50" t="str">
        <f t="shared" si="5"/>
        <v>BARCELONA</v>
      </c>
      <c r="F48" s="50">
        <f t="shared" si="7"/>
        <v>2386834</v>
      </c>
      <c r="G48" s="50">
        <f t="shared" si="8"/>
        <v>2512303</v>
      </c>
    </row>
    <row r="49" spans="1:7" x14ac:dyDescent="0.25">
      <c r="A49" s="50" t="str">
        <f t="shared" si="4"/>
        <v>CASTELLÓN</v>
      </c>
      <c r="B49" s="51">
        <f t="shared" si="2"/>
        <v>3607219</v>
      </c>
      <c r="C49" s="51">
        <f t="shared" si="3"/>
        <v>2849031</v>
      </c>
      <c r="D49" s="51">
        <f t="shared" si="6"/>
        <v>4</v>
      </c>
      <c r="E49" s="50" t="str">
        <f t="shared" si="5"/>
        <v>SANTANDER</v>
      </c>
      <c r="F49" s="50">
        <f t="shared" si="7"/>
        <v>1715075</v>
      </c>
      <c r="G49" s="50">
        <f t="shared" si="8"/>
        <v>1484191</v>
      </c>
    </row>
    <row r="50" spans="1:7" x14ac:dyDescent="0.25">
      <c r="A50" s="50" t="str">
        <f t="shared" si="4"/>
        <v>CEUTA</v>
      </c>
      <c r="B50" s="51">
        <f t="shared" si="2"/>
        <v>18100</v>
      </c>
      <c r="C50" s="51">
        <f t="shared" si="3"/>
        <v>15026</v>
      </c>
      <c r="D50" s="51">
        <f t="shared" si="6"/>
        <v>27</v>
      </c>
      <c r="E50" s="50" t="str">
        <f t="shared" si="5"/>
        <v>AVILÉS</v>
      </c>
      <c r="F50" s="50">
        <f t="shared" si="7"/>
        <v>1684933</v>
      </c>
      <c r="G50" s="50">
        <f t="shared" si="8"/>
        <v>1577893</v>
      </c>
    </row>
    <row r="51" spans="1:7" x14ac:dyDescent="0.25">
      <c r="A51" s="50" t="str">
        <f t="shared" si="4"/>
        <v>FERROL-SAN CIBRAO</v>
      </c>
      <c r="B51" s="51">
        <f t="shared" si="2"/>
        <v>5794502</v>
      </c>
      <c r="C51" s="51">
        <f t="shared" si="3"/>
        <v>5363291</v>
      </c>
      <c r="D51" s="51">
        <f t="shared" si="6"/>
        <v>2</v>
      </c>
      <c r="E51" s="50" t="str">
        <f t="shared" si="5"/>
        <v>VALENCIA</v>
      </c>
      <c r="F51" s="50">
        <f t="shared" si="7"/>
        <v>1277852</v>
      </c>
      <c r="G51" s="50">
        <f t="shared" si="8"/>
        <v>1616390</v>
      </c>
    </row>
    <row r="52" spans="1:7" x14ac:dyDescent="0.25">
      <c r="A52" s="50" t="str">
        <f t="shared" si="4"/>
        <v>GIJÓN</v>
      </c>
      <c r="B52" s="51">
        <f t="shared" si="2"/>
        <v>11282964</v>
      </c>
      <c r="C52" s="51">
        <f t="shared" si="3"/>
        <v>10414092</v>
      </c>
      <c r="D52" s="51">
        <f t="shared" si="6"/>
        <v>1</v>
      </c>
      <c r="E52" s="50" t="str">
        <f t="shared" si="5"/>
        <v>ALICANTE</v>
      </c>
      <c r="F52" s="50">
        <f t="shared" si="7"/>
        <v>1165106</v>
      </c>
      <c r="G52" s="50">
        <f t="shared" si="8"/>
        <v>1150892</v>
      </c>
    </row>
    <row r="53" spans="1:7" x14ac:dyDescent="0.25">
      <c r="A53" s="50" t="str">
        <f t="shared" si="4"/>
        <v>HUELVA</v>
      </c>
      <c r="B53" s="51">
        <f t="shared" si="2"/>
        <v>3417779</v>
      </c>
      <c r="C53" s="51">
        <f t="shared" si="3"/>
        <v>3258700</v>
      </c>
      <c r="D53" s="51">
        <f t="shared" si="6"/>
        <v>5</v>
      </c>
      <c r="E53" s="50" t="str">
        <f t="shared" si="5"/>
        <v>BAHÍA DE ALGECIRAS</v>
      </c>
      <c r="F53" s="50">
        <f t="shared" si="7"/>
        <v>1119331</v>
      </c>
      <c r="G53" s="50">
        <f t="shared" si="8"/>
        <v>886211</v>
      </c>
    </row>
    <row r="54" spans="1:7" x14ac:dyDescent="0.25">
      <c r="A54" s="50" t="str">
        <f t="shared" si="4"/>
        <v>LAS PALMAS</v>
      </c>
      <c r="B54" s="51">
        <f t="shared" si="2"/>
        <v>271281</v>
      </c>
      <c r="C54" s="51">
        <f t="shared" si="3"/>
        <v>352912</v>
      </c>
      <c r="D54" s="51">
        <f t="shared" si="6"/>
        <v>22</v>
      </c>
      <c r="E54" s="50" t="str">
        <f t="shared" si="5"/>
        <v>SEVILLA</v>
      </c>
      <c r="F54" s="50">
        <f t="shared" si="7"/>
        <v>1077684</v>
      </c>
      <c r="G54" s="50">
        <f t="shared" si="8"/>
        <v>1295994</v>
      </c>
    </row>
    <row r="55" spans="1:7" x14ac:dyDescent="0.25">
      <c r="A55" s="50" t="str">
        <f t="shared" si="4"/>
        <v>MÁLAGA</v>
      </c>
      <c r="B55" s="51">
        <f t="shared" si="2"/>
        <v>835417</v>
      </c>
      <c r="C55" s="51">
        <f t="shared" si="3"/>
        <v>926917</v>
      </c>
      <c r="D55" s="51">
        <f t="shared" si="6"/>
        <v>19</v>
      </c>
      <c r="E55" s="50" t="str">
        <f t="shared" si="5"/>
        <v>BALEARES</v>
      </c>
      <c r="F55" s="50">
        <f t="shared" si="7"/>
        <v>985842</v>
      </c>
      <c r="G55" s="50">
        <f t="shared" si="8"/>
        <v>843128</v>
      </c>
    </row>
    <row r="56" spans="1:7" x14ac:dyDescent="0.25">
      <c r="A56" s="50" t="str">
        <f t="shared" si="4"/>
        <v>MARÍN Y RÍA DE PONTEVEDRA</v>
      </c>
      <c r="B56" s="51">
        <f t="shared" si="2"/>
        <v>426093</v>
      </c>
      <c r="C56" s="51">
        <f t="shared" si="3"/>
        <v>603154</v>
      </c>
      <c r="D56" s="51">
        <f t="shared" si="6"/>
        <v>20</v>
      </c>
      <c r="E56" s="50" t="str">
        <f t="shared" si="5"/>
        <v>BAHÍA DE CÁDIZ</v>
      </c>
      <c r="F56" s="50">
        <f t="shared" ref="F56:F66" si="9">LOOKUP(E56,$A$39:$A$66,$B$39:$B$66)</f>
        <v>894698</v>
      </c>
      <c r="G56" s="50">
        <f t="shared" si="8"/>
        <v>1129684</v>
      </c>
    </row>
    <row r="57" spans="1:7" x14ac:dyDescent="0.25">
      <c r="A57" s="50" t="str">
        <f t="shared" si="4"/>
        <v>MELILLA</v>
      </c>
      <c r="B57" s="51">
        <f t="shared" si="2"/>
        <v>5872</v>
      </c>
      <c r="C57" s="51">
        <f t="shared" si="3"/>
        <v>3975</v>
      </c>
      <c r="D57" s="51">
        <f t="shared" si="6"/>
        <v>28</v>
      </c>
      <c r="E57" s="50" t="str">
        <f t="shared" si="5"/>
        <v>MÁLAGA</v>
      </c>
      <c r="F57" s="50">
        <f t="shared" si="9"/>
        <v>835417</v>
      </c>
      <c r="G57" s="50">
        <f t="shared" si="8"/>
        <v>926917</v>
      </c>
    </row>
    <row r="58" spans="1:7" x14ac:dyDescent="0.25">
      <c r="A58" s="50" t="str">
        <f t="shared" si="4"/>
        <v>MOTRIL</v>
      </c>
      <c r="B58" s="51">
        <f t="shared" si="2"/>
        <v>219424</v>
      </c>
      <c r="C58" s="51">
        <f t="shared" si="3"/>
        <v>276095</v>
      </c>
      <c r="D58" s="51">
        <f t="shared" si="6"/>
        <v>24</v>
      </c>
      <c r="E58" s="50" t="str">
        <f t="shared" si="5"/>
        <v>MARÍN Y RÍA DE PONTEVEDRA</v>
      </c>
      <c r="F58" s="50">
        <f t="shared" si="9"/>
        <v>426093</v>
      </c>
      <c r="G58" s="50">
        <f t="shared" si="8"/>
        <v>603154</v>
      </c>
    </row>
    <row r="59" spans="1:7" x14ac:dyDescent="0.25">
      <c r="A59" s="50" t="str">
        <f t="shared" si="4"/>
        <v>PASAIA</v>
      </c>
      <c r="B59" s="51">
        <f t="shared" si="2"/>
        <v>365371</v>
      </c>
      <c r="C59" s="51">
        <f t="shared" si="3"/>
        <v>590917</v>
      </c>
      <c r="D59" s="51">
        <f t="shared" si="6"/>
        <v>21</v>
      </c>
      <c r="E59" s="50" t="str">
        <f t="shared" si="5"/>
        <v>PASAIA</v>
      </c>
      <c r="F59" s="50">
        <f t="shared" si="9"/>
        <v>365371</v>
      </c>
      <c r="G59" s="50">
        <f t="shared" si="8"/>
        <v>590917</v>
      </c>
    </row>
    <row r="60" spans="1:7" x14ac:dyDescent="0.25">
      <c r="A60" s="50" t="str">
        <f t="shared" si="4"/>
        <v>SANTA CRUZ DE TENERIFE</v>
      </c>
      <c r="B60" s="51">
        <f t="shared" si="2"/>
        <v>233743</v>
      </c>
      <c r="C60" s="51">
        <f t="shared" si="3"/>
        <v>240422</v>
      </c>
      <c r="D60" s="51">
        <f t="shared" si="6"/>
        <v>23</v>
      </c>
      <c r="E60" s="50" t="str">
        <f t="shared" si="5"/>
        <v>LAS PALMAS</v>
      </c>
      <c r="F60" s="50">
        <f t="shared" si="9"/>
        <v>271281</v>
      </c>
      <c r="G60" s="50">
        <f t="shared" si="8"/>
        <v>352912</v>
      </c>
    </row>
    <row r="61" spans="1:7" x14ac:dyDescent="0.25">
      <c r="A61" s="50" t="str">
        <f t="shared" si="4"/>
        <v>SANTANDER</v>
      </c>
      <c r="B61" s="51">
        <f t="shared" si="2"/>
        <v>1715075</v>
      </c>
      <c r="C61" s="51">
        <f t="shared" si="3"/>
        <v>1484191</v>
      </c>
      <c r="D61" s="51">
        <f t="shared" si="6"/>
        <v>11</v>
      </c>
      <c r="E61" s="50" t="str">
        <f t="shared" si="5"/>
        <v>SANTA CRUZ DE TENERIFE</v>
      </c>
      <c r="F61" s="50">
        <f t="shared" si="9"/>
        <v>233743</v>
      </c>
      <c r="G61" s="50">
        <f t="shared" si="8"/>
        <v>240422</v>
      </c>
    </row>
    <row r="62" spans="1:7" x14ac:dyDescent="0.25">
      <c r="A62" s="50" t="str">
        <f t="shared" si="4"/>
        <v>SEVILLA</v>
      </c>
      <c r="B62" s="51">
        <f t="shared" si="2"/>
        <v>1077684</v>
      </c>
      <c r="C62" s="51">
        <f t="shared" si="3"/>
        <v>1295994</v>
      </c>
      <c r="D62" s="51">
        <f t="shared" si="6"/>
        <v>16</v>
      </c>
      <c r="E62" s="50" t="str">
        <f t="shared" si="5"/>
        <v>MOTRIL</v>
      </c>
      <c r="F62" s="50">
        <f t="shared" si="9"/>
        <v>219424</v>
      </c>
      <c r="G62" s="50">
        <f t="shared" si="8"/>
        <v>276095</v>
      </c>
    </row>
    <row r="63" spans="1:7" x14ac:dyDescent="0.25">
      <c r="A63" s="50" t="str">
        <f t="shared" si="4"/>
        <v>TARRAGONA</v>
      </c>
      <c r="B63" s="51">
        <f t="shared" si="2"/>
        <v>4777095</v>
      </c>
      <c r="C63" s="51">
        <f t="shared" si="3"/>
        <v>4322405</v>
      </c>
      <c r="D63" s="51">
        <f t="shared" si="6"/>
        <v>3</v>
      </c>
      <c r="E63" s="50" t="str">
        <f t="shared" si="5"/>
        <v>VILAGARCÍA</v>
      </c>
      <c r="F63" s="50">
        <f t="shared" si="9"/>
        <v>207259</v>
      </c>
      <c r="G63" s="50">
        <f t="shared" si="8"/>
        <v>165314</v>
      </c>
    </row>
    <row r="64" spans="1:7" x14ac:dyDescent="0.25">
      <c r="A64" s="50" t="str">
        <f t="shared" si="4"/>
        <v>VALENCIA</v>
      </c>
      <c r="B64" s="51">
        <f t="shared" si="2"/>
        <v>1277852</v>
      </c>
      <c r="C64" s="51">
        <f t="shared" si="3"/>
        <v>1616390</v>
      </c>
      <c r="D64" s="51">
        <f t="shared" si="6"/>
        <v>13</v>
      </c>
      <c r="E64" s="50" t="str">
        <f t="shared" si="5"/>
        <v>VIGO</v>
      </c>
      <c r="F64" s="50">
        <f t="shared" si="9"/>
        <v>140272</v>
      </c>
      <c r="G64" s="50">
        <f t="shared" si="8"/>
        <v>125428</v>
      </c>
    </row>
    <row r="65" spans="1:7" x14ac:dyDescent="0.25">
      <c r="A65" s="50" t="str">
        <f t="shared" si="4"/>
        <v>VIGO</v>
      </c>
      <c r="B65" s="51">
        <f t="shared" si="2"/>
        <v>140272</v>
      </c>
      <c r="C65" s="51">
        <f t="shared" si="3"/>
        <v>125428</v>
      </c>
      <c r="D65" s="51">
        <f t="shared" si="6"/>
        <v>26</v>
      </c>
      <c r="E65" s="50" t="str">
        <f t="shared" si="5"/>
        <v>CEUTA</v>
      </c>
      <c r="F65" s="50">
        <f t="shared" si="9"/>
        <v>18100</v>
      </c>
      <c r="G65" s="50">
        <f t="shared" si="8"/>
        <v>15026</v>
      </c>
    </row>
    <row r="66" spans="1:7" x14ac:dyDescent="0.25">
      <c r="A66" s="50" t="str">
        <f t="shared" si="4"/>
        <v>VILAGARCÍA</v>
      </c>
      <c r="B66" s="51">
        <f t="shared" si="2"/>
        <v>207259</v>
      </c>
      <c r="C66" s="51">
        <f t="shared" si="3"/>
        <v>165314</v>
      </c>
      <c r="D66" s="51">
        <f t="shared" si="6"/>
        <v>25</v>
      </c>
      <c r="E66" s="50" t="str">
        <f t="shared" si="5"/>
        <v>MELILLA</v>
      </c>
      <c r="F66" s="50">
        <f t="shared" si="9"/>
        <v>5872</v>
      </c>
      <c r="G66" s="50">
        <f t="shared" si="8"/>
        <v>3975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68"/>
  <sheetViews>
    <sheetView workbookViewId="0">
      <selection activeCell="F16" sqref="F16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134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julio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28">
        <v>105179</v>
      </c>
      <c r="C7" s="28">
        <v>71423</v>
      </c>
      <c r="D7" s="28">
        <v>562511</v>
      </c>
      <c r="E7" s="28">
        <v>543531</v>
      </c>
      <c r="F7" s="11">
        <f>((E7*100)/D7)-100</f>
        <v>-3.3741562387224491</v>
      </c>
      <c r="G7" s="1"/>
      <c r="H7" s="1"/>
      <c r="I7" s="1"/>
    </row>
    <row r="8" spans="1:12" x14ac:dyDescent="0.25">
      <c r="A8" s="12" t="s">
        <v>31</v>
      </c>
      <c r="B8" s="29">
        <v>128807</v>
      </c>
      <c r="C8" s="29">
        <v>134121</v>
      </c>
      <c r="D8" s="29">
        <v>860830</v>
      </c>
      <c r="E8" s="29">
        <v>899973</v>
      </c>
      <c r="F8" s="14">
        <f t="shared" ref="F8:F35" si="0">((E8*100)/D8)-100</f>
        <v>4.5471231253557676</v>
      </c>
      <c r="G8" s="1"/>
      <c r="H8" s="1"/>
      <c r="I8" s="1"/>
    </row>
    <row r="9" spans="1:12" x14ac:dyDescent="0.25">
      <c r="A9" s="9" t="s">
        <v>164</v>
      </c>
      <c r="B9" s="28">
        <v>39040</v>
      </c>
      <c r="C9" s="28">
        <v>56795</v>
      </c>
      <c r="D9" s="28">
        <v>376324</v>
      </c>
      <c r="E9" s="28">
        <v>379751</v>
      </c>
      <c r="F9" s="11">
        <f t="shared" si="0"/>
        <v>0.9106514599122022</v>
      </c>
      <c r="G9" s="1"/>
      <c r="H9" s="1"/>
      <c r="I9" s="1"/>
    </row>
    <row r="10" spans="1:12" x14ac:dyDescent="0.25">
      <c r="A10" s="12" t="s">
        <v>166</v>
      </c>
      <c r="B10" s="29">
        <v>90987</v>
      </c>
      <c r="C10" s="29">
        <v>105169</v>
      </c>
      <c r="D10" s="29">
        <v>726932</v>
      </c>
      <c r="E10" s="29">
        <v>708653</v>
      </c>
      <c r="F10" s="14">
        <f t="shared" si="0"/>
        <v>-2.5145405622534156</v>
      </c>
      <c r="G10" s="1"/>
      <c r="H10" s="1"/>
      <c r="I10" s="1"/>
    </row>
    <row r="11" spans="1:12" x14ac:dyDescent="0.25">
      <c r="A11" s="9" t="s">
        <v>167</v>
      </c>
      <c r="B11" s="28">
        <v>5519048</v>
      </c>
      <c r="C11" s="28">
        <v>4796957</v>
      </c>
      <c r="D11" s="28">
        <v>39802886</v>
      </c>
      <c r="E11" s="28">
        <v>36777035</v>
      </c>
      <c r="F11" s="11">
        <f t="shared" si="0"/>
        <v>-7.602089456528347</v>
      </c>
      <c r="G11" s="1"/>
      <c r="H11" s="1"/>
      <c r="I11" s="1"/>
    </row>
    <row r="12" spans="1:12" x14ac:dyDescent="0.25">
      <c r="A12" s="12" t="s">
        <v>168</v>
      </c>
      <c r="B12" s="29">
        <v>116605</v>
      </c>
      <c r="C12" s="29">
        <v>134221</v>
      </c>
      <c r="D12" s="29">
        <v>716657</v>
      </c>
      <c r="E12" s="29">
        <v>959020</v>
      </c>
      <c r="F12" s="14">
        <f t="shared" si="0"/>
        <v>33.818549180430807</v>
      </c>
      <c r="G12" s="1"/>
      <c r="H12" s="1"/>
      <c r="I12" s="1"/>
    </row>
    <row r="13" spans="1:12" x14ac:dyDescent="0.25">
      <c r="A13" s="9" t="s">
        <v>32</v>
      </c>
      <c r="B13" s="28">
        <v>1164685</v>
      </c>
      <c r="C13" s="28">
        <v>1207771</v>
      </c>
      <c r="D13" s="28">
        <v>7030360</v>
      </c>
      <c r="E13" s="28">
        <v>7474913</v>
      </c>
      <c r="F13" s="11">
        <f t="shared" si="0"/>
        <v>6.3233319488617923</v>
      </c>
      <c r="G13" s="1"/>
      <c r="H13" s="1"/>
      <c r="I13" s="1"/>
    </row>
    <row r="14" spans="1:12" x14ac:dyDescent="0.25">
      <c r="A14" s="12" t="s">
        <v>33</v>
      </c>
      <c r="B14" s="29">
        <v>3208528</v>
      </c>
      <c r="C14" s="29">
        <v>4147784</v>
      </c>
      <c r="D14" s="29">
        <v>18776582</v>
      </c>
      <c r="E14" s="29">
        <v>23630178</v>
      </c>
      <c r="F14" s="14">
        <f t="shared" si="0"/>
        <v>25.849198751934722</v>
      </c>
      <c r="G14" s="1"/>
      <c r="H14" s="1"/>
      <c r="I14" s="1"/>
    </row>
    <row r="15" spans="1:12" x14ac:dyDescent="0.25">
      <c r="A15" s="9" t="s">
        <v>34</v>
      </c>
      <c r="B15" s="28">
        <v>824162</v>
      </c>
      <c r="C15" s="28">
        <v>782261</v>
      </c>
      <c r="D15" s="28">
        <v>5297224</v>
      </c>
      <c r="E15" s="28">
        <v>5472098</v>
      </c>
      <c r="F15" s="11">
        <f t="shared" si="0"/>
        <v>3.3012385355046376</v>
      </c>
      <c r="G15" s="1"/>
      <c r="H15" s="1"/>
      <c r="I15" s="1"/>
    </row>
    <row r="16" spans="1:12" x14ac:dyDescent="0.25">
      <c r="A16" s="12" t="s">
        <v>35</v>
      </c>
      <c r="B16" s="29">
        <v>144528</v>
      </c>
      <c r="C16" s="29">
        <v>156805</v>
      </c>
      <c r="D16" s="29">
        <v>825042</v>
      </c>
      <c r="E16" s="29">
        <v>848814</v>
      </c>
      <c r="F16" s="14">
        <f t="shared" si="0"/>
        <v>2.8813078606907254</v>
      </c>
      <c r="G16" s="1"/>
      <c r="H16" s="1"/>
      <c r="I16" s="1"/>
    </row>
    <row r="17" spans="1:9" x14ac:dyDescent="0.25">
      <c r="A17" s="9" t="s">
        <v>169</v>
      </c>
      <c r="B17" s="28">
        <v>247071</v>
      </c>
      <c r="C17" s="28">
        <v>331913</v>
      </c>
      <c r="D17" s="28">
        <v>1944749</v>
      </c>
      <c r="E17" s="28">
        <v>2219804</v>
      </c>
      <c r="F17" s="11">
        <f t="shared" si="0"/>
        <v>14.143470442715227</v>
      </c>
      <c r="G17" s="1"/>
      <c r="H17" s="1"/>
      <c r="I17" s="1"/>
    </row>
    <row r="18" spans="1:9" x14ac:dyDescent="0.25">
      <c r="A18" s="12" t="s">
        <v>36</v>
      </c>
      <c r="B18" s="29">
        <v>77476</v>
      </c>
      <c r="C18" s="29">
        <v>68246</v>
      </c>
      <c r="D18" s="29">
        <v>605278</v>
      </c>
      <c r="E18" s="29">
        <v>552024</v>
      </c>
      <c r="F18" s="14">
        <f t="shared" si="0"/>
        <v>-8.7982712076103837</v>
      </c>
      <c r="G18" s="1"/>
      <c r="H18" s="1"/>
      <c r="I18" s="1"/>
    </row>
    <row r="19" spans="1:9" x14ac:dyDescent="0.25">
      <c r="A19" s="9" t="s">
        <v>37</v>
      </c>
      <c r="B19" s="28">
        <v>67763</v>
      </c>
      <c r="C19" s="28">
        <v>69278</v>
      </c>
      <c r="D19" s="28">
        <v>401575</v>
      </c>
      <c r="E19" s="28">
        <v>459486</v>
      </c>
      <c r="F19" s="11">
        <f t="shared" si="0"/>
        <v>14.420967440702242</v>
      </c>
      <c r="G19" s="1"/>
      <c r="H19" s="1"/>
      <c r="I19" s="1"/>
    </row>
    <row r="20" spans="1:9" x14ac:dyDescent="0.25">
      <c r="A20" s="12" t="s">
        <v>170</v>
      </c>
      <c r="B20" s="29">
        <v>113837</v>
      </c>
      <c r="C20" s="29">
        <v>127564</v>
      </c>
      <c r="D20" s="29">
        <v>860374</v>
      </c>
      <c r="E20" s="29">
        <v>977285</v>
      </c>
      <c r="F20" s="14">
        <f t="shared" si="0"/>
        <v>13.588392954691798</v>
      </c>
      <c r="G20" s="1"/>
      <c r="H20" s="1"/>
      <c r="I20" s="1"/>
    </row>
    <row r="21" spans="1:9" x14ac:dyDescent="0.25">
      <c r="A21" s="9" t="s">
        <v>38</v>
      </c>
      <c r="B21" s="28">
        <v>50150</v>
      </c>
      <c r="C21" s="28">
        <v>63632</v>
      </c>
      <c r="D21" s="28">
        <v>238159</v>
      </c>
      <c r="E21" s="28">
        <v>428555</v>
      </c>
      <c r="F21" s="11">
        <f t="shared" si="0"/>
        <v>79.94491075290037</v>
      </c>
      <c r="G21" s="1"/>
      <c r="H21" s="1"/>
      <c r="I21" s="1"/>
    </row>
    <row r="22" spans="1:9" x14ac:dyDescent="0.25">
      <c r="A22" s="12" t="s">
        <v>59</v>
      </c>
      <c r="B22" s="29">
        <v>1153680</v>
      </c>
      <c r="C22" s="29">
        <v>1462641</v>
      </c>
      <c r="D22" s="29">
        <v>7539200</v>
      </c>
      <c r="E22" s="29">
        <v>9158458</v>
      </c>
      <c r="F22" s="14">
        <f t="shared" si="0"/>
        <v>21.477849108658745</v>
      </c>
      <c r="G22" s="1"/>
      <c r="H22" s="1"/>
      <c r="I22" s="1"/>
    </row>
    <row r="23" spans="1:9" x14ac:dyDescent="0.25">
      <c r="A23" s="9" t="s">
        <v>171</v>
      </c>
      <c r="B23" s="28">
        <v>135265</v>
      </c>
      <c r="C23" s="28">
        <v>80261</v>
      </c>
      <c r="D23" s="28">
        <v>562963</v>
      </c>
      <c r="E23" s="28">
        <v>598228</v>
      </c>
      <c r="F23" s="11">
        <f t="shared" si="0"/>
        <v>6.2641772194620273</v>
      </c>
      <c r="G23" s="1"/>
      <c r="H23" s="1"/>
      <c r="I23" s="1"/>
    </row>
    <row r="24" spans="1:9" x14ac:dyDescent="0.25">
      <c r="A24" s="12" t="s">
        <v>173</v>
      </c>
      <c r="B24" s="29">
        <v>105518</v>
      </c>
      <c r="C24" s="29">
        <v>114020</v>
      </c>
      <c r="D24" s="29">
        <v>633571</v>
      </c>
      <c r="E24" s="29">
        <v>928179</v>
      </c>
      <c r="F24" s="14">
        <f t="shared" si="0"/>
        <v>46.499603043699921</v>
      </c>
      <c r="G24" s="1"/>
      <c r="H24" s="1"/>
      <c r="I24" s="1"/>
    </row>
    <row r="25" spans="1:9" x14ac:dyDescent="0.25">
      <c r="A25" s="9" t="s">
        <v>39</v>
      </c>
      <c r="B25" s="28">
        <v>90653</v>
      </c>
      <c r="C25" s="28">
        <v>100319</v>
      </c>
      <c r="D25" s="28">
        <v>608021</v>
      </c>
      <c r="E25" s="28">
        <v>646250</v>
      </c>
      <c r="F25" s="11">
        <f t="shared" si="0"/>
        <v>6.2874473085633582</v>
      </c>
      <c r="G25" s="1"/>
      <c r="H25" s="1"/>
      <c r="I25" s="1"/>
    </row>
    <row r="26" spans="1:9" x14ac:dyDescent="0.25">
      <c r="A26" s="12" t="s">
        <v>40</v>
      </c>
      <c r="B26" s="29">
        <v>34583</v>
      </c>
      <c r="C26" s="29">
        <v>110347</v>
      </c>
      <c r="D26" s="29">
        <v>260684</v>
      </c>
      <c r="E26" s="29">
        <v>559147</v>
      </c>
      <c r="F26" s="14">
        <f t="shared" si="0"/>
        <v>114.49225882677879</v>
      </c>
      <c r="G26" s="1"/>
      <c r="H26" s="1"/>
      <c r="I26" s="1"/>
    </row>
    <row r="27" spans="1:9" x14ac:dyDescent="0.25">
      <c r="A27" s="9" t="s">
        <v>41</v>
      </c>
      <c r="B27" s="28">
        <v>201237</v>
      </c>
      <c r="C27" s="28">
        <v>182210</v>
      </c>
      <c r="D27" s="28">
        <v>1483935</v>
      </c>
      <c r="E27" s="28">
        <v>1248997</v>
      </c>
      <c r="F27" s="11">
        <f t="shared" si="0"/>
        <v>-15.832095071549631</v>
      </c>
      <c r="G27" s="1"/>
      <c r="H27" s="1"/>
      <c r="I27" s="1"/>
    </row>
    <row r="28" spans="1:9" x14ac:dyDescent="0.25">
      <c r="A28" s="12" t="s">
        <v>42</v>
      </c>
      <c r="B28" s="29">
        <v>525149</v>
      </c>
      <c r="C28" s="29">
        <v>573951</v>
      </c>
      <c r="D28" s="29">
        <v>3613566</v>
      </c>
      <c r="E28" s="29">
        <v>3870628</v>
      </c>
      <c r="F28" s="14">
        <f t="shared" si="0"/>
        <v>7.1138039266475346</v>
      </c>
      <c r="G28" s="1"/>
      <c r="H28" s="1"/>
      <c r="I28" s="1"/>
    </row>
    <row r="29" spans="1:9" x14ac:dyDescent="0.25">
      <c r="A29" s="9" t="s">
        <v>43</v>
      </c>
      <c r="B29" s="28">
        <v>141989</v>
      </c>
      <c r="C29" s="28">
        <v>161029</v>
      </c>
      <c r="D29" s="28">
        <v>1085404</v>
      </c>
      <c r="E29" s="28">
        <v>1168757</v>
      </c>
      <c r="F29" s="11">
        <f t="shared" si="0"/>
        <v>7.6794447044602805</v>
      </c>
      <c r="G29" s="1"/>
      <c r="H29" s="1"/>
      <c r="I29" s="1"/>
    </row>
    <row r="30" spans="1:9" x14ac:dyDescent="0.25">
      <c r="A30" s="12" t="s">
        <v>44</v>
      </c>
      <c r="B30" s="29">
        <v>193823</v>
      </c>
      <c r="C30" s="29">
        <v>152941</v>
      </c>
      <c r="D30" s="29">
        <v>1288735</v>
      </c>
      <c r="E30" s="29">
        <v>1039298</v>
      </c>
      <c r="F30" s="14">
        <f t="shared" si="0"/>
        <v>-19.355181631599976</v>
      </c>
      <c r="G30" s="1"/>
      <c r="H30" s="1"/>
      <c r="I30" s="1"/>
    </row>
    <row r="31" spans="1:9" x14ac:dyDescent="0.25">
      <c r="A31" s="9" t="s">
        <v>45</v>
      </c>
      <c r="B31" s="28">
        <v>173363</v>
      </c>
      <c r="C31" s="28">
        <v>166546</v>
      </c>
      <c r="D31" s="28">
        <v>1192065</v>
      </c>
      <c r="E31" s="28">
        <v>1172014</v>
      </c>
      <c r="F31" s="11">
        <f t="shared" si="0"/>
        <v>-1.6820391505496701</v>
      </c>
      <c r="G31" s="1"/>
      <c r="H31" s="1"/>
      <c r="I31" s="1"/>
    </row>
    <row r="32" spans="1:9" x14ac:dyDescent="0.25">
      <c r="A32" s="12" t="s">
        <v>46</v>
      </c>
      <c r="B32" s="29">
        <v>5036147</v>
      </c>
      <c r="C32" s="29">
        <v>6000618</v>
      </c>
      <c r="D32" s="29">
        <v>37792459</v>
      </c>
      <c r="E32" s="29">
        <v>39495840</v>
      </c>
      <c r="F32" s="14">
        <f t="shared" si="0"/>
        <v>4.5071981158992571</v>
      </c>
      <c r="G32" s="1"/>
      <c r="H32" s="1"/>
      <c r="I32" s="1"/>
    </row>
    <row r="33" spans="1:9" x14ac:dyDescent="0.25">
      <c r="A33" s="9" t="s">
        <v>47</v>
      </c>
      <c r="B33" s="28">
        <v>321685</v>
      </c>
      <c r="C33" s="28">
        <v>332840</v>
      </c>
      <c r="D33" s="28">
        <v>2187953</v>
      </c>
      <c r="E33" s="28">
        <v>2109149</v>
      </c>
      <c r="F33" s="11">
        <f t="shared" si="0"/>
        <v>-3.6017227061093138</v>
      </c>
      <c r="G33" s="1"/>
      <c r="H33" s="1"/>
      <c r="I33" s="1"/>
    </row>
    <row r="34" spans="1:9" x14ac:dyDescent="0.25">
      <c r="A34" s="12" t="s">
        <v>172</v>
      </c>
      <c r="B34" s="29">
        <v>52870</v>
      </c>
      <c r="C34" s="29">
        <v>50126</v>
      </c>
      <c r="D34" s="29">
        <v>362969</v>
      </c>
      <c r="E34" s="29">
        <v>357718</v>
      </c>
      <c r="F34" s="14">
        <f t="shared" si="0"/>
        <v>-1.4466800195057914</v>
      </c>
      <c r="G34" s="1"/>
      <c r="H34" s="1"/>
      <c r="I34" s="1"/>
    </row>
    <row r="35" spans="1:9" x14ac:dyDescent="0.25">
      <c r="A35" s="15" t="s">
        <v>48</v>
      </c>
      <c r="B35" s="16">
        <f>SUM(B7:B34)</f>
        <v>20063828</v>
      </c>
      <c r="C35" s="16">
        <f t="shared" ref="C35:E35" si="1">SUM(C7:C34)</f>
        <v>21741789</v>
      </c>
      <c r="D35" s="16">
        <f t="shared" si="1"/>
        <v>137637008</v>
      </c>
      <c r="E35" s="16">
        <f t="shared" si="1"/>
        <v>144683783</v>
      </c>
      <c r="F35" s="17">
        <f t="shared" si="0"/>
        <v>5.1198257666281108</v>
      </c>
      <c r="G35" s="1"/>
      <c r="H35" s="1"/>
      <c r="I35" s="1"/>
    </row>
    <row r="36" spans="1:9" x14ac:dyDescent="0.25">
      <c r="A36" s="73" t="s">
        <v>121</v>
      </c>
    </row>
    <row r="37" spans="1:9" x14ac:dyDescent="0.25">
      <c r="A37" s="52"/>
    </row>
    <row r="38" spans="1:9" x14ac:dyDescent="0.25">
      <c r="A38" s="50"/>
      <c r="B38" s="50">
        <f t="shared" ref="B38:B66" si="2">E6</f>
        <v>2017</v>
      </c>
      <c r="C38" s="50">
        <f t="shared" ref="C38:C66" si="3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4">A7</f>
        <v>A CORUÑA</v>
      </c>
      <c r="B39" s="51">
        <f t="shared" si="2"/>
        <v>543531</v>
      </c>
      <c r="C39" s="51">
        <f t="shared" si="3"/>
        <v>562511</v>
      </c>
      <c r="D39" s="51">
        <f>_xlfn.RANK.EQ(B39,$B$39:$B$66)+COUNTIF($B$39:$B$66,B39)-1</f>
        <v>24</v>
      </c>
      <c r="E39" s="50" t="str">
        <f t="shared" ref="E39:E66" si="5">INDEX($A$39:$B$66,MATCH(ROW()-38,$D$39:$D$66,0),1)</f>
        <v>VALENCIA</v>
      </c>
      <c r="F39" s="50">
        <f>LOOKUP(E39,$A$39:$A$66,$B$39:$B$66)</f>
        <v>39495840</v>
      </c>
      <c r="G39" s="50">
        <f>LOOKUP(E39,$A$39:$A$66,$C$39:$C$66)</f>
        <v>37792459</v>
      </c>
    </row>
    <row r="40" spans="1:9" x14ac:dyDescent="0.25">
      <c r="A40" s="50" t="str">
        <f t="shared" si="4"/>
        <v>ALICANTE</v>
      </c>
      <c r="B40" s="51">
        <f t="shared" si="2"/>
        <v>899973</v>
      </c>
      <c r="C40" s="51">
        <f t="shared" si="3"/>
        <v>860830</v>
      </c>
      <c r="D40" s="51">
        <f t="shared" ref="D40:D66" si="6">_xlfn.RANK.EQ(B40,$B$39:$B$66)+COUNTIF($B$39:$B$66,B40)-1</f>
        <v>17</v>
      </c>
      <c r="E40" s="50" t="str">
        <f t="shared" si="5"/>
        <v>BAHÍA DE ALGECIRAS</v>
      </c>
      <c r="F40" s="50">
        <f t="shared" ref="F40:F55" si="7">LOOKUP(E40,$A$39:$A$66,$B$39:$B$66)</f>
        <v>36777035</v>
      </c>
      <c r="G40" s="50">
        <f t="shared" ref="G40:G66" si="8">LOOKUP(E40,$A$39:$A$66,$C$39:$C$66)</f>
        <v>39802886</v>
      </c>
    </row>
    <row r="41" spans="1:9" x14ac:dyDescent="0.25">
      <c r="A41" s="50" t="str">
        <f t="shared" si="4"/>
        <v>ALMERÍA</v>
      </c>
      <c r="B41" s="51">
        <f t="shared" si="2"/>
        <v>379751</v>
      </c>
      <c r="C41" s="51">
        <f t="shared" si="3"/>
        <v>376324</v>
      </c>
      <c r="D41" s="51">
        <f t="shared" si="6"/>
        <v>27</v>
      </c>
      <c r="E41" s="50" t="str">
        <f t="shared" si="5"/>
        <v>BARCELONA</v>
      </c>
      <c r="F41" s="50">
        <f t="shared" si="7"/>
        <v>23630178</v>
      </c>
      <c r="G41" s="50">
        <f t="shared" si="8"/>
        <v>18776582</v>
      </c>
    </row>
    <row r="42" spans="1:9" x14ac:dyDescent="0.25">
      <c r="A42" s="50" t="str">
        <f t="shared" si="4"/>
        <v>AVILÉS</v>
      </c>
      <c r="B42" s="51">
        <f t="shared" si="2"/>
        <v>708653</v>
      </c>
      <c r="C42" s="51">
        <f t="shared" si="3"/>
        <v>726932</v>
      </c>
      <c r="D42" s="51">
        <f t="shared" si="6"/>
        <v>19</v>
      </c>
      <c r="E42" s="50" t="str">
        <f t="shared" si="5"/>
        <v>LAS PALMAS</v>
      </c>
      <c r="F42" s="50">
        <f t="shared" si="7"/>
        <v>9158458</v>
      </c>
      <c r="G42" s="50">
        <f t="shared" si="8"/>
        <v>7539200</v>
      </c>
    </row>
    <row r="43" spans="1:9" x14ac:dyDescent="0.25">
      <c r="A43" s="50" t="str">
        <f t="shared" si="4"/>
        <v>BAHÍA DE ALGECIRAS</v>
      </c>
      <c r="B43" s="51">
        <f t="shared" si="2"/>
        <v>36777035</v>
      </c>
      <c r="C43" s="51">
        <f t="shared" si="3"/>
        <v>39802886</v>
      </c>
      <c r="D43" s="51">
        <f t="shared" si="6"/>
        <v>2</v>
      </c>
      <c r="E43" s="50" t="str">
        <f t="shared" si="5"/>
        <v>BALEARES</v>
      </c>
      <c r="F43" s="50">
        <f t="shared" si="7"/>
        <v>7474913</v>
      </c>
      <c r="G43" s="50">
        <f t="shared" si="8"/>
        <v>7030360</v>
      </c>
    </row>
    <row r="44" spans="1:9" x14ac:dyDescent="0.25">
      <c r="A44" s="50" t="str">
        <f t="shared" si="4"/>
        <v>BAHÍA DE CÁDIZ</v>
      </c>
      <c r="B44" s="51">
        <f t="shared" si="2"/>
        <v>959020</v>
      </c>
      <c r="C44" s="51">
        <f t="shared" si="3"/>
        <v>716657</v>
      </c>
      <c r="D44" s="51">
        <f t="shared" si="6"/>
        <v>15</v>
      </c>
      <c r="E44" s="50" t="str">
        <f t="shared" si="5"/>
        <v>BILBAO</v>
      </c>
      <c r="F44" s="50">
        <f t="shared" si="7"/>
        <v>5472098</v>
      </c>
      <c r="G44" s="50">
        <f t="shared" si="8"/>
        <v>5297224</v>
      </c>
    </row>
    <row r="45" spans="1:9" x14ac:dyDescent="0.25">
      <c r="A45" s="50" t="str">
        <f t="shared" si="4"/>
        <v>BALEARES</v>
      </c>
      <c r="B45" s="51">
        <f t="shared" si="2"/>
        <v>7474913</v>
      </c>
      <c r="C45" s="51">
        <f t="shared" si="3"/>
        <v>7030360</v>
      </c>
      <c r="D45" s="51">
        <f t="shared" si="6"/>
        <v>5</v>
      </c>
      <c r="E45" s="50" t="str">
        <f t="shared" si="5"/>
        <v>SANTA CRUZ DE TENERIFE</v>
      </c>
      <c r="F45" s="50">
        <f t="shared" si="7"/>
        <v>3870628</v>
      </c>
      <c r="G45" s="50">
        <f t="shared" si="8"/>
        <v>3613566</v>
      </c>
    </row>
    <row r="46" spans="1:9" x14ac:dyDescent="0.25">
      <c r="A46" s="50" t="str">
        <f t="shared" si="4"/>
        <v>BARCELONA</v>
      </c>
      <c r="B46" s="51">
        <f t="shared" si="2"/>
        <v>23630178</v>
      </c>
      <c r="C46" s="51">
        <f t="shared" si="3"/>
        <v>18776582</v>
      </c>
      <c r="D46" s="51">
        <f t="shared" si="6"/>
        <v>3</v>
      </c>
      <c r="E46" s="50" t="str">
        <f t="shared" si="5"/>
        <v>CASTELLÓN</v>
      </c>
      <c r="F46" s="50">
        <f t="shared" si="7"/>
        <v>2219804</v>
      </c>
      <c r="G46" s="50">
        <f t="shared" si="8"/>
        <v>1944749</v>
      </c>
    </row>
    <row r="47" spans="1:9" x14ac:dyDescent="0.25">
      <c r="A47" s="50" t="str">
        <f t="shared" si="4"/>
        <v>BILBAO</v>
      </c>
      <c r="B47" s="51">
        <f t="shared" si="2"/>
        <v>5472098</v>
      </c>
      <c r="C47" s="51">
        <f t="shared" si="3"/>
        <v>5297224</v>
      </c>
      <c r="D47" s="51">
        <f t="shared" si="6"/>
        <v>6</v>
      </c>
      <c r="E47" s="50" t="str">
        <f t="shared" si="5"/>
        <v>VIGO</v>
      </c>
      <c r="F47" s="50">
        <f t="shared" si="7"/>
        <v>2109149</v>
      </c>
      <c r="G47" s="50">
        <f t="shared" si="8"/>
        <v>2187953</v>
      </c>
    </row>
    <row r="48" spans="1:9" x14ac:dyDescent="0.25">
      <c r="A48" s="50" t="str">
        <f t="shared" si="4"/>
        <v>CARTAGENA</v>
      </c>
      <c r="B48" s="51">
        <f t="shared" si="2"/>
        <v>848814</v>
      </c>
      <c r="C48" s="51">
        <f t="shared" si="3"/>
        <v>825042</v>
      </c>
      <c r="D48" s="51">
        <f t="shared" si="6"/>
        <v>18</v>
      </c>
      <c r="E48" s="50" t="str">
        <f t="shared" si="5"/>
        <v>PASAIA</v>
      </c>
      <c r="F48" s="50">
        <f t="shared" si="7"/>
        <v>1248997</v>
      </c>
      <c r="G48" s="50">
        <f t="shared" si="8"/>
        <v>1483935</v>
      </c>
    </row>
    <row r="49" spans="1:7" x14ac:dyDescent="0.25">
      <c r="A49" s="50" t="str">
        <f t="shared" si="4"/>
        <v>CASTELLÓN</v>
      </c>
      <c r="B49" s="51">
        <f t="shared" si="2"/>
        <v>2219804</v>
      </c>
      <c r="C49" s="51">
        <f t="shared" si="3"/>
        <v>1944749</v>
      </c>
      <c r="D49" s="51">
        <f t="shared" si="6"/>
        <v>8</v>
      </c>
      <c r="E49" s="50" t="str">
        <f t="shared" si="5"/>
        <v>TARRAGONA</v>
      </c>
      <c r="F49" s="50">
        <f t="shared" si="7"/>
        <v>1172014</v>
      </c>
      <c r="G49" s="50">
        <f t="shared" si="8"/>
        <v>1192065</v>
      </c>
    </row>
    <row r="50" spans="1:7" x14ac:dyDescent="0.25">
      <c r="A50" s="50" t="str">
        <f t="shared" si="4"/>
        <v>CEUTA</v>
      </c>
      <c r="B50" s="51">
        <f t="shared" si="2"/>
        <v>552024</v>
      </c>
      <c r="C50" s="51">
        <f t="shared" si="3"/>
        <v>605278</v>
      </c>
      <c r="D50" s="51">
        <f t="shared" si="6"/>
        <v>23</v>
      </c>
      <c r="E50" s="50" t="str">
        <f t="shared" si="5"/>
        <v>SANTANDER</v>
      </c>
      <c r="F50" s="50">
        <f t="shared" si="7"/>
        <v>1168757</v>
      </c>
      <c r="G50" s="50">
        <f t="shared" si="8"/>
        <v>1085404</v>
      </c>
    </row>
    <row r="51" spans="1:7" x14ac:dyDescent="0.25">
      <c r="A51" s="50" t="str">
        <f t="shared" si="4"/>
        <v>FERROL-SAN CIBRAO</v>
      </c>
      <c r="B51" s="51">
        <f t="shared" si="2"/>
        <v>459486</v>
      </c>
      <c r="C51" s="51">
        <f t="shared" si="3"/>
        <v>401575</v>
      </c>
      <c r="D51" s="51">
        <f t="shared" si="6"/>
        <v>25</v>
      </c>
      <c r="E51" s="50" t="str">
        <f t="shared" si="5"/>
        <v>SEVILLA</v>
      </c>
      <c r="F51" s="50">
        <f t="shared" si="7"/>
        <v>1039298</v>
      </c>
      <c r="G51" s="50">
        <f t="shared" si="8"/>
        <v>1288735</v>
      </c>
    </row>
    <row r="52" spans="1:7" x14ac:dyDescent="0.25">
      <c r="A52" s="50" t="str">
        <f t="shared" si="4"/>
        <v>GIJÓN</v>
      </c>
      <c r="B52" s="51">
        <f t="shared" si="2"/>
        <v>977285</v>
      </c>
      <c r="C52" s="51">
        <f t="shared" si="3"/>
        <v>860374</v>
      </c>
      <c r="D52" s="51">
        <f t="shared" si="6"/>
        <v>14</v>
      </c>
      <c r="E52" s="50" t="str">
        <f t="shared" si="5"/>
        <v>GIJÓN</v>
      </c>
      <c r="F52" s="50">
        <f t="shared" si="7"/>
        <v>977285</v>
      </c>
      <c r="G52" s="50">
        <f t="shared" si="8"/>
        <v>860374</v>
      </c>
    </row>
    <row r="53" spans="1:7" x14ac:dyDescent="0.25">
      <c r="A53" s="50" t="str">
        <f t="shared" si="4"/>
        <v>HUELVA</v>
      </c>
      <c r="B53" s="51">
        <f t="shared" si="2"/>
        <v>428555</v>
      </c>
      <c r="C53" s="51">
        <f t="shared" si="3"/>
        <v>238159</v>
      </c>
      <c r="D53" s="51">
        <f t="shared" si="6"/>
        <v>26</v>
      </c>
      <c r="E53" s="50" t="str">
        <f t="shared" si="5"/>
        <v>BAHÍA DE CÁDIZ</v>
      </c>
      <c r="F53" s="50">
        <f t="shared" si="7"/>
        <v>959020</v>
      </c>
      <c r="G53" s="50">
        <f t="shared" si="8"/>
        <v>716657</v>
      </c>
    </row>
    <row r="54" spans="1:7" x14ac:dyDescent="0.25">
      <c r="A54" s="50" t="str">
        <f t="shared" si="4"/>
        <v>LAS PALMAS</v>
      </c>
      <c r="B54" s="51">
        <f t="shared" si="2"/>
        <v>9158458</v>
      </c>
      <c r="C54" s="51">
        <f t="shared" si="3"/>
        <v>7539200</v>
      </c>
      <c r="D54" s="51">
        <f t="shared" si="6"/>
        <v>4</v>
      </c>
      <c r="E54" s="50" t="str">
        <f t="shared" si="5"/>
        <v>MARÍN Y RÍA DE PONTEVEDRA</v>
      </c>
      <c r="F54" s="50">
        <f t="shared" si="7"/>
        <v>928179</v>
      </c>
      <c r="G54" s="50">
        <f t="shared" si="8"/>
        <v>633571</v>
      </c>
    </row>
    <row r="55" spans="1:7" x14ac:dyDescent="0.25">
      <c r="A55" s="50" t="str">
        <f t="shared" si="4"/>
        <v>MÁLAGA</v>
      </c>
      <c r="B55" s="51">
        <f t="shared" si="2"/>
        <v>598228</v>
      </c>
      <c r="C55" s="51">
        <f t="shared" si="3"/>
        <v>562963</v>
      </c>
      <c r="D55" s="51">
        <f t="shared" si="6"/>
        <v>21</v>
      </c>
      <c r="E55" s="50" t="str">
        <f t="shared" si="5"/>
        <v>ALICANTE</v>
      </c>
      <c r="F55" s="50">
        <f t="shared" si="7"/>
        <v>899973</v>
      </c>
      <c r="G55" s="50">
        <f t="shared" si="8"/>
        <v>860830</v>
      </c>
    </row>
    <row r="56" spans="1:7" x14ac:dyDescent="0.25">
      <c r="A56" s="50" t="str">
        <f t="shared" si="4"/>
        <v>MARÍN Y RÍA DE PONTEVEDRA</v>
      </c>
      <c r="B56" s="51">
        <f t="shared" si="2"/>
        <v>928179</v>
      </c>
      <c r="C56" s="51">
        <f t="shared" si="3"/>
        <v>633571</v>
      </c>
      <c r="D56" s="51">
        <f t="shared" si="6"/>
        <v>16</v>
      </c>
      <c r="E56" s="50" t="str">
        <f t="shared" si="5"/>
        <v>CARTAGENA</v>
      </c>
      <c r="F56" s="50">
        <f t="shared" ref="F56:F66" si="9">LOOKUP(E56,$A$39:$A$66,$B$39:$B$66)</f>
        <v>848814</v>
      </c>
      <c r="G56" s="50">
        <f t="shared" si="8"/>
        <v>825042</v>
      </c>
    </row>
    <row r="57" spans="1:7" x14ac:dyDescent="0.25">
      <c r="A57" s="50" t="str">
        <f t="shared" si="4"/>
        <v>MELILLA</v>
      </c>
      <c r="B57" s="51">
        <f t="shared" si="2"/>
        <v>646250</v>
      </c>
      <c r="C57" s="51">
        <f t="shared" si="3"/>
        <v>608021</v>
      </c>
      <c r="D57" s="51">
        <f t="shared" si="6"/>
        <v>20</v>
      </c>
      <c r="E57" s="50" t="str">
        <f t="shared" si="5"/>
        <v>AVILÉS</v>
      </c>
      <c r="F57" s="50">
        <f t="shared" si="9"/>
        <v>708653</v>
      </c>
      <c r="G57" s="50">
        <f t="shared" si="8"/>
        <v>726932</v>
      </c>
    </row>
    <row r="58" spans="1:7" x14ac:dyDescent="0.25">
      <c r="A58" s="50" t="str">
        <f t="shared" si="4"/>
        <v>MOTRIL</v>
      </c>
      <c r="B58" s="51">
        <f t="shared" si="2"/>
        <v>559147</v>
      </c>
      <c r="C58" s="51">
        <f t="shared" si="3"/>
        <v>260684</v>
      </c>
      <c r="D58" s="51">
        <f t="shared" si="6"/>
        <v>22</v>
      </c>
      <c r="E58" s="50" t="str">
        <f t="shared" si="5"/>
        <v>MELILLA</v>
      </c>
      <c r="F58" s="50">
        <f t="shared" si="9"/>
        <v>646250</v>
      </c>
      <c r="G58" s="50">
        <f t="shared" si="8"/>
        <v>608021</v>
      </c>
    </row>
    <row r="59" spans="1:7" x14ac:dyDescent="0.25">
      <c r="A59" s="50" t="str">
        <f t="shared" si="4"/>
        <v>PASAIA</v>
      </c>
      <c r="B59" s="51">
        <f t="shared" si="2"/>
        <v>1248997</v>
      </c>
      <c r="C59" s="51">
        <f t="shared" si="3"/>
        <v>1483935</v>
      </c>
      <c r="D59" s="51">
        <f t="shared" si="6"/>
        <v>10</v>
      </c>
      <c r="E59" s="50" t="str">
        <f t="shared" si="5"/>
        <v>MÁLAGA</v>
      </c>
      <c r="F59" s="50">
        <f t="shared" si="9"/>
        <v>598228</v>
      </c>
      <c r="G59" s="50">
        <f t="shared" si="8"/>
        <v>562963</v>
      </c>
    </row>
    <row r="60" spans="1:7" x14ac:dyDescent="0.25">
      <c r="A60" s="50" t="str">
        <f t="shared" si="4"/>
        <v>SANTA CRUZ DE TENERIFE</v>
      </c>
      <c r="B60" s="51">
        <f t="shared" si="2"/>
        <v>3870628</v>
      </c>
      <c r="C60" s="51">
        <f t="shared" si="3"/>
        <v>3613566</v>
      </c>
      <c r="D60" s="51">
        <f t="shared" si="6"/>
        <v>7</v>
      </c>
      <c r="E60" s="50" t="str">
        <f t="shared" si="5"/>
        <v>MOTRIL</v>
      </c>
      <c r="F60" s="50">
        <f t="shared" si="9"/>
        <v>559147</v>
      </c>
      <c r="G60" s="50">
        <f t="shared" si="8"/>
        <v>260684</v>
      </c>
    </row>
    <row r="61" spans="1:7" x14ac:dyDescent="0.25">
      <c r="A61" s="50" t="str">
        <f t="shared" si="4"/>
        <v>SANTANDER</v>
      </c>
      <c r="B61" s="51">
        <f t="shared" si="2"/>
        <v>1168757</v>
      </c>
      <c r="C61" s="51">
        <f t="shared" si="3"/>
        <v>1085404</v>
      </c>
      <c r="D61" s="51">
        <f t="shared" si="6"/>
        <v>12</v>
      </c>
      <c r="E61" s="50" t="str">
        <f t="shared" si="5"/>
        <v>CEUTA</v>
      </c>
      <c r="F61" s="50">
        <f t="shared" si="9"/>
        <v>552024</v>
      </c>
      <c r="G61" s="50">
        <f t="shared" si="8"/>
        <v>605278</v>
      </c>
    </row>
    <row r="62" spans="1:7" x14ac:dyDescent="0.25">
      <c r="A62" s="50" t="str">
        <f t="shared" si="4"/>
        <v>SEVILLA</v>
      </c>
      <c r="B62" s="51">
        <f t="shared" si="2"/>
        <v>1039298</v>
      </c>
      <c r="C62" s="51">
        <f t="shared" si="3"/>
        <v>1288735</v>
      </c>
      <c r="D62" s="51">
        <f t="shared" si="6"/>
        <v>13</v>
      </c>
      <c r="E62" s="50" t="str">
        <f t="shared" si="5"/>
        <v>A CORUÑA</v>
      </c>
      <c r="F62" s="50">
        <f t="shared" si="9"/>
        <v>543531</v>
      </c>
      <c r="G62" s="50">
        <f t="shared" si="8"/>
        <v>562511</v>
      </c>
    </row>
    <row r="63" spans="1:7" x14ac:dyDescent="0.25">
      <c r="A63" s="50" t="str">
        <f t="shared" si="4"/>
        <v>TARRAGONA</v>
      </c>
      <c r="B63" s="51">
        <f t="shared" si="2"/>
        <v>1172014</v>
      </c>
      <c r="C63" s="51">
        <f t="shared" si="3"/>
        <v>1192065</v>
      </c>
      <c r="D63" s="51">
        <f t="shared" si="6"/>
        <v>11</v>
      </c>
      <c r="E63" s="50" t="str">
        <f t="shared" si="5"/>
        <v>FERROL-SAN CIBRAO</v>
      </c>
      <c r="F63" s="50">
        <f t="shared" si="9"/>
        <v>459486</v>
      </c>
      <c r="G63" s="50">
        <f t="shared" si="8"/>
        <v>401575</v>
      </c>
    </row>
    <row r="64" spans="1:7" x14ac:dyDescent="0.25">
      <c r="A64" s="50" t="str">
        <f t="shared" si="4"/>
        <v>VALENCIA</v>
      </c>
      <c r="B64" s="51">
        <f t="shared" si="2"/>
        <v>39495840</v>
      </c>
      <c r="C64" s="51">
        <f t="shared" si="3"/>
        <v>37792459</v>
      </c>
      <c r="D64" s="51">
        <f t="shared" si="6"/>
        <v>1</v>
      </c>
      <c r="E64" s="50" t="str">
        <f t="shared" si="5"/>
        <v>HUELVA</v>
      </c>
      <c r="F64" s="50">
        <f t="shared" si="9"/>
        <v>428555</v>
      </c>
      <c r="G64" s="50">
        <f t="shared" si="8"/>
        <v>238159</v>
      </c>
    </row>
    <row r="65" spans="1:7" x14ac:dyDescent="0.25">
      <c r="A65" s="50" t="str">
        <f t="shared" si="4"/>
        <v>VIGO</v>
      </c>
      <c r="B65" s="51">
        <f t="shared" si="2"/>
        <v>2109149</v>
      </c>
      <c r="C65" s="51">
        <f t="shared" si="3"/>
        <v>2187953</v>
      </c>
      <c r="D65" s="51">
        <f t="shared" si="6"/>
        <v>9</v>
      </c>
      <c r="E65" s="50" t="str">
        <f t="shared" si="5"/>
        <v>ALMERÍA</v>
      </c>
      <c r="F65" s="50">
        <f t="shared" si="9"/>
        <v>379751</v>
      </c>
      <c r="G65" s="50">
        <f t="shared" si="8"/>
        <v>376324</v>
      </c>
    </row>
    <row r="66" spans="1:7" x14ac:dyDescent="0.25">
      <c r="A66" s="50" t="str">
        <f t="shared" si="4"/>
        <v>VILAGARCÍA</v>
      </c>
      <c r="B66" s="51">
        <f t="shared" si="2"/>
        <v>357718</v>
      </c>
      <c r="C66" s="51">
        <f t="shared" si="3"/>
        <v>362969</v>
      </c>
      <c r="D66" s="51">
        <f t="shared" si="6"/>
        <v>28</v>
      </c>
      <c r="E66" s="50" t="str">
        <f t="shared" si="5"/>
        <v>VILAGARCÍA</v>
      </c>
      <c r="F66" s="50">
        <f t="shared" si="9"/>
        <v>357718</v>
      </c>
      <c r="G66" s="50">
        <f t="shared" si="8"/>
        <v>362969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L68"/>
  <sheetViews>
    <sheetView workbookViewId="0">
      <selection activeCell="H40" sqref="H40"/>
    </sheetView>
  </sheetViews>
  <sheetFormatPr baseColWidth="10" defaultRowHeight="15" x14ac:dyDescent="0.25"/>
  <cols>
    <col min="1" max="1" width="21.28515625" bestFit="1" customWidth="1"/>
    <col min="6" max="6" width="7.140625" customWidth="1"/>
  </cols>
  <sheetData>
    <row r="1" spans="1:12" s="2" customFormat="1" ht="22.5" customHeight="1" x14ac:dyDescent="0.35">
      <c r="F1" s="3" t="s">
        <v>135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julio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38">
        <v>0</v>
      </c>
      <c r="C7" s="38">
        <v>2</v>
      </c>
      <c r="D7" s="38">
        <v>277</v>
      </c>
      <c r="E7" s="38">
        <v>6</v>
      </c>
      <c r="F7" s="11">
        <f>((E7*100)/D7)-100</f>
        <v>-97.833935018050539</v>
      </c>
      <c r="G7" s="1"/>
      <c r="H7" s="1"/>
      <c r="I7" s="1"/>
    </row>
    <row r="8" spans="1:12" x14ac:dyDescent="0.25">
      <c r="A8" s="12" t="s">
        <v>31</v>
      </c>
      <c r="B8" s="39">
        <v>111635</v>
      </c>
      <c r="C8" s="39">
        <v>116275</v>
      </c>
      <c r="D8" s="39">
        <v>698095</v>
      </c>
      <c r="E8" s="39">
        <v>739904</v>
      </c>
      <c r="F8" s="14">
        <f t="shared" ref="F8:F35" si="0">((E8*100)/D8)-100</f>
        <v>5.9890129566892796</v>
      </c>
      <c r="G8" s="1"/>
      <c r="H8" s="1"/>
      <c r="I8" s="1"/>
    </row>
    <row r="9" spans="1:12" x14ac:dyDescent="0.25">
      <c r="A9" s="9" t="s">
        <v>164</v>
      </c>
      <c r="B9" s="38">
        <v>2501</v>
      </c>
      <c r="C9" s="38">
        <v>3581</v>
      </c>
      <c r="D9" s="38">
        <v>24613</v>
      </c>
      <c r="E9" s="38">
        <v>21917</v>
      </c>
      <c r="F9" s="11">
        <f t="shared" si="0"/>
        <v>-10.953561126234106</v>
      </c>
      <c r="G9" s="1"/>
      <c r="H9" s="1"/>
      <c r="I9" s="1"/>
    </row>
    <row r="10" spans="1:12" x14ac:dyDescent="0.25">
      <c r="A10" s="12" t="s">
        <v>166</v>
      </c>
      <c r="B10" s="39">
        <v>0</v>
      </c>
      <c r="C10" s="39">
        <v>0</v>
      </c>
      <c r="D10" s="39">
        <v>2</v>
      </c>
      <c r="E10" s="39">
        <v>0</v>
      </c>
      <c r="F10" s="18">
        <f t="shared" si="0"/>
        <v>-100</v>
      </c>
      <c r="G10" s="1"/>
      <c r="H10" s="1"/>
      <c r="I10" s="1"/>
    </row>
    <row r="11" spans="1:12" x14ac:dyDescent="0.25">
      <c r="A11" s="9" t="s">
        <v>167</v>
      </c>
      <c r="B11" s="38">
        <v>5039774</v>
      </c>
      <c r="C11" s="38">
        <v>4284784</v>
      </c>
      <c r="D11" s="38">
        <v>34937784</v>
      </c>
      <c r="E11" s="38">
        <v>31706474</v>
      </c>
      <c r="F11" s="11">
        <f t="shared" si="0"/>
        <v>-9.2487548723754145</v>
      </c>
      <c r="G11" s="1"/>
      <c r="H11" s="1"/>
      <c r="I11" s="1"/>
    </row>
    <row r="12" spans="1:12" x14ac:dyDescent="0.25">
      <c r="A12" s="12" t="s">
        <v>168</v>
      </c>
      <c r="B12" s="39">
        <v>60254</v>
      </c>
      <c r="C12" s="39">
        <v>51687</v>
      </c>
      <c r="D12" s="39">
        <v>322923</v>
      </c>
      <c r="E12" s="39">
        <v>378721</v>
      </c>
      <c r="F12" s="14">
        <f t="shared" si="0"/>
        <v>17.279041752987553</v>
      </c>
      <c r="G12" s="1"/>
      <c r="H12" s="1"/>
      <c r="I12" s="1"/>
    </row>
    <row r="13" spans="1:12" x14ac:dyDescent="0.25">
      <c r="A13" s="9" t="s">
        <v>32</v>
      </c>
      <c r="B13" s="38">
        <v>92365</v>
      </c>
      <c r="C13" s="38">
        <v>77515</v>
      </c>
      <c r="D13" s="38">
        <v>506265</v>
      </c>
      <c r="E13" s="38">
        <v>502111</v>
      </c>
      <c r="F13" s="11">
        <f t="shared" si="0"/>
        <v>-0.82051889820549206</v>
      </c>
      <c r="G13" s="1"/>
      <c r="H13" s="1"/>
      <c r="I13" s="1"/>
    </row>
    <row r="14" spans="1:12" x14ac:dyDescent="0.25">
      <c r="A14" s="12" t="s">
        <v>33</v>
      </c>
      <c r="B14" s="39">
        <v>2176880</v>
      </c>
      <c r="C14" s="39">
        <v>3077158</v>
      </c>
      <c r="D14" s="39">
        <v>12272972</v>
      </c>
      <c r="E14" s="39">
        <v>16866286</v>
      </c>
      <c r="F14" s="14">
        <f t="shared" si="0"/>
        <v>37.426256655682096</v>
      </c>
      <c r="G14" s="1"/>
      <c r="H14" s="1"/>
      <c r="I14" s="1"/>
    </row>
    <row r="15" spans="1:12" x14ac:dyDescent="0.25">
      <c r="A15" s="9" t="s">
        <v>34</v>
      </c>
      <c r="B15" s="38">
        <v>532090</v>
      </c>
      <c r="C15" s="38">
        <v>490600</v>
      </c>
      <c r="D15" s="38">
        <v>3547201</v>
      </c>
      <c r="E15" s="38">
        <v>3486395</v>
      </c>
      <c r="F15" s="11">
        <f t="shared" si="0"/>
        <v>-1.7141966299626148</v>
      </c>
      <c r="G15" s="1"/>
      <c r="H15" s="1"/>
      <c r="I15" s="1"/>
    </row>
    <row r="16" spans="1:12" x14ac:dyDescent="0.25">
      <c r="A16" s="12" t="s">
        <v>35</v>
      </c>
      <c r="B16" s="39">
        <v>113617</v>
      </c>
      <c r="C16" s="39">
        <v>114686</v>
      </c>
      <c r="D16" s="39">
        <v>713732</v>
      </c>
      <c r="E16" s="39">
        <v>658452</v>
      </c>
      <c r="F16" s="14">
        <f t="shared" si="0"/>
        <v>-7.7452040822045234</v>
      </c>
      <c r="G16" s="1"/>
      <c r="H16" s="1"/>
      <c r="I16" s="1"/>
    </row>
    <row r="17" spans="1:9" x14ac:dyDescent="0.25">
      <c r="A17" s="9" t="s">
        <v>169</v>
      </c>
      <c r="B17" s="38">
        <v>233327</v>
      </c>
      <c r="C17" s="38">
        <v>307580</v>
      </c>
      <c r="D17" s="38">
        <v>1795186</v>
      </c>
      <c r="E17" s="38">
        <v>2057548</v>
      </c>
      <c r="F17" s="11">
        <f t="shared" si="0"/>
        <v>14.614753011665641</v>
      </c>
      <c r="G17" s="1"/>
      <c r="H17" s="1"/>
      <c r="I17" s="1"/>
    </row>
    <row r="18" spans="1:9" x14ac:dyDescent="0.25">
      <c r="A18" s="12" t="s">
        <v>36</v>
      </c>
      <c r="B18" s="39">
        <v>11677</v>
      </c>
      <c r="C18" s="39">
        <v>6834</v>
      </c>
      <c r="D18" s="39">
        <v>93651</v>
      </c>
      <c r="E18" s="39">
        <v>86865</v>
      </c>
      <c r="F18" s="14">
        <f t="shared" si="0"/>
        <v>-7.2460518307332507</v>
      </c>
      <c r="G18" s="1"/>
      <c r="H18" s="1"/>
      <c r="I18" s="1"/>
    </row>
    <row r="19" spans="1:9" x14ac:dyDescent="0.25">
      <c r="A19" s="9" t="s">
        <v>37</v>
      </c>
      <c r="B19" s="38">
        <v>1745</v>
      </c>
      <c r="C19" s="38">
        <v>216</v>
      </c>
      <c r="D19" s="38">
        <v>7177</v>
      </c>
      <c r="E19" s="38">
        <v>1410</v>
      </c>
      <c r="F19" s="11">
        <f t="shared" si="0"/>
        <v>-80.353908318238823</v>
      </c>
      <c r="G19" s="1"/>
      <c r="H19" s="1"/>
      <c r="I19" s="1"/>
    </row>
    <row r="20" spans="1:9" x14ac:dyDescent="0.25">
      <c r="A20" s="12" t="s">
        <v>170</v>
      </c>
      <c r="B20" s="39">
        <v>65845</v>
      </c>
      <c r="C20" s="39">
        <v>78968</v>
      </c>
      <c r="D20" s="39">
        <v>448218</v>
      </c>
      <c r="E20" s="39">
        <v>560570</v>
      </c>
      <c r="F20" s="14">
        <f t="shared" si="0"/>
        <v>25.06637395196087</v>
      </c>
      <c r="G20" s="1"/>
      <c r="H20" s="1"/>
      <c r="I20" s="1"/>
    </row>
    <row r="21" spans="1:9" x14ac:dyDescent="0.25">
      <c r="A21" s="9" t="s">
        <v>38</v>
      </c>
      <c r="B21" s="38">
        <v>7766</v>
      </c>
      <c r="C21" s="38">
        <v>32423</v>
      </c>
      <c r="D21" s="38">
        <v>65136</v>
      </c>
      <c r="E21" s="38">
        <v>250426</v>
      </c>
      <c r="F21" s="11">
        <f t="shared" si="0"/>
        <v>284.46634733480715</v>
      </c>
      <c r="G21" s="1"/>
      <c r="H21" s="1"/>
      <c r="I21" s="1"/>
    </row>
    <row r="22" spans="1:9" x14ac:dyDescent="0.25">
      <c r="A22" s="12" t="s">
        <v>59</v>
      </c>
      <c r="B22" s="39">
        <v>810024</v>
      </c>
      <c r="C22" s="39">
        <v>1110722</v>
      </c>
      <c r="D22" s="39">
        <v>5182611</v>
      </c>
      <c r="E22" s="39">
        <v>6822528</v>
      </c>
      <c r="F22" s="14">
        <f t="shared" si="0"/>
        <v>31.642679722634028</v>
      </c>
      <c r="G22" s="1"/>
      <c r="H22" s="1"/>
      <c r="I22" s="1"/>
    </row>
    <row r="23" spans="1:9" x14ac:dyDescent="0.25">
      <c r="A23" s="9" t="s">
        <v>171</v>
      </c>
      <c r="B23" s="38">
        <v>99703</v>
      </c>
      <c r="C23" s="38">
        <v>32025</v>
      </c>
      <c r="D23" s="38">
        <v>286861</v>
      </c>
      <c r="E23" s="38">
        <v>308533</v>
      </c>
      <c r="F23" s="11">
        <f t="shared" si="0"/>
        <v>7.5548784951596701</v>
      </c>
      <c r="G23" s="1"/>
      <c r="H23" s="1"/>
      <c r="I23" s="1"/>
    </row>
    <row r="24" spans="1:9" x14ac:dyDescent="0.25">
      <c r="A24" s="12" t="s">
        <v>173</v>
      </c>
      <c r="B24" s="39">
        <v>52362</v>
      </c>
      <c r="C24" s="39">
        <v>66765</v>
      </c>
      <c r="D24" s="39">
        <v>237653</v>
      </c>
      <c r="E24" s="39">
        <v>527781</v>
      </c>
      <c r="F24" s="14">
        <f t="shared" si="0"/>
        <v>122.08051234362705</v>
      </c>
      <c r="G24" s="1"/>
      <c r="H24" s="1"/>
      <c r="I24" s="1"/>
    </row>
    <row r="25" spans="1:9" x14ac:dyDescent="0.25">
      <c r="A25" s="9" t="s">
        <v>39</v>
      </c>
      <c r="B25" s="38">
        <v>29945</v>
      </c>
      <c r="C25" s="38">
        <v>26924</v>
      </c>
      <c r="D25" s="38">
        <v>170609</v>
      </c>
      <c r="E25" s="38">
        <v>166197</v>
      </c>
      <c r="F25" s="11">
        <f t="shared" si="0"/>
        <v>-2.5860300453082772</v>
      </c>
      <c r="G25" s="1"/>
      <c r="H25" s="1"/>
      <c r="I25" s="1"/>
    </row>
    <row r="26" spans="1:9" x14ac:dyDescent="0.25">
      <c r="A26" s="12" t="s">
        <v>40</v>
      </c>
      <c r="B26" s="39">
        <v>1627</v>
      </c>
      <c r="C26" s="39">
        <v>2411</v>
      </c>
      <c r="D26" s="39">
        <v>11650</v>
      </c>
      <c r="E26" s="39">
        <v>10215</v>
      </c>
      <c r="F26" s="14">
        <f t="shared" si="0"/>
        <v>-12.317596566523605</v>
      </c>
      <c r="G26" s="1"/>
      <c r="H26" s="1"/>
      <c r="I26" s="1"/>
    </row>
    <row r="27" spans="1:9" x14ac:dyDescent="0.25">
      <c r="A27" s="9" t="s">
        <v>41</v>
      </c>
      <c r="B27" s="38">
        <v>9222</v>
      </c>
      <c r="C27" s="38">
        <v>0</v>
      </c>
      <c r="D27" s="38">
        <v>77849</v>
      </c>
      <c r="E27" s="38">
        <v>0</v>
      </c>
      <c r="F27" s="11">
        <f t="shared" si="0"/>
        <v>-100</v>
      </c>
      <c r="G27" s="1"/>
      <c r="H27" s="1"/>
      <c r="I27" s="1"/>
    </row>
    <row r="28" spans="1:9" x14ac:dyDescent="0.25">
      <c r="A28" s="12" t="s">
        <v>42</v>
      </c>
      <c r="B28" s="39">
        <v>225761</v>
      </c>
      <c r="C28" s="39">
        <v>262004</v>
      </c>
      <c r="D28" s="39">
        <v>1612129</v>
      </c>
      <c r="E28" s="39">
        <v>1774192</v>
      </c>
      <c r="F28" s="14">
        <f t="shared" si="0"/>
        <v>10.052731512180472</v>
      </c>
      <c r="G28" s="1"/>
      <c r="H28" s="1"/>
      <c r="I28" s="1"/>
    </row>
    <row r="29" spans="1:9" x14ac:dyDescent="0.25">
      <c r="A29" s="9" t="s">
        <v>43</v>
      </c>
      <c r="B29" s="38">
        <v>563</v>
      </c>
      <c r="C29" s="38">
        <v>8126</v>
      </c>
      <c r="D29" s="38">
        <v>10631</v>
      </c>
      <c r="E29" s="38">
        <v>31186</v>
      </c>
      <c r="F29" s="11">
        <f t="shared" si="0"/>
        <v>193.34963785156617</v>
      </c>
      <c r="G29" s="1"/>
      <c r="H29" s="1"/>
      <c r="I29" s="1"/>
    </row>
    <row r="30" spans="1:9" x14ac:dyDescent="0.25">
      <c r="A30" s="12" t="s">
        <v>44</v>
      </c>
      <c r="B30" s="39">
        <v>102364</v>
      </c>
      <c r="C30" s="39">
        <v>64805</v>
      </c>
      <c r="D30" s="39">
        <v>693166</v>
      </c>
      <c r="E30" s="39">
        <v>518180</v>
      </c>
      <c r="F30" s="14">
        <f t="shared" si="0"/>
        <v>-25.244458037468661</v>
      </c>
      <c r="G30" s="1"/>
      <c r="H30" s="1"/>
      <c r="I30" s="1"/>
    </row>
    <row r="31" spans="1:9" x14ac:dyDescent="0.25">
      <c r="A31" s="9" t="s">
        <v>45</v>
      </c>
      <c r="B31" s="38">
        <v>80994</v>
      </c>
      <c r="C31" s="38">
        <v>53199</v>
      </c>
      <c r="D31" s="38">
        <v>498632</v>
      </c>
      <c r="E31" s="38">
        <v>352074</v>
      </c>
      <c r="F31" s="11">
        <f t="shared" si="0"/>
        <v>-29.392016557300778</v>
      </c>
      <c r="G31" s="1"/>
      <c r="H31" s="1"/>
      <c r="I31" s="1"/>
    </row>
    <row r="32" spans="1:9" x14ac:dyDescent="0.25">
      <c r="A32" s="12" t="s">
        <v>46</v>
      </c>
      <c r="B32" s="39">
        <v>4131594</v>
      </c>
      <c r="C32" s="39">
        <v>4970493</v>
      </c>
      <c r="D32" s="39">
        <v>31272617</v>
      </c>
      <c r="E32" s="39">
        <v>32849866</v>
      </c>
      <c r="F32" s="14">
        <f t="shared" si="0"/>
        <v>5.0435465634359957</v>
      </c>
      <c r="G32" s="1"/>
      <c r="H32" s="1"/>
      <c r="I32" s="1"/>
    </row>
    <row r="33" spans="1:9" x14ac:dyDescent="0.25">
      <c r="A33" s="9" t="s">
        <v>47</v>
      </c>
      <c r="B33" s="38">
        <v>221502</v>
      </c>
      <c r="C33" s="38">
        <v>240395</v>
      </c>
      <c r="D33" s="38">
        <v>1593752</v>
      </c>
      <c r="E33" s="38">
        <v>1502052</v>
      </c>
      <c r="F33" s="11">
        <f t="shared" si="0"/>
        <v>-5.7537182698437448</v>
      </c>
      <c r="G33" s="1"/>
      <c r="H33" s="1"/>
      <c r="I33" s="1"/>
    </row>
    <row r="34" spans="1:9" x14ac:dyDescent="0.25">
      <c r="A34" s="12" t="s">
        <v>172</v>
      </c>
      <c r="B34" s="39">
        <v>26434</v>
      </c>
      <c r="C34" s="39">
        <v>29754</v>
      </c>
      <c r="D34" s="39">
        <v>171001</v>
      </c>
      <c r="E34" s="39">
        <v>176794</v>
      </c>
      <c r="F34" s="14">
        <f t="shared" si="0"/>
        <v>3.3876994871374961</v>
      </c>
      <c r="G34" s="1"/>
      <c r="H34" s="1"/>
      <c r="I34" s="1"/>
    </row>
    <row r="35" spans="1:9" x14ac:dyDescent="0.25">
      <c r="A35" s="15" t="s">
        <v>48</v>
      </c>
      <c r="B35" s="16">
        <f>SUM(B7:B34)</f>
        <v>14241571</v>
      </c>
      <c r="C35" s="16">
        <f t="shared" ref="C35:E35" si="1">SUM(C7:C34)</f>
        <v>15509932</v>
      </c>
      <c r="D35" s="16">
        <f t="shared" si="1"/>
        <v>97252393</v>
      </c>
      <c r="E35" s="16">
        <f t="shared" si="1"/>
        <v>102356683</v>
      </c>
      <c r="F35" s="17">
        <f t="shared" si="0"/>
        <v>5.2484981012241008</v>
      </c>
      <c r="G35" s="1"/>
      <c r="H35" s="1"/>
      <c r="I35" s="1"/>
    </row>
    <row r="36" spans="1:9" x14ac:dyDescent="0.25">
      <c r="A36" s="73" t="s">
        <v>121</v>
      </c>
    </row>
    <row r="37" spans="1:9" x14ac:dyDescent="0.25">
      <c r="A37" s="52"/>
    </row>
    <row r="38" spans="1:9" x14ac:dyDescent="0.25">
      <c r="A38" s="50"/>
      <c r="B38" s="50">
        <f t="shared" ref="B38:B66" si="2">E6</f>
        <v>2017</v>
      </c>
      <c r="C38" s="50">
        <f t="shared" ref="C38:C66" si="3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4">A7</f>
        <v>A CORUÑA</v>
      </c>
      <c r="B39" s="51">
        <f t="shared" si="2"/>
        <v>6</v>
      </c>
      <c r="C39" s="51">
        <f t="shared" si="3"/>
        <v>277</v>
      </c>
      <c r="D39" s="51">
        <f>_xlfn.RANK.EQ(B39,$B$39:$B$66)+COUNTIF($B$39:$B$66,B39)-1</f>
        <v>26</v>
      </c>
      <c r="E39" s="50" t="str">
        <f t="shared" ref="E39:E66" si="5">INDEX($A$39:$B$66,MATCH(ROW()-38,$D$39:$D$66,0),1)</f>
        <v>VALENCIA</v>
      </c>
      <c r="F39" s="50">
        <f>LOOKUP(E39,$A$39:$A$66,$B$39:$B$66)</f>
        <v>32849866</v>
      </c>
      <c r="G39" s="50">
        <f>LOOKUP(E39,$A$39:$A$66,$C$39:$C$66)</f>
        <v>31272617</v>
      </c>
    </row>
    <row r="40" spans="1:9" x14ac:dyDescent="0.25">
      <c r="A40" s="50" t="str">
        <f t="shared" si="4"/>
        <v>ALICANTE</v>
      </c>
      <c r="B40" s="51">
        <f t="shared" si="2"/>
        <v>739904</v>
      </c>
      <c r="C40" s="51">
        <f t="shared" si="3"/>
        <v>698095</v>
      </c>
      <c r="D40" s="51">
        <f t="shared" ref="D40:D66" si="6">_xlfn.RANK.EQ(B40,$B$39:$B$66)+COUNTIF($B$39:$B$66,B40)-1</f>
        <v>9</v>
      </c>
      <c r="E40" s="50" t="str">
        <f t="shared" si="5"/>
        <v>BAHÍA DE ALGECIRAS</v>
      </c>
      <c r="F40" s="50">
        <f t="shared" ref="F40:F55" si="7">LOOKUP(E40,$A$39:$A$66,$B$39:$B$66)</f>
        <v>31706474</v>
      </c>
      <c r="G40" s="50">
        <f t="shared" ref="G40:G66" si="8">LOOKUP(E40,$A$39:$A$66,$C$39:$C$66)</f>
        <v>34937784</v>
      </c>
    </row>
    <row r="41" spans="1:9" x14ac:dyDescent="0.25">
      <c r="A41" s="50" t="str">
        <f t="shared" si="4"/>
        <v>ALMERÍA</v>
      </c>
      <c r="B41" s="51">
        <f t="shared" si="2"/>
        <v>21917</v>
      </c>
      <c r="C41" s="51">
        <f t="shared" si="3"/>
        <v>24613</v>
      </c>
      <c r="D41" s="51">
        <f t="shared" si="6"/>
        <v>23</v>
      </c>
      <c r="E41" s="50" t="str">
        <f t="shared" si="5"/>
        <v>BARCELONA</v>
      </c>
      <c r="F41" s="50">
        <f t="shared" si="7"/>
        <v>16866286</v>
      </c>
      <c r="G41" s="50">
        <f t="shared" si="8"/>
        <v>12272972</v>
      </c>
    </row>
    <row r="42" spans="1:9" x14ac:dyDescent="0.25">
      <c r="A42" s="50" t="str">
        <f t="shared" si="4"/>
        <v>AVILÉS</v>
      </c>
      <c r="B42" s="51">
        <f t="shared" si="2"/>
        <v>0</v>
      </c>
      <c r="C42" s="51">
        <f t="shared" si="3"/>
        <v>2</v>
      </c>
      <c r="D42" s="51">
        <f t="shared" si="6"/>
        <v>28</v>
      </c>
      <c r="E42" s="50" t="str">
        <f t="shared" si="5"/>
        <v>LAS PALMAS</v>
      </c>
      <c r="F42" s="50">
        <f t="shared" si="7"/>
        <v>6822528</v>
      </c>
      <c r="G42" s="50">
        <f t="shared" si="8"/>
        <v>5182611</v>
      </c>
    </row>
    <row r="43" spans="1:9" x14ac:dyDescent="0.25">
      <c r="A43" s="50" t="str">
        <f t="shared" si="4"/>
        <v>BAHÍA DE ALGECIRAS</v>
      </c>
      <c r="B43" s="51">
        <f t="shared" si="2"/>
        <v>31706474</v>
      </c>
      <c r="C43" s="51">
        <f t="shared" si="3"/>
        <v>34937784</v>
      </c>
      <c r="D43" s="51">
        <f t="shared" si="6"/>
        <v>2</v>
      </c>
      <c r="E43" s="50" t="str">
        <f t="shared" si="5"/>
        <v>BILBAO</v>
      </c>
      <c r="F43" s="50">
        <f t="shared" si="7"/>
        <v>3486395</v>
      </c>
      <c r="G43" s="50">
        <f t="shared" si="8"/>
        <v>3547201</v>
      </c>
    </row>
    <row r="44" spans="1:9" x14ac:dyDescent="0.25">
      <c r="A44" s="50" t="str">
        <f t="shared" si="4"/>
        <v>BAHÍA DE CÁDIZ</v>
      </c>
      <c r="B44" s="51">
        <f t="shared" si="2"/>
        <v>378721</v>
      </c>
      <c r="C44" s="51">
        <f t="shared" si="3"/>
        <v>322923</v>
      </c>
      <c r="D44" s="51">
        <f t="shared" si="6"/>
        <v>15</v>
      </c>
      <c r="E44" s="50" t="str">
        <f t="shared" si="5"/>
        <v>CASTELLÓN</v>
      </c>
      <c r="F44" s="50">
        <f t="shared" si="7"/>
        <v>2057548</v>
      </c>
      <c r="G44" s="50">
        <f t="shared" si="8"/>
        <v>1795186</v>
      </c>
    </row>
    <row r="45" spans="1:9" x14ac:dyDescent="0.25">
      <c r="A45" s="50" t="str">
        <f t="shared" si="4"/>
        <v>BALEARES</v>
      </c>
      <c r="B45" s="51">
        <f t="shared" si="2"/>
        <v>502111</v>
      </c>
      <c r="C45" s="51">
        <f t="shared" si="3"/>
        <v>506265</v>
      </c>
      <c r="D45" s="51">
        <f t="shared" si="6"/>
        <v>14</v>
      </c>
      <c r="E45" s="50" t="str">
        <f t="shared" si="5"/>
        <v>SANTA CRUZ DE TENERIFE</v>
      </c>
      <c r="F45" s="50">
        <f t="shared" si="7"/>
        <v>1774192</v>
      </c>
      <c r="G45" s="50">
        <f t="shared" si="8"/>
        <v>1612129</v>
      </c>
    </row>
    <row r="46" spans="1:9" x14ac:dyDescent="0.25">
      <c r="A46" s="50" t="str">
        <f t="shared" si="4"/>
        <v>BARCELONA</v>
      </c>
      <c r="B46" s="51">
        <f t="shared" si="2"/>
        <v>16866286</v>
      </c>
      <c r="C46" s="51">
        <f t="shared" si="3"/>
        <v>12272972</v>
      </c>
      <c r="D46" s="51">
        <f t="shared" si="6"/>
        <v>3</v>
      </c>
      <c r="E46" s="50" t="str">
        <f t="shared" si="5"/>
        <v>VIGO</v>
      </c>
      <c r="F46" s="50">
        <f t="shared" si="7"/>
        <v>1502052</v>
      </c>
      <c r="G46" s="50">
        <f t="shared" si="8"/>
        <v>1593752</v>
      </c>
    </row>
    <row r="47" spans="1:9" x14ac:dyDescent="0.25">
      <c r="A47" s="50" t="str">
        <f t="shared" si="4"/>
        <v>BILBAO</v>
      </c>
      <c r="B47" s="51">
        <f t="shared" si="2"/>
        <v>3486395</v>
      </c>
      <c r="C47" s="51">
        <f t="shared" si="3"/>
        <v>3547201</v>
      </c>
      <c r="D47" s="51">
        <f t="shared" si="6"/>
        <v>5</v>
      </c>
      <c r="E47" s="50" t="str">
        <f t="shared" si="5"/>
        <v>ALICANTE</v>
      </c>
      <c r="F47" s="50">
        <f t="shared" si="7"/>
        <v>739904</v>
      </c>
      <c r="G47" s="50">
        <f t="shared" si="8"/>
        <v>698095</v>
      </c>
    </row>
    <row r="48" spans="1:9" x14ac:dyDescent="0.25">
      <c r="A48" s="50" t="str">
        <f t="shared" si="4"/>
        <v>CARTAGENA</v>
      </c>
      <c r="B48" s="51">
        <f t="shared" si="2"/>
        <v>658452</v>
      </c>
      <c r="C48" s="51">
        <f t="shared" si="3"/>
        <v>713732</v>
      </c>
      <c r="D48" s="51">
        <f t="shared" si="6"/>
        <v>10</v>
      </c>
      <c r="E48" s="50" t="str">
        <f t="shared" si="5"/>
        <v>CARTAGENA</v>
      </c>
      <c r="F48" s="50">
        <f t="shared" si="7"/>
        <v>658452</v>
      </c>
      <c r="G48" s="50">
        <f t="shared" si="8"/>
        <v>713732</v>
      </c>
    </row>
    <row r="49" spans="1:7" x14ac:dyDescent="0.25">
      <c r="A49" s="50" t="str">
        <f t="shared" si="4"/>
        <v>CASTELLÓN</v>
      </c>
      <c r="B49" s="51">
        <f t="shared" si="2"/>
        <v>2057548</v>
      </c>
      <c r="C49" s="51">
        <f t="shared" si="3"/>
        <v>1795186</v>
      </c>
      <c r="D49" s="51">
        <f t="shared" si="6"/>
        <v>6</v>
      </c>
      <c r="E49" s="50" t="str">
        <f t="shared" si="5"/>
        <v>GIJÓN</v>
      </c>
      <c r="F49" s="50">
        <f t="shared" si="7"/>
        <v>560570</v>
      </c>
      <c r="G49" s="50">
        <f t="shared" si="8"/>
        <v>448218</v>
      </c>
    </row>
    <row r="50" spans="1:7" x14ac:dyDescent="0.25">
      <c r="A50" s="50" t="str">
        <f t="shared" si="4"/>
        <v>CEUTA</v>
      </c>
      <c r="B50" s="51">
        <f t="shared" si="2"/>
        <v>86865</v>
      </c>
      <c r="C50" s="51">
        <f t="shared" si="3"/>
        <v>93651</v>
      </c>
      <c r="D50" s="51">
        <f t="shared" si="6"/>
        <v>21</v>
      </c>
      <c r="E50" s="50" t="str">
        <f t="shared" si="5"/>
        <v>MARÍN Y RÍA DE PONTEVEDRA</v>
      </c>
      <c r="F50" s="50">
        <f t="shared" si="7"/>
        <v>527781</v>
      </c>
      <c r="G50" s="50">
        <f t="shared" si="8"/>
        <v>237653</v>
      </c>
    </row>
    <row r="51" spans="1:7" x14ac:dyDescent="0.25">
      <c r="A51" s="50" t="str">
        <f t="shared" si="4"/>
        <v>FERROL-SAN CIBRAO</v>
      </c>
      <c r="B51" s="51">
        <f t="shared" si="2"/>
        <v>1410</v>
      </c>
      <c r="C51" s="51">
        <f t="shared" si="3"/>
        <v>7177</v>
      </c>
      <c r="D51" s="51">
        <f t="shared" si="6"/>
        <v>25</v>
      </c>
      <c r="E51" s="50" t="str">
        <f t="shared" si="5"/>
        <v>SEVILLA</v>
      </c>
      <c r="F51" s="50">
        <f t="shared" si="7"/>
        <v>518180</v>
      </c>
      <c r="G51" s="50">
        <f t="shared" si="8"/>
        <v>693166</v>
      </c>
    </row>
    <row r="52" spans="1:7" x14ac:dyDescent="0.25">
      <c r="A52" s="50" t="str">
        <f t="shared" si="4"/>
        <v>GIJÓN</v>
      </c>
      <c r="B52" s="51">
        <f t="shared" si="2"/>
        <v>560570</v>
      </c>
      <c r="C52" s="51">
        <f t="shared" si="3"/>
        <v>448218</v>
      </c>
      <c r="D52" s="51">
        <f t="shared" si="6"/>
        <v>11</v>
      </c>
      <c r="E52" s="50" t="str">
        <f t="shared" si="5"/>
        <v>BALEARES</v>
      </c>
      <c r="F52" s="50">
        <f t="shared" si="7"/>
        <v>502111</v>
      </c>
      <c r="G52" s="50">
        <f t="shared" si="8"/>
        <v>506265</v>
      </c>
    </row>
    <row r="53" spans="1:7" x14ac:dyDescent="0.25">
      <c r="A53" s="50" t="str">
        <f t="shared" si="4"/>
        <v>HUELVA</v>
      </c>
      <c r="B53" s="51">
        <f t="shared" si="2"/>
        <v>250426</v>
      </c>
      <c r="C53" s="51">
        <f t="shared" si="3"/>
        <v>65136</v>
      </c>
      <c r="D53" s="51">
        <f t="shared" si="6"/>
        <v>18</v>
      </c>
      <c r="E53" s="50" t="str">
        <f t="shared" si="5"/>
        <v>BAHÍA DE CÁDIZ</v>
      </c>
      <c r="F53" s="50">
        <f t="shared" si="7"/>
        <v>378721</v>
      </c>
      <c r="G53" s="50">
        <f t="shared" si="8"/>
        <v>322923</v>
      </c>
    </row>
    <row r="54" spans="1:7" x14ac:dyDescent="0.25">
      <c r="A54" s="50" t="str">
        <f t="shared" si="4"/>
        <v>LAS PALMAS</v>
      </c>
      <c r="B54" s="51">
        <f t="shared" si="2"/>
        <v>6822528</v>
      </c>
      <c r="C54" s="51">
        <f t="shared" si="3"/>
        <v>5182611</v>
      </c>
      <c r="D54" s="51">
        <f t="shared" si="6"/>
        <v>4</v>
      </c>
      <c r="E54" s="50" t="str">
        <f t="shared" si="5"/>
        <v>TARRAGONA</v>
      </c>
      <c r="F54" s="50">
        <f t="shared" si="7"/>
        <v>352074</v>
      </c>
      <c r="G54" s="50">
        <f t="shared" si="8"/>
        <v>498632</v>
      </c>
    </row>
    <row r="55" spans="1:7" x14ac:dyDescent="0.25">
      <c r="A55" s="50" t="str">
        <f t="shared" si="4"/>
        <v>MÁLAGA</v>
      </c>
      <c r="B55" s="51">
        <f t="shared" si="2"/>
        <v>308533</v>
      </c>
      <c r="C55" s="51">
        <f t="shared" si="3"/>
        <v>286861</v>
      </c>
      <c r="D55" s="51">
        <f t="shared" si="6"/>
        <v>17</v>
      </c>
      <c r="E55" s="50" t="str">
        <f t="shared" si="5"/>
        <v>MÁLAGA</v>
      </c>
      <c r="F55" s="50">
        <f t="shared" si="7"/>
        <v>308533</v>
      </c>
      <c r="G55" s="50">
        <f t="shared" si="8"/>
        <v>286861</v>
      </c>
    </row>
    <row r="56" spans="1:7" x14ac:dyDescent="0.25">
      <c r="A56" s="50" t="str">
        <f t="shared" si="4"/>
        <v>MARÍN Y RÍA DE PONTEVEDRA</v>
      </c>
      <c r="B56" s="51">
        <f t="shared" si="2"/>
        <v>527781</v>
      </c>
      <c r="C56" s="51">
        <f t="shared" si="3"/>
        <v>237653</v>
      </c>
      <c r="D56" s="51">
        <f t="shared" si="6"/>
        <v>12</v>
      </c>
      <c r="E56" s="50" t="str">
        <f t="shared" si="5"/>
        <v>HUELVA</v>
      </c>
      <c r="F56" s="50">
        <f t="shared" ref="F56:F66" si="9">LOOKUP(E56,$A$39:$A$66,$B$39:$B$66)</f>
        <v>250426</v>
      </c>
      <c r="G56" s="50">
        <f t="shared" si="8"/>
        <v>65136</v>
      </c>
    </row>
    <row r="57" spans="1:7" x14ac:dyDescent="0.25">
      <c r="A57" s="50" t="str">
        <f t="shared" si="4"/>
        <v>MELILLA</v>
      </c>
      <c r="B57" s="51">
        <f t="shared" si="2"/>
        <v>166197</v>
      </c>
      <c r="C57" s="51">
        <f t="shared" si="3"/>
        <v>170609</v>
      </c>
      <c r="D57" s="51">
        <f t="shared" si="6"/>
        <v>20</v>
      </c>
      <c r="E57" s="50" t="str">
        <f t="shared" si="5"/>
        <v>VILAGARCÍA</v>
      </c>
      <c r="F57" s="50">
        <f t="shared" si="9"/>
        <v>176794</v>
      </c>
      <c r="G57" s="50">
        <f t="shared" si="8"/>
        <v>171001</v>
      </c>
    </row>
    <row r="58" spans="1:7" x14ac:dyDescent="0.25">
      <c r="A58" s="50" t="str">
        <f t="shared" si="4"/>
        <v>MOTRIL</v>
      </c>
      <c r="B58" s="51">
        <f t="shared" si="2"/>
        <v>10215</v>
      </c>
      <c r="C58" s="51">
        <f t="shared" si="3"/>
        <v>11650</v>
      </c>
      <c r="D58" s="51">
        <f t="shared" si="6"/>
        <v>24</v>
      </c>
      <c r="E58" s="50" t="str">
        <f t="shared" si="5"/>
        <v>MELILLA</v>
      </c>
      <c r="F58" s="50">
        <f t="shared" si="9"/>
        <v>166197</v>
      </c>
      <c r="G58" s="50">
        <f t="shared" si="8"/>
        <v>170609</v>
      </c>
    </row>
    <row r="59" spans="1:7" x14ac:dyDescent="0.25">
      <c r="A59" s="50" t="str">
        <f t="shared" si="4"/>
        <v>PASAIA</v>
      </c>
      <c r="B59" s="51">
        <f t="shared" si="2"/>
        <v>0</v>
      </c>
      <c r="C59" s="51">
        <f t="shared" si="3"/>
        <v>77849</v>
      </c>
      <c r="D59" s="51">
        <f t="shared" si="6"/>
        <v>28</v>
      </c>
      <c r="E59" s="50" t="str">
        <f t="shared" si="5"/>
        <v>CEUTA</v>
      </c>
      <c r="F59" s="50">
        <f t="shared" si="9"/>
        <v>86865</v>
      </c>
      <c r="G59" s="50">
        <f t="shared" si="8"/>
        <v>93651</v>
      </c>
    </row>
    <row r="60" spans="1:7" x14ac:dyDescent="0.25">
      <c r="A60" s="50" t="str">
        <f t="shared" si="4"/>
        <v>SANTA CRUZ DE TENERIFE</v>
      </c>
      <c r="B60" s="51">
        <f t="shared" si="2"/>
        <v>1774192</v>
      </c>
      <c r="C60" s="51">
        <f t="shared" si="3"/>
        <v>1612129</v>
      </c>
      <c r="D60" s="51">
        <f t="shared" si="6"/>
        <v>7</v>
      </c>
      <c r="E60" s="50" t="str">
        <f t="shared" si="5"/>
        <v>SANTANDER</v>
      </c>
      <c r="F60" s="50">
        <f t="shared" si="9"/>
        <v>31186</v>
      </c>
      <c r="G60" s="50">
        <f t="shared" si="8"/>
        <v>10631</v>
      </c>
    </row>
    <row r="61" spans="1:7" x14ac:dyDescent="0.25">
      <c r="A61" s="50" t="str">
        <f t="shared" si="4"/>
        <v>SANTANDER</v>
      </c>
      <c r="B61" s="51">
        <f t="shared" si="2"/>
        <v>31186</v>
      </c>
      <c r="C61" s="51">
        <f t="shared" si="3"/>
        <v>10631</v>
      </c>
      <c r="D61" s="51">
        <f t="shared" si="6"/>
        <v>22</v>
      </c>
      <c r="E61" s="50" t="str">
        <f t="shared" si="5"/>
        <v>ALMERÍA</v>
      </c>
      <c r="F61" s="50">
        <f t="shared" si="9"/>
        <v>21917</v>
      </c>
      <c r="G61" s="50">
        <f t="shared" si="8"/>
        <v>24613</v>
      </c>
    </row>
    <row r="62" spans="1:7" x14ac:dyDescent="0.25">
      <c r="A62" s="50" t="str">
        <f t="shared" si="4"/>
        <v>SEVILLA</v>
      </c>
      <c r="B62" s="51">
        <f t="shared" si="2"/>
        <v>518180</v>
      </c>
      <c r="C62" s="51">
        <f t="shared" si="3"/>
        <v>693166</v>
      </c>
      <c r="D62" s="51">
        <f t="shared" si="6"/>
        <v>13</v>
      </c>
      <c r="E62" s="50" t="str">
        <f t="shared" si="5"/>
        <v>MOTRIL</v>
      </c>
      <c r="F62" s="50">
        <f t="shared" si="9"/>
        <v>10215</v>
      </c>
      <c r="G62" s="50">
        <f t="shared" si="8"/>
        <v>11650</v>
      </c>
    </row>
    <row r="63" spans="1:7" x14ac:dyDescent="0.25">
      <c r="A63" s="50" t="str">
        <f t="shared" si="4"/>
        <v>TARRAGONA</v>
      </c>
      <c r="B63" s="51">
        <f t="shared" si="2"/>
        <v>352074</v>
      </c>
      <c r="C63" s="51">
        <f t="shared" si="3"/>
        <v>498632</v>
      </c>
      <c r="D63" s="51">
        <f t="shared" si="6"/>
        <v>16</v>
      </c>
      <c r="E63" s="50" t="str">
        <f t="shared" si="5"/>
        <v>FERROL-SAN CIBRAO</v>
      </c>
      <c r="F63" s="50">
        <f t="shared" si="9"/>
        <v>1410</v>
      </c>
      <c r="G63" s="50">
        <f t="shared" si="8"/>
        <v>7177</v>
      </c>
    </row>
    <row r="64" spans="1:7" x14ac:dyDescent="0.25">
      <c r="A64" s="50" t="str">
        <f t="shared" si="4"/>
        <v>VALENCIA</v>
      </c>
      <c r="B64" s="51">
        <f t="shared" si="2"/>
        <v>32849866</v>
      </c>
      <c r="C64" s="51">
        <f t="shared" si="3"/>
        <v>31272617</v>
      </c>
      <c r="D64" s="51">
        <f t="shared" si="6"/>
        <v>1</v>
      </c>
      <c r="E64" s="50" t="str">
        <f t="shared" si="5"/>
        <v>A CORUÑA</v>
      </c>
      <c r="F64" s="50">
        <f t="shared" si="9"/>
        <v>6</v>
      </c>
      <c r="G64" s="50">
        <f t="shared" si="8"/>
        <v>277</v>
      </c>
    </row>
    <row r="65" spans="1:7" x14ac:dyDescent="0.25">
      <c r="A65" s="50" t="str">
        <f t="shared" si="4"/>
        <v>VIGO</v>
      </c>
      <c r="B65" s="51">
        <f t="shared" si="2"/>
        <v>1502052</v>
      </c>
      <c r="C65" s="51">
        <f t="shared" si="3"/>
        <v>1593752</v>
      </c>
      <c r="D65" s="51">
        <f t="shared" si="6"/>
        <v>8</v>
      </c>
      <c r="E65" s="50" t="e">
        <f t="shared" si="5"/>
        <v>#N/A</v>
      </c>
      <c r="F65" s="50" t="e">
        <f t="shared" si="9"/>
        <v>#N/A</v>
      </c>
      <c r="G65" s="50" t="e">
        <f t="shared" si="8"/>
        <v>#N/A</v>
      </c>
    </row>
    <row r="66" spans="1:7" x14ac:dyDescent="0.25">
      <c r="A66" s="50" t="str">
        <f t="shared" si="4"/>
        <v>VILAGARCÍA</v>
      </c>
      <c r="B66" s="51">
        <f t="shared" si="2"/>
        <v>176794</v>
      </c>
      <c r="C66" s="51">
        <f t="shared" si="3"/>
        <v>171001</v>
      </c>
      <c r="D66" s="51">
        <f t="shared" si="6"/>
        <v>19</v>
      </c>
      <c r="E66" s="50" t="str">
        <f t="shared" si="5"/>
        <v>AVILÉS</v>
      </c>
      <c r="F66" s="50">
        <f t="shared" si="9"/>
        <v>0</v>
      </c>
      <c r="G66" s="50">
        <f t="shared" si="8"/>
        <v>2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L68"/>
  <sheetViews>
    <sheetView workbookViewId="0">
      <selection activeCell="H37" sqref="H37"/>
    </sheetView>
  </sheetViews>
  <sheetFormatPr baseColWidth="10" defaultRowHeight="15" x14ac:dyDescent="0.25"/>
  <cols>
    <col min="1" max="1" width="21.28515625" bestFit="1" customWidth="1"/>
    <col min="6" max="6" width="7.140625" customWidth="1"/>
  </cols>
  <sheetData>
    <row r="1" spans="1:12" s="2" customFormat="1" ht="22.5" customHeight="1" x14ac:dyDescent="0.35">
      <c r="F1" s="3" t="s">
        <v>136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julio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30">
        <v>4444</v>
      </c>
      <c r="C7" s="30">
        <v>7677</v>
      </c>
      <c r="D7" s="30">
        <v>25819</v>
      </c>
      <c r="E7" s="30">
        <v>31737</v>
      </c>
      <c r="F7" s="11">
        <f>((E7*100)/D7)-100</f>
        <v>22.92110461288199</v>
      </c>
      <c r="G7" s="1"/>
      <c r="H7" s="1"/>
      <c r="I7" s="1"/>
    </row>
    <row r="8" spans="1:12" x14ac:dyDescent="0.25">
      <c r="A8" s="12" t="s">
        <v>31</v>
      </c>
      <c r="B8" s="31">
        <v>19</v>
      </c>
      <c r="C8" s="31">
        <v>6</v>
      </c>
      <c r="D8" s="31">
        <v>140</v>
      </c>
      <c r="E8" s="31">
        <v>737</v>
      </c>
      <c r="F8" s="14">
        <f t="shared" ref="F8:F35" si="0">((E8*100)/D8)-100</f>
        <v>426.42857142857144</v>
      </c>
      <c r="G8" s="1"/>
      <c r="H8" s="1"/>
      <c r="I8" s="1"/>
    </row>
    <row r="9" spans="1:12" x14ac:dyDescent="0.25">
      <c r="A9" s="9" t="s">
        <v>164</v>
      </c>
      <c r="B9" s="30">
        <v>236</v>
      </c>
      <c r="C9" s="30">
        <v>438</v>
      </c>
      <c r="D9" s="30">
        <v>990</v>
      </c>
      <c r="E9" s="30">
        <v>1890</v>
      </c>
      <c r="F9" s="11">
        <f t="shared" si="0"/>
        <v>90.909090909090907</v>
      </c>
      <c r="G9" s="1"/>
      <c r="H9" s="1"/>
      <c r="I9" s="1"/>
    </row>
    <row r="10" spans="1:12" x14ac:dyDescent="0.25">
      <c r="A10" s="12" t="s">
        <v>166</v>
      </c>
      <c r="B10" s="31">
        <v>939</v>
      </c>
      <c r="C10" s="31">
        <v>1116</v>
      </c>
      <c r="D10" s="31">
        <v>8281</v>
      </c>
      <c r="E10" s="31">
        <v>9084</v>
      </c>
      <c r="F10" s="14">
        <f t="shared" si="0"/>
        <v>9.6968965100833202</v>
      </c>
      <c r="G10" s="1"/>
      <c r="H10" s="1"/>
      <c r="I10" s="1"/>
    </row>
    <row r="11" spans="1:12" x14ac:dyDescent="0.25">
      <c r="A11" s="9" t="s">
        <v>167</v>
      </c>
      <c r="B11" s="30">
        <v>127</v>
      </c>
      <c r="C11" s="30">
        <v>82</v>
      </c>
      <c r="D11" s="30">
        <v>464</v>
      </c>
      <c r="E11" s="30">
        <v>562</v>
      </c>
      <c r="F11" s="11">
        <f t="shared" si="0"/>
        <v>21.120689655172413</v>
      </c>
      <c r="G11" s="1"/>
      <c r="H11" s="1"/>
      <c r="I11" s="1"/>
    </row>
    <row r="12" spans="1:12" x14ac:dyDescent="0.25">
      <c r="A12" s="12" t="s">
        <v>168</v>
      </c>
      <c r="B12" s="31">
        <v>2843</v>
      </c>
      <c r="C12" s="31">
        <v>2091</v>
      </c>
      <c r="D12" s="31">
        <v>11837</v>
      </c>
      <c r="E12" s="31">
        <v>10779</v>
      </c>
      <c r="F12" s="14">
        <f t="shared" si="0"/>
        <v>-8.9380755258933817</v>
      </c>
      <c r="G12" s="1"/>
      <c r="H12" s="1"/>
      <c r="I12" s="1"/>
    </row>
    <row r="13" spans="1:12" x14ac:dyDescent="0.25">
      <c r="A13" s="9" t="s">
        <v>32</v>
      </c>
      <c r="B13" s="30">
        <v>316</v>
      </c>
      <c r="C13" s="30">
        <v>301</v>
      </c>
      <c r="D13" s="30">
        <v>1740</v>
      </c>
      <c r="E13" s="30">
        <v>1852</v>
      </c>
      <c r="F13" s="11">
        <f t="shared" si="0"/>
        <v>6.4367816091954069</v>
      </c>
      <c r="G13" s="1"/>
      <c r="H13" s="1"/>
      <c r="I13" s="1"/>
    </row>
    <row r="14" spans="1:12" x14ac:dyDescent="0.25">
      <c r="A14" s="12" t="s">
        <v>33</v>
      </c>
      <c r="B14" s="31">
        <v>353</v>
      </c>
      <c r="C14" s="31">
        <v>232</v>
      </c>
      <c r="D14" s="31">
        <v>2492</v>
      </c>
      <c r="E14" s="31">
        <v>2324</v>
      </c>
      <c r="F14" s="14">
        <f t="shared" si="0"/>
        <v>-6.7415730337078656</v>
      </c>
      <c r="G14" s="1"/>
      <c r="H14" s="1"/>
      <c r="I14" s="1"/>
    </row>
    <row r="15" spans="1:12" x14ac:dyDescent="0.25">
      <c r="A15" s="9" t="s">
        <v>34</v>
      </c>
      <c r="B15" s="30">
        <v>0</v>
      </c>
      <c r="C15" s="30">
        <v>0</v>
      </c>
      <c r="D15" s="30">
        <v>0</v>
      </c>
      <c r="E15" s="30">
        <v>0</v>
      </c>
      <c r="F15" s="19"/>
      <c r="G15" s="1"/>
      <c r="H15" s="1"/>
      <c r="I15" s="1"/>
    </row>
    <row r="16" spans="1:12" x14ac:dyDescent="0.25">
      <c r="A16" s="12" t="s">
        <v>35</v>
      </c>
      <c r="B16" s="31">
        <v>53</v>
      </c>
      <c r="C16" s="31">
        <v>49</v>
      </c>
      <c r="D16" s="31">
        <v>291</v>
      </c>
      <c r="E16" s="31">
        <v>282</v>
      </c>
      <c r="F16" s="14">
        <f t="shared" si="0"/>
        <v>-3.0927835051546424</v>
      </c>
      <c r="G16" s="1"/>
      <c r="H16" s="1"/>
      <c r="I16" s="1"/>
    </row>
    <row r="17" spans="1:9" x14ac:dyDescent="0.25">
      <c r="A17" s="9" t="s">
        <v>169</v>
      </c>
      <c r="B17" s="30">
        <v>483</v>
      </c>
      <c r="C17" s="30">
        <v>475</v>
      </c>
      <c r="D17" s="30">
        <v>2631</v>
      </c>
      <c r="E17" s="30">
        <v>2387</v>
      </c>
      <c r="F17" s="11">
        <f t="shared" si="0"/>
        <v>-9.2740402888635458</v>
      </c>
      <c r="G17" s="1"/>
      <c r="H17" s="1"/>
      <c r="I17" s="1"/>
    </row>
    <row r="18" spans="1:9" x14ac:dyDescent="0.25">
      <c r="A18" s="12" t="s">
        <v>36</v>
      </c>
      <c r="B18" s="31">
        <v>0</v>
      </c>
      <c r="C18" s="31">
        <v>0</v>
      </c>
      <c r="D18" s="31">
        <v>0</v>
      </c>
      <c r="E18" s="31">
        <v>0</v>
      </c>
      <c r="F18" s="14"/>
      <c r="G18" s="1"/>
      <c r="H18" s="1"/>
      <c r="I18" s="1"/>
    </row>
    <row r="19" spans="1:9" x14ac:dyDescent="0.25">
      <c r="A19" s="9" t="s">
        <v>37</v>
      </c>
      <c r="B19" s="30">
        <v>21</v>
      </c>
      <c r="C19" s="30">
        <v>21</v>
      </c>
      <c r="D19" s="30">
        <v>141</v>
      </c>
      <c r="E19" s="30">
        <v>122</v>
      </c>
      <c r="F19" s="11">
        <f t="shared" si="0"/>
        <v>-13.475177304964532</v>
      </c>
      <c r="G19" s="1"/>
      <c r="H19" s="1"/>
      <c r="I19" s="1"/>
    </row>
    <row r="20" spans="1:9" x14ac:dyDescent="0.25">
      <c r="A20" s="12" t="s">
        <v>170</v>
      </c>
      <c r="B20" s="31">
        <v>593</v>
      </c>
      <c r="C20" s="31">
        <v>481</v>
      </c>
      <c r="D20" s="31">
        <v>5151</v>
      </c>
      <c r="E20" s="31">
        <v>5696</v>
      </c>
      <c r="F20" s="14">
        <f t="shared" si="0"/>
        <v>10.580469811687053</v>
      </c>
      <c r="G20" s="1"/>
      <c r="H20" s="1"/>
      <c r="I20" s="1"/>
    </row>
    <row r="21" spans="1:9" x14ac:dyDescent="0.25">
      <c r="A21" s="9" t="s">
        <v>38</v>
      </c>
      <c r="B21" s="30">
        <v>194</v>
      </c>
      <c r="C21" s="30">
        <v>182</v>
      </c>
      <c r="D21" s="30">
        <v>1181</v>
      </c>
      <c r="E21" s="30">
        <v>1161</v>
      </c>
      <c r="F21" s="11">
        <f t="shared" si="0"/>
        <v>-1.693480101608813</v>
      </c>
      <c r="G21" s="1"/>
      <c r="H21" s="1"/>
      <c r="I21" s="1"/>
    </row>
    <row r="22" spans="1:9" x14ac:dyDescent="0.25">
      <c r="A22" s="12" t="s">
        <v>59</v>
      </c>
      <c r="B22" s="31">
        <v>278</v>
      </c>
      <c r="C22" s="31">
        <v>166</v>
      </c>
      <c r="D22" s="31">
        <v>1080</v>
      </c>
      <c r="E22" s="31">
        <v>770</v>
      </c>
      <c r="F22" s="14">
        <f t="shared" si="0"/>
        <v>-28.703703703703709</v>
      </c>
      <c r="G22" s="1"/>
      <c r="H22" s="1"/>
      <c r="I22" s="1"/>
    </row>
    <row r="23" spans="1:9" x14ac:dyDescent="0.25">
      <c r="A23" s="9" t="s">
        <v>171</v>
      </c>
      <c r="B23" s="30">
        <v>93</v>
      </c>
      <c r="C23" s="30">
        <v>76</v>
      </c>
      <c r="D23" s="30">
        <v>296</v>
      </c>
      <c r="E23" s="30">
        <v>235</v>
      </c>
      <c r="F23" s="11">
        <f t="shared" si="0"/>
        <v>-20.608108108108112</v>
      </c>
      <c r="G23" s="1"/>
      <c r="H23" s="1"/>
      <c r="I23" s="1"/>
    </row>
    <row r="24" spans="1:9" x14ac:dyDescent="0.25">
      <c r="A24" s="12" t="s">
        <v>173</v>
      </c>
      <c r="B24" s="31">
        <v>155</v>
      </c>
      <c r="C24" s="31">
        <v>191</v>
      </c>
      <c r="D24" s="31">
        <v>1195</v>
      </c>
      <c r="E24" s="31">
        <v>1106</v>
      </c>
      <c r="F24" s="14">
        <f t="shared" si="0"/>
        <v>-7.4476987447698804</v>
      </c>
      <c r="G24" s="1"/>
      <c r="H24" s="1"/>
      <c r="I24" s="1"/>
    </row>
    <row r="25" spans="1:9" x14ac:dyDescent="0.25">
      <c r="A25" s="9" t="s">
        <v>39</v>
      </c>
      <c r="B25" s="30">
        <v>0</v>
      </c>
      <c r="C25" s="30">
        <v>0</v>
      </c>
      <c r="D25" s="30">
        <v>0</v>
      </c>
      <c r="E25" s="30">
        <v>0</v>
      </c>
      <c r="F25" s="19"/>
      <c r="G25" s="1"/>
      <c r="H25" s="1"/>
      <c r="I25" s="1"/>
    </row>
    <row r="26" spans="1:9" x14ac:dyDescent="0.25">
      <c r="A26" s="12" t="s">
        <v>40</v>
      </c>
      <c r="B26" s="31">
        <v>147</v>
      </c>
      <c r="C26" s="31">
        <v>337</v>
      </c>
      <c r="D26" s="31">
        <v>505</v>
      </c>
      <c r="E26" s="31">
        <v>937</v>
      </c>
      <c r="F26" s="14">
        <f t="shared" si="0"/>
        <v>85.544554455445535</v>
      </c>
      <c r="G26" s="1"/>
      <c r="H26" s="1"/>
      <c r="I26" s="1"/>
    </row>
    <row r="27" spans="1:9" x14ac:dyDescent="0.25">
      <c r="A27" s="9" t="s">
        <v>41</v>
      </c>
      <c r="B27" s="30">
        <v>1465</v>
      </c>
      <c r="C27" s="30">
        <v>1760</v>
      </c>
      <c r="D27" s="30">
        <v>17120</v>
      </c>
      <c r="E27" s="30">
        <v>16967</v>
      </c>
      <c r="F27" s="11">
        <f t="shared" si="0"/>
        <v>-0.89369158878504606</v>
      </c>
      <c r="G27" s="1"/>
      <c r="H27" s="1"/>
      <c r="I27" s="1"/>
    </row>
    <row r="28" spans="1:9" x14ac:dyDescent="0.25">
      <c r="A28" s="12" t="s">
        <v>42</v>
      </c>
      <c r="B28" s="31">
        <v>734</v>
      </c>
      <c r="C28" s="31">
        <v>501</v>
      </c>
      <c r="D28" s="31">
        <v>5398</v>
      </c>
      <c r="E28" s="31">
        <v>3923</v>
      </c>
      <c r="F28" s="14">
        <f t="shared" si="0"/>
        <v>-27.324935161170799</v>
      </c>
      <c r="G28" s="1"/>
      <c r="H28" s="1"/>
      <c r="I28" s="1"/>
    </row>
    <row r="29" spans="1:9" x14ac:dyDescent="0.25">
      <c r="A29" s="9" t="s">
        <v>43</v>
      </c>
      <c r="B29" s="30">
        <v>347</v>
      </c>
      <c r="C29" s="30">
        <v>12</v>
      </c>
      <c r="D29" s="30">
        <v>2478</v>
      </c>
      <c r="E29" s="30">
        <v>2175</v>
      </c>
      <c r="F29" s="11">
        <f t="shared" si="0"/>
        <v>-12.227602905569</v>
      </c>
      <c r="G29" s="1"/>
      <c r="H29" s="1"/>
      <c r="I29" s="1"/>
    </row>
    <row r="30" spans="1:9" x14ac:dyDescent="0.25">
      <c r="A30" s="12" t="s">
        <v>44</v>
      </c>
      <c r="B30" s="31">
        <v>0</v>
      </c>
      <c r="C30" s="31">
        <v>0</v>
      </c>
      <c r="D30" s="31">
        <v>0</v>
      </c>
      <c r="E30" s="31">
        <v>0</v>
      </c>
      <c r="F30" s="18"/>
      <c r="G30" s="1"/>
      <c r="H30" s="1"/>
      <c r="I30" s="1"/>
    </row>
    <row r="31" spans="1:9" x14ac:dyDescent="0.25">
      <c r="A31" s="9" t="s">
        <v>45</v>
      </c>
      <c r="B31" s="30">
        <v>543</v>
      </c>
      <c r="C31" s="30">
        <v>494</v>
      </c>
      <c r="D31" s="30">
        <v>2442</v>
      </c>
      <c r="E31" s="30">
        <v>2481</v>
      </c>
      <c r="F31" s="11">
        <f t="shared" si="0"/>
        <v>1.5970515970516033</v>
      </c>
      <c r="G31" s="1"/>
      <c r="H31" s="1"/>
      <c r="I31" s="1"/>
    </row>
    <row r="32" spans="1:9" x14ac:dyDescent="0.25">
      <c r="A32" s="12" t="s">
        <v>46</v>
      </c>
      <c r="B32" s="31">
        <v>109</v>
      </c>
      <c r="C32" s="31">
        <v>156</v>
      </c>
      <c r="D32" s="31">
        <v>1296</v>
      </c>
      <c r="E32" s="31">
        <v>1119</v>
      </c>
      <c r="F32" s="14">
        <f t="shared" si="0"/>
        <v>-13.657407407407405</v>
      </c>
      <c r="G32" s="1"/>
      <c r="H32" s="1"/>
      <c r="I32" s="1"/>
    </row>
    <row r="33" spans="1:9" x14ac:dyDescent="0.25">
      <c r="A33" s="9" t="s">
        <v>47</v>
      </c>
      <c r="B33" s="30">
        <v>6153</v>
      </c>
      <c r="C33" s="30">
        <v>7034</v>
      </c>
      <c r="D33" s="30">
        <v>39748</v>
      </c>
      <c r="E33" s="30">
        <v>39745</v>
      </c>
      <c r="F33" s="11">
        <f t="shared" si="0"/>
        <v>-7.5475495622470135E-3</v>
      </c>
      <c r="G33" s="1"/>
      <c r="H33" s="1"/>
      <c r="I33" s="1"/>
    </row>
    <row r="34" spans="1:9" x14ac:dyDescent="0.25">
      <c r="A34" s="12" t="s">
        <v>172</v>
      </c>
      <c r="B34" s="31">
        <v>0</v>
      </c>
      <c r="C34" s="31">
        <v>0</v>
      </c>
      <c r="D34" s="31">
        <v>0</v>
      </c>
      <c r="E34" s="31">
        <v>0</v>
      </c>
      <c r="F34" s="18"/>
      <c r="G34" s="1"/>
      <c r="H34" s="1"/>
      <c r="I34" s="1"/>
    </row>
    <row r="35" spans="1:9" x14ac:dyDescent="0.25">
      <c r="A35" s="15" t="s">
        <v>48</v>
      </c>
      <c r="B35" s="16">
        <f>SUM(B7:B34)</f>
        <v>20645</v>
      </c>
      <c r="C35" s="16">
        <f t="shared" ref="C35:E35" si="1">SUM(C7:C34)</f>
        <v>23878</v>
      </c>
      <c r="D35" s="16">
        <f t="shared" si="1"/>
        <v>132716</v>
      </c>
      <c r="E35" s="16">
        <f t="shared" si="1"/>
        <v>138071</v>
      </c>
      <c r="F35" s="17">
        <f t="shared" si="0"/>
        <v>4.0349317339280901</v>
      </c>
      <c r="G35" s="1"/>
      <c r="H35" s="1"/>
      <c r="I35" s="1"/>
    </row>
    <row r="37" spans="1:9" x14ac:dyDescent="0.25">
      <c r="A37" s="52"/>
    </row>
    <row r="38" spans="1:9" x14ac:dyDescent="0.25">
      <c r="A38" s="50"/>
      <c r="B38" s="50">
        <f t="shared" ref="B38:B66" si="2">E6</f>
        <v>2017</v>
      </c>
      <c r="C38" s="50">
        <f t="shared" ref="C38:C66" si="3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4">A7</f>
        <v>A CORUÑA</v>
      </c>
      <c r="B39" s="51">
        <f t="shared" si="2"/>
        <v>31737</v>
      </c>
      <c r="C39" s="51">
        <f t="shared" si="3"/>
        <v>25819</v>
      </c>
      <c r="D39" s="51">
        <f>_xlfn.RANK.EQ(B39,$B$39:$B$66)+COUNTIF($B$39:$B$66,B39)-1</f>
        <v>2</v>
      </c>
      <c r="E39" s="50" t="str">
        <f t="shared" ref="E39:E66" si="5">INDEX($A$39:$B$66,MATCH(ROW()-38,$D$39:$D$66,0),1)</f>
        <v>VIGO</v>
      </c>
      <c r="F39" s="50">
        <f>LOOKUP(E39,$A$39:$A$66,$B$39:$B$66)</f>
        <v>39745</v>
      </c>
      <c r="G39" s="50">
        <f>LOOKUP(E39,$A$39:$A$66,$C$39:$C$66)</f>
        <v>39748</v>
      </c>
    </row>
    <row r="40" spans="1:9" x14ac:dyDescent="0.25">
      <c r="A40" s="50" t="str">
        <f t="shared" si="4"/>
        <v>ALICANTE</v>
      </c>
      <c r="B40" s="51">
        <f t="shared" si="2"/>
        <v>737</v>
      </c>
      <c r="C40" s="51">
        <f t="shared" si="3"/>
        <v>140</v>
      </c>
      <c r="D40" s="51">
        <f t="shared" ref="D40:D66" si="6">_xlfn.RANK.EQ(B40,$B$39:$B$66)+COUNTIF($B$39:$B$66,B40)-1</f>
        <v>19</v>
      </c>
      <c r="E40" s="50" t="str">
        <f t="shared" si="5"/>
        <v>A CORUÑA</v>
      </c>
      <c r="F40" s="50">
        <f t="shared" ref="F40:F55" si="7">LOOKUP(E40,$A$39:$A$66,$B$39:$B$66)</f>
        <v>31737</v>
      </c>
      <c r="G40" s="50">
        <f t="shared" ref="G40:G66" si="8">LOOKUP(E40,$A$39:$A$66,$C$39:$C$66)</f>
        <v>25819</v>
      </c>
    </row>
    <row r="41" spans="1:9" x14ac:dyDescent="0.25">
      <c r="A41" s="50" t="str">
        <f t="shared" si="4"/>
        <v>ALMERÍA</v>
      </c>
      <c r="B41" s="51">
        <f t="shared" si="2"/>
        <v>1890</v>
      </c>
      <c r="C41" s="51">
        <f t="shared" si="3"/>
        <v>990</v>
      </c>
      <c r="D41" s="51">
        <f t="shared" si="6"/>
        <v>12</v>
      </c>
      <c r="E41" s="50" t="str">
        <f t="shared" si="5"/>
        <v>PASAIA</v>
      </c>
      <c r="F41" s="50">
        <f t="shared" si="7"/>
        <v>16967</v>
      </c>
      <c r="G41" s="50">
        <f t="shared" si="8"/>
        <v>17120</v>
      </c>
    </row>
    <row r="42" spans="1:9" x14ac:dyDescent="0.25">
      <c r="A42" s="50" t="str">
        <f t="shared" si="4"/>
        <v>AVILÉS</v>
      </c>
      <c r="B42" s="51">
        <f t="shared" si="2"/>
        <v>9084</v>
      </c>
      <c r="C42" s="51">
        <f t="shared" si="3"/>
        <v>8281</v>
      </c>
      <c r="D42" s="51">
        <f t="shared" si="6"/>
        <v>5</v>
      </c>
      <c r="E42" s="50" t="str">
        <f t="shared" si="5"/>
        <v>BAHÍA DE CÁDIZ</v>
      </c>
      <c r="F42" s="50">
        <f t="shared" si="7"/>
        <v>10779</v>
      </c>
      <c r="G42" s="50">
        <f t="shared" si="8"/>
        <v>11837</v>
      </c>
    </row>
    <row r="43" spans="1:9" x14ac:dyDescent="0.25">
      <c r="A43" s="50" t="str">
        <f t="shared" si="4"/>
        <v>BAHÍA DE ALGECIRAS</v>
      </c>
      <c r="B43" s="51">
        <f t="shared" si="2"/>
        <v>562</v>
      </c>
      <c r="C43" s="51">
        <f t="shared" si="3"/>
        <v>464</v>
      </c>
      <c r="D43" s="51">
        <f t="shared" si="6"/>
        <v>20</v>
      </c>
      <c r="E43" s="50" t="str">
        <f t="shared" si="5"/>
        <v>AVILÉS</v>
      </c>
      <c r="F43" s="50">
        <f t="shared" si="7"/>
        <v>9084</v>
      </c>
      <c r="G43" s="50">
        <f t="shared" si="8"/>
        <v>8281</v>
      </c>
    </row>
    <row r="44" spans="1:9" x14ac:dyDescent="0.25">
      <c r="A44" s="50" t="str">
        <f t="shared" si="4"/>
        <v>BAHÍA DE CÁDIZ</v>
      </c>
      <c r="B44" s="51">
        <f t="shared" si="2"/>
        <v>10779</v>
      </c>
      <c r="C44" s="51">
        <f t="shared" si="3"/>
        <v>11837</v>
      </c>
      <c r="D44" s="51">
        <f t="shared" si="6"/>
        <v>4</v>
      </c>
      <c r="E44" s="50" t="str">
        <f t="shared" si="5"/>
        <v>GIJÓN</v>
      </c>
      <c r="F44" s="50">
        <f t="shared" si="7"/>
        <v>5696</v>
      </c>
      <c r="G44" s="50">
        <f t="shared" si="8"/>
        <v>5151</v>
      </c>
    </row>
    <row r="45" spans="1:9" x14ac:dyDescent="0.25">
      <c r="A45" s="50" t="str">
        <f t="shared" si="4"/>
        <v>BALEARES</v>
      </c>
      <c r="B45" s="51">
        <f t="shared" si="2"/>
        <v>1852</v>
      </c>
      <c r="C45" s="51">
        <f t="shared" si="3"/>
        <v>1740</v>
      </c>
      <c r="D45" s="51">
        <f t="shared" si="6"/>
        <v>13</v>
      </c>
      <c r="E45" s="50" t="str">
        <f t="shared" si="5"/>
        <v>SANTA CRUZ DE TENERIFE</v>
      </c>
      <c r="F45" s="50">
        <f t="shared" si="7"/>
        <v>3923</v>
      </c>
      <c r="G45" s="50">
        <f t="shared" si="8"/>
        <v>5398</v>
      </c>
    </row>
    <row r="46" spans="1:9" x14ac:dyDescent="0.25">
      <c r="A46" s="50" t="str">
        <f t="shared" si="4"/>
        <v>BARCELONA</v>
      </c>
      <c r="B46" s="51">
        <f t="shared" si="2"/>
        <v>2324</v>
      </c>
      <c r="C46" s="51">
        <f t="shared" si="3"/>
        <v>2492</v>
      </c>
      <c r="D46" s="51">
        <f t="shared" si="6"/>
        <v>10</v>
      </c>
      <c r="E46" s="50" t="str">
        <f t="shared" si="5"/>
        <v>TARRAGONA</v>
      </c>
      <c r="F46" s="50">
        <f t="shared" si="7"/>
        <v>2481</v>
      </c>
      <c r="G46" s="50">
        <f t="shared" si="8"/>
        <v>2442</v>
      </c>
    </row>
    <row r="47" spans="1:9" x14ac:dyDescent="0.25">
      <c r="A47" s="50" t="str">
        <f t="shared" si="4"/>
        <v>BILBAO</v>
      </c>
      <c r="B47" s="51">
        <f t="shared" si="2"/>
        <v>0</v>
      </c>
      <c r="C47" s="51">
        <f t="shared" si="3"/>
        <v>0</v>
      </c>
      <c r="D47" s="51">
        <f t="shared" si="6"/>
        <v>28</v>
      </c>
      <c r="E47" s="50" t="str">
        <f t="shared" si="5"/>
        <v>CASTELLÓN</v>
      </c>
      <c r="F47" s="50">
        <f t="shared" si="7"/>
        <v>2387</v>
      </c>
      <c r="G47" s="50">
        <f t="shared" si="8"/>
        <v>2631</v>
      </c>
    </row>
    <row r="48" spans="1:9" x14ac:dyDescent="0.25">
      <c r="A48" s="50" t="str">
        <f t="shared" si="4"/>
        <v>CARTAGENA</v>
      </c>
      <c r="B48" s="51">
        <f t="shared" si="2"/>
        <v>282</v>
      </c>
      <c r="C48" s="51">
        <f t="shared" si="3"/>
        <v>291</v>
      </c>
      <c r="D48" s="51">
        <f t="shared" si="6"/>
        <v>21</v>
      </c>
      <c r="E48" s="50" t="str">
        <f t="shared" si="5"/>
        <v>BARCELONA</v>
      </c>
      <c r="F48" s="50">
        <f t="shared" si="7"/>
        <v>2324</v>
      </c>
      <c r="G48" s="50">
        <f t="shared" si="8"/>
        <v>2492</v>
      </c>
    </row>
    <row r="49" spans="1:7" x14ac:dyDescent="0.25">
      <c r="A49" s="50" t="str">
        <f t="shared" si="4"/>
        <v>CASTELLÓN</v>
      </c>
      <c r="B49" s="51">
        <f t="shared" si="2"/>
        <v>2387</v>
      </c>
      <c r="C49" s="51">
        <f t="shared" si="3"/>
        <v>2631</v>
      </c>
      <c r="D49" s="51">
        <f t="shared" si="6"/>
        <v>9</v>
      </c>
      <c r="E49" s="50" t="str">
        <f t="shared" si="5"/>
        <v>SANTANDER</v>
      </c>
      <c r="F49" s="50">
        <f t="shared" si="7"/>
        <v>2175</v>
      </c>
      <c r="G49" s="50">
        <f t="shared" si="8"/>
        <v>2478</v>
      </c>
    </row>
    <row r="50" spans="1:7" x14ac:dyDescent="0.25">
      <c r="A50" s="50" t="str">
        <f t="shared" si="4"/>
        <v>CEUTA</v>
      </c>
      <c r="B50" s="51">
        <f t="shared" si="2"/>
        <v>0</v>
      </c>
      <c r="C50" s="51">
        <f t="shared" si="3"/>
        <v>0</v>
      </c>
      <c r="D50" s="51">
        <f t="shared" si="6"/>
        <v>28</v>
      </c>
      <c r="E50" s="50" t="str">
        <f t="shared" si="5"/>
        <v>ALMERÍA</v>
      </c>
      <c r="F50" s="50">
        <f t="shared" si="7"/>
        <v>1890</v>
      </c>
      <c r="G50" s="50">
        <f t="shared" si="8"/>
        <v>990</v>
      </c>
    </row>
    <row r="51" spans="1:7" x14ac:dyDescent="0.25">
      <c r="A51" s="50" t="str">
        <f t="shared" si="4"/>
        <v>FERROL-SAN CIBRAO</v>
      </c>
      <c r="B51" s="51">
        <f t="shared" si="2"/>
        <v>122</v>
      </c>
      <c r="C51" s="51">
        <f t="shared" si="3"/>
        <v>141</v>
      </c>
      <c r="D51" s="51">
        <f t="shared" si="6"/>
        <v>23</v>
      </c>
      <c r="E51" s="50" t="str">
        <f t="shared" si="5"/>
        <v>BALEARES</v>
      </c>
      <c r="F51" s="50">
        <f t="shared" si="7"/>
        <v>1852</v>
      </c>
      <c r="G51" s="50">
        <f t="shared" si="8"/>
        <v>1740</v>
      </c>
    </row>
    <row r="52" spans="1:7" x14ac:dyDescent="0.25">
      <c r="A52" s="50" t="str">
        <f t="shared" si="4"/>
        <v>GIJÓN</v>
      </c>
      <c r="B52" s="51">
        <f t="shared" si="2"/>
        <v>5696</v>
      </c>
      <c r="C52" s="51">
        <f t="shared" si="3"/>
        <v>5151</v>
      </c>
      <c r="D52" s="51">
        <f t="shared" si="6"/>
        <v>6</v>
      </c>
      <c r="E52" s="50" t="str">
        <f t="shared" si="5"/>
        <v>HUELVA</v>
      </c>
      <c r="F52" s="50">
        <f t="shared" si="7"/>
        <v>1161</v>
      </c>
      <c r="G52" s="50">
        <f t="shared" si="8"/>
        <v>1181</v>
      </c>
    </row>
    <row r="53" spans="1:7" x14ac:dyDescent="0.25">
      <c r="A53" s="50" t="str">
        <f t="shared" si="4"/>
        <v>HUELVA</v>
      </c>
      <c r="B53" s="51">
        <f t="shared" si="2"/>
        <v>1161</v>
      </c>
      <c r="C53" s="51">
        <f t="shared" si="3"/>
        <v>1181</v>
      </c>
      <c r="D53" s="51">
        <f t="shared" si="6"/>
        <v>14</v>
      </c>
      <c r="E53" s="50" t="str">
        <f t="shared" si="5"/>
        <v>VALENCIA</v>
      </c>
      <c r="F53" s="50">
        <f t="shared" si="7"/>
        <v>1119</v>
      </c>
      <c r="G53" s="50">
        <f t="shared" si="8"/>
        <v>1296</v>
      </c>
    </row>
    <row r="54" spans="1:7" x14ac:dyDescent="0.25">
      <c r="A54" s="50" t="str">
        <f t="shared" si="4"/>
        <v>LAS PALMAS</v>
      </c>
      <c r="B54" s="51">
        <f t="shared" si="2"/>
        <v>770</v>
      </c>
      <c r="C54" s="51">
        <f t="shared" si="3"/>
        <v>1080</v>
      </c>
      <c r="D54" s="51">
        <f t="shared" si="6"/>
        <v>18</v>
      </c>
      <c r="E54" s="50" t="str">
        <f t="shared" si="5"/>
        <v>MARÍN Y RÍA DE PONTEVEDRA</v>
      </c>
      <c r="F54" s="50">
        <f t="shared" si="7"/>
        <v>1106</v>
      </c>
      <c r="G54" s="50">
        <f t="shared" si="8"/>
        <v>1195</v>
      </c>
    </row>
    <row r="55" spans="1:7" x14ac:dyDescent="0.25">
      <c r="A55" s="50" t="str">
        <f t="shared" si="4"/>
        <v>MÁLAGA</v>
      </c>
      <c r="B55" s="51">
        <f t="shared" si="2"/>
        <v>235</v>
      </c>
      <c r="C55" s="51">
        <f t="shared" si="3"/>
        <v>296</v>
      </c>
      <c r="D55" s="51">
        <f t="shared" si="6"/>
        <v>22</v>
      </c>
      <c r="E55" s="50" t="str">
        <f t="shared" si="5"/>
        <v>MOTRIL</v>
      </c>
      <c r="F55" s="50">
        <f t="shared" si="7"/>
        <v>937</v>
      </c>
      <c r="G55" s="50">
        <f t="shared" si="8"/>
        <v>505</v>
      </c>
    </row>
    <row r="56" spans="1:7" x14ac:dyDescent="0.25">
      <c r="A56" s="50" t="str">
        <f t="shared" si="4"/>
        <v>MARÍN Y RÍA DE PONTEVEDRA</v>
      </c>
      <c r="B56" s="51">
        <f t="shared" si="2"/>
        <v>1106</v>
      </c>
      <c r="C56" s="51">
        <f t="shared" si="3"/>
        <v>1195</v>
      </c>
      <c r="D56" s="51">
        <f t="shared" si="6"/>
        <v>16</v>
      </c>
      <c r="E56" s="50" t="str">
        <f t="shared" si="5"/>
        <v>LAS PALMAS</v>
      </c>
      <c r="F56" s="50">
        <f t="shared" ref="F56:F66" si="9">LOOKUP(E56,$A$39:$A$66,$B$39:$B$66)</f>
        <v>770</v>
      </c>
      <c r="G56" s="50">
        <f t="shared" si="8"/>
        <v>1080</v>
      </c>
    </row>
    <row r="57" spans="1:7" x14ac:dyDescent="0.25">
      <c r="A57" s="50" t="str">
        <f t="shared" si="4"/>
        <v>MELILLA</v>
      </c>
      <c r="B57" s="51">
        <f t="shared" si="2"/>
        <v>0</v>
      </c>
      <c r="C57" s="51">
        <f t="shared" si="3"/>
        <v>0</v>
      </c>
      <c r="D57" s="51">
        <f t="shared" si="6"/>
        <v>28</v>
      </c>
      <c r="E57" s="50" t="str">
        <f t="shared" si="5"/>
        <v>ALICANTE</v>
      </c>
      <c r="F57" s="50">
        <f t="shared" si="9"/>
        <v>737</v>
      </c>
      <c r="G57" s="50">
        <f t="shared" si="8"/>
        <v>140</v>
      </c>
    </row>
    <row r="58" spans="1:7" x14ac:dyDescent="0.25">
      <c r="A58" s="50" t="str">
        <f t="shared" si="4"/>
        <v>MOTRIL</v>
      </c>
      <c r="B58" s="51">
        <f t="shared" si="2"/>
        <v>937</v>
      </c>
      <c r="C58" s="51">
        <f t="shared" si="3"/>
        <v>505</v>
      </c>
      <c r="D58" s="51">
        <f t="shared" si="6"/>
        <v>17</v>
      </c>
      <c r="E58" s="50" t="str">
        <f t="shared" si="5"/>
        <v>BAHÍA DE ALGECIRAS</v>
      </c>
      <c r="F58" s="50">
        <f t="shared" si="9"/>
        <v>562</v>
      </c>
      <c r="G58" s="50">
        <f t="shared" si="8"/>
        <v>464</v>
      </c>
    </row>
    <row r="59" spans="1:7" x14ac:dyDescent="0.25">
      <c r="A59" s="50" t="str">
        <f t="shared" si="4"/>
        <v>PASAIA</v>
      </c>
      <c r="B59" s="51">
        <f t="shared" si="2"/>
        <v>16967</v>
      </c>
      <c r="C59" s="51">
        <f t="shared" si="3"/>
        <v>17120</v>
      </c>
      <c r="D59" s="51">
        <f t="shared" si="6"/>
        <v>3</v>
      </c>
      <c r="E59" s="50" t="str">
        <f t="shared" si="5"/>
        <v>CARTAGENA</v>
      </c>
      <c r="F59" s="50">
        <f t="shared" si="9"/>
        <v>282</v>
      </c>
      <c r="G59" s="50">
        <f t="shared" si="8"/>
        <v>291</v>
      </c>
    </row>
    <row r="60" spans="1:7" x14ac:dyDescent="0.25">
      <c r="A60" s="50" t="str">
        <f t="shared" si="4"/>
        <v>SANTA CRUZ DE TENERIFE</v>
      </c>
      <c r="B60" s="51">
        <f t="shared" si="2"/>
        <v>3923</v>
      </c>
      <c r="C60" s="51">
        <f t="shared" si="3"/>
        <v>5398</v>
      </c>
      <c r="D60" s="51">
        <f t="shared" si="6"/>
        <v>7</v>
      </c>
      <c r="E60" s="50" t="str">
        <f t="shared" si="5"/>
        <v>MÁLAGA</v>
      </c>
      <c r="F60" s="50">
        <f t="shared" si="9"/>
        <v>235</v>
      </c>
      <c r="G60" s="50">
        <f t="shared" si="8"/>
        <v>296</v>
      </c>
    </row>
    <row r="61" spans="1:7" x14ac:dyDescent="0.25">
      <c r="A61" s="50" t="str">
        <f t="shared" si="4"/>
        <v>SANTANDER</v>
      </c>
      <c r="B61" s="51">
        <f t="shared" si="2"/>
        <v>2175</v>
      </c>
      <c r="C61" s="51">
        <f t="shared" si="3"/>
        <v>2478</v>
      </c>
      <c r="D61" s="51">
        <f t="shared" si="6"/>
        <v>11</v>
      </c>
      <c r="E61" s="50" t="str">
        <f t="shared" si="5"/>
        <v>FERROL-SAN CIBRAO</v>
      </c>
      <c r="F61" s="50">
        <f t="shared" si="9"/>
        <v>122</v>
      </c>
      <c r="G61" s="50">
        <f t="shared" si="8"/>
        <v>141</v>
      </c>
    </row>
    <row r="62" spans="1:7" x14ac:dyDescent="0.25">
      <c r="A62" s="50" t="str">
        <f t="shared" si="4"/>
        <v>SEVILLA</v>
      </c>
      <c r="B62" s="51">
        <f t="shared" si="2"/>
        <v>0</v>
      </c>
      <c r="C62" s="51">
        <f t="shared" si="3"/>
        <v>0</v>
      </c>
      <c r="D62" s="51">
        <f t="shared" si="6"/>
        <v>28</v>
      </c>
      <c r="E62" s="50" t="e">
        <f t="shared" si="5"/>
        <v>#N/A</v>
      </c>
      <c r="F62" s="50" t="e">
        <f t="shared" si="9"/>
        <v>#N/A</v>
      </c>
      <c r="G62" s="50" t="e">
        <f t="shared" si="8"/>
        <v>#N/A</v>
      </c>
    </row>
    <row r="63" spans="1:7" x14ac:dyDescent="0.25">
      <c r="A63" s="50" t="str">
        <f t="shared" si="4"/>
        <v>TARRAGONA</v>
      </c>
      <c r="B63" s="51">
        <f t="shared" si="2"/>
        <v>2481</v>
      </c>
      <c r="C63" s="51">
        <f t="shared" si="3"/>
        <v>2442</v>
      </c>
      <c r="D63" s="51">
        <f t="shared" si="6"/>
        <v>8</v>
      </c>
      <c r="E63" s="50" t="e">
        <f t="shared" si="5"/>
        <v>#N/A</v>
      </c>
      <c r="F63" s="50" t="e">
        <f t="shared" si="9"/>
        <v>#N/A</v>
      </c>
      <c r="G63" s="50" t="e">
        <f t="shared" si="8"/>
        <v>#N/A</v>
      </c>
    </row>
    <row r="64" spans="1:7" x14ac:dyDescent="0.25">
      <c r="A64" s="50" t="str">
        <f t="shared" si="4"/>
        <v>VALENCIA</v>
      </c>
      <c r="B64" s="51">
        <f t="shared" si="2"/>
        <v>1119</v>
      </c>
      <c r="C64" s="51">
        <f t="shared" si="3"/>
        <v>1296</v>
      </c>
      <c r="D64" s="51">
        <f t="shared" si="6"/>
        <v>15</v>
      </c>
      <c r="E64" s="50" t="e">
        <f t="shared" si="5"/>
        <v>#N/A</v>
      </c>
      <c r="F64" s="50" t="e">
        <f t="shared" si="9"/>
        <v>#N/A</v>
      </c>
      <c r="G64" s="50" t="e">
        <f t="shared" si="8"/>
        <v>#N/A</v>
      </c>
    </row>
    <row r="65" spans="1:7" x14ac:dyDescent="0.25">
      <c r="A65" s="50" t="str">
        <f t="shared" si="4"/>
        <v>VIGO</v>
      </c>
      <c r="B65" s="51">
        <f t="shared" si="2"/>
        <v>39745</v>
      </c>
      <c r="C65" s="51">
        <f t="shared" si="3"/>
        <v>39748</v>
      </c>
      <c r="D65" s="51">
        <f t="shared" si="6"/>
        <v>1</v>
      </c>
      <c r="E65" s="50" t="e">
        <f t="shared" si="5"/>
        <v>#N/A</v>
      </c>
      <c r="F65" s="50" t="e">
        <f t="shared" si="9"/>
        <v>#N/A</v>
      </c>
      <c r="G65" s="50" t="e">
        <f t="shared" si="8"/>
        <v>#N/A</v>
      </c>
    </row>
    <row r="66" spans="1:7" x14ac:dyDescent="0.25">
      <c r="A66" s="50" t="str">
        <f t="shared" si="4"/>
        <v>VILAGARCÍA</v>
      </c>
      <c r="B66" s="51">
        <f t="shared" si="2"/>
        <v>0</v>
      </c>
      <c r="C66" s="51">
        <f t="shared" si="3"/>
        <v>0</v>
      </c>
      <c r="D66" s="51">
        <f t="shared" si="6"/>
        <v>28</v>
      </c>
      <c r="E66" s="50" t="str">
        <f t="shared" si="5"/>
        <v>BILBAO</v>
      </c>
      <c r="F66" s="50">
        <f t="shared" si="9"/>
        <v>0</v>
      </c>
      <c r="G66" s="50">
        <f t="shared" si="8"/>
        <v>0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L68"/>
  <sheetViews>
    <sheetView zoomScaleNormal="100" workbookViewId="0">
      <selection activeCell="G19" sqref="G19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137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julio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32">
        <v>3135</v>
      </c>
      <c r="C7" s="32">
        <v>5724</v>
      </c>
      <c r="D7" s="32">
        <v>21122</v>
      </c>
      <c r="E7" s="32">
        <v>30694</v>
      </c>
      <c r="F7" s="11">
        <f>((E7*100)/D7)-100</f>
        <v>45.317678250165699</v>
      </c>
      <c r="G7" s="1"/>
      <c r="H7" s="1"/>
      <c r="I7" s="1"/>
    </row>
    <row r="8" spans="1:12" x14ac:dyDescent="0.25">
      <c r="A8" s="12" t="s">
        <v>31</v>
      </c>
      <c r="B8" s="33">
        <v>3994</v>
      </c>
      <c r="C8" s="33">
        <v>2569</v>
      </c>
      <c r="D8" s="33">
        <v>15713</v>
      </c>
      <c r="E8" s="33">
        <v>13053</v>
      </c>
      <c r="F8" s="14">
        <f t="shared" ref="F8:F35" si="0">((E8*100)/D8)-100</f>
        <v>-16.92865779927449</v>
      </c>
      <c r="G8" s="1"/>
      <c r="H8" s="1"/>
      <c r="I8" s="1"/>
    </row>
    <row r="9" spans="1:12" x14ac:dyDescent="0.25">
      <c r="A9" s="9" t="s">
        <v>164</v>
      </c>
      <c r="B9" s="32">
        <v>8614</v>
      </c>
      <c r="C9" s="32">
        <v>12968</v>
      </c>
      <c r="D9" s="32">
        <v>40364</v>
      </c>
      <c r="E9" s="32">
        <v>44345</v>
      </c>
      <c r="F9" s="11">
        <f t="shared" si="0"/>
        <v>9.8627489842433818</v>
      </c>
      <c r="G9" s="1"/>
      <c r="H9" s="1"/>
      <c r="I9" s="1"/>
    </row>
    <row r="10" spans="1:12" x14ac:dyDescent="0.25">
      <c r="A10" s="12" t="s">
        <v>166</v>
      </c>
      <c r="B10" s="33">
        <v>1056</v>
      </c>
      <c r="C10" s="33">
        <v>4572</v>
      </c>
      <c r="D10" s="33">
        <v>13259</v>
      </c>
      <c r="E10" s="33">
        <v>23424</v>
      </c>
      <c r="F10" s="14">
        <f t="shared" si="0"/>
        <v>76.664906855720631</v>
      </c>
      <c r="G10" s="1"/>
      <c r="H10" s="1"/>
      <c r="I10" s="1"/>
    </row>
    <row r="11" spans="1:12" x14ac:dyDescent="0.25">
      <c r="A11" s="9" t="s">
        <v>167</v>
      </c>
      <c r="B11" s="32">
        <v>276919</v>
      </c>
      <c r="C11" s="32">
        <v>218349</v>
      </c>
      <c r="D11" s="32">
        <v>1978145</v>
      </c>
      <c r="E11" s="32">
        <v>1657257</v>
      </c>
      <c r="F11" s="11">
        <f t="shared" si="0"/>
        <v>-16.221662213841753</v>
      </c>
      <c r="G11" s="1"/>
      <c r="H11" s="1"/>
      <c r="I11" s="1"/>
    </row>
    <row r="12" spans="1:12" x14ac:dyDescent="0.25">
      <c r="A12" s="12" t="s">
        <v>168</v>
      </c>
      <c r="B12" s="33">
        <v>13651</v>
      </c>
      <c r="C12" s="33">
        <v>9690</v>
      </c>
      <c r="D12" s="33">
        <v>82780</v>
      </c>
      <c r="E12" s="33">
        <v>64748</v>
      </c>
      <c r="F12" s="14">
        <f t="shared" si="0"/>
        <v>-21.783039381493111</v>
      </c>
      <c r="G12" s="1"/>
      <c r="H12" s="1"/>
      <c r="I12" s="1"/>
    </row>
    <row r="13" spans="1:12" x14ac:dyDescent="0.25">
      <c r="A13" s="9" t="s">
        <v>32</v>
      </c>
      <c r="B13" s="32">
        <v>34703</v>
      </c>
      <c r="C13" s="32">
        <v>30714</v>
      </c>
      <c r="D13" s="32">
        <v>130766</v>
      </c>
      <c r="E13" s="32">
        <v>115505</v>
      </c>
      <c r="F13" s="11">
        <f t="shared" si="0"/>
        <v>-11.670464799718587</v>
      </c>
      <c r="G13" s="1"/>
      <c r="H13" s="1"/>
      <c r="I13" s="1"/>
    </row>
    <row r="14" spans="1:12" x14ac:dyDescent="0.25">
      <c r="A14" s="12" t="s">
        <v>33</v>
      </c>
      <c r="B14" s="33">
        <v>119957</v>
      </c>
      <c r="C14" s="33">
        <v>122085</v>
      </c>
      <c r="D14" s="33">
        <v>616869</v>
      </c>
      <c r="E14" s="33">
        <v>627237</v>
      </c>
      <c r="F14" s="14">
        <f t="shared" si="0"/>
        <v>1.6807458309624934</v>
      </c>
      <c r="G14" s="1"/>
      <c r="H14" s="1"/>
      <c r="I14" s="1"/>
    </row>
    <row r="15" spans="1:12" x14ac:dyDescent="0.25">
      <c r="A15" s="9" t="s">
        <v>34</v>
      </c>
      <c r="B15" s="32">
        <v>8131</v>
      </c>
      <c r="C15" s="32">
        <v>9945</v>
      </c>
      <c r="D15" s="32">
        <v>61995</v>
      </c>
      <c r="E15" s="32">
        <v>64046</v>
      </c>
      <c r="F15" s="11">
        <f t="shared" si="0"/>
        <v>3.3083313170416915</v>
      </c>
      <c r="G15" s="1"/>
      <c r="H15" s="1"/>
      <c r="I15" s="1"/>
    </row>
    <row r="16" spans="1:12" x14ac:dyDescent="0.25">
      <c r="A16" s="12" t="s">
        <v>35</v>
      </c>
      <c r="B16" s="33">
        <v>11685</v>
      </c>
      <c r="C16" s="33">
        <v>7920</v>
      </c>
      <c r="D16" s="33">
        <v>69231</v>
      </c>
      <c r="E16" s="33">
        <v>33576</v>
      </c>
      <c r="F16" s="14">
        <f t="shared" si="0"/>
        <v>-51.501494995016685</v>
      </c>
      <c r="G16" s="1"/>
      <c r="H16" s="1"/>
      <c r="I16" s="1"/>
    </row>
    <row r="17" spans="1:9" x14ac:dyDescent="0.25">
      <c r="A17" s="9" t="s">
        <v>169</v>
      </c>
      <c r="B17" s="32">
        <v>3346</v>
      </c>
      <c r="C17" s="32">
        <v>2149</v>
      </c>
      <c r="D17" s="32">
        <v>14702</v>
      </c>
      <c r="E17" s="32">
        <v>13380</v>
      </c>
      <c r="F17" s="11">
        <f t="shared" si="0"/>
        <v>-8.991973881104613</v>
      </c>
      <c r="G17" s="1"/>
      <c r="H17" s="1"/>
      <c r="I17" s="1"/>
    </row>
    <row r="18" spans="1:9" x14ac:dyDescent="0.25">
      <c r="A18" s="12" t="s">
        <v>36</v>
      </c>
      <c r="B18" s="33">
        <v>51730</v>
      </c>
      <c r="C18" s="33">
        <v>45723</v>
      </c>
      <c r="D18" s="33">
        <v>328993</v>
      </c>
      <c r="E18" s="33">
        <v>341535</v>
      </c>
      <c r="F18" s="14">
        <f t="shared" si="0"/>
        <v>3.812239166182863</v>
      </c>
      <c r="G18" s="1"/>
      <c r="H18" s="1"/>
      <c r="I18" s="1"/>
    </row>
    <row r="19" spans="1:9" x14ac:dyDescent="0.25">
      <c r="A19" s="9" t="s">
        <v>37</v>
      </c>
      <c r="B19" s="32">
        <v>937</v>
      </c>
      <c r="C19" s="32">
        <v>1455</v>
      </c>
      <c r="D19" s="32">
        <v>6698</v>
      </c>
      <c r="E19" s="32">
        <v>7580</v>
      </c>
      <c r="F19" s="11">
        <f t="shared" si="0"/>
        <v>13.168109883547331</v>
      </c>
      <c r="G19" s="1"/>
      <c r="H19" s="1"/>
      <c r="I19" s="1"/>
    </row>
    <row r="20" spans="1:9" x14ac:dyDescent="0.25">
      <c r="A20" s="12" t="s">
        <v>170</v>
      </c>
      <c r="B20" s="33">
        <v>3701</v>
      </c>
      <c r="C20" s="33">
        <v>2905</v>
      </c>
      <c r="D20" s="33">
        <v>29053</v>
      </c>
      <c r="E20" s="33">
        <v>27143</v>
      </c>
      <c r="F20" s="14">
        <f t="shared" si="0"/>
        <v>-6.5741919939421081</v>
      </c>
      <c r="G20" s="1"/>
      <c r="H20" s="1"/>
      <c r="I20" s="1"/>
    </row>
    <row r="21" spans="1:9" x14ac:dyDescent="0.25">
      <c r="A21" s="9" t="s">
        <v>38</v>
      </c>
      <c r="B21" s="32">
        <v>12068</v>
      </c>
      <c r="C21" s="32">
        <v>13721</v>
      </c>
      <c r="D21" s="32">
        <v>88387</v>
      </c>
      <c r="E21" s="32">
        <v>88836</v>
      </c>
      <c r="F21" s="11">
        <f t="shared" si="0"/>
        <v>0.50799325692692321</v>
      </c>
      <c r="G21" s="1"/>
      <c r="H21" s="1"/>
      <c r="I21" s="1"/>
    </row>
    <row r="22" spans="1:9" x14ac:dyDescent="0.25">
      <c r="A22" s="12" t="s">
        <v>59</v>
      </c>
      <c r="B22" s="33">
        <v>210374</v>
      </c>
      <c r="C22" s="33">
        <v>225587</v>
      </c>
      <c r="D22" s="33">
        <v>1560949</v>
      </c>
      <c r="E22" s="33">
        <v>1492705</v>
      </c>
      <c r="F22" s="14">
        <f t="shared" si="0"/>
        <v>-4.3719557781836613</v>
      </c>
      <c r="G22" s="1"/>
      <c r="H22" s="1"/>
      <c r="I22" s="1"/>
    </row>
    <row r="23" spans="1:9" x14ac:dyDescent="0.25">
      <c r="A23" s="9" t="s">
        <v>171</v>
      </c>
      <c r="B23" s="32">
        <v>7697</v>
      </c>
      <c r="C23" s="32">
        <v>9678</v>
      </c>
      <c r="D23" s="32">
        <v>45930</v>
      </c>
      <c r="E23" s="32">
        <v>61932</v>
      </c>
      <c r="F23" s="11">
        <f t="shared" si="0"/>
        <v>34.83997387328543</v>
      </c>
      <c r="G23" s="1"/>
      <c r="H23" s="1"/>
      <c r="I23" s="1"/>
    </row>
    <row r="24" spans="1:9" x14ac:dyDescent="0.25">
      <c r="A24" s="12" t="s">
        <v>173</v>
      </c>
      <c r="B24" s="33">
        <v>1315</v>
      </c>
      <c r="C24" s="33">
        <v>871</v>
      </c>
      <c r="D24" s="33">
        <v>12119</v>
      </c>
      <c r="E24" s="33">
        <v>11578</v>
      </c>
      <c r="F24" s="14">
        <f t="shared" si="0"/>
        <v>-4.4640646918062572</v>
      </c>
      <c r="G24" s="1"/>
      <c r="H24" s="1"/>
      <c r="I24" s="1"/>
    </row>
    <row r="25" spans="1:9" x14ac:dyDescent="0.25">
      <c r="A25" s="9" t="s">
        <v>39</v>
      </c>
      <c r="B25" s="32">
        <v>22</v>
      </c>
      <c r="C25" s="32">
        <v>187</v>
      </c>
      <c r="D25" s="32">
        <v>10802</v>
      </c>
      <c r="E25" s="32">
        <v>2772</v>
      </c>
      <c r="F25" s="11">
        <f t="shared" si="0"/>
        <v>-74.338085539714868</v>
      </c>
      <c r="G25" s="1"/>
      <c r="H25" s="1"/>
      <c r="I25" s="1"/>
    </row>
    <row r="26" spans="1:9" x14ac:dyDescent="0.25">
      <c r="A26" s="12" t="s">
        <v>40</v>
      </c>
      <c r="B26" s="33">
        <v>4514</v>
      </c>
      <c r="C26" s="33">
        <v>477</v>
      </c>
      <c r="D26" s="33">
        <v>18137</v>
      </c>
      <c r="E26" s="33">
        <v>17713</v>
      </c>
      <c r="F26" s="14">
        <f t="shared" si="0"/>
        <v>-2.3377625847714683</v>
      </c>
      <c r="G26" s="1"/>
      <c r="H26" s="1"/>
      <c r="I26" s="1"/>
    </row>
    <row r="27" spans="1:9" x14ac:dyDescent="0.25">
      <c r="A27" s="9" t="s">
        <v>41</v>
      </c>
      <c r="B27" s="32">
        <v>2133</v>
      </c>
      <c r="C27" s="32">
        <v>3100</v>
      </c>
      <c r="D27" s="32">
        <v>19537</v>
      </c>
      <c r="E27" s="32">
        <v>16699</v>
      </c>
      <c r="F27" s="11">
        <f t="shared" si="0"/>
        <v>-14.52628346214874</v>
      </c>
      <c r="G27" s="1"/>
      <c r="H27" s="1"/>
      <c r="I27" s="1"/>
    </row>
    <row r="28" spans="1:9" x14ac:dyDescent="0.25">
      <c r="A28" s="12" t="s">
        <v>42</v>
      </c>
      <c r="B28" s="33">
        <v>50507</v>
      </c>
      <c r="C28" s="33">
        <v>57111</v>
      </c>
      <c r="D28" s="33">
        <v>366958</v>
      </c>
      <c r="E28" s="33">
        <v>425729</v>
      </c>
      <c r="F28" s="14">
        <f t="shared" si="0"/>
        <v>16.0157293205217</v>
      </c>
      <c r="G28" s="1"/>
      <c r="H28" s="1"/>
      <c r="I28" s="1"/>
    </row>
    <row r="29" spans="1:9" x14ac:dyDescent="0.25">
      <c r="A29" s="9" t="s">
        <v>43</v>
      </c>
      <c r="B29" s="32">
        <v>3538</v>
      </c>
      <c r="C29" s="32">
        <v>337</v>
      </c>
      <c r="D29" s="32">
        <v>24411</v>
      </c>
      <c r="E29" s="32">
        <v>18697</v>
      </c>
      <c r="F29" s="11">
        <f t="shared" si="0"/>
        <v>-23.407480234320587</v>
      </c>
      <c r="G29" s="1"/>
      <c r="H29" s="1"/>
      <c r="I29" s="1"/>
    </row>
    <row r="30" spans="1:9" x14ac:dyDescent="0.25">
      <c r="A30" s="12" t="s">
        <v>44</v>
      </c>
      <c r="B30" s="33">
        <v>1911</v>
      </c>
      <c r="C30" s="33">
        <v>1435</v>
      </c>
      <c r="D30" s="33">
        <v>9081</v>
      </c>
      <c r="E30" s="33">
        <v>11143</v>
      </c>
      <c r="F30" s="14">
        <f t="shared" si="0"/>
        <v>22.706750357890101</v>
      </c>
      <c r="G30" s="1"/>
      <c r="H30" s="1"/>
      <c r="I30" s="1"/>
    </row>
    <row r="31" spans="1:9" x14ac:dyDescent="0.25">
      <c r="A31" s="9" t="s">
        <v>45</v>
      </c>
      <c r="B31" s="32">
        <v>1078</v>
      </c>
      <c r="C31" s="32">
        <v>5695</v>
      </c>
      <c r="D31" s="32">
        <v>8534</v>
      </c>
      <c r="E31" s="32">
        <v>35261</v>
      </c>
      <c r="F31" s="11">
        <f t="shared" si="0"/>
        <v>313.18256386219826</v>
      </c>
      <c r="G31" s="1"/>
      <c r="H31" s="1"/>
      <c r="I31" s="1"/>
    </row>
    <row r="32" spans="1:9" x14ac:dyDescent="0.25">
      <c r="A32" s="12" t="s">
        <v>46</v>
      </c>
      <c r="B32" s="33">
        <v>40966</v>
      </c>
      <c r="C32" s="33">
        <v>27116</v>
      </c>
      <c r="D32" s="33">
        <v>277520</v>
      </c>
      <c r="E32" s="33">
        <v>174694</v>
      </c>
      <c r="F32" s="14">
        <f t="shared" si="0"/>
        <v>-37.051744018449121</v>
      </c>
      <c r="G32" s="1"/>
      <c r="H32" s="1"/>
      <c r="I32" s="1"/>
    </row>
    <row r="33" spans="1:9" x14ac:dyDescent="0.25">
      <c r="A33" s="9" t="s">
        <v>47</v>
      </c>
      <c r="B33" s="32">
        <v>15340</v>
      </c>
      <c r="C33" s="32">
        <v>13803</v>
      </c>
      <c r="D33" s="32">
        <v>107051</v>
      </c>
      <c r="E33" s="32">
        <v>101732</v>
      </c>
      <c r="F33" s="11">
        <f t="shared" si="0"/>
        <v>-4.9686597976665325</v>
      </c>
      <c r="G33" s="1"/>
      <c r="H33" s="1"/>
      <c r="I33" s="1"/>
    </row>
    <row r="34" spans="1:9" x14ac:dyDescent="0.25">
      <c r="A34" s="12" t="s">
        <v>172</v>
      </c>
      <c r="B34" s="33">
        <v>346</v>
      </c>
      <c r="C34" s="33">
        <v>285</v>
      </c>
      <c r="D34" s="33">
        <v>4142</v>
      </c>
      <c r="E34" s="33">
        <v>2739</v>
      </c>
      <c r="F34" s="14">
        <f t="shared" si="0"/>
        <v>-33.872525350072422</v>
      </c>
      <c r="G34" s="1"/>
      <c r="H34" s="1"/>
      <c r="I34" s="1"/>
    </row>
    <row r="35" spans="1:9" x14ac:dyDescent="0.25">
      <c r="A35" s="15" t="s">
        <v>48</v>
      </c>
      <c r="B35" s="16">
        <f>SUM(B7:B34)</f>
        <v>893368</v>
      </c>
      <c r="C35" s="16">
        <f t="shared" ref="C35:E35" si="1">SUM(C7:C34)</f>
        <v>836171</v>
      </c>
      <c r="D35" s="16">
        <f t="shared" si="1"/>
        <v>5963248</v>
      </c>
      <c r="E35" s="16">
        <f t="shared" si="1"/>
        <v>5525753</v>
      </c>
      <c r="F35" s="17">
        <f t="shared" si="0"/>
        <v>-7.3365219759433131</v>
      </c>
      <c r="G35" s="1"/>
      <c r="H35" s="1"/>
      <c r="I35" s="1"/>
    </row>
    <row r="37" spans="1:9" x14ac:dyDescent="0.25">
      <c r="A37" s="52"/>
    </row>
    <row r="38" spans="1:9" x14ac:dyDescent="0.25">
      <c r="A38" s="50"/>
      <c r="B38" s="50">
        <f t="shared" ref="B38:B66" si="2">E6</f>
        <v>2017</v>
      </c>
      <c r="C38" s="50">
        <f t="shared" ref="C38:C66" si="3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4">A7</f>
        <v>A CORUÑA</v>
      </c>
      <c r="B39" s="51">
        <f t="shared" si="2"/>
        <v>30694</v>
      </c>
      <c r="C39" s="51">
        <f t="shared" si="3"/>
        <v>21122</v>
      </c>
      <c r="D39" s="51">
        <f>_xlfn.RANK.EQ(B39,$B$39:$B$66)+COUNTIF($B$39:$B$66,B39)-1</f>
        <v>16</v>
      </c>
      <c r="E39" s="50" t="str">
        <f t="shared" ref="E39:E66" si="5">INDEX($A$39:$B$66,MATCH(ROW()-38,$D$39:$D$66,0),1)</f>
        <v>BAHÍA DE ALGECIRAS</v>
      </c>
      <c r="F39" s="50">
        <f>LOOKUP(E39,$A$39:$A$66,$B$39:$B$66)</f>
        <v>1657257</v>
      </c>
      <c r="G39" s="50">
        <f>LOOKUP(E39,$A$39:$A$66,$C$39:$C$66)</f>
        <v>1978145</v>
      </c>
    </row>
    <row r="40" spans="1:9" x14ac:dyDescent="0.25">
      <c r="A40" s="50" t="str">
        <f t="shared" si="4"/>
        <v>ALICANTE</v>
      </c>
      <c r="B40" s="51">
        <f t="shared" si="2"/>
        <v>13053</v>
      </c>
      <c r="C40" s="51">
        <f t="shared" si="3"/>
        <v>15713</v>
      </c>
      <c r="D40" s="51">
        <f t="shared" ref="D40:D66" si="6">_xlfn.RANK.EQ(B40,$B$39:$B$66)+COUNTIF($B$39:$B$66,B40)-1</f>
        <v>23</v>
      </c>
      <c r="E40" s="50" t="str">
        <f t="shared" si="5"/>
        <v>LAS PALMAS</v>
      </c>
      <c r="F40" s="50">
        <f t="shared" ref="F40:F55" si="7">LOOKUP(E40,$A$39:$A$66,$B$39:$B$66)</f>
        <v>1492705</v>
      </c>
      <c r="G40" s="50">
        <f t="shared" ref="G40:G66" si="8">LOOKUP(E40,$A$39:$A$66,$C$39:$C$66)</f>
        <v>1560949</v>
      </c>
    </row>
    <row r="41" spans="1:9" x14ac:dyDescent="0.25">
      <c r="A41" s="50" t="str">
        <f t="shared" si="4"/>
        <v>ALMERÍA</v>
      </c>
      <c r="B41" s="51">
        <f t="shared" si="2"/>
        <v>44345</v>
      </c>
      <c r="C41" s="51">
        <f t="shared" si="3"/>
        <v>40364</v>
      </c>
      <c r="D41" s="51">
        <f t="shared" si="6"/>
        <v>13</v>
      </c>
      <c r="E41" s="50" t="str">
        <f t="shared" si="5"/>
        <v>BARCELONA</v>
      </c>
      <c r="F41" s="50">
        <f t="shared" si="7"/>
        <v>627237</v>
      </c>
      <c r="G41" s="50">
        <f t="shared" si="8"/>
        <v>616869</v>
      </c>
    </row>
    <row r="42" spans="1:9" x14ac:dyDescent="0.25">
      <c r="A42" s="50" t="str">
        <f t="shared" si="4"/>
        <v>AVILÉS</v>
      </c>
      <c r="B42" s="51">
        <f t="shared" si="2"/>
        <v>23424</v>
      </c>
      <c r="C42" s="51">
        <f t="shared" si="3"/>
        <v>13259</v>
      </c>
      <c r="D42" s="51">
        <f t="shared" si="6"/>
        <v>18</v>
      </c>
      <c r="E42" s="50" t="str">
        <f t="shared" si="5"/>
        <v>SANTA CRUZ DE TENERIFE</v>
      </c>
      <c r="F42" s="50">
        <f t="shared" si="7"/>
        <v>425729</v>
      </c>
      <c r="G42" s="50">
        <f t="shared" si="8"/>
        <v>366958</v>
      </c>
    </row>
    <row r="43" spans="1:9" x14ac:dyDescent="0.25">
      <c r="A43" s="50" t="str">
        <f t="shared" si="4"/>
        <v>BAHÍA DE ALGECIRAS</v>
      </c>
      <c r="B43" s="51">
        <f t="shared" si="2"/>
        <v>1657257</v>
      </c>
      <c r="C43" s="51">
        <f t="shared" si="3"/>
        <v>1978145</v>
      </c>
      <c r="D43" s="51">
        <f t="shared" si="6"/>
        <v>1</v>
      </c>
      <c r="E43" s="50" t="str">
        <f t="shared" si="5"/>
        <v>CEUTA</v>
      </c>
      <c r="F43" s="50">
        <f t="shared" si="7"/>
        <v>341535</v>
      </c>
      <c r="G43" s="50">
        <f t="shared" si="8"/>
        <v>328993</v>
      </c>
    </row>
    <row r="44" spans="1:9" x14ac:dyDescent="0.25">
      <c r="A44" s="50" t="str">
        <f t="shared" si="4"/>
        <v>BAHÍA DE CÁDIZ</v>
      </c>
      <c r="B44" s="51">
        <f t="shared" si="2"/>
        <v>64748</v>
      </c>
      <c r="C44" s="51">
        <f t="shared" si="3"/>
        <v>82780</v>
      </c>
      <c r="D44" s="51">
        <f t="shared" si="6"/>
        <v>10</v>
      </c>
      <c r="E44" s="50" t="str">
        <f t="shared" si="5"/>
        <v>VALENCIA</v>
      </c>
      <c r="F44" s="50">
        <f t="shared" si="7"/>
        <v>174694</v>
      </c>
      <c r="G44" s="50">
        <f t="shared" si="8"/>
        <v>277520</v>
      </c>
    </row>
    <row r="45" spans="1:9" x14ac:dyDescent="0.25">
      <c r="A45" s="50" t="str">
        <f t="shared" si="4"/>
        <v>BALEARES</v>
      </c>
      <c r="B45" s="51">
        <f t="shared" si="2"/>
        <v>115505</v>
      </c>
      <c r="C45" s="51">
        <f t="shared" si="3"/>
        <v>130766</v>
      </c>
      <c r="D45" s="51">
        <f t="shared" si="6"/>
        <v>7</v>
      </c>
      <c r="E45" s="50" t="str">
        <f t="shared" si="5"/>
        <v>BALEARES</v>
      </c>
      <c r="F45" s="50">
        <f t="shared" si="7"/>
        <v>115505</v>
      </c>
      <c r="G45" s="50">
        <f t="shared" si="8"/>
        <v>130766</v>
      </c>
    </row>
    <row r="46" spans="1:9" x14ac:dyDescent="0.25">
      <c r="A46" s="50" t="str">
        <f t="shared" si="4"/>
        <v>BARCELONA</v>
      </c>
      <c r="B46" s="51">
        <f t="shared" si="2"/>
        <v>627237</v>
      </c>
      <c r="C46" s="51">
        <f t="shared" si="3"/>
        <v>616869</v>
      </c>
      <c r="D46" s="51">
        <f t="shared" si="6"/>
        <v>3</v>
      </c>
      <c r="E46" s="50" t="str">
        <f t="shared" si="5"/>
        <v>VIGO</v>
      </c>
      <c r="F46" s="50">
        <f t="shared" si="7"/>
        <v>101732</v>
      </c>
      <c r="G46" s="50">
        <f t="shared" si="8"/>
        <v>107051</v>
      </c>
    </row>
    <row r="47" spans="1:9" x14ac:dyDescent="0.25">
      <c r="A47" s="50" t="str">
        <f t="shared" si="4"/>
        <v>BILBAO</v>
      </c>
      <c r="B47" s="51">
        <f t="shared" si="2"/>
        <v>64046</v>
      </c>
      <c r="C47" s="51">
        <f t="shared" si="3"/>
        <v>61995</v>
      </c>
      <c r="D47" s="51">
        <f t="shared" si="6"/>
        <v>11</v>
      </c>
      <c r="E47" s="50" t="str">
        <f t="shared" si="5"/>
        <v>HUELVA</v>
      </c>
      <c r="F47" s="50">
        <f t="shared" si="7"/>
        <v>88836</v>
      </c>
      <c r="G47" s="50">
        <f t="shared" si="8"/>
        <v>88387</v>
      </c>
    </row>
    <row r="48" spans="1:9" x14ac:dyDescent="0.25">
      <c r="A48" s="50" t="str">
        <f t="shared" si="4"/>
        <v>CARTAGENA</v>
      </c>
      <c r="B48" s="51">
        <f t="shared" si="2"/>
        <v>33576</v>
      </c>
      <c r="C48" s="51">
        <f t="shared" si="3"/>
        <v>69231</v>
      </c>
      <c r="D48" s="51">
        <f t="shared" si="6"/>
        <v>15</v>
      </c>
      <c r="E48" s="50" t="str">
        <f t="shared" si="5"/>
        <v>BAHÍA DE CÁDIZ</v>
      </c>
      <c r="F48" s="50">
        <f t="shared" si="7"/>
        <v>64748</v>
      </c>
      <c r="G48" s="50">
        <f t="shared" si="8"/>
        <v>82780</v>
      </c>
    </row>
    <row r="49" spans="1:7" x14ac:dyDescent="0.25">
      <c r="A49" s="50" t="str">
        <f t="shared" si="4"/>
        <v>CASTELLÓN</v>
      </c>
      <c r="B49" s="51">
        <f t="shared" si="2"/>
        <v>13380</v>
      </c>
      <c r="C49" s="51">
        <f t="shared" si="3"/>
        <v>14702</v>
      </c>
      <c r="D49" s="51">
        <f t="shared" si="6"/>
        <v>22</v>
      </c>
      <c r="E49" s="50" t="str">
        <f t="shared" si="5"/>
        <v>BILBAO</v>
      </c>
      <c r="F49" s="50">
        <f t="shared" si="7"/>
        <v>64046</v>
      </c>
      <c r="G49" s="50">
        <f t="shared" si="8"/>
        <v>61995</v>
      </c>
    </row>
    <row r="50" spans="1:7" x14ac:dyDescent="0.25">
      <c r="A50" s="50" t="str">
        <f t="shared" si="4"/>
        <v>CEUTA</v>
      </c>
      <c r="B50" s="51">
        <f t="shared" si="2"/>
        <v>341535</v>
      </c>
      <c r="C50" s="51">
        <f t="shared" si="3"/>
        <v>328993</v>
      </c>
      <c r="D50" s="51">
        <f t="shared" si="6"/>
        <v>5</v>
      </c>
      <c r="E50" s="50" t="str">
        <f t="shared" si="5"/>
        <v>MÁLAGA</v>
      </c>
      <c r="F50" s="50">
        <f t="shared" si="7"/>
        <v>61932</v>
      </c>
      <c r="G50" s="50">
        <f t="shared" si="8"/>
        <v>45930</v>
      </c>
    </row>
    <row r="51" spans="1:7" x14ac:dyDescent="0.25">
      <c r="A51" s="50" t="str">
        <f t="shared" si="4"/>
        <v>FERROL-SAN CIBRAO</v>
      </c>
      <c r="B51" s="51">
        <f t="shared" si="2"/>
        <v>7580</v>
      </c>
      <c r="C51" s="51">
        <f t="shared" si="3"/>
        <v>6698</v>
      </c>
      <c r="D51" s="51">
        <f t="shared" si="6"/>
        <v>26</v>
      </c>
      <c r="E51" s="50" t="str">
        <f t="shared" si="5"/>
        <v>ALMERÍA</v>
      </c>
      <c r="F51" s="50">
        <f t="shared" si="7"/>
        <v>44345</v>
      </c>
      <c r="G51" s="50">
        <f t="shared" si="8"/>
        <v>40364</v>
      </c>
    </row>
    <row r="52" spans="1:7" x14ac:dyDescent="0.25">
      <c r="A52" s="50" t="str">
        <f t="shared" si="4"/>
        <v>GIJÓN</v>
      </c>
      <c r="B52" s="51">
        <f t="shared" si="2"/>
        <v>27143</v>
      </c>
      <c r="C52" s="51">
        <f t="shared" si="3"/>
        <v>29053</v>
      </c>
      <c r="D52" s="51">
        <f t="shared" si="6"/>
        <v>17</v>
      </c>
      <c r="E52" s="50" t="str">
        <f t="shared" si="5"/>
        <v>TARRAGONA</v>
      </c>
      <c r="F52" s="50">
        <f t="shared" si="7"/>
        <v>35261</v>
      </c>
      <c r="G52" s="50">
        <f t="shared" si="8"/>
        <v>8534</v>
      </c>
    </row>
    <row r="53" spans="1:7" x14ac:dyDescent="0.25">
      <c r="A53" s="50" t="str">
        <f t="shared" si="4"/>
        <v>HUELVA</v>
      </c>
      <c r="B53" s="51">
        <f t="shared" si="2"/>
        <v>88836</v>
      </c>
      <c r="C53" s="51">
        <f t="shared" si="3"/>
        <v>88387</v>
      </c>
      <c r="D53" s="51">
        <f t="shared" si="6"/>
        <v>9</v>
      </c>
      <c r="E53" s="50" t="str">
        <f t="shared" si="5"/>
        <v>CARTAGENA</v>
      </c>
      <c r="F53" s="50">
        <f t="shared" si="7"/>
        <v>33576</v>
      </c>
      <c r="G53" s="50">
        <f t="shared" si="8"/>
        <v>69231</v>
      </c>
    </row>
    <row r="54" spans="1:7" x14ac:dyDescent="0.25">
      <c r="A54" s="50" t="str">
        <f t="shared" si="4"/>
        <v>LAS PALMAS</v>
      </c>
      <c r="B54" s="51">
        <f t="shared" si="2"/>
        <v>1492705</v>
      </c>
      <c r="C54" s="51">
        <f t="shared" si="3"/>
        <v>1560949</v>
      </c>
      <c r="D54" s="51">
        <f t="shared" si="6"/>
        <v>2</v>
      </c>
      <c r="E54" s="50" t="str">
        <f t="shared" si="5"/>
        <v>A CORUÑA</v>
      </c>
      <c r="F54" s="50">
        <f t="shared" si="7"/>
        <v>30694</v>
      </c>
      <c r="G54" s="50">
        <f t="shared" si="8"/>
        <v>21122</v>
      </c>
    </row>
    <row r="55" spans="1:7" x14ac:dyDescent="0.25">
      <c r="A55" s="50" t="str">
        <f t="shared" si="4"/>
        <v>MÁLAGA</v>
      </c>
      <c r="B55" s="51">
        <f t="shared" si="2"/>
        <v>61932</v>
      </c>
      <c r="C55" s="51">
        <f t="shared" si="3"/>
        <v>45930</v>
      </c>
      <c r="D55" s="51">
        <f t="shared" si="6"/>
        <v>12</v>
      </c>
      <c r="E55" s="50" t="str">
        <f t="shared" si="5"/>
        <v>GIJÓN</v>
      </c>
      <c r="F55" s="50">
        <f t="shared" si="7"/>
        <v>27143</v>
      </c>
      <c r="G55" s="50">
        <f t="shared" si="8"/>
        <v>29053</v>
      </c>
    </row>
    <row r="56" spans="1:7" x14ac:dyDescent="0.25">
      <c r="A56" s="50" t="str">
        <f t="shared" si="4"/>
        <v>MARÍN Y RÍA DE PONTEVEDRA</v>
      </c>
      <c r="B56" s="51">
        <f t="shared" si="2"/>
        <v>11578</v>
      </c>
      <c r="C56" s="51">
        <f t="shared" si="3"/>
        <v>12119</v>
      </c>
      <c r="D56" s="51">
        <f t="shared" si="6"/>
        <v>24</v>
      </c>
      <c r="E56" s="50" t="str">
        <f t="shared" si="5"/>
        <v>AVILÉS</v>
      </c>
      <c r="F56" s="50">
        <f t="shared" ref="F56:F66" si="9">LOOKUP(E56,$A$39:$A$66,$B$39:$B$66)</f>
        <v>23424</v>
      </c>
      <c r="G56" s="50">
        <f t="shared" si="8"/>
        <v>13259</v>
      </c>
    </row>
    <row r="57" spans="1:7" x14ac:dyDescent="0.25">
      <c r="A57" s="50" t="str">
        <f t="shared" si="4"/>
        <v>MELILLA</v>
      </c>
      <c r="B57" s="51">
        <f t="shared" si="2"/>
        <v>2772</v>
      </c>
      <c r="C57" s="51">
        <f t="shared" si="3"/>
        <v>10802</v>
      </c>
      <c r="D57" s="51">
        <f t="shared" si="6"/>
        <v>27</v>
      </c>
      <c r="E57" s="50" t="str">
        <f t="shared" si="5"/>
        <v>SANTANDER</v>
      </c>
      <c r="F57" s="50">
        <f t="shared" si="9"/>
        <v>18697</v>
      </c>
      <c r="G57" s="50">
        <f t="shared" si="8"/>
        <v>24411</v>
      </c>
    </row>
    <row r="58" spans="1:7" x14ac:dyDescent="0.25">
      <c r="A58" s="50" t="str">
        <f t="shared" si="4"/>
        <v>MOTRIL</v>
      </c>
      <c r="B58" s="51">
        <f t="shared" si="2"/>
        <v>17713</v>
      </c>
      <c r="C58" s="51">
        <f t="shared" si="3"/>
        <v>18137</v>
      </c>
      <c r="D58" s="51">
        <f t="shared" si="6"/>
        <v>20</v>
      </c>
      <c r="E58" s="50" t="str">
        <f t="shared" si="5"/>
        <v>MOTRIL</v>
      </c>
      <c r="F58" s="50">
        <f t="shared" si="9"/>
        <v>17713</v>
      </c>
      <c r="G58" s="50">
        <f t="shared" si="8"/>
        <v>18137</v>
      </c>
    </row>
    <row r="59" spans="1:7" x14ac:dyDescent="0.25">
      <c r="A59" s="50" t="str">
        <f t="shared" si="4"/>
        <v>PASAIA</v>
      </c>
      <c r="B59" s="51">
        <f t="shared" si="2"/>
        <v>16699</v>
      </c>
      <c r="C59" s="51">
        <f t="shared" si="3"/>
        <v>19537</v>
      </c>
      <c r="D59" s="51">
        <f t="shared" si="6"/>
        <v>21</v>
      </c>
      <c r="E59" s="50" t="str">
        <f t="shared" si="5"/>
        <v>PASAIA</v>
      </c>
      <c r="F59" s="50">
        <f t="shared" si="9"/>
        <v>16699</v>
      </c>
      <c r="G59" s="50">
        <f t="shared" si="8"/>
        <v>19537</v>
      </c>
    </row>
    <row r="60" spans="1:7" x14ac:dyDescent="0.25">
      <c r="A60" s="50" t="str">
        <f t="shared" si="4"/>
        <v>SANTA CRUZ DE TENERIFE</v>
      </c>
      <c r="B60" s="51">
        <f t="shared" si="2"/>
        <v>425729</v>
      </c>
      <c r="C60" s="51">
        <f t="shared" si="3"/>
        <v>366958</v>
      </c>
      <c r="D60" s="51">
        <f t="shared" si="6"/>
        <v>4</v>
      </c>
      <c r="E60" s="50" t="str">
        <f t="shared" si="5"/>
        <v>CASTELLÓN</v>
      </c>
      <c r="F60" s="50">
        <f t="shared" si="9"/>
        <v>13380</v>
      </c>
      <c r="G60" s="50">
        <f t="shared" si="8"/>
        <v>14702</v>
      </c>
    </row>
    <row r="61" spans="1:7" x14ac:dyDescent="0.25">
      <c r="A61" s="50" t="str">
        <f t="shared" si="4"/>
        <v>SANTANDER</v>
      </c>
      <c r="B61" s="51">
        <f t="shared" si="2"/>
        <v>18697</v>
      </c>
      <c r="C61" s="51">
        <f t="shared" si="3"/>
        <v>24411</v>
      </c>
      <c r="D61" s="51">
        <f t="shared" si="6"/>
        <v>19</v>
      </c>
      <c r="E61" s="50" t="str">
        <f t="shared" si="5"/>
        <v>ALICANTE</v>
      </c>
      <c r="F61" s="50">
        <f t="shared" si="9"/>
        <v>13053</v>
      </c>
      <c r="G61" s="50">
        <f t="shared" si="8"/>
        <v>15713</v>
      </c>
    </row>
    <row r="62" spans="1:7" x14ac:dyDescent="0.25">
      <c r="A62" s="50" t="str">
        <f t="shared" si="4"/>
        <v>SEVILLA</v>
      </c>
      <c r="B62" s="51">
        <f t="shared" si="2"/>
        <v>11143</v>
      </c>
      <c r="C62" s="51">
        <f t="shared" si="3"/>
        <v>9081</v>
      </c>
      <c r="D62" s="51">
        <f t="shared" si="6"/>
        <v>25</v>
      </c>
      <c r="E62" s="50" t="str">
        <f t="shared" si="5"/>
        <v>MARÍN Y RÍA DE PONTEVEDRA</v>
      </c>
      <c r="F62" s="50">
        <f t="shared" si="9"/>
        <v>11578</v>
      </c>
      <c r="G62" s="50">
        <f t="shared" si="8"/>
        <v>12119</v>
      </c>
    </row>
    <row r="63" spans="1:7" x14ac:dyDescent="0.25">
      <c r="A63" s="50" t="str">
        <f t="shared" si="4"/>
        <v>TARRAGONA</v>
      </c>
      <c r="B63" s="51">
        <f t="shared" si="2"/>
        <v>35261</v>
      </c>
      <c r="C63" s="51">
        <f t="shared" si="3"/>
        <v>8534</v>
      </c>
      <c r="D63" s="51">
        <f t="shared" si="6"/>
        <v>14</v>
      </c>
      <c r="E63" s="50" t="str">
        <f t="shared" si="5"/>
        <v>SEVILLA</v>
      </c>
      <c r="F63" s="50">
        <f t="shared" si="9"/>
        <v>11143</v>
      </c>
      <c r="G63" s="50">
        <f t="shared" si="8"/>
        <v>9081</v>
      </c>
    </row>
    <row r="64" spans="1:7" x14ac:dyDescent="0.25">
      <c r="A64" s="50" t="str">
        <f t="shared" si="4"/>
        <v>VALENCIA</v>
      </c>
      <c r="B64" s="51">
        <f t="shared" si="2"/>
        <v>174694</v>
      </c>
      <c r="C64" s="51">
        <f t="shared" si="3"/>
        <v>277520</v>
      </c>
      <c r="D64" s="51">
        <f t="shared" si="6"/>
        <v>6</v>
      </c>
      <c r="E64" s="50" t="str">
        <f t="shared" si="5"/>
        <v>FERROL-SAN CIBRAO</v>
      </c>
      <c r="F64" s="50">
        <f t="shared" si="9"/>
        <v>7580</v>
      </c>
      <c r="G64" s="50">
        <f t="shared" si="8"/>
        <v>6698</v>
      </c>
    </row>
    <row r="65" spans="1:7" x14ac:dyDescent="0.25">
      <c r="A65" s="50" t="str">
        <f t="shared" si="4"/>
        <v>VIGO</v>
      </c>
      <c r="B65" s="51">
        <f t="shared" si="2"/>
        <v>101732</v>
      </c>
      <c r="C65" s="51">
        <f t="shared" si="3"/>
        <v>107051</v>
      </c>
      <c r="D65" s="51">
        <f t="shared" si="6"/>
        <v>8</v>
      </c>
      <c r="E65" s="50" t="str">
        <f t="shared" si="5"/>
        <v>MELILLA</v>
      </c>
      <c r="F65" s="50">
        <f t="shared" si="9"/>
        <v>2772</v>
      </c>
      <c r="G65" s="50">
        <f t="shared" si="8"/>
        <v>10802</v>
      </c>
    </row>
    <row r="66" spans="1:7" x14ac:dyDescent="0.25">
      <c r="A66" s="50" t="str">
        <f t="shared" si="4"/>
        <v>VILAGARCÍA</v>
      </c>
      <c r="B66" s="51">
        <f t="shared" si="2"/>
        <v>2739</v>
      </c>
      <c r="C66" s="51">
        <f t="shared" si="3"/>
        <v>4142</v>
      </c>
      <c r="D66" s="51">
        <f t="shared" si="6"/>
        <v>28</v>
      </c>
      <c r="E66" s="50" t="str">
        <f t="shared" si="5"/>
        <v>VILAGARCÍA</v>
      </c>
      <c r="F66" s="50">
        <f t="shared" si="9"/>
        <v>2739</v>
      </c>
      <c r="G66" s="50">
        <f t="shared" si="8"/>
        <v>4142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83" right="0" top="0.51181102362204722" bottom="0.51181102362204722" header="0" footer="0.31496062992125984"/>
  <pageSetup paperSize="9" scale="91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68"/>
  <sheetViews>
    <sheetView workbookViewId="0">
      <selection activeCell="F30" sqref="F30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163</v>
      </c>
    </row>
    <row r="2" spans="1:12" s="2" customFormat="1" ht="21" x14ac:dyDescent="0.35">
      <c r="I2" s="2" t="s">
        <v>118</v>
      </c>
    </row>
    <row r="5" spans="1:12" x14ac:dyDescent="0.25">
      <c r="A5" s="111" t="s">
        <v>49</v>
      </c>
      <c r="B5" s="109" t="str">
        <f>'Resumen general'!D6</f>
        <v>Mes julio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44">
        <v>2729</v>
      </c>
      <c r="C7" s="44">
        <v>5142</v>
      </c>
      <c r="D7" s="44">
        <v>15394</v>
      </c>
      <c r="E7" s="44">
        <v>18436</v>
      </c>
      <c r="F7" s="11">
        <f>((E7*100)/D7)-100</f>
        <v>19.760945823047948</v>
      </c>
      <c r="G7" s="1"/>
      <c r="H7" s="1"/>
      <c r="I7" s="1"/>
    </row>
    <row r="8" spans="1:12" x14ac:dyDescent="0.25">
      <c r="A8" s="12" t="s">
        <v>31</v>
      </c>
      <c r="B8" s="45">
        <v>188</v>
      </c>
      <c r="C8" s="45">
        <v>242</v>
      </c>
      <c r="D8" s="45">
        <v>2261</v>
      </c>
      <c r="E8" s="45">
        <v>1836</v>
      </c>
      <c r="F8" s="14">
        <f t="shared" ref="F8:F34" si="0">((E8*100)/D8)-100</f>
        <v>-18.796992481203006</v>
      </c>
      <c r="G8" s="1"/>
      <c r="H8" s="1"/>
      <c r="I8" s="1"/>
    </row>
    <row r="9" spans="1:12" x14ac:dyDescent="0.25">
      <c r="A9" s="9" t="s">
        <v>164</v>
      </c>
      <c r="B9" s="44">
        <v>3064</v>
      </c>
      <c r="C9" s="44">
        <v>6273</v>
      </c>
      <c r="D9" s="44">
        <v>15260</v>
      </c>
      <c r="E9" s="44">
        <v>20100</v>
      </c>
      <c r="F9" s="11">
        <f t="shared" si="0"/>
        <v>31.716906946264743</v>
      </c>
      <c r="G9" s="1"/>
      <c r="H9" s="1"/>
      <c r="I9" s="1"/>
    </row>
    <row r="10" spans="1:12" x14ac:dyDescent="0.25">
      <c r="A10" s="12" t="s">
        <v>166</v>
      </c>
      <c r="B10" s="45">
        <v>486</v>
      </c>
      <c r="C10" s="45">
        <v>686</v>
      </c>
      <c r="D10" s="45">
        <v>6908</v>
      </c>
      <c r="E10" s="45">
        <v>5101</v>
      </c>
      <c r="F10" s="14">
        <f t="shared" si="0"/>
        <v>-26.158077591198605</v>
      </c>
      <c r="G10" s="1"/>
      <c r="H10" s="1"/>
      <c r="I10" s="1"/>
    </row>
    <row r="11" spans="1:12" x14ac:dyDescent="0.25">
      <c r="A11" s="9" t="s">
        <v>167</v>
      </c>
      <c r="B11" s="44">
        <v>256303</v>
      </c>
      <c r="C11" s="44">
        <v>201801</v>
      </c>
      <c r="D11" s="44">
        <v>1871040</v>
      </c>
      <c r="E11" s="44">
        <v>1553582</v>
      </c>
      <c r="F11" s="11">
        <f t="shared" si="0"/>
        <v>-16.966927484179919</v>
      </c>
      <c r="G11" s="1"/>
      <c r="H11" s="1"/>
      <c r="I11" s="1"/>
    </row>
    <row r="12" spans="1:12" x14ac:dyDescent="0.25">
      <c r="A12" s="12" t="s">
        <v>168</v>
      </c>
      <c r="B12" s="45">
        <v>1510</v>
      </c>
      <c r="C12" s="45">
        <v>1481</v>
      </c>
      <c r="D12" s="45">
        <v>8530</v>
      </c>
      <c r="E12" s="45">
        <v>10576</v>
      </c>
      <c r="F12" s="14">
        <f t="shared" si="0"/>
        <v>23.985932004689332</v>
      </c>
      <c r="G12" s="1"/>
      <c r="H12" s="1"/>
      <c r="I12" s="1"/>
    </row>
    <row r="13" spans="1:12" x14ac:dyDescent="0.25">
      <c r="A13" s="9" t="s">
        <v>32</v>
      </c>
      <c r="B13" s="44">
        <v>743</v>
      </c>
      <c r="C13" s="44">
        <v>697</v>
      </c>
      <c r="D13" s="44">
        <v>3078</v>
      </c>
      <c r="E13" s="44">
        <v>3028</v>
      </c>
      <c r="F13" s="11">
        <f t="shared" si="0"/>
        <v>-1.6244314489928513</v>
      </c>
      <c r="G13" s="1"/>
      <c r="H13" s="1"/>
      <c r="I13" s="1"/>
    </row>
    <row r="14" spans="1:12" x14ac:dyDescent="0.25">
      <c r="A14" s="12" t="s">
        <v>33</v>
      </c>
      <c r="B14" s="45">
        <v>85097</v>
      </c>
      <c r="C14" s="45">
        <v>90605</v>
      </c>
      <c r="D14" s="45">
        <v>465485</v>
      </c>
      <c r="E14" s="45">
        <v>454901</v>
      </c>
      <c r="F14" s="14">
        <f t="shared" si="0"/>
        <v>-2.2737574787587107</v>
      </c>
      <c r="G14" s="1"/>
      <c r="H14" s="1"/>
      <c r="I14" s="1"/>
    </row>
    <row r="15" spans="1:12" x14ac:dyDescent="0.25">
      <c r="A15" s="9" t="s">
        <v>34</v>
      </c>
      <c r="B15" s="44">
        <v>4731</v>
      </c>
      <c r="C15" s="44">
        <v>6240</v>
      </c>
      <c r="D15" s="44">
        <v>33911</v>
      </c>
      <c r="E15" s="44">
        <v>38049</v>
      </c>
      <c r="F15" s="11">
        <f t="shared" si="0"/>
        <v>12.202530152457911</v>
      </c>
      <c r="G15" s="1"/>
      <c r="H15" s="1"/>
      <c r="I15" s="1"/>
    </row>
    <row r="16" spans="1:12" x14ac:dyDescent="0.25">
      <c r="A16" s="12" t="s">
        <v>35</v>
      </c>
      <c r="B16" s="45">
        <v>793</v>
      </c>
      <c r="C16" s="45">
        <v>0</v>
      </c>
      <c r="D16" s="45">
        <v>3561</v>
      </c>
      <c r="E16" s="45">
        <v>0</v>
      </c>
      <c r="F16" s="14">
        <f t="shared" si="0"/>
        <v>-100</v>
      </c>
      <c r="G16" s="1"/>
      <c r="H16" s="1"/>
      <c r="I16" s="1"/>
    </row>
    <row r="17" spans="1:9" x14ac:dyDescent="0.25">
      <c r="A17" s="9" t="s">
        <v>169</v>
      </c>
      <c r="B17" s="44">
        <v>0</v>
      </c>
      <c r="C17" s="44">
        <v>0</v>
      </c>
      <c r="D17" s="44">
        <v>0</v>
      </c>
      <c r="E17" s="44">
        <v>0</v>
      </c>
      <c r="F17" s="11"/>
      <c r="G17" s="1"/>
      <c r="H17" s="1"/>
      <c r="I17" s="1"/>
    </row>
    <row r="18" spans="1:9" x14ac:dyDescent="0.25">
      <c r="A18" s="12" t="s">
        <v>36</v>
      </c>
      <c r="B18" s="45">
        <v>49493</v>
      </c>
      <c r="C18" s="45">
        <v>44334</v>
      </c>
      <c r="D18" s="45">
        <v>312830</v>
      </c>
      <c r="E18" s="45">
        <v>327832</v>
      </c>
      <c r="F18" s="14">
        <f t="shared" si="0"/>
        <v>4.7955758718792936</v>
      </c>
      <c r="G18" s="1"/>
      <c r="H18" s="1"/>
      <c r="I18" s="1"/>
    </row>
    <row r="19" spans="1:9" x14ac:dyDescent="0.25">
      <c r="A19" s="9" t="s">
        <v>37</v>
      </c>
      <c r="B19" s="44">
        <v>342</v>
      </c>
      <c r="C19" s="44">
        <v>357</v>
      </c>
      <c r="D19" s="44">
        <v>2552</v>
      </c>
      <c r="E19" s="44">
        <v>3632</v>
      </c>
      <c r="F19" s="11">
        <f t="shared" si="0"/>
        <v>42.319749216300949</v>
      </c>
      <c r="G19" s="1"/>
      <c r="H19" s="1"/>
      <c r="I19" s="1"/>
    </row>
    <row r="20" spans="1:9" x14ac:dyDescent="0.25">
      <c r="A20" s="12" t="s">
        <v>170</v>
      </c>
      <c r="B20" s="45">
        <v>3701</v>
      </c>
      <c r="C20" s="45">
        <v>2905</v>
      </c>
      <c r="D20" s="45">
        <v>29053</v>
      </c>
      <c r="E20" s="45">
        <v>27143</v>
      </c>
      <c r="F20" s="14">
        <f t="shared" si="0"/>
        <v>-6.5741919939421081</v>
      </c>
      <c r="G20" s="1"/>
      <c r="H20" s="1"/>
      <c r="I20" s="1"/>
    </row>
    <row r="21" spans="1:9" x14ac:dyDescent="0.25">
      <c r="A21" s="9" t="s">
        <v>38</v>
      </c>
      <c r="B21" s="44">
        <v>10545</v>
      </c>
      <c r="C21" s="44">
        <v>12537</v>
      </c>
      <c r="D21" s="44">
        <v>76719</v>
      </c>
      <c r="E21" s="44">
        <v>78725</v>
      </c>
      <c r="F21" s="11">
        <f t="shared" si="0"/>
        <v>2.6147368969877078</v>
      </c>
      <c r="G21" s="1"/>
      <c r="H21" s="1"/>
      <c r="I21" s="1"/>
    </row>
    <row r="22" spans="1:9" x14ac:dyDescent="0.25">
      <c r="A22" s="12" t="s">
        <v>59</v>
      </c>
      <c r="B22" s="45">
        <v>192127</v>
      </c>
      <c r="C22" s="45">
        <v>209983</v>
      </c>
      <c r="D22" s="45">
        <v>1399950</v>
      </c>
      <c r="E22" s="45">
        <v>1321978</v>
      </c>
      <c r="F22" s="14">
        <f t="shared" si="0"/>
        <v>-5.5696274866959499</v>
      </c>
      <c r="G22" s="1"/>
      <c r="H22" s="1"/>
      <c r="I22" s="1"/>
    </row>
    <row r="23" spans="1:9" x14ac:dyDescent="0.25">
      <c r="A23" s="9" t="s">
        <v>171</v>
      </c>
      <c r="B23" s="44">
        <v>2244</v>
      </c>
      <c r="C23" s="44">
        <v>2633</v>
      </c>
      <c r="D23" s="44">
        <v>15988</v>
      </c>
      <c r="E23" s="44">
        <v>27322</v>
      </c>
      <c r="F23" s="11">
        <f t="shared" si="0"/>
        <v>70.890668001000762</v>
      </c>
      <c r="G23" s="1"/>
      <c r="H23" s="1"/>
      <c r="I23" s="1"/>
    </row>
    <row r="24" spans="1:9" x14ac:dyDescent="0.25">
      <c r="A24" s="12" t="s">
        <v>173</v>
      </c>
      <c r="B24" s="45">
        <v>517</v>
      </c>
      <c r="C24" s="45">
        <v>141</v>
      </c>
      <c r="D24" s="45">
        <v>7082</v>
      </c>
      <c r="E24" s="45">
        <v>6307</v>
      </c>
      <c r="F24" s="14">
        <f t="shared" si="0"/>
        <v>-10.943236373905677</v>
      </c>
      <c r="G24" s="1"/>
      <c r="H24" s="1"/>
      <c r="I24" s="1"/>
    </row>
    <row r="25" spans="1:9" x14ac:dyDescent="0.25">
      <c r="A25" s="9" t="s">
        <v>39</v>
      </c>
      <c r="B25" s="44">
        <v>0</v>
      </c>
      <c r="C25" s="44">
        <v>0</v>
      </c>
      <c r="D25" s="44">
        <v>0</v>
      </c>
      <c r="E25" s="44">
        <v>0</v>
      </c>
      <c r="F25" s="11"/>
      <c r="G25" s="1"/>
      <c r="H25" s="1"/>
      <c r="I25" s="1"/>
    </row>
    <row r="26" spans="1:9" x14ac:dyDescent="0.25">
      <c r="A26" s="12" t="s">
        <v>40</v>
      </c>
      <c r="B26" s="45">
        <v>3517</v>
      </c>
      <c r="C26" s="45">
        <v>0</v>
      </c>
      <c r="D26" s="45">
        <v>14217</v>
      </c>
      <c r="E26" s="45">
        <v>12720</v>
      </c>
      <c r="F26" s="14">
        <f t="shared" si="0"/>
        <v>-10.529647604979957</v>
      </c>
      <c r="G26" s="1"/>
      <c r="H26" s="1"/>
      <c r="I26" s="1"/>
    </row>
    <row r="27" spans="1:9" x14ac:dyDescent="0.25">
      <c r="A27" s="9" t="s">
        <v>41</v>
      </c>
      <c r="B27" s="44">
        <v>145</v>
      </c>
      <c r="C27" s="44">
        <v>873</v>
      </c>
      <c r="D27" s="44">
        <v>4586</v>
      </c>
      <c r="E27" s="44">
        <v>4504</v>
      </c>
      <c r="F27" s="11">
        <f t="shared" si="0"/>
        <v>-1.7880505887483622</v>
      </c>
      <c r="G27" s="1"/>
      <c r="H27" s="1"/>
      <c r="I27" s="1"/>
    </row>
    <row r="28" spans="1:9" x14ac:dyDescent="0.25">
      <c r="A28" s="12" t="s">
        <v>42</v>
      </c>
      <c r="B28" s="45">
        <v>43297</v>
      </c>
      <c r="C28" s="45">
        <v>48995</v>
      </c>
      <c r="D28" s="45">
        <v>295345</v>
      </c>
      <c r="E28" s="45">
        <v>323757</v>
      </c>
      <c r="F28" s="14">
        <f t="shared" si="0"/>
        <v>9.619936007042611</v>
      </c>
      <c r="G28" s="1"/>
      <c r="H28" s="1"/>
      <c r="I28" s="1"/>
    </row>
    <row r="29" spans="1:9" x14ac:dyDescent="0.25">
      <c r="A29" s="9" t="s">
        <v>43</v>
      </c>
      <c r="B29" s="44">
        <v>779</v>
      </c>
      <c r="C29" s="44">
        <v>0</v>
      </c>
      <c r="D29" s="44">
        <v>4327</v>
      </c>
      <c r="E29" s="44">
        <v>3395</v>
      </c>
      <c r="F29" s="11">
        <f t="shared" si="0"/>
        <v>-21.5391726369309</v>
      </c>
      <c r="G29" s="1"/>
      <c r="H29" s="1"/>
      <c r="I29" s="1"/>
    </row>
    <row r="30" spans="1:9" x14ac:dyDescent="0.25">
      <c r="A30" s="12" t="s">
        <v>44</v>
      </c>
      <c r="B30" s="45">
        <v>0</v>
      </c>
      <c r="C30" s="45">
        <v>0</v>
      </c>
      <c r="D30" s="45">
        <v>0</v>
      </c>
      <c r="E30" s="45">
        <v>0</v>
      </c>
      <c r="F30" s="14"/>
      <c r="G30" s="1"/>
      <c r="H30" s="1"/>
      <c r="I30" s="1"/>
    </row>
    <row r="31" spans="1:9" x14ac:dyDescent="0.25">
      <c r="A31" s="9" t="s">
        <v>45</v>
      </c>
      <c r="B31" s="44">
        <v>970</v>
      </c>
      <c r="C31" s="44">
        <v>1158</v>
      </c>
      <c r="D31" s="44">
        <v>7332</v>
      </c>
      <c r="E31" s="44">
        <v>9409</v>
      </c>
      <c r="F31" s="11">
        <f t="shared" si="0"/>
        <v>28.327877795962905</v>
      </c>
      <c r="G31" s="1"/>
      <c r="H31" s="1"/>
      <c r="I31" s="1"/>
    </row>
    <row r="32" spans="1:9" x14ac:dyDescent="0.25">
      <c r="A32" s="12" t="s">
        <v>46</v>
      </c>
      <c r="B32" s="45">
        <v>34363</v>
      </c>
      <c r="C32" s="45">
        <v>19753</v>
      </c>
      <c r="D32" s="45">
        <v>233410</v>
      </c>
      <c r="E32" s="45">
        <v>128214</v>
      </c>
      <c r="F32" s="14">
        <f t="shared" si="0"/>
        <v>-45.069191551347416</v>
      </c>
      <c r="G32" s="1"/>
      <c r="H32" s="1"/>
      <c r="I32" s="1"/>
    </row>
    <row r="33" spans="1:9" x14ac:dyDescent="0.25">
      <c r="A33" s="9" t="s">
        <v>47</v>
      </c>
      <c r="B33" s="44">
        <v>4632</v>
      </c>
      <c r="C33" s="44">
        <v>4911</v>
      </c>
      <c r="D33" s="44">
        <v>46004</v>
      </c>
      <c r="E33" s="44">
        <v>46089</v>
      </c>
      <c r="F33" s="11">
        <f t="shared" si="0"/>
        <v>0.18476654203982434</v>
      </c>
      <c r="G33" s="1"/>
      <c r="H33" s="1"/>
      <c r="I33" s="1"/>
    </row>
    <row r="34" spans="1:9" x14ac:dyDescent="0.25">
      <c r="A34" s="12" t="s">
        <v>172</v>
      </c>
      <c r="B34" s="45">
        <v>33</v>
      </c>
      <c r="C34" s="45">
        <v>6</v>
      </c>
      <c r="D34" s="45">
        <v>487</v>
      </c>
      <c r="E34" s="45">
        <v>221</v>
      </c>
      <c r="F34" s="14">
        <f t="shared" si="0"/>
        <v>-54.620123203285424</v>
      </c>
      <c r="G34" s="1"/>
      <c r="H34" s="1"/>
      <c r="I34" s="1"/>
    </row>
    <row r="35" spans="1:9" x14ac:dyDescent="0.25">
      <c r="A35" s="15" t="s">
        <v>48</v>
      </c>
      <c r="B35" s="16">
        <f>SUM(B7:B34)</f>
        <v>702349</v>
      </c>
      <c r="C35" s="16">
        <f t="shared" ref="C35:E35" si="1">SUM(C7:C34)</f>
        <v>661753</v>
      </c>
      <c r="D35" s="16">
        <f t="shared" si="1"/>
        <v>4875310</v>
      </c>
      <c r="E35" s="16">
        <f t="shared" si="1"/>
        <v>4426857</v>
      </c>
      <c r="F35" s="17">
        <f t="shared" ref="F35" si="2">((E35*100)/D35)-100</f>
        <v>-9.198450970297273</v>
      </c>
      <c r="G35" s="1"/>
      <c r="H35" s="1"/>
      <c r="I35" s="1"/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18436</v>
      </c>
      <c r="C39" s="51">
        <f t="shared" si="4"/>
        <v>15394</v>
      </c>
      <c r="D39" s="51">
        <f>_xlfn.RANK.EQ(B39,$B$39:$B$66)+COUNTIF($B$39:$B$66,B39)-1</f>
        <v>13</v>
      </c>
      <c r="E39" s="50" t="str">
        <f t="shared" ref="E39:E66" si="6">INDEX($A$39:$B$66,MATCH(ROW()-38,$D$39:$D$66,0),1)</f>
        <v>BAHÍA DE ALGECIRAS</v>
      </c>
      <c r="F39" s="50">
        <f>LOOKUP(E39,$A$39:$A$66,$B$39:$B$66)</f>
        <v>1553582</v>
      </c>
      <c r="G39" s="50">
        <f>LOOKUP(E39,$A$39:$A$66,$C$39:$C$66)</f>
        <v>1871040</v>
      </c>
    </row>
    <row r="40" spans="1:9" x14ac:dyDescent="0.25">
      <c r="A40" s="50" t="str">
        <f t="shared" si="5"/>
        <v>ALICANTE</v>
      </c>
      <c r="B40" s="51">
        <f t="shared" si="3"/>
        <v>1836</v>
      </c>
      <c r="C40" s="51">
        <f t="shared" si="4"/>
        <v>2261</v>
      </c>
      <c r="D40" s="51">
        <f t="shared" ref="D40:D66" si="7">_xlfn.RANK.EQ(B40,$B$39:$B$66)+COUNTIF($B$39:$B$66,B40)-1</f>
        <v>23</v>
      </c>
      <c r="E40" s="50" t="str">
        <f t="shared" si="6"/>
        <v>LAS PALMAS</v>
      </c>
      <c r="F40" s="50">
        <f t="shared" ref="F40:F66" si="8">LOOKUP(E40,$A$39:$A$66,$B$39:$B$66)</f>
        <v>1321978</v>
      </c>
      <c r="G40" s="50">
        <f t="shared" ref="G40:G66" si="9">LOOKUP(E40,$A$39:$A$66,$C$39:$C$66)</f>
        <v>1399950</v>
      </c>
    </row>
    <row r="41" spans="1:9" x14ac:dyDescent="0.25">
      <c r="A41" s="50" t="str">
        <f t="shared" si="5"/>
        <v>ALMERÍA</v>
      </c>
      <c r="B41" s="51">
        <f t="shared" si="3"/>
        <v>20100</v>
      </c>
      <c r="C41" s="51">
        <f t="shared" si="4"/>
        <v>15260</v>
      </c>
      <c r="D41" s="51">
        <f t="shared" si="7"/>
        <v>12</v>
      </c>
      <c r="E41" s="50" t="str">
        <f t="shared" si="6"/>
        <v>BARCELONA</v>
      </c>
      <c r="F41" s="50">
        <f t="shared" si="8"/>
        <v>454901</v>
      </c>
      <c r="G41" s="50">
        <f t="shared" si="9"/>
        <v>465485</v>
      </c>
    </row>
    <row r="42" spans="1:9" x14ac:dyDescent="0.25">
      <c r="A42" s="50" t="str">
        <f t="shared" si="5"/>
        <v>AVILÉS</v>
      </c>
      <c r="B42" s="51">
        <f t="shared" si="3"/>
        <v>5101</v>
      </c>
      <c r="C42" s="51">
        <f t="shared" si="4"/>
        <v>6908</v>
      </c>
      <c r="D42" s="51">
        <f t="shared" si="7"/>
        <v>18</v>
      </c>
      <c r="E42" s="50" t="str">
        <f t="shared" si="6"/>
        <v>CEUTA</v>
      </c>
      <c r="F42" s="50">
        <f t="shared" si="8"/>
        <v>327832</v>
      </c>
      <c r="G42" s="50">
        <f t="shared" si="9"/>
        <v>312830</v>
      </c>
    </row>
    <row r="43" spans="1:9" x14ac:dyDescent="0.25">
      <c r="A43" s="50" t="str">
        <f t="shared" si="5"/>
        <v>BAHÍA DE ALGECIRAS</v>
      </c>
      <c r="B43" s="51">
        <f t="shared" si="3"/>
        <v>1553582</v>
      </c>
      <c r="C43" s="51">
        <f t="shared" si="4"/>
        <v>1871040</v>
      </c>
      <c r="D43" s="51">
        <f t="shared" si="7"/>
        <v>1</v>
      </c>
      <c r="E43" s="50" t="str">
        <f t="shared" si="6"/>
        <v>SANTA CRUZ DE TENERIFE</v>
      </c>
      <c r="F43" s="50">
        <f t="shared" si="8"/>
        <v>323757</v>
      </c>
      <c r="G43" s="50">
        <f t="shared" si="9"/>
        <v>295345</v>
      </c>
    </row>
    <row r="44" spans="1:9" x14ac:dyDescent="0.25">
      <c r="A44" s="50" t="str">
        <f t="shared" si="5"/>
        <v>BAHÍA DE CÁDIZ</v>
      </c>
      <c r="B44" s="51">
        <f t="shared" si="3"/>
        <v>10576</v>
      </c>
      <c r="C44" s="51">
        <f t="shared" si="4"/>
        <v>8530</v>
      </c>
      <c r="D44" s="51">
        <f t="shared" si="7"/>
        <v>15</v>
      </c>
      <c r="E44" s="50" t="str">
        <f t="shared" si="6"/>
        <v>VALENCIA</v>
      </c>
      <c r="F44" s="50">
        <f t="shared" si="8"/>
        <v>128214</v>
      </c>
      <c r="G44" s="50">
        <f t="shared" si="9"/>
        <v>233410</v>
      </c>
    </row>
    <row r="45" spans="1:9" x14ac:dyDescent="0.25">
      <c r="A45" s="50" t="str">
        <f t="shared" si="5"/>
        <v>BALEARES</v>
      </c>
      <c r="B45" s="51">
        <f t="shared" si="3"/>
        <v>3028</v>
      </c>
      <c r="C45" s="51">
        <f t="shared" si="4"/>
        <v>3078</v>
      </c>
      <c r="D45" s="51">
        <f t="shared" si="7"/>
        <v>22</v>
      </c>
      <c r="E45" s="50" t="str">
        <f t="shared" si="6"/>
        <v>HUELVA</v>
      </c>
      <c r="F45" s="50">
        <f t="shared" si="8"/>
        <v>78725</v>
      </c>
      <c r="G45" s="50">
        <f t="shared" si="9"/>
        <v>76719</v>
      </c>
    </row>
    <row r="46" spans="1:9" x14ac:dyDescent="0.25">
      <c r="A46" s="50" t="str">
        <f t="shared" si="5"/>
        <v>BARCELONA</v>
      </c>
      <c r="B46" s="51">
        <f t="shared" si="3"/>
        <v>454901</v>
      </c>
      <c r="C46" s="51">
        <f t="shared" si="4"/>
        <v>465485</v>
      </c>
      <c r="D46" s="51">
        <f t="shared" si="7"/>
        <v>3</v>
      </c>
      <c r="E46" s="50" t="str">
        <f t="shared" si="6"/>
        <v>VIGO</v>
      </c>
      <c r="F46" s="50">
        <f t="shared" si="8"/>
        <v>46089</v>
      </c>
      <c r="G46" s="50">
        <f t="shared" si="9"/>
        <v>46004</v>
      </c>
    </row>
    <row r="47" spans="1:9" x14ac:dyDescent="0.25">
      <c r="A47" s="50" t="str">
        <f t="shared" si="5"/>
        <v>BILBAO</v>
      </c>
      <c r="B47" s="51">
        <f t="shared" si="3"/>
        <v>38049</v>
      </c>
      <c r="C47" s="51">
        <f t="shared" si="4"/>
        <v>33911</v>
      </c>
      <c r="D47" s="51">
        <f t="shared" si="7"/>
        <v>9</v>
      </c>
      <c r="E47" s="50" t="str">
        <f t="shared" si="6"/>
        <v>BILBAO</v>
      </c>
      <c r="F47" s="50">
        <f t="shared" si="8"/>
        <v>38049</v>
      </c>
      <c r="G47" s="50">
        <f t="shared" si="9"/>
        <v>33911</v>
      </c>
    </row>
    <row r="48" spans="1:9" x14ac:dyDescent="0.25">
      <c r="A48" s="50" t="str">
        <f t="shared" si="5"/>
        <v>CARTAGENA</v>
      </c>
      <c r="B48" s="51">
        <f t="shared" si="3"/>
        <v>0</v>
      </c>
      <c r="C48" s="51">
        <f t="shared" si="4"/>
        <v>3561</v>
      </c>
      <c r="D48" s="51">
        <f t="shared" si="7"/>
        <v>28</v>
      </c>
      <c r="E48" s="50" t="str">
        <f t="shared" si="6"/>
        <v>MÁLAGA</v>
      </c>
      <c r="F48" s="50">
        <f t="shared" si="8"/>
        <v>27322</v>
      </c>
      <c r="G48" s="50">
        <f t="shared" si="9"/>
        <v>15988</v>
      </c>
    </row>
    <row r="49" spans="1:7" x14ac:dyDescent="0.25">
      <c r="A49" s="50" t="str">
        <f t="shared" si="5"/>
        <v>CASTELLÓN</v>
      </c>
      <c r="B49" s="51">
        <f t="shared" si="3"/>
        <v>0</v>
      </c>
      <c r="C49" s="51">
        <f t="shared" si="4"/>
        <v>0</v>
      </c>
      <c r="D49" s="51">
        <f t="shared" si="7"/>
        <v>28</v>
      </c>
      <c r="E49" s="50" t="str">
        <f t="shared" si="6"/>
        <v>GIJÓN</v>
      </c>
      <c r="F49" s="50">
        <f t="shared" si="8"/>
        <v>27143</v>
      </c>
      <c r="G49" s="50">
        <f t="shared" si="9"/>
        <v>29053</v>
      </c>
    </row>
    <row r="50" spans="1:7" x14ac:dyDescent="0.25">
      <c r="A50" s="50" t="str">
        <f t="shared" si="5"/>
        <v>CEUTA</v>
      </c>
      <c r="B50" s="51">
        <f t="shared" si="3"/>
        <v>327832</v>
      </c>
      <c r="C50" s="51">
        <f t="shared" si="4"/>
        <v>312830</v>
      </c>
      <c r="D50" s="51">
        <f t="shared" si="7"/>
        <v>4</v>
      </c>
      <c r="E50" s="50" t="str">
        <f t="shared" si="6"/>
        <v>ALMERÍA</v>
      </c>
      <c r="F50" s="50">
        <f t="shared" si="8"/>
        <v>20100</v>
      </c>
      <c r="G50" s="50">
        <f t="shared" si="9"/>
        <v>15260</v>
      </c>
    </row>
    <row r="51" spans="1:7" x14ac:dyDescent="0.25">
      <c r="A51" s="50" t="str">
        <f t="shared" si="5"/>
        <v>FERROL-SAN CIBRAO</v>
      </c>
      <c r="B51" s="51">
        <f t="shared" si="3"/>
        <v>3632</v>
      </c>
      <c r="C51" s="51">
        <f t="shared" si="4"/>
        <v>2552</v>
      </c>
      <c r="D51" s="51">
        <f t="shared" si="7"/>
        <v>20</v>
      </c>
      <c r="E51" s="50" t="str">
        <f t="shared" si="6"/>
        <v>A CORUÑA</v>
      </c>
      <c r="F51" s="50">
        <f t="shared" si="8"/>
        <v>18436</v>
      </c>
      <c r="G51" s="50">
        <f t="shared" si="9"/>
        <v>15394</v>
      </c>
    </row>
    <row r="52" spans="1:7" x14ac:dyDescent="0.25">
      <c r="A52" s="50" t="str">
        <f t="shared" si="5"/>
        <v>GIJÓN</v>
      </c>
      <c r="B52" s="51">
        <f t="shared" si="3"/>
        <v>27143</v>
      </c>
      <c r="C52" s="51">
        <f t="shared" si="4"/>
        <v>29053</v>
      </c>
      <c r="D52" s="51">
        <f t="shared" si="7"/>
        <v>11</v>
      </c>
      <c r="E52" s="50" t="str">
        <f t="shared" si="6"/>
        <v>MOTRIL</v>
      </c>
      <c r="F52" s="50">
        <f t="shared" si="8"/>
        <v>12720</v>
      </c>
      <c r="G52" s="50">
        <f t="shared" si="9"/>
        <v>14217</v>
      </c>
    </row>
    <row r="53" spans="1:7" x14ac:dyDescent="0.25">
      <c r="A53" s="50" t="str">
        <f t="shared" si="5"/>
        <v>HUELVA</v>
      </c>
      <c r="B53" s="51">
        <f t="shared" si="3"/>
        <v>78725</v>
      </c>
      <c r="C53" s="51">
        <f t="shared" si="4"/>
        <v>76719</v>
      </c>
      <c r="D53" s="51">
        <f t="shared" si="7"/>
        <v>7</v>
      </c>
      <c r="E53" s="50" t="str">
        <f t="shared" si="6"/>
        <v>BAHÍA DE CÁDIZ</v>
      </c>
      <c r="F53" s="50">
        <f t="shared" si="8"/>
        <v>10576</v>
      </c>
      <c r="G53" s="50">
        <f t="shared" si="9"/>
        <v>8530</v>
      </c>
    </row>
    <row r="54" spans="1:7" x14ac:dyDescent="0.25">
      <c r="A54" s="50" t="str">
        <f t="shared" si="5"/>
        <v>LAS PALMAS</v>
      </c>
      <c r="B54" s="51">
        <f t="shared" si="3"/>
        <v>1321978</v>
      </c>
      <c r="C54" s="51">
        <f t="shared" si="4"/>
        <v>1399950</v>
      </c>
      <c r="D54" s="51">
        <f t="shared" si="7"/>
        <v>2</v>
      </c>
      <c r="E54" s="50" t="str">
        <f t="shared" si="6"/>
        <v>TARRAGONA</v>
      </c>
      <c r="F54" s="50">
        <f t="shared" si="8"/>
        <v>9409</v>
      </c>
      <c r="G54" s="50">
        <f t="shared" si="9"/>
        <v>7332</v>
      </c>
    </row>
    <row r="55" spans="1:7" x14ac:dyDescent="0.25">
      <c r="A55" s="50" t="str">
        <f t="shared" si="5"/>
        <v>MÁLAGA</v>
      </c>
      <c r="B55" s="51">
        <f t="shared" si="3"/>
        <v>27322</v>
      </c>
      <c r="C55" s="51">
        <f t="shared" si="4"/>
        <v>15988</v>
      </c>
      <c r="D55" s="51">
        <f t="shared" si="7"/>
        <v>10</v>
      </c>
      <c r="E55" s="50" t="str">
        <f t="shared" si="6"/>
        <v>MARÍN Y RÍA DE PONTEVEDRA</v>
      </c>
      <c r="F55" s="50">
        <f t="shared" si="8"/>
        <v>6307</v>
      </c>
      <c r="G55" s="50">
        <f t="shared" si="9"/>
        <v>7082</v>
      </c>
    </row>
    <row r="56" spans="1:7" x14ac:dyDescent="0.25">
      <c r="A56" s="50" t="str">
        <f t="shared" si="5"/>
        <v>MARÍN Y RÍA DE PONTEVEDRA</v>
      </c>
      <c r="B56" s="51">
        <f t="shared" si="3"/>
        <v>6307</v>
      </c>
      <c r="C56" s="51">
        <f t="shared" si="4"/>
        <v>7082</v>
      </c>
      <c r="D56" s="51">
        <f t="shared" si="7"/>
        <v>17</v>
      </c>
      <c r="E56" s="50" t="str">
        <f t="shared" si="6"/>
        <v>AVILÉS</v>
      </c>
      <c r="F56" s="50">
        <f t="shared" si="8"/>
        <v>5101</v>
      </c>
      <c r="G56" s="50">
        <f t="shared" si="9"/>
        <v>6908</v>
      </c>
    </row>
    <row r="57" spans="1:7" x14ac:dyDescent="0.25">
      <c r="A57" s="50" t="str">
        <f t="shared" si="5"/>
        <v>MELILLA</v>
      </c>
      <c r="B57" s="51">
        <f t="shared" si="3"/>
        <v>0</v>
      </c>
      <c r="C57" s="51">
        <f t="shared" si="4"/>
        <v>0</v>
      </c>
      <c r="D57" s="51">
        <f t="shared" si="7"/>
        <v>28</v>
      </c>
      <c r="E57" s="50" t="str">
        <f t="shared" si="6"/>
        <v>PASAIA</v>
      </c>
      <c r="F57" s="50">
        <f t="shared" si="8"/>
        <v>4504</v>
      </c>
      <c r="G57" s="50">
        <f t="shared" si="9"/>
        <v>4586</v>
      </c>
    </row>
    <row r="58" spans="1:7" x14ac:dyDescent="0.25">
      <c r="A58" s="50" t="str">
        <f t="shared" si="5"/>
        <v>MOTRIL</v>
      </c>
      <c r="B58" s="51">
        <f t="shared" si="3"/>
        <v>12720</v>
      </c>
      <c r="C58" s="51">
        <f t="shared" si="4"/>
        <v>14217</v>
      </c>
      <c r="D58" s="51">
        <f t="shared" si="7"/>
        <v>14</v>
      </c>
      <c r="E58" s="50" t="str">
        <f t="shared" si="6"/>
        <v>FERROL-SAN CIBRAO</v>
      </c>
      <c r="F58" s="50">
        <f t="shared" si="8"/>
        <v>3632</v>
      </c>
      <c r="G58" s="50">
        <f t="shared" si="9"/>
        <v>2552</v>
      </c>
    </row>
    <row r="59" spans="1:7" x14ac:dyDescent="0.25">
      <c r="A59" s="50" t="str">
        <f t="shared" si="5"/>
        <v>PASAIA</v>
      </c>
      <c r="B59" s="51">
        <f t="shared" si="3"/>
        <v>4504</v>
      </c>
      <c r="C59" s="51">
        <f t="shared" si="4"/>
        <v>4586</v>
      </c>
      <c r="D59" s="51">
        <f t="shared" si="7"/>
        <v>19</v>
      </c>
      <c r="E59" s="50" t="str">
        <f t="shared" si="6"/>
        <v>SANTANDER</v>
      </c>
      <c r="F59" s="50">
        <f t="shared" si="8"/>
        <v>3395</v>
      </c>
      <c r="G59" s="50">
        <f t="shared" si="9"/>
        <v>4327</v>
      </c>
    </row>
    <row r="60" spans="1:7" x14ac:dyDescent="0.25">
      <c r="A60" s="50" t="str">
        <f t="shared" si="5"/>
        <v>SANTA CRUZ DE TENERIFE</v>
      </c>
      <c r="B60" s="51">
        <f t="shared" si="3"/>
        <v>323757</v>
      </c>
      <c r="C60" s="51">
        <f t="shared" si="4"/>
        <v>295345</v>
      </c>
      <c r="D60" s="51">
        <f t="shared" si="7"/>
        <v>5</v>
      </c>
      <c r="E60" s="50" t="str">
        <f t="shared" si="6"/>
        <v>BALEARES</v>
      </c>
      <c r="F60" s="50">
        <f t="shared" si="8"/>
        <v>3028</v>
      </c>
      <c r="G60" s="50">
        <f t="shared" si="9"/>
        <v>3078</v>
      </c>
    </row>
    <row r="61" spans="1:7" x14ac:dyDescent="0.25">
      <c r="A61" s="50" t="str">
        <f t="shared" si="5"/>
        <v>SANTANDER</v>
      </c>
      <c r="B61" s="51">
        <f t="shared" si="3"/>
        <v>3395</v>
      </c>
      <c r="C61" s="51">
        <f t="shared" si="4"/>
        <v>4327</v>
      </c>
      <c r="D61" s="51">
        <f t="shared" si="7"/>
        <v>21</v>
      </c>
      <c r="E61" s="50" t="str">
        <f t="shared" si="6"/>
        <v>ALICANTE</v>
      </c>
      <c r="F61" s="50">
        <f t="shared" si="8"/>
        <v>1836</v>
      </c>
      <c r="G61" s="50">
        <f t="shared" si="9"/>
        <v>2261</v>
      </c>
    </row>
    <row r="62" spans="1:7" x14ac:dyDescent="0.25">
      <c r="A62" s="50" t="str">
        <f t="shared" si="5"/>
        <v>SEVILLA</v>
      </c>
      <c r="B62" s="51">
        <f t="shared" si="3"/>
        <v>0</v>
      </c>
      <c r="C62" s="51">
        <f t="shared" si="4"/>
        <v>0</v>
      </c>
      <c r="D62" s="51">
        <f t="shared" si="7"/>
        <v>28</v>
      </c>
      <c r="E62" s="50" t="str">
        <f t="shared" si="6"/>
        <v>VILAGARCÍA</v>
      </c>
      <c r="F62" s="50">
        <f t="shared" si="8"/>
        <v>221</v>
      </c>
      <c r="G62" s="50">
        <f t="shared" si="9"/>
        <v>487</v>
      </c>
    </row>
    <row r="63" spans="1:7" x14ac:dyDescent="0.25">
      <c r="A63" s="50" t="str">
        <f t="shared" si="5"/>
        <v>TARRAGONA</v>
      </c>
      <c r="B63" s="51">
        <f t="shared" si="3"/>
        <v>9409</v>
      </c>
      <c r="C63" s="51">
        <f t="shared" si="4"/>
        <v>7332</v>
      </c>
      <c r="D63" s="51">
        <f t="shared" si="7"/>
        <v>16</v>
      </c>
      <c r="E63" s="50" t="e">
        <f t="shared" si="6"/>
        <v>#N/A</v>
      </c>
      <c r="F63" s="50" t="e">
        <f t="shared" si="8"/>
        <v>#N/A</v>
      </c>
      <c r="G63" s="50" t="e">
        <f t="shared" si="9"/>
        <v>#N/A</v>
      </c>
    </row>
    <row r="64" spans="1:7" x14ac:dyDescent="0.25">
      <c r="A64" s="50" t="str">
        <f t="shared" si="5"/>
        <v>VALENCIA</v>
      </c>
      <c r="B64" s="51">
        <f t="shared" si="3"/>
        <v>128214</v>
      </c>
      <c r="C64" s="51">
        <f t="shared" si="4"/>
        <v>233410</v>
      </c>
      <c r="D64" s="51">
        <f t="shared" si="7"/>
        <v>6</v>
      </c>
      <c r="E64" s="50" t="e">
        <f t="shared" si="6"/>
        <v>#N/A</v>
      </c>
      <c r="F64" s="50" t="e">
        <f t="shared" si="8"/>
        <v>#N/A</v>
      </c>
      <c r="G64" s="50" t="e">
        <f t="shared" si="9"/>
        <v>#N/A</v>
      </c>
    </row>
    <row r="65" spans="1:7" x14ac:dyDescent="0.25">
      <c r="A65" s="50" t="str">
        <f t="shared" si="5"/>
        <v>VIGO</v>
      </c>
      <c r="B65" s="51">
        <f t="shared" si="3"/>
        <v>46089</v>
      </c>
      <c r="C65" s="51">
        <f t="shared" si="4"/>
        <v>46004</v>
      </c>
      <c r="D65" s="51">
        <f t="shared" si="7"/>
        <v>8</v>
      </c>
      <c r="E65" s="50" t="e">
        <f t="shared" si="6"/>
        <v>#N/A</v>
      </c>
      <c r="F65" s="50" t="e">
        <f t="shared" si="8"/>
        <v>#N/A</v>
      </c>
      <c r="G65" s="50" t="e">
        <f t="shared" si="9"/>
        <v>#N/A</v>
      </c>
    </row>
    <row r="66" spans="1:7" x14ac:dyDescent="0.25">
      <c r="A66" s="50" t="str">
        <f t="shared" si="5"/>
        <v>VILAGARCÍA</v>
      </c>
      <c r="B66" s="51">
        <f t="shared" si="3"/>
        <v>221</v>
      </c>
      <c r="C66" s="51">
        <f t="shared" si="4"/>
        <v>487</v>
      </c>
      <c r="D66" s="51">
        <f t="shared" si="7"/>
        <v>24</v>
      </c>
      <c r="E66" s="50" t="str">
        <f t="shared" si="6"/>
        <v>CARTAGENA</v>
      </c>
      <c r="F66" s="50">
        <f t="shared" si="8"/>
        <v>0</v>
      </c>
      <c r="G66" s="50">
        <f t="shared" si="9"/>
        <v>3561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A5:A6"/>
    <mergeCell ref="B5:C5"/>
    <mergeCell ref="D5:F5"/>
  </mergeCells>
  <pageMargins left="0.39370078740157483" right="0" top="0.51181102362204722" bottom="0.51181102362204722" header="0" footer="0.31496062992125984"/>
  <pageSetup paperSize="9" scale="91" fitToWidth="0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L68"/>
  <sheetViews>
    <sheetView zoomScaleNormal="100" workbookViewId="0">
      <selection activeCell="F22" sqref="F22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117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julio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44">
        <v>22301</v>
      </c>
      <c r="C7" s="44">
        <v>24760</v>
      </c>
      <c r="D7" s="44">
        <v>157804</v>
      </c>
      <c r="E7" s="44">
        <v>166342</v>
      </c>
      <c r="F7" s="11">
        <f>((E7*100)/D7)-100</f>
        <v>5.4105092393095191</v>
      </c>
      <c r="G7" s="1"/>
      <c r="H7" s="1"/>
      <c r="I7" s="1"/>
    </row>
    <row r="8" spans="1:12" x14ac:dyDescent="0.25">
      <c r="A8" s="12" t="s">
        <v>31</v>
      </c>
      <c r="B8" s="45">
        <v>0</v>
      </c>
      <c r="C8" s="45">
        <v>0</v>
      </c>
      <c r="D8" s="45">
        <v>0</v>
      </c>
      <c r="E8" s="45">
        <v>0</v>
      </c>
      <c r="F8" s="14"/>
      <c r="G8" s="1"/>
      <c r="H8" s="1"/>
      <c r="I8" s="1"/>
    </row>
    <row r="9" spans="1:12" x14ac:dyDescent="0.25">
      <c r="A9" s="9" t="s">
        <v>164</v>
      </c>
      <c r="B9" s="44">
        <v>0</v>
      </c>
      <c r="C9" s="44">
        <v>0</v>
      </c>
      <c r="D9" s="44">
        <v>0</v>
      </c>
      <c r="E9" s="44">
        <v>0</v>
      </c>
      <c r="F9" s="11"/>
      <c r="G9" s="1"/>
      <c r="H9" s="1"/>
      <c r="I9" s="1"/>
    </row>
    <row r="10" spans="1:12" x14ac:dyDescent="0.25">
      <c r="A10" s="12" t="s">
        <v>166</v>
      </c>
      <c r="B10" s="45">
        <v>0</v>
      </c>
      <c r="C10" s="45">
        <v>0</v>
      </c>
      <c r="D10" s="45">
        <v>0</v>
      </c>
      <c r="E10" s="45">
        <v>0</v>
      </c>
      <c r="F10" s="14"/>
      <c r="G10" s="1"/>
      <c r="H10" s="1"/>
      <c r="I10" s="1"/>
    </row>
    <row r="11" spans="1:12" x14ac:dyDescent="0.25">
      <c r="A11" s="9" t="s">
        <v>167</v>
      </c>
      <c r="B11" s="44">
        <v>249228</v>
      </c>
      <c r="C11" s="44">
        <v>233300</v>
      </c>
      <c r="D11" s="44">
        <v>1830693</v>
      </c>
      <c r="E11" s="44">
        <v>1503148</v>
      </c>
      <c r="F11" s="11">
        <f t="shared" ref="F11:F28" si="0">((E11*100)/D11)-100</f>
        <v>-17.891858438307239</v>
      </c>
      <c r="G11" s="1"/>
      <c r="H11" s="1"/>
      <c r="I11" s="1"/>
    </row>
    <row r="12" spans="1:12" x14ac:dyDescent="0.25">
      <c r="A12" s="12" t="s">
        <v>168</v>
      </c>
      <c r="B12" s="45">
        <v>0</v>
      </c>
      <c r="C12" s="45">
        <v>0</v>
      </c>
      <c r="D12" s="45">
        <v>0</v>
      </c>
      <c r="E12" s="45">
        <v>0</v>
      </c>
      <c r="F12" s="14"/>
      <c r="G12" s="1"/>
      <c r="H12" s="1"/>
      <c r="I12" s="1"/>
    </row>
    <row r="13" spans="1:12" x14ac:dyDescent="0.25">
      <c r="A13" s="9" t="s">
        <v>32</v>
      </c>
      <c r="B13" s="44">
        <v>53</v>
      </c>
      <c r="C13" s="44">
        <v>198</v>
      </c>
      <c r="D13" s="44">
        <v>247</v>
      </c>
      <c r="E13" s="44">
        <v>347</v>
      </c>
      <c r="F13" s="11">
        <f t="shared" si="0"/>
        <v>40.485829959514177</v>
      </c>
      <c r="G13" s="1"/>
      <c r="H13" s="1"/>
      <c r="I13" s="1"/>
    </row>
    <row r="14" spans="1:12" x14ac:dyDescent="0.25">
      <c r="A14" s="12" t="s">
        <v>33</v>
      </c>
      <c r="B14" s="45">
        <v>0</v>
      </c>
      <c r="C14" s="45">
        <v>0</v>
      </c>
      <c r="D14" s="45">
        <v>0</v>
      </c>
      <c r="E14" s="45">
        <v>0</v>
      </c>
      <c r="F14" s="14"/>
      <c r="G14" s="1"/>
      <c r="H14" s="1"/>
      <c r="I14" s="1"/>
    </row>
    <row r="15" spans="1:12" x14ac:dyDescent="0.25">
      <c r="A15" s="9" t="s">
        <v>34</v>
      </c>
      <c r="B15" s="44">
        <v>0</v>
      </c>
      <c r="C15" s="44">
        <v>0</v>
      </c>
      <c r="D15" s="44">
        <v>0</v>
      </c>
      <c r="E15" s="44">
        <v>0</v>
      </c>
      <c r="F15" s="11"/>
      <c r="G15" s="1"/>
      <c r="H15" s="1"/>
      <c r="I15" s="1"/>
    </row>
    <row r="16" spans="1:12" x14ac:dyDescent="0.25">
      <c r="A16" s="12" t="s">
        <v>35</v>
      </c>
      <c r="B16" s="45">
        <v>0</v>
      </c>
      <c r="C16" s="45">
        <v>0</v>
      </c>
      <c r="D16" s="45">
        <v>0</v>
      </c>
      <c r="E16" s="45">
        <v>0</v>
      </c>
      <c r="F16" s="14"/>
      <c r="G16" s="1"/>
      <c r="H16" s="1"/>
      <c r="I16" s="1"/>
    </row>
    <row r="17" spans="1:9" x14ac:dyDescent="0.25">
      <c r="A17" s="9" t="s">
        <v>169</v>
      </c>
      <c r="B17" s="44">
        <v>0</v>
      </c>
      <c r="C17" s="44">
        <v>0</v>
      </c>
      <c r="D17" s="44">
        <v>0</v>
      </c>
      <c r="E17" s="44">
        <v>0</v>
      </c>
      <c r="F17" s="11"/>
      <c r="G17" s="1"/>
      <c r="H17" s="1"/>
      <c r="I17" s="1"/>
    </row>
    <row r="18" spans="1:9" x14ac:dyDescent="0.25">
      <c r="A18" s="12" t="s">
        <v>36</v>
      </c>
      <c r="B18" s="45">
        <v>0</v>
      </c>
      <c r="C18" s="45">
        <v>0</v>
      </c>
      <c r="D18" s="45">
        <v>0</v>
      </c>
      <c r="E18" s="45">
        <v>0</v>
      </c>
      <c r="F18" s="14"/>
      <c r="G18" s="1"/>
      <c r="H18" s="1"/>
      <c r="I18" s="1"/>
    </row>
    <row r="19" spans="1:9" x14ac:dyDescent="0.25">
      <c r="A19" s="9" t="s">
        <v>37</v>
      </c>
      <c r="B19" s="44">
        <v>0</v>
      </c>
      <c r="C19" s="44">
        <v>0</v>
      </c>
      <c r="D19" s="44">
        <v>173</v>
      </c>
      <c r="E19" s="44">
        <v>2260</v>
      </c>
      <c r="F19" s="11">
        <f t="shared" si="0"/>
        <v>1206.3583815028901</v>
      </c>
      <c r="G19" s="1"/>
      <c r="H19" s="1"/>
      <c r="I19" s="1"/>
    </row>
    <row r="20" spans="1:9" x14ac:dyDescent="0.25">
      <c r="A20" s="12" t="s">
        <v>170</v>
      </c>
      <c r="B20" s="45">
        <v>0</v>
      </c>
      <c r="C20" s="45">
        <v>0</v>
      </c>
      <c r="D20" s="45">
        <v>0</v>
      </c>
      <c r="E20" s="45">
        <v>0</v>
      </c>
      <c r="F20" s="14"/>
      <c r="G20" s="1"/>
      <c r="H20" s="1"/>
      <c r="I20" s="1"/>
    </row>
    <row r="21" spans="1:9" x14ac:dyDescent="0.25">
      <c r="A21" s="9" t="s">
        <v>38</v>
      </c>
      <c r="B21" s="44">
        <v>0</v>
      </c>
      <c r="C21" s="44">
        <v>0</v>
      </c>
      <c r="D21" s="44">
        <v>20568</v>
      </c>
      <c r="E21" s="44">
        <v>5616</v>
      </c>
      <c r="F21" s="11">
        <f t="shared" si="0"/>
        <v>-72.69544924154026</v>
      </c>
      <c r="G21" s="1"/>
      <c r="H21" s="1"/>
      <c r="I21" s="1"/>
    </row>
    <row r="22" spans="1:9" x14ac:dyDescent="0.25">
      <c r="A22" s="12" t="s">
        <v>59</v>
      </c>
      <c r="B22" s="45">
        <v>0</v>
      </c>
      <c r="C22" s="45">
        <v>25</v>
      </c>
      <c r="D22" s="45">
        <v>0</v>
      </c>
      <c r="E22" s="45">
        <v>25</v>
      </c>
      <c r="F22" s="14"/>
      <c r="G22" s="1"/>
      <c r="H22" s="1"/>
      <c r="I22" s="1"/>
    </row>
    <row r="23" spans="1:9" x14ac:dyDescent="0.25">
      <c r="A23" s="9" t="s">
        <v>171</v>
      </c>
      <c r="B23" s="44">
        <v>0</v>
      </c>
      <c r="C23" s="44">
        <v>0</v>
      </c>
      <c r="D23" s="44">
        <v>0</v>
      </c>
      <c r="E23" s="44">
        <v>0</v>
      </c>
      <c r="F23" s="11"/>
      <c r="G23" s="1"/>
      <c r="H23" s="1"/>
      <c r="I23" s="1"/>
    </row>
    <row r="24" spans="1:9" x14ac:dyDescent="0.25">
      <c r="A24" s="12" t="s">
        <v>173</v>
      </c>
      <c r="B24" s="45">
        <v>0</v>
      </c>
      <c r="C24" s="45">
        <v>0</v>
      </c>
      <c r="D24" s="45">
        <v>0</v>
      </c>
      <c r="E24" s="45">
        <v>0</v>
      </c>
      <c r="F24" s="14"/>
      <c r="G24" s="1"/>
      <c r="H24" s="1"/>
      <c r="I24" s="1"/>
    </row>
    <row r="25" spans="1:9" x14ac:dyDescent="0.25">
      <c r="A25" s="9" t="s">
        <v>39</v>
      </c>
      <c r="B25" s="44">
        <v>0</v>
      </c>
      <c r="C25" s="44">
        <v>8</v>
      </c>
      <c r="D25" s="44">
        <v>0</v>
      </c>
      <c r="E25" s="44">
        <v>0</v>
      </c>
      <c r="F25" s="11"/>
      <c r="G25" s="1"/>
      <c r="H25" s="1"/>
      <c r="I25" s="1"/>
    </row>
    <row r="26" spans="1:9" x14ac:dyDescent="0.25">
      <c r="A26" s="12" t="s">
        <v>40</v>
      </c>
      <c r="B26" s="45">
        <v>0</v>
      </c>
      <c r="C26" s="45">
        <v>0</v>
      </c>
      <c r="D26" s="45">
        <v>0</v>
      </c>
      <c r="E26" s="45">
        <v>0</v>
      </c>
      <c r="F26" s="14"/>
      <c r="G26" s="1"/>
      <c r="H26" s="1"/>
      <c r="I26" s="1"/>
    </row>
    <row r="27" spans="1:9" x14ac:dyDescent="0.25">
      <c r="A27" s="9" t="s">
        <v>41</v>
      </c>
      <c r="B27" s="44">
        <v>0</v>
      </c>
      <c r="C27" s="44">
        <v>0</v>
      </c>
      <c r="D27" s="44">
        <v>0</v>
      </c>
      <c r="E27" s="44">
        <v>0</v>
      </c>
      <c r="F27" s="11"/>
      <c r="G27" s="1"/>
      <c r="H27" s="1"/>
      <c r="I27" s="1"/>
    </row>
    <row r="28" spans="1:9" x14ac:dyDescent="0.25">
      <c r="A28" s="12" t="s">
        <v>42</v>
      </c>
      <c r="B28" s="45">
        <v>166</v>
      </c>
      <c r="C28" s="45">
        <v>43</v>
      </c>
      <c r="D28" s="45">
        <v>1418</v>
      </c>
      <c r="E28" s="45">
        <v>472</v>
      </c>
      <c r="F28" s="14">
        <f t="shared" si="0"/>
        <v>-66.713681241184759</v>
      </c>
      <c r="G28" s="1"/>
      <c r="H28" s="1"/>
      <c r="I28" s="1"/>
    </row>
    <row r="29" spans="1:9" x14ac:dyDescent="0.25">
      <c r="A29" s="9" t="s">
        <v>43</v>
      </c>
      <c r="B29" s="44">
        <v>0</v>
      </c>
      <c r="C29" s="44">
        <v>0</v>
      </c>
      <c r="D29" s="44">
        <v>0</v>
      </c>
      <c r="E29" s="44">
        <v>0</v>
      </c>
      <c r="F29" s="11"/>
      <c r="G29" s="1"/>
      <c r="H29" s="1"/>
      <c r="I29" s="1"/>
    </row>
    <row r="30" spans="1:9" x14ac:dyDescent="0.25">
      <c r="A30" s="12" t="s">
        <v>44</v>
      </c>
      <c r="B30" s="45">
        <v>0</v>
      </c>
      <c r="C30" s="45">
        <v>0</v>
      </c>
      <c r="D30" s="45">
        <v>0</v>
      </c>
      <c r="E30" s="45">
        <v>0</v>
      </c>
      <c r="F30" s="14"/>
      <c r="G30" s="1"/>
      <c r="H30" s="1"/>
      <c r="I30" s="1"/>
    </row>
    <row r="31" spans="1:9" x14ac:dyDescent="0.25">
      <c r="A31" s="9" t="s">
        <v>45</v>
      </c>
      <c r="B31" s="44">
        <v>0</v>
      </c>
      <c r="C31" s="44">
        <v>0</v>
      </c>
      <c r="D31" s="44">
        <v>0</v>
      </c>
      <c r="E31" s="44">
        <v>0</v>
      </c>
      <c r="F31" s="11"/>
      <c r="G31" s="1"/>
      <c r="H31" s="1"/>
      <c r="I31" s="1"/>
    </row>
    <row r="32" spans="1:9" x14ac:dyDescent="0.25">
      <c r="A32" s="12" t="s">
        <v>46</v>
      </c>
      <c r="B32" s="45">
        <v>0</v>
      </c>
      <c r="C32" s="45">
        <v>0</v>
      </c>
      <c r="D32" s="45">
        <v>0</v>
      </c>
      <c r="E32" s="45">
        <v>0</v>
      </c>
      <c r="F32" s="14"/>
      <c r="G32" s="1"/>
      <c r="H32" s="1"/>
      <c r="I32" s="1"/>
    </row>
    <row r="33" spans="1:9" x14ac:dyDescent="0.25">
      <c r="A33" s="9" t="s">
        <v>47</v>
      </c>
      <c r="B33" s="44">
        <v>0</v>
      </c>
      <c r="C33" s="44">
        <v>1649</v>
      </c>
      <c r="D33" s="44">
        <v>0</v>
      </c>
      <c r="E33" s="44">
        <v>4457</v>
      </c>
      <c r="F33" s="11"/>
      <c r="G33" s="1"/>
      <c r="H33" s="1"/>
      <c r="I33" s="1"/>
    </row>
    <row r="34" spans="1:9" x14ac:dyDescent="0.25">
      <c r="A34" s="12" t="s">
        <v>172</v>
      </c>
      <c r="B34" s="45">
        <v>0</v>
      </c>
      <c r="C34" s="45">
        <v>0</v>
      </c>
      <c r="D34" s="45">
        <v>0</v>
      </c>
      <c r="E34" s="45">
        <v>0</v>
      </c>
      <c r="F34" s="14"/>
      <c r="G34" s="1"/>
      <c r="H34" s="1"/>
      <c r="I34" s="1"/>
    </row>
    <row r="35" spans="1:9" x14ac:dyDescent="0.25">
      <c r="A35" s="15" t="s">
        <v>48</v>
      </c>
      <c r="B35" s="16">
        <f>SUM(B7:B34)</f>
        <v>271748</v>
      </c>
      <c r="C35" s="16">
        <f t="shared" ref="C35:E35" si="1">SUM(C7:C34)</f>
        <v>259983</v>
      </c>
      <c r="D35" s="16">
        <f t="shared" si="1"/>
        <v>2010903</v>
      </c>
      <c r="E35" s="16">
        <f t="shared" si="1"/>
        <v>1682667</v>
      </c>
      <c r="F35" s="17">
        <f t="shared" ref="F35" si="2">((E35*100)/D35)-100</f>
        <v>-16.322816167661998</v>
      </c>
      <c r="G35" s="1"/>
      <c r="H35" s="1"/>
      <c r="I35" s="1"/>
    </row>
    <row r="36" spans="1:9" x14ac:dyDescent="0.25">
      <c r="A36" s="73" t="s">
        <v>121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  <c r="H38" s="91"/>
    </row>
    <row r="39" spans="1:9" x14ac:dyDescent="0.25">
      <c r="A39" s="50" t="str">
        <f t="shared" ref="A39:A66" si="5">A7</f>
        <v>A CORUÑA</v>
      </c>
      <c r="B39" s="51">
        <f t="shared" si="3"/>
        <v>166342</v>
      </c>
      <c r="C39" s="51">
        <f t="shared" si="4"/>
        <v>157804</v>
      </c>
      <c r="D39" s="51">
        <f>_xlfn.RANK.EQ(B39,$B$39:$B$66)+COUNTIF($B$39:$B$66,B39)-1</f>
        <v>2</v>
      </c>
      <c r="E39" s="50" t="str">
        <f t="shared" ref="E39:E47" si="6">INDEX($A$39:$B$66,MATCH(ROW()-38,$D$39:$D$66,0),1)</f>
        <v>BAHÍA DE ALGECIRAS</v>
      </c>
      <c r="F39" s="50">
        <f>LOOKUP(E39,$A$39:$A$66,$B$39:$B$66)</f>
        <v>1503148</v>
      </c>
      <c r="G39" s="50">
        <f>LOOKUP(E39,$A$39:$A$66,$C$39:$C$66)</f>
        <v>1830693</v>
      </c>
      <c r="H39" s="91"/>
    </row>
    <row r="40" spans="1:9" x14ac:dyDescent="0.25">
      <c r="A40" s="50" t="str">
        <f t="shared" si="5"/>
        <v>ALICANTE</v>
      </c>
      <c r="B40" s="51">
        <f t="shared" si="3"/>
        <v>0</v>
      </c>
      <c r="C40" s="51">
        <f t="shared" si="4"/>
        <v>0</v>
      </c>
      <c r="D40" s="51">
        <f t="shared" ref="D40:D66" si="7">_xlfn.RANK.EQ(B40,$B$39:$B$66)+COUNTIF($B$39:$B$66,B40)-1</f>
        <v>28</v>
      </c>
      <c r="E40" s="50" t="str">
        <f t="shared" si="6"/>
        <v>A CORUÑA</v>
      </c>
      <c r="F40" s="50">
        <f t="shared" ref="F40:F66" si="8">LOOKUP(E40,$A$39:$A$66,$B$39:$B$66)</f>
        <v>166342</v>
      </c>
      <c r="G40" s="50">
        <f t="shared" ref="G40:G66" si="9">LOOKUP(E40,$A$39:$A$66,$C$39:$C$66)</f>
        <v>157804</v>
      </c>
      <c r="H40" s="91"/>
    </row>
    <row r="41" spans="1:9" x14ac:dyDescent="0.25">
      <c r="A41" s="50" t="str">
        <f t="shared" si="5"/>
        <v>ALMERÍA</v>
      </c>
      <c r="B41" s="51">
        <f t="shared" si="3"/>
        <v>0</v>
      </c>
      <c r="C41" s="51">
        <f t="shared" si="4"/>
        <v>0</v>
      </c>
      <c r="D41" s="51">
        <f t="shared" si="7"/>
        <v>28</v>
      </c>
      <c r="E41" s="50" t="str">
        <f t="shared" si="6"/>
        <v>HUELVA</v>
      </c>
      <c r="F41" s="50">
        <f t="shared" si="8"/>
        <v>5616</v>
      </c>
      <c r="G41" s="50">
        <f t="shared" si="9"/>
        <v>20568</v>
      </c>
      <c r="H41" s="91"/>
    </row>
    <row r="42" spans="1:9" x14ac:dyDescent="0.25">
      <c r="A42" s="50" t="str">
        <f t="shared" si="5"/>
        <v>AVILÉS</v>
      </c>
      <c r="B42" s="51">
        <f t="shared" si="3"/>
        <v>0</v>
      </c>
      <c r="C42" s="51">
        <f t="shared" si="4"/>
        <v>0</v>
      </c>
      <c r="D42" s="51">
        <f t="shared" si="7"/>
        <v>28</v>
      </c>
      <c r="E42" s="50" t="str">
        <f t="shared" si="6"/>
        <v>VIGO</v>
      </c>
      <c r="F42" s="50">
        <f t="shared" si="8"/>
        <v>4457</v>
      </c>
      <c r="G42" s="50">
        <f t="shared" si="9"/>
        <v>0</v>
      </c>
      <c r="H42" s="91"/>
    </row>
    <row r="43" spans="1:9" x14ac:dyDescent="0.25">
      <c r="A43" s="50" t="str">
        <f t="shared" si="5"/>
        <v>BAHÍA DE ALGECIRAS</v>
      </c>
      <c r="B43" s="51">
        <f t="shared" si="3"/>
        <v>1503148</v>
      </c>
      <c r="C43" s="51">
        <f t="shared" si="4"/>
        <v>1830693</v>
      </c>
      <c r="D43" s="51">
        <f t="shared" si="7"/>
        <v>1</v>
      </c>
      <c r="E43" s="50" t="str">
        <f t="shared" si="6"/>
        <v>FERROL-SAN CIBRAO</v>
      </c>
      <c r="F43" s="50">
        <f t="shared" si="8"/>
        <v>2260</v>
      </c>
      <c r="G43" s="50">
        <f t="shared" si="9"/>
        <v>173</v>
      </c>
      <c r="H43" s="91"/>
    </row>
    <row r="44" spans="1:9" x14ac:dyDescent="0.25">
      <c r="A44" s="50" t="str">
        <f t="shared" si="5"/>
        <v>BAHÍA DE CÁDIZ</v>
      </c>
      <c r="B44" s="51">
        <f t="shared" si="3"/>
        <v>0</v>
      </c>
      <c r="C44" s="51">
        <f t="shared" si="4"/>
        <v>0</v>
      </c>
      <c r="D44" s="51">
        <f t="shared" si="7"/>
        <v>28</v>
      </c>
      <c r="E44" s="50" t="str">
        <f t="shared" si="6"/>
        <v>SANTA CRUZ DE TENERIFE</v>
      </c>
      <c r="F44" s="50">
        <f t="shared" si="8"/>
        <v>472</v>
      </c>
      <c r="G44" s="50">
        <f t="shared" si="9"/>
        <v>1418</v>
      </c>
      <c r="H44" s="91"/>
    </row>
    <row r="45" spans="1:9" x14ac:dyDescent="0.25">
      <c r="A45" s="50" t="str">
        <f t="shared" si="5"/>
        <v>BALEARES</v>
      </c>
      <c r="B45" s="51">
        <f t="shared" si="3"/>
        <v>347</v>
      </c>
      <c r="C45" s="51">
        <f t="shared" si="4"/>
        <v>247</v>
      </c>
      <c r="D45" s="51">
        <f t="shared" si="7"/>
        <v>7</v>
      </c>
      <c r="E45" s="50" t="str">
        <f t="shared" si="6"/>
        <v>BALEARES</v>
      </c>
      <c r="F45" s="50">
        <f t="shared" si="8"/>
        <v>347</v>
      </c>
      <c r="G45" s="50">
        <f t="shared" si="9"/>
        <v>247</v>
      </c>
      <c r="H45" s="91"/>
    </row>
    <row r="46" spans="1:9" x14ac:dyDescent="0.25">
      <c r="A46" s="50" t="str">
        <f t="shared" si="5"/>
        <v>BARCELONA</v>
      </c>
      <c r="B46" s="51">
        <f t="shared" si="3"/>
        <v>0</v>
      </c>
      <c r="C46" s="51">
        <f t="shared" si="4"/>
        <v>0</v>
      </c>
      <c r="D46" s="51">
        <f t="shared" si="7"/>
        <v>28</v>
      </c>
      <c r="E46" s="50" t="str">
        <f t="shared" si="6"/>
        <v>LAS PALMAS</v>
      </c>
      <c r="F46" s="50">
        <f t="shared" si="8"/>
        <v>25</v>
      </c>
      <c r="G46" s="50">
        <f t="shared" si="9"/>
        <v>0</v>
      </c>
      <c r="H46" s="91"/>
    </row>
    <row r="47" spans="1:9" x14ac:dyDescent="0.25">
      <c r="A47" s="50" t="str">
        <f t="shared" si="5"/>
        <v>BILBAO</v>
      </c>
      <c r="B47" s="51">
        <f t="shared" si="3"/>
        <v>0</v>
      </c>
      <c r="C47" s="51">
        <f t="shared" si="4"/>
        <v>0</v>
      </c>
      <c r="D47" s="51">
        <f t="shared" si="7"/>
        <v>28</v>
      </c>
      <c r="E47" s="50" t="e">
        <f t="shared" si="6"/>
        <v>#N/A</v>
      </c>
      <c r="F47" s="50" t="e">
        <f t="shared" si="8"/>
        <v>#N/A</v>
      </c>
      <c r="G47" s="50" t="e">
        <f t="shared" si="9"/>
        <v>#N/A</v>
      </c>
      <c r="H47" s="91"/>
    </row>
    <row r="48" spans="1:9" x14ac:dyDescent="0.25">
      <c r="A48" s="50" t="str">
        <f t="shared" si="5"/>
        <v>CARTAGENA</v>
      </c>
      <c r="B48" s="51">
        <f t="shared" si="3"/>
        <v>0</v>
      </c>
      <c r="C48" s="51">
        <f t="shared" si="4"/>
        <v>0</v>
      </c>
      <c r="D48" s="51">
        <f t="shared" si="7"/>
        <v>28</v>
      </c>
      <c r="E48" s="50" t="s">
        <v>39</v>
      </c>
      <c r="F48" s="50">
        <f t="shared" si="8"/>
        <v>0</v>
      </c>
      <c r="G48" s="50">
        <f t="shared" si="9"/>
        <v>0</v>
      </c>
      <c r="H48" s="91"/>
    </row>
    <row r="49" spans="1:8" x14ac:dyDescent="0.25">
      <c r="A49" s="50" t="str">
        <f t="shared" si="5"/>
        <v>CASTELLÓN</v>
      </c>
      <c r="B49" s="51">
        <f t="shared" si="3"/>
        <v>0</v>
      </c>
      <c r="C49" s="51">
        <f t="shared" si="4"/>
        <v>0</v>
      </c>
      <c r="D49" s="51">
        <f t="shared" si="7"/>
        <v>28</v>
      </c>
      <c r="E49" s="50" t="e">
        <f t="shared" ref="E49:E66" si="10">INDEX($A$39:$B$66,MATCH(ROW()-38,$D$39:$D$66,0),1)</f>
        <v>#N/A</v>
      </c>
      <c r="F49" s="50" t="e">
        <f t="shared" si="8"/>
        <v>#N/A</v>
      </c>
      <c r="G49" s="50" t="e">
        <f t="shared" si="9"/>
        <v>#N/A</v>
      </c>
      <c r="H49" s="91"/>
    </row>
    <row r="50" spans="1:8" x14ac:dyDescent="0.25">
      <c r="A50" s="50" t="str">
        <f t="shared" si="5"/>
        <v>CEUTA</v>
      </c>
      <c r="B50" s="51">
        <f t="shared" si="3"/>
        <v>0</v>
      </c>
      <c r="C50" s="51">
        <f t="shared" si="4"/>
        <v>0</v>
      </c>
      <c r="D50" s="51">
        <f t="shared" si="7"/>
        <v>28</v>
      </c>
      <c r="E50" s="50" t="e">
        <f t="shared" si="10"/>
        <v>#N/A</v>
      </c>
      <c r="F50" s="50" t="e">
        <f t="shared" si="8"/>
        <v>#N/A</v>
      </c>
      <c r="G50" s="50" t="e">
        <f t="shared" si="9"/>
        <v>#N/A</v>
      </c>
      <c r="H50" s="91"/>
    </row>
    <row r="51" spans="1:8" x14ac:dyDescent="0.25">
      <c r="A51" s="50" t="str">
        <f t="shared" si="5"/>
        <v>FERROL-SAN CIBRAO</v>
      </c>
      <c r="B51" s="51">
        <f t="shared" si="3"/>
        <v>2260</v>
      </c>
      <c r="C51" s="51">
        <f t="shared" si="4"/>
        <v>173</v>
      </c>
      <c r="D51" s="51">
        <f t="shared" si="7"/>
        <v>5</v>
      </c>
      <c r="E51" s="50" t="e">
        <f t="shared" si="10"/>
        <v>#N/A</v>
      </c>
      <c r="F51" s="50" t="e">
        <f t="shared" si="8"/>
        <v>#N/A</v>
      </c>
      <c r="G51" s="50" t="e">
        <f t="shared" si="9"/>
        <v>#N/A</v>
      </c>
      <c r="H51" s="91"/>
    </row>
    <row r="52" spans="1:8" x14ac:dyDescent="0.25">
      <c r="A52" s="50" t="str">
        <f t="shared" si="5"/>
        <v>GIJÓN</v>
      </c>
      <c r="B52" s="51">
        <f t="shared" si="3"/>
        <v>0</v>
      </c>
      <c r="C52" s="51">
        <f t="shared" si="4"/>
        <v>0</v>
      </c>
      <c r="D52" s="51">
        <f t="shared" si="7"/>
        <v>28</v>
      </c>
      <c r="E52" s="50" t="e">
        <f t="shared" si="10"/>
        <v>#N/A</v>
      </c>
      <c r="F52" s="50" t="e">
        <f t="shared" si="8"/>
        <v>#N/A</v>
      </c>
      <c r="G52" s="50" t="e">
        <f t="shared" si="9"/>
        <v>#N/A</v>
      </c>
      <c r="H52" s="91"/>
    </row>
    <row r="53" spans="1:8" x14ac:dyDescent="0.25">
      <c r="A53" s="50" t="str">
        <f t="shared" si="5"/>
        <v>HUELVA</v>
      </c>
      <c r="B53" s="51">
        <f t="shared" si="3"/>
        <v>5616</v>
      </c>
      <c r="C53" s="51">
        <f t="shared" si="4"/>
        <v>20568</v>
      </c>
      <c r="D53" s="51">
        <f t="shared" si="7"/>
        <v>3</v>
      </c>
      <c r="E53" s="50" t="e">
        <f t="shared" si="10"/>
        <v>#N/A</v>
      </c>
      <c r="F53" s="50" t="e">
        <f t="shared" si="8"/>
        <v>#N/A</v>
      </c>
      <c r="G53" s="50" t="e">
        <f t="shared" si="9"/>
        <v>#N/A</v>
      </c>
      <c r="H53" s="91"/>
    </row>
    <row r="54" spans="1:8" x14ac:dyDescent="0.25">
      <c r="A54" s="50" t="str">
        <f t="shared" si="5"/>
        <v>LAS PALMAS</v>
      </c>
      <c r="B54" s="51">
        <f t="shared" si="3"/>
        <v>25</v>
      </c>
      <c r="C54" s="51">
        <f t="shared" si="4"/>
        <v>0</v>
      </c>
      <c r="D54" s="51">
        <f t="shared" si="7"/>
        <v>8</v>
      </c>
      <c r="E54" s="50" t="e">
        <f t="shared" si="10"/>
        <v>#N/A</v>
      </c>
      <c r="F54" s="50" t="e">
        <f t="shared" si="8"/>
        <v>#N/A</v>
      </c>
      <c r="G54" s="50" t="e">
        <f t="shared" si="9"/>
        <v>#N/A</v>
      </c>
      <c r="H54" s="91"/>
    </row>
    <row r="55" spans="1:8" x14ac:dyDescent="0.25">
      <c r="A55" s="50" t="str">
        <f t="shared" si="5"/>
        <v>MÁLAGA</v>
      </c>
      <c r="B55" s="51">
        <f t="shared" si="3"/>
        <v>0</v>
      </c>
      <c r="C55" s="51">
        <f t="shared" si="4"/>
        <v>0</v>
      </c>
      <c r="D55" s="51">
        <f t="shared" si="7"/>
        <v>28</v>
      </c>
      <c r="E55" s="50" t="e">
        <f t="shared" si="10"/>
        <v>#N/A</v>
      </c>
      <c r="F55" s="50" t="e">
        <f t="shared" si="8"/>
        <v>#N/A</v>
      </c>
      <c r="G55" s="50" t="e">
        <f t="shared" si="9"/>
        <v>#N/A</v>
      </c>
      <c r="H55" s="91"/>
    </row>
    <row r="56" spans="1:8" x14ac:dyDescent="0.25">
      <c r="A56" s="50" t="str">
        <f t="shared" si="5"/>
        <v>MARÍN Y RÍA DE PONTEVEDRA</v>
      </c>
      <c r="B56" s="51">
        <f t="shared" si="3"/>
        <v>0</v>
      </c>
      <c r="C56" s="51">
        <f t="shared" si="4"/>
        <v>0</v>
      </c>
      <c r="D56" s="51">
        <f t="shared" si="7"/>
        <v>28</v>
      </c>
      <c r="E56" s="50" t="e">
        <f t="shared" si="10"/>
        <v>#N/A</v>
      </c>
      <c r="F56" s="50" t="e">
        <f t="shared" si="8"/>
        <v>#N/A</v>
      </c>
      <c r="G56" s="50" t="e">
        <f t="shared" si="9"/>
        <v>#N/A</v>
      </c>
      <c r="H56" s="91"/>
    </row>
    <row r="57" spans="1:8" x14ac:dyDescent="0.25">
      <c r="A57" s="50" t="str">
        <f t="shared" si="5"/>
        <v>MELILLA</v>
      </c>
      <c r="B57" s="51">
        <f t="shared" si="3"/>
        <v>0</v>
      </c>
      <c r="C57" s="51">
        <f t="shared" si="4"/>
        <v>0</v>
      </c>
      <c r="D57" s="51">
        <f t="shared" si="7"/>
        <v>28</v>
      </c>
      <c r="E57" s="50" t="e">
        <f t="shared" si="10"/>
        <v>#N/A</v>
      </c>
      <c r="F57" s="50" t="e">
        <f t="shared" si="8"/>
        <v>#N/A</v>
      </c>
      <c r="G57" s="50" t="e">
        <f t="shared" si="9"/>
        <v>#N/A</v>
      </c>
      <c r="H57" s="91"/>
    </row>
    <row r="58" spans="1:8" x14ac:dyDescent="0.25">
      <c r="A58" s="50" t="str">
        <f t="shared" si="5"/>
        <v>MOTRIL</v>
      </c>
      <c r="B58" s="51">
        <f t="shared" si="3"/>
        <v>0</v>
      </c>
      <c r="C58" s="51">
        <f t="shared" si="4"/>
        <v>0</v>
      </c>
      <c r="D58" s="51">
        <f t="shared" si="7"/>
        <v>28</v>
      </c>
      <c r="E58" s="50" t="e">
        <f t="shared" si="10"/>
        <v>#N/A</v>
      </c>
      <c r="F58" s="50" t="e">
        <f t="shared" si="8"/>
        <v>#N/A</v>
      </c>
      <c r="G58" s="50" t="e">
        <f t="shared" si="9"/>
        <v>#N/A</v>
      </c>
      <c r="H58" s="91"/>
    </row>
    <row r="59" spans="1:8" x14ac:dyDescent="0.25">
      <c r="A59" s="50" t="str">
        <f t="shared" si="5"/>
        <v>PASAIA</v>
      </c>
      <c r="B59" s="51">
        <f t="shared" si="3"/>
        <v>0</v>
      </c>
      <c r="C59" s="51">
        <f t="shared" si="4"/>
        <v>0</v>
      </c>
      <c r="D59" s="51">
        <f t="shared" si="7"/>
        <v>28</v>
      </c>
      <c r="E59" s="50" t="e">
        <f t="shared" si="10"/>
        <v>#N/A</v>
      </c>
      <c r="F59" s="50" t="e">
        <f t="shared" si="8"/>
        <v>#N/A</v>
      </c>
      <c r="G59" s="50" t="e">
        <f t="shared" si="9"/>
        <v>#N/A</v>
      </c>
      <c r="H59" s="91"/>
    </row>
    <row r="60" spans="1:8" x14ac:dyDescent="0.25">
      <c r="A60" s="50" t="str">
        <f t="shared" si="5"/>
        <v>SANTA CRUZ DE TENERIFE</v>
      </c>
      <c r="B60" s="51">
        <f t="shared" si="3"/>
        <v>472</v>
      </c>
      <c r="C60" s="51">
        <f t="shared" si="4"/>
        <v>1418</v>
      </c>
      <c r="D60" s="51">
        <f t="shared" si="7"/>
        <v>6</v>
      </c>
      <c r="E60" s="50" t="e">
        <f t="shared" si="10"/>
        <v>#N/A</v>
      </c>
      <c r="F60" s="50" t="e">
        <f t="shared" si="8"/>
        <v>#N/A</v>
      </c>
      <c r="G60" s="50" t="e">
        <f t="shared" si="9"/>
        <v>#N/A</v>
      </c>
      <c r="H60" s="91"/>
    </row>
    <row r="61" spans="1:8" x14ac:dyDescent="0.25">
      <c r="A61" s="50" t="str">
        <f t="shared" si="5"/>
        <v>SANTANDER</v>
      </c>
      <c r="B61" s="51">
        <f t="shared" si="3"/>
        <v>0</v>
      </c>
      <c r="C61" s="51">
        <f t="shared" si="4"/>
        <v>0</v>
      </c>
      <c r="D61" s="51">
        <f t="shared" si="7"/>
        <v>28</v>
      </c>
      <c r="E61" s="50" t="e">
        <f t="shared" si="10"/>
        <v>#N/A</v>
      </c>
      <c r="F61" s="50" t="e">
        <f t="shared" si="8"/>
        <v>#N/A</v>
      </c>
      <c r="G61" s="50" t="e">
        <f t="shared" si="9"/>
        <v>#N/A</v>
      </c>
      <c r="H61" s="91"/>
    </row>
    <row r="62" spans="1:8" x14ac:dyDescent="0.25">
      <c r="A62" s="50" t="str">
        <f t="shared" si="5"/>
        <v>SEVILLA</v>
      </c>
      <c r="B62" s="51">
        <f t="shared" si="3"/>
        <v>0</v>
      </c>
      <c r="C62" s="51">
        <f t="shared" si="4"/>
        <v>0</v>
      </c>
      <c r="D62" s="51">
        <f t="shared" si="7"/>
        <v>28</v>
      </c>
      <c r="E62" s="50" t="e">
        <f t="shared" si="10"/>
        <v>#N/A</v>
      </c>
      <c r="F62" s="50" t="e">
        <f t="shared" si="8"/>
        <v>#N/A</v>
      </c>
      <c r="G62" s="50" t="e">
        <f t="shared" si="9"/>
        <v>#N/A</v>
      </c>
      <c r="H62" s="91"/>
    </row>
    <row r="63" spans="1:8" x14ac:dyDescent="0.25">
      <c r="A63" s="50" t="str">
        <f t="shared" si="5"/>
        <v>TARRAGONA</v>
      </c>
      <c r="B63" s="51">
        <f t="shared" si="3"/>
        <v>0</v>
      </c>
      <c r="C63" s="51">
        <f t="shared" si="4"/>
        <v>0</v>
      </c>
      <c r="D63" s="51">
        <f t="shared" si="7"/>
        <v>28</v>
      </c>
      <c r="E63" s="50" t="e">
        <f t="shared" si="10"/>
        <v>#N/A</v>
      </c>
      <c r="F63" s="50" t="e">
        <f t="shared" si="8"/>
        <v>#N/A</v>
      </c>
      <c r="G63" s="50" t="e">
        <f t="shared" si="9"/>
        <v>#N/A</v>
      </c>
      <c r="H63" s="91"/>
    </row>
    <row r="64" spans="1:8" x14ac:dyDescent="0.25">
      <c r="A64" s="50" t="str">
        <f t="shared" si="5"/>
        <v>VALENCIA</v>
      </c>
      <c r="B64" s="51">
        <f t="shared" si="3"/>
        <v>0</v>
      </c>
      <c r="C64" s="51">
        <f t="shared" si="4"/>
        <v>0</v>
      </c>
      <c r="D64" s="51">
        <f t="shared" si="7"/>
        <v>28</v>
      </c>
      <c r="E64" s="50" t="e">
        <f t="shared" si="10"/>
        <v>#N/A</v>
      </c>
      <c r="F64" s="50" t="e">
        <f t="shared" si="8"/>
        <v>#N/A</v>
      </c>
      <c r="G64" s="50" t="e">
        <f t="shared" si="9"/>
        <v>#N/A</v>
      </c>
      <c r="H64" s="91"/>
    </row>
    <row r="65" spans="1:8" x14ac:dyDescent="0.25">
      <c r="A65" s="50" t="str">
        <f t="shared" si="5"/>
        <v>VIGO</v>
      </c>
      <c r="B65" s="51">
        <f t="shared" si="3"/>
        <v>4457</v>
      </c>
      <c r="C65" s="51">
        <f t="shared" si="4"/>
        <v>0</v>
      </c>
      <c r="D65" s="51">
        <f t="shared" si="7"/>
        <v>4</v>
      </c>
      <c r="E65" s="50" t="e">
        <f t="shared" si="10"/>
        <v>#N/A</v>
      </c>
      <c r="F65" s="50" t="e">
        <f t="shared" si="8"/>
        <v>#N/A</v>
      </c>
      <c r="G65" s="50" t="e">
        <f t="shared" si="9"/>
        <v>#N/A</v>
      </c>
      <c r="H65" s="91"/>
    </row>
    <row r="66" spans="1:8" x14ac:dyDescent="0.25">
      <c r="A66" s="50" t="str">
        <f t="shared" si="5"/>
        <v>VILAGARCÍA</v>
      </c>
      <c r="B66" s="51">
        <f t="shared" si="3"/>
        <v>0</v>
      </c>
      <c r="C66" s="51">
        <f t="shared" si="4"/>
        <v>0</v>
      </c>
      <c r="D66" s="51">
        <f t="shared" si="7"/>
        <v>28</v>
      </c>
      <c r="E66" s="50" t="str">
        <f t="shared" si="10"/>
        <v>ALICANTE</v>
      </c>
      <c r="F66" s="50">
        <f t="shared" si="8"/>
        <v>0</v>
      </c>
      <c r="G66" s="50">
        <f t="shared" si="9"/>
        <v>0</v>
      </c>
      <c r="H66" s="91"/>
    </row>
    <row r="67" spans="1:8" x14ac:dyDescent="0.25">
      <c r="A67" s="91"/>
      <c r="B67" s="91"/>
      <c r="C67" s="91"/>
      <c r="D67" s="91"/>
      <c r="E67" s="91"/>
      <c r="F67" s="91"/>
      <c r="G67" s="91"/>
      <c r="H67" s="91"/>
    </row>
    <row r="68" spans="1:8" x14ac:dyDescent="0.25">
      <c r="A68" s="92"/>
      <c r="B68" s="93"/>
      <c r="C68" s="93"/>
      <c r="D68" s="93"/>
      <c r="E68" s="93"/>
      <c r="F68" s="94"/>
      <c r="G68" s="91"/>
      <c r="H68" s="91"/>
    </row>
  </sheetData>
  <mergeCells count="3">
    <mergeCell ref="A5:A6"/>
    <mergeCell ref="B5:C5"/>
    <mergeCell ref="D5:F5"/>
  </mergeCells>
  <pageMargins left="0.39370078740157483" right="0" top="0.51181102362204722" bottom="0.51181102362204722" header="0" footer="0.31496062992125984"/>
  <pageSetup paperSize="9" scale="91" fitToHeight="0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L68"/>
  <sheetViews>
    <sheetView workbookViewId="0">
      <selection activeCell="F34" sqref="F34"/>
    </sheetView>
  </sheetViews>
  <sheetFormatPr baseColWidth="10" defaultRowHeight="15" x14ac:dyDescent="0.25"/>
  <cols>
    <col min="1" max="1" width="21.28515625" bestFit="1" customWidth="1"/>
    <col min="6" max="6" width="7.85546875" customWidth="1"/>
  </cols>
  <sheetData>
    <row r="1" spans="1:12" s="2" customFormat="1" ht="22.5" customHeight="1" x14ac:dyDescent="0.35">
      <c r="F1" s="3" t="s">
        <v>138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julio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34">
        <v>6201</v>
      </c>
      <c r="C7" s="34">
        <v>0</v>
      </c>
      <c r="D7" s="34">
        <v>7521</v>
      </c>
      <c r="E7" s="34">
        <v>0</v>
      </c>
      <c r="F7" s="11">
        <f>((E7*100)/D7)-100</f>
        <v>-100</v>
      </c>
      <c r="G7" s="1"/>
      <c r="H7" s="1"/>
      <c r="I7" s="1"/>
    </row>
    <row r="8" spans="1:12" x14ac:dyDescent="0.25">
      <c r="A8" s="12" t="s">
        <v>31</v>
      </c>
      <c r="B8" s="35">
        <v>3482</v>
      </c>
      <c r="C8" s="35">
        <v>4872</v>
      </c>
      <c r="D8" s="35">
        <v>43990</v>
      </c>
      <c r="E8" s="35">
        <v>25392</v>
      </c>
      <c r="F8" s="14">
        <f t="shared" ref="F8:F33" si="0">((E8*100)/D8)-100</f>
        <v>-42.277790406910661</v>
      </c>
      <c r="G8" s="1"/>
      <c r="H8" s="1"/>
      <c r="I8" s="1"/>
    </row>
    <row r="9" spans="1:12" x14ac:dyDescent="0.25">
      <c r="A9" s="9" t="s">
        <v>164</v>
      </c>
      <c r="B9" s="34">
        <v>56</v>
      </c>
      <c r="C9" s="34">
        <v>0</v>
      </c>
      <c r="D9" s="34">
        <v>348</v>
      </c>
      <c r="E9" s="34">
        <v>190</v>
      </c>
      <c r="F9" s="19">
        <f t="shared" si="0"/>
        <v>-45.402298850574709</v>
      </c>
      <c r="G9" s="1"/>
      <c r="H9" s="1"/>
      <c r="I9" s="1"/>
    </row>
    <row r="10" spans="1:12" x14ac:dyDescent="0.25">
      <c r="A10" s="12" t="s">
        <v>166</v>
      </c>
      <c r="B10" s="35">
        <v>1599</v>
      </c>
      <c r="C10" s="35">
        <v>5895</v>
      </c>
      <c r="D10" s="35">
        <v>39254</v>
      </c>
      <c r="E10" s="35">
        <v>26674</v>
      </c>
      <c r="F10" s="14">
        <f t="shared" si="0"/>
        <v>-32.047689407448928</v>
      </c>
      <c r="G10" s="1"/>
      <c r="H10" s="1"/>
      <c r="I10" s="1"/>
    </row>
    <row r="11" spans="1:12" x14ac:dyDescent="0.25">
      <c r="A11" s="9" t="s">
        <v>167</v>
      </c>
      <c r="B11" s="34">
        <v>5573509</v>
      </c>
      <c r="C11" s="34">
        <v>5005864</v>
      </c>
      <c r="D11" s="34">
        <v>38858652</v>
      </c>
      <c r="E11" s="34">
        <v>36181842</v>
      </c>
      <c r="F11" s="19">
        <f t="shared" si="0"/>
        <v>-6.888581724348029</v>
      </c>
      <c r="G11" s="1"/>
      <c r="H11" s="1"/>
      <c r="I11" s="1"/>
    </row>
    <row r="12" spans="1:12" x14ac:dyDescent="0.25">
      <c r="A12" s="12" t="s">
        <v>168</v>
      </c>
      <c r="B12" s="35">
        <v>35162</v>
      </c>
      <c r="C12" s="35">
        <v>52222</v>
      </c>
      <c r="D12" s="35">
        <v>370166</v>
      </c>
      <c r="E12" s="35">
        <v>295154</v>
      </c>
      <c r="F12" s="14">
        <f t="shared" si="0"/>
        <v>-20.264421908008842</v>
      </c>
      <c r="G12" s="1"/>
      <c r="H12" s="1"/>
      <c r="I12" s="1"/>
    </row>
    <row r="13" spans="1:12" x14ac:dyDescent="0.25">
      <c r="A13" s="9" t="s">
        <v>32</v>
      </c>
      <c r="B13" s="34">
        <v>0</v>
      </c>
      <c r="C13" s="34">
        <v>16745</v>
      </c>
      <c r="D13" s="34">
        <v>82</v>
      </c>
      <c r="E13" s="34">
        <v>54479</v>
      </c>
      <c r="F13" s="11">
        <f t="shared" si="0"/>
        <v>66337.804878048773</v>
      </c>
      <c r="G13" s="1"/>
      <c r="H13" s="1"/>
      <c r="I13" s="1"/>
    </row>
    <row r="14" spans="1:12" x14ac:dyDescent="0.25">
      <c r="A14" s="12" t="s">
        <v>33</v>
      </c>
      <c r="B14" s="35">
        <v>1059700</v>
      </c>
      <c r="C14" s="35">
        <v>1900938</v>
      </c>
      <c r="D14" s="35">
        <v>5471036</v>
      </c>
      <c r="E14" s="35">
        <v>9775747</v>
      </c>
      <c r="F14" s="14">
        <f t="shared" si="0"/>
        <v>78.681825526280591</v>
      </c>
      <c r="G14" s="1"/>
      <c r="H14" s="1"/>
      <c r="I14" s="1"/>
    </row>
    <row r="15" spans="1:12" x14ac:dyDescent="0.25">
      <c r="A15" s="9" t="s">
        <v>34</v>
      </c>
      <c r="B15" s="34">
        <v>1046</v>
      </c>
      <c r="C15" s="34">
        <v>1492</v>
      </c>
      <c r="D15" s="34">
        <v>33876</v>
      </c>
      <c r="E15" s="34">
        <v>24317</v>
      </c>
      <c r="F15" s="11">
        <f t="shared" si="0"/>
        <v>-28.217617192112414</v>
      </c>
      <c r="G15" s="1"/>
      <c r="H15" s="1"/>
      <c r="I15" s="1"/>
    </row>
    <row r="16" spans="1:12" x14ac:dyDescent="0.25">
      <c r="A16" s="12" t="s">
        <v>35</v>
      </c>
      <c r="B16" s="35">
        <v>0</v>
      </c>
      <c r="C16" s="35">
        <v>41</v>
      </c>
      <c r="D16" s="35">
        <v>3688</v>
      </c>
      <c r="E16" s="35">
        <v>41</v>
      </c>
      <c r="F16" s="14">
        <f t="shared" si="0"/>
        <v>-98.888286334056403</v>
      </c>
      <c r="G16" s="1"/>
      <c r="H16" s="1"/>
      <c r="I16" s="1"/>
    </row>
    <row r="17" spans="1:9" x14ac:dyDescent="0.25">
      <c r="A17" s="9" t="s">
        <v>169</v>
      </c>
      <c r="B17" s="34">
        <v>15466</v>
      </c>
      <c r="C17" s="34">
        <v>54097</v>
      </c>
      <c r="D17" s="34">
        <v>102496</v>
      </c>
      <c r="E17" s="34">
        <v>389894</v>
      </c>
      <c r="F17" s="11">
        <f t="shared" si="0"/>
        <v>280.39923509210115</v>
      </c>
      <c r="G17" s="1"/>
      <c r="H17" s="1"/>
      <c r="I17" s="1"/>
    </row>
    <row r="18" spans="1:9" x14ac:dyDescent="0.25">
      <c r="A18" s="12" t="s">
        <v>36</v>
      </c>
      <c r="B18" s="35">
        <v>0</v>
      </c>
      <c r="C18" s="35">
        <v>0</v>
      </c>
      <c r="D18" s="35">
        <v>15173</v>
      </c>
      <c r="E18" s="35">
        <v>0</v>
      </c>
      <c r="F18" s="14">
        <f t="shared" si="0"/>
        <v>-100</v>
      </c>
      <c r="G18" s="1"/>
      <c r="H18" s="1"/>
      <c r="I18" s="1"/>
    </row>
    <row r="19" spans="1:9" x14ac:dyDescent="0.25">
      <c r="A19" s="9" t="s">
        <v>37</v>
      </c>
      <c r="B19" s="34">
        <v>0</v>
      </c>
      <c r="C19" s="34">
        <v>0</v>
      </c>
      <c r="D19" s="34">
        <v>0</v>
      </c>
      <c r="E19" s="34">
        <v>1260</v>
      </c>
      <c r="F19" s="19"/>
      <c r="G19" s="1"/>
      <c r="H19" s="1"/>
      <c r="I19" s="1"/>
    </row>
    <row r="20" spans="1:9" x14ac:dyDescent="0.25">
      <c r="A20" s="12" t="s">
        <v>170</v>
      </c>
      <c r="B20" s="35">
        <v>11164</v>
      </c>
      <c r="C20" s="35">
        <v>14863</v>
      </c>
      <c r="D20" s="35">
        <v>106198</v>
      </c>
      <c r="E20" s="35">
        <v>82932</v>
      </c>
      <c r="F20" s="14">
        <f t="shared" si="0"/>
        <v>-21.908133863161268</v>
      </c>
      <c r="G20" s="1"/>
      <c r="H20" s="1"/>
      <c r="I20" s="1"/>
    </row>
    <row r="21" spans="1:9" x14ac:dyDescent="0.25">
      <c r="A21" s="9" t="s">
        <v>38</v>
      </c>
      <c r="B21" s="34">
        <v>208193</v>
      </c>
      <c r="C21" s="34">
        <v>134823</v>
      </c>
      <c r="D21" s="34">
        <v>1448602</v>
      </c>
      <c r="E21" s="34">
        <v>1410919</v>
      </c>
      <c r="F21" s="11">
        <f t="shared" si="0"/>
        <v>-2.6013356325616002</v>
      </c>
      <c r="G21" s="1"/>
      <c r="H21" s="1"/>
      <c r="I21" s="1"/>
    </row>
    <row r="22" spans="1:9" x14ac:dyDescent="0.25">
      <c r="A22" s="12" t="s">
        <v>59</v>
      </c>
      <c r="B22" s="35">
        <v>716662</v>
      </c>
      <c r="C22" s="35">
        <v>943028</v>
      </c>
      <c r="D22" s="35">
        <v>4243880</v>
      </c>
      <c r="E22" s="35">
        <v>5756757</v>
      </c>
      <c r="F22" s="14">
        <f t="shared" si="0"/>
        <v>35.648439635427962</v>
      </c>
      <c r="G22" s="1"/>
      <c r="H22" s="1"/>
      <c r="I22" s="1"/>
    </row>
    <row r="23" spans="1:9" x14ac:dyDescent="0.25">
      <c r="A23" s="9" t="s">
        <v>171</v>
      </c>
      <c r="B23" s="34">
        <v>77964</v>
      </c>
      <c r="C23" s="34">
        <v>8758</v>
      </c>
      <c r="D23" s="34">
        <v>137332</v>
      </c>
      <c r="E23" s="34">
        <v>149830</v>
      </c>
      <c r="F23" s="11">
        <f t="shared" si="0"/>
        <v>9.1005737919785616</v>
      </c>
      <c r="G23" s="1"/>
      <c r="H23" s="1"/>
      <c r="I23" s="1"/>
    </row>
    <row r="24" spans="1:9" x14ac:dyDescent="0.25">
      <c r="A24" s="12" t="s">
        <v>173</v>
      </c>
      <c r="B24" s="35">
        <v>923</v>
      </c>
      <c r="C24" s="35">
        <v>8418</v>
      </c>
      <c r="D24" s="35">
        <v>2792</v>
      </c>
      <c r="E24" s="35">
        <v>70395</v>
      </c>
      <c r="F24" s="14">
        <f t="shared" si="0"/>
        <v>2421.3108882521492</v>
      </c>
      <c r="G24" s="1"/>
      <c r="H24" s="1"/>
      <c r="I24" s="1"/>
    </row>
    <row r="25" spans="1:9" x14ac:dyDescent="0.25">
      <c r="A25" s="9" t="s">
        <v>39</v>
      </c>
      <c r="B25" s="34">
        <v>0</v>
      </c>
      <c r="C25" s="34">
        <v>0</v>
      </c>
      <c r="D25" s="34">
        <v>8</v>
      </c>
      <c r="E25" s="34">
        <v>58</v>
      </c>
      <c r="F25" s="19">
        <f t="shared" si="0"/>
        <v>625</v>
      </c>
      <c r="G25" s="1"/>
      <c r="H25" s="1"/>
      <c r="I25" s="1"/>
    </row>
    <row r="26" spans="1:9" x14ac:dyDescent="0.25">
      <c r="A26" s="12" t="s">
        <v>40</v>
      </c>
      <c r="B26" s="35">
        <v>0</v>
      </c>
      <c r="C26" s="35">
        <v>0</v>
      </c>
      <c r="D26" s="35">
        <v>108</v>
      </c>
      <c r="E26" s="35">
        <v>0</v>
      </c>
      <c r="F26" s="14">
        <f t="shared" si="0"/>
        <v>-100</v>
      </c>
      <c r="G26" s="1"/>
      <c r="H26" s="1"/>
      <c r="I26" s="1"/>
    </row>
    <row r="27" spans="1:9" x14ac:dyDescent="0.25">
      <c r="A27" s="9" t="s">
        <v>41</v>
      </c>
      <c r="B27" s="34">
        <v>332</v>
      </c>
      <c r="C27" s="34">
        <v>2415</v>
      </c>
      <c r="D27" s="34">
        <v>15746</v>
      </c>
      <c r="E27" s="34">
        <v>7457</v>
      </c>
      <c r="F27" s="11">
        <f t="shared" si="0"/>
        <v>-52.641940810364538</v>
      </c>
      <c r="G27" s="1"/>
      <c r="H27" s="1"/>
      <c r="I27" s="1"/>
    </row>
    <row r="28" spans="1:9" x14ac:dyDescent="0.25">
      <c r="A28" s="12" t="s">
        <v>42</v>
      </c>
      <c r="B28" s="35">
        <v>1898</v>
      </c>
      <c r="C28" s="35">
        <v>17798</v>
      </c>
      <c r="D28" s="35">
        <v>20418</v>
      </c>
      <c r="E28" s="35">
        <v>52058</v>
      </c>
      <c r="F28" s="14">
        <f t="shared" si="0"/>
        <v>154.96130864923106</v>
      </c>
      <c r="G28" s="1"/>
      <c r="H28" s="1"/>
      <c r="I28" s="1"/>
    </row>
    <row r="29" spans="1:9" x14ac:dyDescent="0.25">
      <c r="A29" s="9" t="s">
        <v>43</v>
      </c>
      <c r="B29" s="34">
        <v>32</v>
      </c>
      <c r="C29" s="34">
        <v>294</v>
      </c>
      <c r="D29" s="34">
        <v>705</v>
      </c>
      <c r="E29" s="34">
        <v>25811</v>
      </c>
      <c r="F29" s="11">
        <f t="shared" si="0"/>
        <v>3561.1347517730496</v>
      </c>
      <c r="G29" s="1"/>
      <c r="H29" s="1"/>
      <c r="I29" s="1"/>
    </row>
    <row r="30" spans="1:9" x14ac:dyDescent="0.25">
      <c r="A30" s="12" t="s">
        <v>44</v>
      </c>
      <c r="B30" s="35">
        <v>0</v>
      </c>
      <c r="C30" s="35">
        <v>0</v>
      </c>
      <c r="D30" s="35">
        <v>0</v>
      </c>
      <c r="E30" s="35">
        <v>0</v>
      </c>
      <c r="F30" s="18"/>
      <c r="G30" s="1"/>
      <c r="H30" s="1"/>
      <c r="I30" s="1"/>
    </row>
    <row r="31" spans="1:9" x14ac:dyDescent="0.25">
      <c r="A31" s="9" t="s">
        <v>45</v>
      </c>
      <c r="B31" s="34">
        <v>58751</v>
      </c>
      <c r="C31" s="34">
        <v>316894</v>
      </c>
      <c r="D31" s="34">
        <v>1367091</v>
      </c>
      <c r="E31" s="34">
        <v>1839701</v>
      </c>
      <c r="F31" s="11">
        <f t="shared" si="0"/>
        <v>34.570485797946162</v>
      </c>
      <c r="G31" s="1"/>
      <c r="H31" s="1"/>
      <c r="I31" s="1"/>
    </row>
    <row r="32" spans="1:9" x14ac:dyDescent="0.25">
      <c r="A32" s="12" t="s">
        <v>46</v>
      </c>
      <c r="B32" s="35">
        <v>2247818</v>
      </c>
      <c r="C32" s="35">
        <v>2901223</v>
      </c>
      <c r="D32" s="35">
        <v>18636255</v>
      </c>
      <c r="E32" s="35">
        <v>19814075</v>
      </c>
      <c r="F32" s="14">
        <f t="shared" si="0"/>
        <v>6.320046597344799</v>
      </c>
      <c r="G32" s="1"/>
      <c r="H32" s="1"/>
      <c r="I32" s="1"/>
    </row>
    <row r="33" spans="1:9" x14ac:dyDescent="0.25">
      <c r="A33" s="9" t="s">
        <v>47</v>
      </c>
      <c r="B33" s="34">
        <v>19610</v>
      </c>
      <c r="C33" s="34">
        <v>19042</v>
      </c>
      <c r="D33" s="34">
        <v>101077</v>
      </c>
      <c r="E33" s="34">
        <v>149339</v>
      </c>
      <c r="F33" s="11">
        <f t="shared" si="0"/>
        <v>47.747756660763571</v>
      </c>
      <c r="G33" s="1"/>
      <c r="H33" s="1"/>
      <c r="I33" s="1"/>
    </row>
    <row r="34" spans="1:9" x14ac:dyDescent="0.25">
      <c r="A34" s="12" t="s">
        <v>172</v>
      </c>
      <c r="B34" s="35">
        <v>0</v>
      </c>
      <c r="C34" s="35">
        <v>0</v>
      </c>
      <c r="D34" s="35">
        <v>0</v>
      </c>
      <c r="E34" s="35">
        <v>0</v>
      </c>
      <c r="F34" s="14"/>
      <c r="G34" s="1"/>
      <c r="H34" s="1"/>
      <c r="I34" s="1"/>
    </row>
    <row r="35" spans="1:9" x14ac:dyDescent="0.25">
      <c r="A35" s="15" t="s">
        <v>48</v>
      </c>
      <c r="B35" s="16">
        <f>SUM(B7:B34)</f>
        <v>10039568</v>
      </c>
      <c r="C35" s="16">
        <f t="shared" ref="C35:E35" si="1">SUM(C7:C34)</f>
        <v>11409722</v>
      </c>
      <c r="D35" s="16">
        <f t="shared" si="1"/>
        <v>71026494</v>
      </c>
      <c r="E35" s="16">
        <f t="shared" si="1"/>
        <v>76134322</v>
      </c>
      <c r="F35" s="17">
        <f t="shared" ref="F35" si="2">((E35*100)/D35)-100</f>
        <v>7.1914404222176529</v>
      </c>
      <c r="G35" s="1"/>
      <c r="H35" s="1"/>
      <c r="I35" s="1"/>
    </row>
    <row r="36" spans="1:9" x14ac:dyDescent="0.25">
      <c r="A36" s="73" t="s">
        <v>122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0</v>
      </c>
      <c r="C39" s="51">
        <f t="shared" si="4"/>
        <v>7521</v>
      </c>
      <c r="D39" s="51">
        <f>_xlfn.RANK.EQ(B39,$B$39:$B$66)+COUNTIF($B$39:$B$66,B39)-1</f>
        <v>28</v>
      </c>
      <c r="E39" s="50" t="str">
        <f t="shared" ref="E39:E66" si="6">INDEX($A$39:$B$66,MATCH(ROW()-38,$D$39:$D$66,0),1)</f>
        <v>BAHÍA DE ALGECIRAS</v>
      </c>
      <c r="F39" s="50">
        <f>LOOKUP(E39,$A$39:$A$66,$B$39:$B$66)</f>
        <v>36181842</v>
      </c>
      <c r="G39" s="50">
        <f>LOOKUP(E39,$A$39:$A$66,$C$39:$C$66)</f>
        <v>38858652</v>
      </c>
    </row>
    <row r="40" spans="1:9" x14ac:dyDescent="0.25">
      <c r="A40" s="50" t="str">
        <f t="shared" si="5"/>
        <v>ALICANTE</v>
      </c>
      <c r="B40" s="51">
        <f t="shared" si="3"/>
        <v>25392</v>
      </c>
      <c r="C40" s="51">
        <f t="shared" si="4"/>
        <v>43990</v>
      </c>
      <c r="D40" s="51">
        <f t="shared" ref="D40:D66" si="7">_xlfn.RANK.EQ(B40,$B$39:$B$66)+COUNTIF($B$39:$B$66,B40)-1</f>
        <v>17</v>
      </c>
      <c r="E40" s="50" t="str">
        <f t="shared" si="6"/>
        <v>VALENCIA</v>
      </c>
      <c r="F40" s="50">
        <f t="shared" ref="F40:F55" si="8">LOOKUP(E40,$A$39:$A$66,$B$39:$B$66)</f>
        <v>19814075</v>
      </c>
      <c r="G40" s="50">
        <f t="shared" ref="G40:G66" si="9">LOOKUP(E40,$A$39:$A$66,$C$39:$C$66)</f>
        <v>18636255</v>
      </c>
    </row>
    <row r="41" spans="1:9" x14ac:dyDescent="0.25">
      <c r="A41" s="50" t="str">
        <f t="shared" si="5"/>
        <v>ALMERÍA</v>
      </c>
      <c r="B41" s="51">
        <f t="shared" si="3"/>
        <v>190</v>
      </c>
      <c r="C41" s="51">
        <f t="shared" si="4"/>
        <v>348</v>
      </c>
      <c r="D41" s="51">
        <f t="shared" si="7"/>
        <v>21</v>
      </c>
      <c r="E41" s="50" t="str">
        <f t="shared" si="6"/>
        <v>BARCELONA</v>
      </c>
      <c r="F41" s="50">
        <f t="shared" si="8"/>
        <v>9775747</v>
      </c>
      <c r="G41" s="50">
        <f t="shared" si="9"/>
        <v>5471036</v>
      </c>
    </row>
    <row r="42" spans="1:9" x14ac:dyDescent="0.25">
      <c r="A42" s="50" t="str">
        <f t="shared" si="5"/>
        <v>AVILÉS</v>
      </c>
      <c r="B42" s="51">
        <f t="shared" si="3"/>
        <v>26674</v>
      </c>
      <c r="C42" s="51">
        <f t="shared" si="4"/>
        <v>39254</v>
      </c>
      <c r="D42" s="51">
        <f t="shared" si="7"/>
        <v>15</v>
      </c>
      <c r="E42" s="50" t="str">
        <f t="shared" si="6"/>
        <v>LAS PALMAS</v>
      </c>
      <c r="F42" s="50">
        <f t="shared" si="8"/>
        <v>5756757</v>
      </c>
      <c r="G42" s="50">
        <f t="shared" si="9"/>
        <v>4243880</v>
      </c>
    </row>
    <row r="43" spans="1:9" x14ac:dyDescent="0.25">
      <c r="A43" s="50" t="str">
        <f t="shared" si="5"/>
        <v>BAHÍA DE ALGECIRAS</v>
      </c>
      <c r="B43" s="51">
        <f t="shared" si="3"/>
        <v>36181842</v>
      </c>
      <c r="C43" s="51">
        <f t="shared" si="4"/>
        <v>38858652</v>
      </c>
      <c r="D43" s="51">
        <f t="shared" si="7"/>
        <v>1</v>
      </c>
      <c r="E43" s="50" t="str">
        <f t="shared" si="6"/>
        <v>TARRAGONA</v>
      </c>
      <c r="F43" s="50">
        <f t="shared" si="8"/>
        <v>1839701</v>
      </c>
      <c r="G43" s="50">
        <f t="shared" si="9"/>
        <v>1367091</v>
      </c>
    </row>
    <row r="44" spans="1:9" x14ac:dyDescent="0.25">
      <c r="A44" s="50" t="str">
        <f t="shared" si="5"/>
        <v>BAHÍA DE CÁDIZ</v>
      </c>
      <c r="B44" s="51">
        <f t="shared" si="3"/>
        <v>295154</v>
      </c>
      <c r="C44" s="51">
        <f t="shared" si="4"/>
        <v>370166</v>
      </c>
      <c r="D44" s="51">
        <f t="shared" si="7"/>
        <v>8</v>
      </c>
      <c r="E44" s="50" t="str">
        <f t="shared" si="6"/>
        <v>HUELVA</v>
      </c>
      <c r="F44" s="50">
        <f t="shared" si="8"/>
        <v>1410919</v>
      </c>
      <c r="G44" s="50">
        <f t="shared" si="9"/>
        <v>1448602</v>
      </c>
    </row>
    <row r="45" spans="1:9" x14ac:dyDescent="0.25">
      <c r="A45" s="50" t="str">
        <f t="shared" si="5"/>
        <v>BALEARES</v>
      </c>
      <c r="B45" s="51">
        <f t="shared" si="3"/>
        <v>54479</v>
      </c>
      <c r="C45" s="51">
        <f t="shared" si="4"/>
        <v>82</v>
      </c>
      <c r="D45" s="51">
        <f t="shared" si="7"/>
        <v>13</v>
      </c>
      <c r="E45" s="50" t="str">
        <f t="shared" si="6"/>
        <v>CASTELLÓN</v>
      </c>
      <c r="F45" s="50">
        <f t="shared" si="8"/>
        <v>389894</v>
      </c>
      <c r="G45" s="50">
        <f t="shared" si="9"/>
        <v>102496</v>
      </c>
    </row>
    <row r="46" spans="1:9" x14ac:dyDescent="0.25">
      <c r="A46" s="50" t="str">
        <f t="shared" si="5"/>
        <v>BARCELONA</v>
      </c>
      <c r="B46" s="51">
        <f t="shared" si="3"/>
        <v>9775747</v>
      </c>
      <c r="C46" s="51">
        <f t="shared" si="4"/>
        <v>5471036</v>
      </c>
      <c r="D46" s="51">
        <f t="shared" si="7"/>
        <v>3</v>
      </c>
      <c r="E46" s="50" t="str">
        <f t="shared" si="6"/>
        <v>BAHÍA DE CÁDIZ</v>
      </c>
      <c r="F46" s="50">
        <f t="shared" si="8"/>
        <v>295154</v>
      </c>
      <c r="G46" s="50">
        <f t="shared" si="9"/>
        <v>370166</v>
      </c>
    </row>
    <row r="47" spans="1:9" x14ac:dyDescent="0.25">
      <c r="A47" s="50" t="str">
        <f t="shared" si="5"/>
        <v>BILBAO</v>
      </c>
      <c r="B47" s="51">
        <f t="shared" si="3"/>
        <v>24317</v>
      </c>
      <c r="C47" s="51">
        <f t="shared" si="4"/>
        <v>33876</v>
      </c>
      <c r="D47" s="51">
        <f t="shared" si="7"/>
        <v>18</v>
      </c>
      <c r="E47" s="50" t="str">
        <f t="shared" si="6"/>
        <v>MÁLAGA</v>
      </c>
      <c r="F47" s="50">
        <f t="shared" si="8"/>
        <v>149830</v>
      </c>
      <c r="G47" s="50">
        <f t="shared" si="9"/>
        <v>137332</v>
      </c>
    </row>
    <row r="48" spans="1:9" x14ac:dyDescent="0.25">
      <c r="A48" s="50" t="str">
        <f t="shared" si="5"/>
        <v>CARTAGENA</v>
      </c>
      <c r="B48" s="51">
        <f t="shared" si="3"/>
        <v>41</v>
      </c>
      <c r="C48" s="51">
        <f t="shared" si="4"/>
        <v>3688</v>
      </c>
      <c r="D48" s="51">
        <f t="shared" si="7"/>
        <v>23</v>
      </c>
      <c r="E48" s="50" t="str">
        <f t="shared" si="6"/>
        <v>VIGO</v>
      </c>
      <c r="F48" s="50">
        <f t="shared" si="8"/>
        <v>149339</v>
      </c>
      <c r="G48" s="50">
        <f t="shared" si="9"/>
        <v>101077</v>
      </c>
    </row>
    <row r="49" spans="1:7" x14ac:dyDescent="0.25">
      <c r="A49" s="50" t="str">
        <f t="shared" si="5"/>
        <v>CASTELLÓN</v>
      </c>
      <c r="B49" s="51">
        <f t="shared" si="3"/>
        <v>389894</v>
      </c>
      <c r="C49" s="51">
        <f t="shared" si="4"/>
        <v>102496</v>
      </c>
      <c r="D49" s="51">
        <f t="shared" si="7"/>
        <v>7</v>
      </c>
      <c r="E49" s="50" t="str">
        <f t="shared" si="6"/>
        <v>GIJÓN</v>
      </c>
      <c r="F49" s="50">
        <f t="shared" si="8"/>
        <v>82932</v>
      </c>
      <c r="G49" s="50">
        <f t="shared" si="9"/>
        <v>106198</v>
      </c>
    </row>
    <row r="50" spans="1:7" x14ac:dyDescent="0.25">
      <c r="A50" s="50" t="str">
        <f t="shared" si="5"/>
        <v>CEUTA</v>
      </c>
      <c r="B50" s="51">
        <f t="shared" si="3"/>
        <v>0</v>
      </c>
      <c r="C50" s="51">
        <f t="shared" si="4"/>
        <v>15173</v>
      </c>
      <c r="D50" s="51">
        <f t="shared" si="7"/>
        <v>28</v>
      </c>
      <c r="E50" s="50" t="str">
        <f t="shared" si="6"/>
        <v>MARÍN Y RÍA DE PONTEVEDRA</v>
      </c>
      <c r="F50" s="50">
        <f t="shared" si="8"/>
        <v>70395</v>
      </c>
      <c r="G50" s="50">
        <f t="shared" si="9"/>
        <v>2792</v>
      </c>
    </row>
    <row r="51" spans="1:7" x14ac:dyDescent="0.25">
      <c r="A51" s="50" t="str">
        <f t="shared" si="5"/>
        <v>FERROL-SAN CIBRAO</v>
      </c>
      <c r="B51" s="51">
        <f t="shared" si="3"/>
        <v>1260</v>
      </c>
      <c r="C51" s="51">
        <f t="shared" si="4"/>
        <v>0</v>
      </c>
      <c r="D51" s="51">
        <f t="shared" si="7"/>
        <v>20</v>
      </c>
      <c r="E51" s="50" t="str">
        <f t="shared" si="6"/>
        <v>BALEARES</v>
      </c>
      <c r="F51" s="50">
        <f t="shared" si="8"/>
        <v>54479</v>
      </c>
      <c r="G51" s="50">
        <f t="shared" si="9"/>
        <v>82</v>
      </c>
    </row>
    <row r="52" spans="1:7" x14ac:dyDescent="0.25">
      <c r="A52" s="50" t="str">
        <f t="shared" si="5"/>
        <v>GIJÓN</v>
      </c>
      <c r="B52" s="51">
        <f t="shared" si="3"/>
        <v>82932</v>
      </c>
      <c r="C52" s="51">
        <f t="shared" si="4"/>
        <v>106198</v>
      </c>
      <c r="D52" s="51">
        <f t="shared" si="7"/>
        <v>11</v>
      </c>
      <c r="E52" s="50" t="str">
        <f t="shared" si="6"/>
        <v>SANTA CRUZ DE TENERIFE</v>
      </c>
      <c r="F52" s="50">
        <f t="shared" si="8"/>
        <v>52058</v>
      </c>
      <c r="G52" s="50">
        <f t="shared" si="9"/>
        <v>20418</v>
      </c>
    </row>
    <row r="53" spans="1:7" x14ac:dyDescent="0.25">
      <c r="A53" s="50" t="str">
        <f t="shared" si="5"/>
        <v>HUELVA</v>
      </c>
      <c r="B53" s="51">
        <f t="shared" si="3"/>
        <v>1410919</v>
      </c>
      <c r="C53" s="51">
        <f t="shared" si="4"/>
        <v>1448602</v>
      </c>
      <c r="D53" s="51">
        <f t="shared" si="7"/>
        <v>6</v>
      </c>
      <c r="E53" s="50" t="str">
        <f t="shared" si="6"/>
        <v>AVILÉS</v>
      </c>
      <c r="F53" s="50">
        <f t="shared" si="8"/>
        <v>26674</v>
      </c>
      <c r="G53" s="50">
        <f t="shared" si="9"/>
        <v>39254</v>
      </c>
    </row>
    <row r="54" spans="1:7" x14ac:dyDescent="0.25">
      <c r="A54" s="50" t="str">
        <f t="shared" si="5"/>
        <v>LAS PALMAS</v>
      </c>
      <c r="B54" s="51">
        <f t="shared" si="3"/>
        <v>5756757</v>
      </c>
      <c r="C54" s="51">
        <f t="shared" si="4"/>
        <v>4243880</v>
      </c>
      <c r="D54" s="51">
        <f t="shared" si="7"/>
        <v>4</v>
      </c>
      <c r="E54" s="50" t="str">
        <f t="shared" si="6"/>
        <v>SANTANDER</v>
      </c>
      <c r="F54" s="50">
        <f t="shared" si="8"/>
        <v>25811</v>
      </c>
      <c r="G54" s="50">
        <f t="shared" si="9"/>
        <v>705</v>
      </c>
    </row>
    <row r="55" spans="1:7" x14ac:dyDescent="0.25">
      <c r="A55" s="50" t="str">
        <f t="shared" si="5"/>
        <v>MÁLAGA</v>
      </c>
      <c r="B55" s="51">
        <f t="shared" si="3"/>
        <v>149830</v>
      </c>
      <c r="C55" s="51">
        <f t="shared" si="4"/>
        <v>137332</v>
      </c>
      <c r="D55" s="51">
        <f t="shared" si="7"/>
        <v>9</v>
      </c>
      <c r="E55" s="50" t="str">
        <f t="shared" si="6"/>
        <v>ALICANTE</v>
      </c>
      <c r="F55" s="50">
        <f t="shared" si="8"/>
        <v>25392</v>
      </c>
      <c r="G55" s="50">
        <f t="shared" si="9"/>
        <v>43990</v>
      </c>
    </row>
    <row r="56" spans="1:7" x14ac:dyDescent="0.25">
      <c r="A56" s="50" t="str">
        <f t="shared" si="5"/>
        <v>MARÍN Y RÍA DE PONTEVEDRA</v>
      </c>
      <c r="B56" s="51">
        <f t="shared" si="3"/>
        <v>70395</v>
      </c>
      <c r="C56" s="51">
        <f t="shared" si="4"/>
        <v>2792</v>
      </c>
      <c r="D56" s="51">
        <f t="shared" si="7"/>
        <v>12</v>
      </c>
      <c r="E56" s="50" t="str">
        <f t="shared" si="6"/>
        <v>BILBAO</v>
      </c>
      <c r="F56" s="50">
        <f t="shared" ref="F56:F66" si="10">LOOKUP(E56,$A$39:$A$66,$B$39:$B$66)</f>
        <v>24317</v>
      </c>
      <c r="G56" s="50">
        <f t="shared" si="9"/>
        <v>33876</v>
      </c>
    </row>
    <row r="57" spans="1:7" x14ac:dyDescent="0.25">
      <c r="A57" s="50" t="str">
        <f t="shared" si="5"/>
        <v>MELILLA</v>
      </c>
      <c r="B57" s="51">
        <f t="shared" si="3"/>
        <v>58</v>
      </c>
      <c r="C57" s="51">
        <f t="shared" si="4"/>
        <v>8</v>
      </c>
      <c r="D57" s="51">
        <f t="shared" si="7"/>
        <v>22</v>
      </c>
      <c r="E57" s="50" t="str">
        <f t="shared" si="6"/>
        <v>PASAIA</v>
      </c>
      <c r="F57" s="50">
        <f t="shared" si="10"/>
        <v>7457</v>
      </c>
      <c r="G57" s="50">
        <f t="shared" si="9"/>
        <v>15746</v>
      </c>
    </row>
    <row r="58" spans="1:7" x14ac:dyDescent="0.25">
      <c r="A58" s="50" t="str">
        <f t="shared" si="5"/>
        <v>MOTRIL</v>
      </c>
      <c r="B58" s="51">
        <f t="shared" si="3"/>
        <v>0</v>
      </c>
      <c r="C58" s="51">
        <f t="shared" si="4"/>
        <v>108</v>
      </c>
      <c r="D58" s="51">
        <f t="shared" si="7"/>
        <v>28</v>
      </c>
      <c r="E58" s="50" t="str">
        <f t="shared" si="6"/>
        <v>FERROL-SAN CIBRAO</v>
      </c>
      <c r="F58" s="50">
        <f t="shared" si="10"/>
        <v>1260</v>
      </c>
      <c r="G58" s="50">
        <f t="shared" si="9"/>
        <v>0</v>
      </c>
    </row>
    <row r="59" spans="1:7" x14ac:dyDescent="0.25">
      <c r="A59" s="50" t="str">
        <f t="shared" si="5"/>
        <v>PASAIA</v>
      </c>
      <c r="B59" s="51">
        <f t="shared" si="3"/>
        <v>7457</v>
      </c>
      <c r="C59" s="51">
        <f t="shared" si="4"/>
        <v>15746</v>
      </c>
      <c r="D59" s="51">
        <f t="shared" si="7"/>
        <v>19</v>
      </c>
      <c r="E59" s="50" t="str">
        <f t="shared" si="6"/>
        <v>ALMERÍA</v>
      </c>
      <c r="F59" s="50">
        <f t="shared" si="10"/>
        <v>190</v>
      </c>
      <c r="G59" s="50">
        <f t="shared" si="9"/>
        <v>348</v>
      </c>
    </row>
    <row r="60" spans="1:7" x14ac:dyDescent="0.25">
      <c r="A60" s="50" t="str">
        <f t="shared" si="5"/>
        <v>SANTA CRUZ DE TENERIFE</v>
      </c>
      <c r="B60" s="51">
        <f t="shared" si="3"/>
        <v>52058</v>
      </c>
      <c r="C60" s="51">
        <f t="shared" si="4"/>
        <v>20418</v>
      </c>
      <c r="D60" s="51">
        <f t="shared" si="7"/>
        <v>14</v>
      </c>
      <c r="E60" s="50" t="str">
        <f t="shared" si="6"/>
        <v>MELILLA</v>
      </c>
      <c r="F60" s="50">
        <f t="shared" si="10"/>
        <v>58</v>
      </c>
      <c r="G60" s="50">
        <f t="shared" si="9"/>
        <v>8</v>
      </c>
    </row>
    <row r="61" spans="1:7" x14ac:dyDescent="0.25">
      <c r="A61" s="50" t="str">
        <f t="shared" si="5"/>
        <v>SANTANDER</v>
      </c>
      <c r="B61" s="51">
        <f t="shared" si="3"/>
        <v>25811</v>
      </c>
      <c r="C61" s="51">
        <f t="shared" si="4"/>
        <v>705</v>
      </c>
      <c r="D61" s="51">
        <f t="shared" si="7"/>
        <v>16</v>
      </c>
      <c r="E61" s="50" t="str">
        <f t="shared" si="6"/>
        <v>CARTAGENA</v>
      </c>
      <c r="F61" s="50">
        <f t="shared" si="10"/>
        <v>41</v>
      </c>
      <c r="G61" s="50">
        <f t="shared" si="9"/>
        <v>3688</v>
      </c>
    </row>
    <row r="62" spans="1:7" x14ac:dyDescent="0.25">
      <c r="A62" s="50" t="str">
        <f t="shared" si="5"/>
        <v>SEVILLA</v>
      </c>
      <c r="B62" s="51">
        <f t="shared" si="3"/>
        <v>0</v>
      </c>
      <c r="C62" s="51">
        <f t="shared" si="4"/>
        <v>0</v>
      </c>
      <c r="D62" s="51">
        <f t="shared" si="7"/>
        <v>28</v>
      </c>
      <c r="E62" s="50" t="e">
        <f t="shared" si="6"/>
        <v>#N/A</v>
      </c>
      <c r="F62" s="50" t="e">
        <f t="shared" si="10"/>
        <v>#N/A</v>
      </c>
      <c r="G62" s="50" t="e">
        <f t="shared" si="9"/>
        <v>#N/A</v>
      </c>
    </row>
    <row r="63" spans="1:7" x14ac:dyDescent="0.25">
      <c r="A63" s="50" t="str">
        <f t="shared" si="5"/>
        <v>TARRAGONA</v>
      </c>
      <c r="B63" s="51">
        <f t="shared" si="3"/>
        <v>1839701</v>
      </c>
      <c r="C63" s="51">
        <f t="shared" si="4"/>
        <v>1367091</v>
      </c>
      <c r="D63" s="51">
        <f t="shared" si="7"/>
        <v>5</v>
      </c>
      <c r="E63" s="50" t="e">
        <f t="shared" si="6"/>
        <v>#N/A</v>
      </c>
      <c r="F63" s="50" t="e">
        <f t="shared" si="10"/>
        <v>#N/A</v>
      </c>
      <c r="G63" s="50" t="e">
        <f t="shared" si="9"/>
        <v>#N/A</v>
      </c>
    </row>
    <row r="64" spans="1:7" x14ac:dyDescent="0.25">
      <c r="A64" s="50" t="str">
        <f t="shared" si="5"/>
        <v>VALENCIA</v>
      </c>
      <c r="B64" s="51">
        <f t="shared" si="3"/>
        <v>19814075</v>
      </c>
      <c r="C64" s="51">
        <f t="shared" si="4"/>
        <v>18636255</v>
      </c>
      <c r="D64" s="51">
        <f t="shared" si="7"/>
        <v>2</v>
      </c>
      <c r="E64" s="50" t="e">
        <f t="shared" si="6"/>
        <v>#N/A</v>
      </c>
      <c r="F64" s="50" t="e">
        <f t="shared" si="10"/>
        <v>#N/A</v>
      </c>
      <c r="G64" s="50" t="e">
        <f t="shared" si="9"/>
        <v>#N/A</v>
      </c>
    </row>
    <row r="65" spans="1:7" x14ac:dyDescent="0.25">
      <c r="A65" s="50" t="str">
        <f t="shared" si="5"/>
        <v>VIGO</v>
      </c>
      <c r="B65" s="51">
        <f t="shared" si="3"/>
        <v>149339</v>
      </c>
      <c r="C65" s="51">
        <f t="shared" si="4"/>
        <v>101077</v>
      </c>
      <c r="D65" s="51">
        <f t="shared" si="7"/>
        <v>10</v>
      </c>
      <c r="E65" s="50" t="e">
        <f t="shared" si="6"/>
        <v>#N/A</v>
      </c>
      <c r="F65" s="50" t="e">
        <f t="shared" si="10"/>
        <v>#N/A</v>
      </c>
      <c r="G65" s="50" t="e">
        <f t="shared" si="9"/>
        <v>#N/A</v>
      </c>
    </row>
    <row r="66" spans="1:7" x14ac:dyDescent="0.25">
      <c r="A66" s="50" t="str">
        <f t="shared" si="5"/>
        <v>VILAGARCÍA</v>
      </c>
      <c r="B66" s="51">
        <f t="shared" si="3"/>
        <v>0</v>
      </c>
      <c r="C66" s="51">
        <f t="shared" si="4"/>
        <v>0</v>
      </c>
      <c r="D66" s="51">
        <f t="shared" si="7"/>
        <v>28</v>
      </c>
      <c r="E66" s="50" t="str">
        <f t="shared" si="6"/>
        <v>A CORUÑA</v>
      </c>
      <c r="F66" s="50">
        <f t="shared" si="10"/>
        <v>0</v>
      </c>
      <c r="G66" s="50">
        <f t="shared" si="9"/>
        <v>7521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L68"/>
  <sheetViews>
    <sheetView workbookViewId="0">
      <selection activeCell="I39" sqref="I39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139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julio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36">
        <v>0</v>
      </c>
      <c r="C7" s="36">
        <v>0</v>
      </c>
      <c r="D7" s="36">
        <v>0</v>
      </c>
      <c r="E7" s="36">
        <v>0</v>
      </c>
      <c r="F7" s="11"/>
      <c r="G7" s="1"/>
      <c r="H7" s="1"/>
      <c r="I7" s="1"/>
    </row>
    <row r="8" spans="1:12" x14ac:dyDescent="0.25">
      <c r="A8" s="12" t="s">
        <v>31</v>
      </c>
      <c r="B8" s="37">
        <v>3482</v>
      </c>
      <c r="C8" s="37">
        <v>4872</v>
      </c>
      <c r="D8" s="37">
        <v>43979</v>
      </c>
      <c r="E8" s="37">
        <v>25392</v>
      </c>
      <c r="F8" s="14">
        <f t="shared" ref="F8:F33" si="0">((E8*100)/D8)-100</f>
        <v>-42.263352963914599</v>
      </c>
      <c r="G8" s="1"/>
      <c r="H8" s="1"/>
      <c r="I8" s="1"/>
    </row>
    <row r="9" spans="1:12" x14ac:dyDescent="0.25">
      <c r="A9" s="9" t="s">
        <v>164</v>
      </c>
      <c r="B9" s="36">
        <v>46</v>
      </c>
      <c r="C9" s="36">
        <v>0</v>
      </c>
      <c r="D9" s="36">
        <v>290</v>
      </c>
      <c r="E9" s="36">
        <v>150</v>
      </c>
      <c r="F9" s="19">
        <f t="shared" si="0"/>
        <v>-48.275862068965516</v>
      </c>
      <c r="G9" s="1"/>
      <c r="H9" s="1"/>
      <c r="I9" s="1"/>
    </row>
    <row r="10" spans="1:12" x14ac:dyDescent="0.25">
      <c r="A10" s="12" t="s">
        <v>166</v>
      </c>
      <c r="B10" s="37">
        <v>0</v>
      </c>
      <c r="C10" s="37">
        <v>0</v>
      </c>
      <c r="D10" s="37">
        <v>0</v>
      </c>
      <c r="E10" s="37">
        <v>0</v>
      </c>
      <c r="F10" s="14"/>
      <c r="G10" s="1"/>
      <c r="H10" s="1"/>
      <c r="I10" s="1"/>
    </row>
    <row r="11" spans="1:12" x14ac:dyDescent="0.25">
      <c r="A11" s="9" t="s">
        <v>167</v>
      </c>
      <c r="B11" s="36">
        <v>4594685</v>
      </c>
      <c r="C11" s="36">
        <v>3897873</v>
      </c>
      <c r="D11" s="36">
        <v>32305252</v>
      </c>
      <c r="E11" s="36">
        <v>29189353</v>
      </c>
      <c r="F11" s="19">
        <f t="shared" si="0"/>
        <v>-9.6451778181454841</v>
      </c>
      <c r="G11" s="1"/>
      <c r="H11" s="1"/>
      <c r="I11" s="1"/>
    </row>
    <row r="12" spans="1:12" x14ac:dyDescent="0.25">
      <c r="A12" s="12" t="s">
        <v>168</v>
      </c>
      <c r="B12" s="37">
        <v>1424</v>
      </c>
      <c r="C12" s="37">
        <v>0</v>
      </c>
      <c r="D12" s="37">
        <v>1467</v>
      </c>
      <c r="E12" s="37">
        <v>263</v>
      </c>
      <c r="F12" s="14">
        <f t="shared" si="0"/>
        <v>-82.072256305385139</v>
      </c>
      <c r="G12" s="1"/>
      <c r="H12" s="1"/>
      <c r="I12" s="1"/>
    </row>
    <row r="13" spans="1:12" x14ac:dyDescent="0.25">
      <c r="A13" s="9" t="s">
        <v>32</v>
      </c>
      <c r="B13" s="36">
        <v>0</v>
      </c>
      <c r="C13" s="36">
        <v>289</v>
      </c>
      <c r="D13" s="36">
        <v>0</v>
      </c>
      <c r="E13" s="36">
        <v>2313</v>
      </c>
      <c r="F13" s="11"/>
      <c r="G13" s="1"/>
      <c r="H13" s="1"/>
      <c r="I13" s="1"/>
    </row>
    <row r="14" spans="1:12" x14ac:dyDescent="0.25">
      <c r="A14" s="12" t="s">
        <v>33</v>
      </c>
      <c r="B14" s="37">
        <v>716481</v>
      </c>
      <c r="C14" s="37">
        <v>1423345</v>
      </c>
      <c r="D14" s="37">
        <v>2683308</v>
      </c>
      <c r="E14" s="37">
        <v>6647060</v>
      </c>
      <c r="F14" s="14">
        <f t="shared" si="0"/>
        <v>147.71886045135332</v>
      </c>
      <c r="G14" s="1"/>
      <c r="H14" s="1"/>
      <c r="I14" s="1"/>
    </row>
    <row r="15" spans="1:12" x14ac:dyDescent="0.25">
      <c r="A15" s="9" t="s">
        <v>34</v>
      </c>
      <c r="B15" s="36">
        <v>1046</v>
      </c>
      <c r="C15" s="36">
        <v>1492</v>
      </c>
      <c r="D15" s="36">
        <v>19246</v>
      </c>
      <c r="E15" s="36">
        <v>24317</v>
      </c>
      <c r="F15" s="11">
        <f t="shared" si="0"/>
        <v>26.348332120960194</v>
      </c>
      <c r="G15" s="1"/>
      <c r="H15" s="1"/>
      <c r="I15" s="1"/>
    </row>
    <row r="16" spans="1:12" x14ac:dyDescent="0.25">
      <c r="A16" s="12" t="s">
        <v>35</v>
      </c>
      <c r="B16" s="37">
        <v>0</v>
      </c>
      <c r="C16" s="37">
        <v>41</v>
      </c>
      <c r="D16" s="37">
        <v>3688</v>
      </c>
      <c r="E16" s="37">
        <v>41</v>
      </c>
      <c r="F16" s="14">
        <f t="shared" si="0"/>
        <v>-98.888286334056403</v>
      </c>
      <c r="G16" s="1"/>
      <c r="H16" s="1"/>
      <c r="I16" s="1"/>
    </row>
    <row r="17" spans="1:9" x14ac:dyDescent="0.25">
      <c r="A17" s="9" t="s">
        <v>169</v>
      </c>
      <c r="B17" s="36">
        <v>15466</v>
      </c>
      <c r="C17" s="36">
        <v>54097</v>
      </c>
      <c r="D17" s="36">
        <v>99770</v>
      </c>
      <c r="E17" s="36">
        <v>383843</v>
      </c>
      <c r="F17" s="11">
        <f t="shared" si="0"/>
        <v>284.72787411045402</v>
      </c>
      <c r="G17" s="1"/>
      <c r="H17" s="1"/>
      <c r="I17" s="1"/>
    </row>
    <row r="18" spans="1:9" x14ac:dyDescent="0.25">
      <c r="A18" s="12" t="s">
        <v>36</v>
      </c>
      <c r="B18" s="37">
        <v>0</v>
      </c>
      <c r="C18" s="37">
        <v>0</v>
      </c>
      <c r="D18" s="37">
        <v>0</v>
      </c>
      <c r="E18" s="37">
        <v>0</v>
      </c>
      <c r="F18" s="18"/>
      <c r="G18" s="1"/>
      <c r="H18" s="1"/>
      <c r="I18" s="1"/>
    </row>
    <row r="19" spans="1:9" x14ac:dyDescent="0.25">
      <c r="A19" s="9" t="s">
        <v>37</v>
      </c>
      <c r="B19" s="36">
        <v>0</v>
      </c>
      <c r="C19" s="36">
        <v>0</v>
      </c>
      <c r="D19" s="36">
        <v>0</v>
      </c>
      <c r="E19" s="36">
        <v>0</v>
      </c>
      <c r="F19" s="19"/>
      <c r="G19" s="1"/>
      <c r="H19" s="1"/>
      <c r="I19" s="1"/>
    </row>
    <row r="20" spans="1:9" x14ac:dyDescent="0.25">
      <c r="A20" s="12" t="s">
        <v>170</v>
      </c>
      <c r="B20" s="37">
        <v>0</v>
      </c>
      <c r="C20" s="37">
        <v>0</v>
      </c>
      <c r="D20" s="37">
        <v>10</v>
      </c>
      <c r="E20" s="37">
        <v>0</v>
      </c>
      <c r="F20" s="18">
        <f t="shared" si="0"/>
        <v>-100</v>
      </c>
      <c r="G20" s="1"/>
      <c r="H20" s="1"/>
      <c r="I20" s="1"/>
    </row>
    <row r="21" spans="1:9" x14ac:dyDescent="0.25">
      <c r="A21" s="9" t="s">
        <v>38</v>
      </c>
      <c r="B21" s="36">
        <v>0</v>
      </c>
      <c r="C21" s="36">
        <v>0</v>
      </c>
      <c r="D21" s="36">
        <v>0</v>
      </c>
      <c r="E21" s="36">
        <v>39</v>
      </c>
      <c r="F21" s="19"/>
      <c r="G21" s="1"/>
      <c r="H21" s="1"/>
      <c r="I21" s="1"/>
    </row>
    <row r="22" spans="1:9" x14ac:dyDescent="0.25">
      <c r="A22" s="12" t="s">
        <v>59</v>
      </c>
      <c r="B22" s="37">
        <v>478791</v>
      </c>
      <c r="C22" s="37">
        <v>741843</v>
      </c>
      <c r="D22" s="37">
        <v>2970327</v>
      </c>
      <c r="E22" s="37">
        <v>4369961</v>
      </c>
      <c r="F22" s="18">
        <f t="shared" si="0"/>
        <v>47.120535887126238</v>
      </c>
      <c r="G22" s="1"/>
      <c r="H22" s="1"/>
      <c r="I22" s="1"/>
    </row>
    <row r="23" spans="1:9" x14ac:dyDescent="0.25">
      <c r="A23" s="9" t="s">
        <v>171</v>
      </c>
      <c r="B23" s="36">
        <v>77064</v>
      </c>
      <c r="C23" s="36">
        <v>8758</v>
      </c>
      <c r="D23" s="36">
        <v>124457</v>
      </c>
      <c r="E23" s="36">
        <v>143926</v>
      </c>
      <c r="F23" s="11">
        <f t="shared" si="0"/>
        <v>15.643153860369438</v>
      </c>
      <c r="G23" s="1"/>
      <c r="H23" s="1"/>
      <c r="I23" s="1"/>
    </row>
    <row r="24" spans="1:9" x14ac:dyDescent="0.25">
      <c r="A24" s="12" t="s">
        <v>173</v>
      </c>
      <c r="B24" s="37">
        <v>923</v>
      </c>
      <c r="C24" s="37">
        <v>8418</v>
      </c>
      <c r="D24" s="37">
        <v>2792</v>
      </c>
      <c r="E24" s="37">
        <v>70373</v>
      </c>
      <c r="F24" s="14">
        <f t="shared" si="0"/>
        <v>2420.522922636103</v>
      </c>
      <c r="G24" s="1"/>
      <c r="H24" s="1"/>
      <c r="I24" s="1"/>
    </row>
    <row r="25" spans="1:9" x14ac:dyDescent="0.25">
      <c r="A25" s="9" t="s">
        <v>39</v>
      </c>
      <c r="B25" s="36">
        <v>0</v>
      </c>
      <c r="C25" s="36">
        <v>0</v>
      </c>
      <c r="D25" s="36">
        <v>0</v>
      </c>
      <c r="E25" s="36">
        <v>58</v>
      </c>
      <c r="F25" s="19"/>
      <c r="G25" s="1"/>
      <c r="H25" s="1"/>
      <c r="I25" s="1"/>
    </row>
    <row r="26" spans="1:9" x14ac:dyDescent="0.25">
      <c r="A26" s="12" t="s">
        <v>40</v>
      </c>
      <c r="B26" s="37">
        <v>0</v>
      </c>
      <c r="C26" s="37">
        <v>0</v>
      </c>
      <c r="D26" s="37">
        <v>108</v>
      </c>
      <c r="E26" s="37">
        <v>0</v>
      </c>
      <c r="F26" s="14">
        <f t="shared" si="0"/>
        <v>-100</v>
      </c>
      <c r="G26" s="1"/>
      <c r="H26" s="1"/>
      <c r="I26" s="1"/>
    </row>
    <row r="27" spans="1:9" x14ac:dyDescent="0.25">
      <c r="A27" s="9" t="s">
        <v>41</v>
      </c>
      <c r="B27" s="36">
        <v>0</v>
      </c>
      <c r="C27" s="36">
        <v>0</v>
      </c>
      <c r="D27" s="36">
        <v>0</v>
      </c>
      <c r="E27" s="36">
        <v>0</v>
      </c>
      <c r="F27" s="19"/>
      <c r="G27" s="1"/>
      <c r="H27" s="1"/>
      <c r="I27" s="1"/>
    </row>
    <row r="28" spans="1:9" x14ac:dyDescent="0.25">
      <c r="A28" s="12" t="s">
        <v>42</v>
      </c>
      <c r="B28" s="37">
        <v>1636</v>
      </c>
      <c r="C28" s="37">
        <v>16642</v>
      </c>
      <c r="D28" s="37">
        <v>18906</v>
      </c>
      <c r="E28" s="37">
        <v>46104</v>
      </c>
      <c r="F28" s="14">
        <f t="shared" si="0"/>
        <v>143.85909235163439</v>
      </c>
      <c r="G28" s="1"/>
      <c r="H28" s="1"/>
      <c r="I28" s="1"/>
    </row>
    <row r="29" spans="1:9" x14ac:dyDescent="0.25">
      <c r="A29" s="9" t="s">
        <v>43</v>
      </c>
      <c r="B29" s="36">
        <v>19</v>
      </c>
      <c r="C29" s="36">
        <v>0</v>
      </c>
      <c r="D29" s="36">
        <v>19</v>
      </c>
      <c r="E29" s="36">
        <v>0</v>
      </c>
      <c r="F29" s="19">
        <f t="shared" si="0"/>
        <v>-100</v>
      </c>
      <c r="G29" s="1"/>
      <c r="H29" s="1"/>
      <c r="I29" s="1"/>
    </row>
    <row r="30" spans="1:9" x14ac:dyDescent="0.25">
      <c r="A30" s="12" t="s">
        <v>44</v>
      </c>
      <c r="B30" s="37">
        <v>0</v>
      </c>
      <c r="C30" s="37">
        <v>0</v>
      </c>
      <c r="D30" s="37">
        <v>0</v>
      </c>
      <c r="E30" s="37">
        <v>0</v>
      </c>
      <c r="F30" s="18"/>
      <c r="G30" s="1"/>
      <c r="H30" s="1"/>
      <c r="I30" s="1"/>
    </row>
    <row r="31" spans="1:9" x14ac:dyDescent="0.25">
      <c r="A31" s="9" t="s">
        <v>45</v>
      </c>
      <c r="B31" s="36">
        <v>32366</v>
      </c>
      <c r="C31" s="36">
        <v>2307</v>
      </c>
      <c r="D31" s="36">
        <v>142768</v>
      </c>
      <c r="E31" s="36">
        <v>32969</v>
      </c>
      <c r="F31" s="11">
        <f t="shared" si="0"/>
        <v>-76.907290149053011</v>
      </c>
      <c r="G31" s="1"/>
      <c r="H31" s="1"/>
      <c r="I31" s="1"/>
    </row>
    <row r="32" spans="1:9" x14ac:dyDescent="0.25">
      <c r="A32" s="12" t="s">
        <v>46</v>
      </c>
      <c r="B32" s="37">
        <v>2238506</v>
      </c>
      <c r="C32" s="37">
        <v>2819706</v>
      </c>
      <c r="D32" s="37">
        <v>18534861</v>
      </c>
      <c r="E32" s="37">
        <v>19549207</v>
      </c>
      <c r="F32" s="14">
        <f t="shared" si="0"/>
        <v>5.472638829069183</v>
      </c>
      <c r="G32" s="1"/>
      <c r="H32" s="1"/>
      <c r="I32" s="1"/>
    </row>
    <row r="33" spans="1:9" x14ac:dyDescent="0.25">
      <c r="A33" s="9" t="s">
        <v>47</v>
      </c>
      <c r="B33" s="36">
        <v>11343</v>
      </c>
      <c r="C33" s="36">
        <v>10314</v>
      </c>
      <c r="D33" s="36">
        <v>70162</v>
      </c>
      <c r="E33" s="36">
        <v>100779</v>
      </c>
      <c r="F33" s="11">
        <f t="shared" si="0"/>
        <v>43.637581596875805</v>
      </c>
      <c r="G33" s="1"/>
      <c r="H33" s="1"/>
      <c r="I33" s="1"/>
    </row>
    <row r="34" spans="1:9" x14ac:dyDescent="0.25">
      <c r="A34" s="12" t="s">
        <v>172</v>
      </c>
      <c r="B34" s="37">
        <v>0</v>
      </c>
      <c r="C34" s="37">
        <v>0</v>
      </c>
      <c r="D34" s="37">
        <v>0</v>
      </c>
      <c r="E34" s="37">
        <v>0</v>
      </c>
      <c r="F34" s="14"/>
      <c r="G34" s="1"/>
      <c r="H34" s="1"/>
      <c r="I34" s="1"/>
    </row>
    <row r="35" spans="1:9" x14ac:dyDescent="0.25">
      <c r="A35" s="15" t="s">
        <v>48</v>
      </c>
      <c r="B35" s="16">
        <f>SUM(B7:B34)</f>
        <v>8173278</v>
      </c>
      <c r="C35" s="16">
        <f t="shared" ref="C35:E35" si="1">SUM(C7:C34)</f>
        <v>8989997</v>
      </c>
      <c r="D35" s="16">
        <f t="shared" si="1"/>
        <v>57021410</v>
      </c>
      <c r="E35" s="16">
        <f t="shared" si="1"/>
        <v>60586148</v>
      </c>
      <c r="F35" s="17">
        <f t="shared" ref="F35" si="2">((E35*100)/D35)-100</f>
        <v>6.2515781353004058</v>
      </c>
      <c r="G35" s="1"/>
      <c r="H35" s="1"/>
      <c r="I35" s="1"/>
    </row>
    <row r="36" spans="1:9" x14ac:dyDescent="0.25">
      <c r="A36" s="73" t="s">
        <v>122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0</v>
      </c>
      <c r="C39" s="51">
        <f t="shared" si="4"/>
        <v>0</v>
      </c>
      <c r="D39" s="51">
        <f>_xlfn.RANK.EQ(B39,$B$39:$B$66)+COUNTIF($B$39:$B$66,B39)-1</f>
        <v>28</v>
      </c>
      <c r="E39" s="50" t="str">
        <f t="shared" ref="E39:E66" si="6">INDEX($A$39:$B$66,MATCH(ROW()-38,$D$39:$D$66,0),1)</f>
        <v>BAHÍA DE ALGECIRAS</v>
      </c>
      <c r="F39" s="50">
        <f>LOOKUP(E39,$A$39:$A$66,$B$39:$B$66)</f>
        <v>29189353</v>
      </c>
      <c r="G39" s="50">
        <f>LOOKUP(E39,$A$39:$A$66,$C$39:$C$66)</f>
        <v>32305252</v>
      </c>
    </row>
    <row r="40" spans="1:9" x14ac:dyDescent="0.25">
      <c r="A40" s="50" t="str">
        <f t="shared" si="5"/>
        <v>ALICANTE</v>
      </c>
      <c r="B40" s="51">
        <f t="shared" si="3"/>
        <v>25392</v>
      </c>
      <c r="C40" s="51">
        <f t="shared" si="4"/>
        <v>43979</v>
      </c>
      <c r="D40" s="51">
        <f t="shared" ref="D40:D66" si="7">_xlfn.RANK.EQ(B40,$B$39:$B$66)+COUNTIF($B$39:$B$66,B40)-1</f>
        <v>11</v>
      </c>
      <c r="E40" s="50" t="str">
        <f t="shared" si="6"/>
        <v>VALENCIA</v>
      </c>
      <c r="F40" s="50">
        <f t="shared" ref="F40:F55" si="8">LOOKUP(E40,$A$39:$A$66,$B$39:$B$66)</f>
        <v>19549207</v>
      </c>
      <c r="G40" s="50">
        <f t="shared" ref="G40:G66" si="9">LOOKUP(E40,$A$39:$A$66,$C$39:$C$66)</f>
        <v>18534861</v>
      </c>
    </row>
    <row r="41" spans="1:9" x14ac:dyDescent="0.25">
      <c r="A41" s="50" t="str">
        <f t="shared" si="5"/>
        <v>ALMERÍA</v>
      </c>
      <c r="B41" s="51">
        <f t="shared" si="3"/>
        <v>150</v>
      </c>
      <c r="C41" s="51">
        <f t="shared" si="4"/>
        <v>290</v>
      </c>
      <c r="D41" s="51">
        <f t="shared" si="7"/>
        <v>15</v>
      </c>
      <c r="E41" s="50" t="str">
        <f t="shared" si="6"/>
        <v>BARCELONA</v>
      </c>
      <c r="F41" s="50">
        <f t="shared" si="8"/>
        <v>6647060</v>
      </c>
      <c r="G41" s="50">
        <f t="shared" si="9"/>
        <v>2683308</v>
      </c>
    </row>
    <row r="42" spans="1:9" x14ac:dyDescent="0.25">
      <c r="A42" s="50" t="str">
        <f t="shared" si="5"/>
        <v>AVILÉS</v>
      </c>
      <c r="B42" s="51">
        <f t="shared" si="3"/>
        <v>0</v>
      </c>
      <c r="C42" s="51">
        <f t="shared" si="4"/>
        <v>0</v>
      </c>
      <c r="D42" s="51">
        <f t="shared" si="7"/>
        <v>28</v>
      </c>
      <c r="E42" s="50" t="str">
        <f t="shared" si="6"/>
        <v>LAS PALMAS</v>
      </c>
      <c r="F42" s="50">
        <f t="shared" si="8"/>
        <v>4369961</v>
      </c>
      <c r="G42" s="50">
        <f t="shared" si="9"/>
        <v>2970327</v>
      </c>
    </row>
    <row r="43" spans="1:9" x14ac:dyDescent="0.25">
      <c r="A43" s="50" t="str">
        <f t="shared" si="5"/>
        <v>BAHÍA DE ALGECIRAS</v>
      </c>
      <c r="B43" s="51">
        <f t="shared" si="3"/>
        <v>29189353</v>
      </c>
      <c r="C43" s="51">
        <f t="shared" si="4"/>
        <v>32305252</v>
      </c>
      <c r="D43" s="51">
        <f t="shared" si="7"/>
        <v>1</v>
      </c>
      <c r="E43" s="50" t="str">
        <f t="shared" si="6"/>
        <v>CASTELLÓN</v>
      </c>
      <c r="F43" s="50">
        <f t="shared" si="8"/>
        <v>383843</v>
      </c>
      <c r="G43" s="50">
        <f t="shared" si="9"/>
        <v>99770</v>
      </c>
    </row>
    <row r="44" spans="1:9" x14ac:dyDescent="0.25">
      <c r="A44" s="50" t="str">
        <f t="shared" si="5"/>
        <v>BAHÍA DE CÁDIZ</v>
      </c>
      <c r="B44" s="51">
        <f t="shared" si="3"/>
        <v>263</v>
      </c>
      <c r="C44" s="51">
        <f t="shared" si="4"/>
        <v>1467</v>
      </c>
      <c r="D44" s="51">
        <f t="shared" si="7"/>
        <v>14</v>
      </c>
      <c r="E44" s="50" t="str">
        <f t="shared" si="6"/>
        <v>MÁLAGA</v>
      </c>
      <c r="F44" s="50">
        <f t="shared" si="8"/>
        <v>143926</v>
      </c>
      <c r="G44" s="50">
        <f t="shared" si="9"/>
        <v>124457</v>
      </c>
    </row>
    <row r="45" spans="1:9" x14ac:dyDescent="0.25">
      <c r="A45" s="50" t="str">
        <f t="shared" si="5"/>
        <v>BALEARES</v>
      </c>
      <c r="B45" s="51">
        <f t="shared" si="3"/>
        <v>2313</v>
      </c>
      <c r="C45" s="51">
        <f t="shared" si="4"/>
        <v>0</v>
      </c>
      <c r="D45" s="51">
        <f t="shared" si="7"/>
        <v>13</v>
      </c>
      <c r="E45" s="50" t="str">
        <f t="shared" si="6"/>
        <v>VIGO</v>
      </c>
      <c r="F45" s="50">
        <f t="shared" si="8"/>
        <v>100779</v>
      </c>
      <c r="G45" s="50">
        <f t="shared" si="9"/>
        <v>70162</v>
      </c>
    </row>
    <row r="46" spans="1:9" x14ac:dyDescent="0.25">
      <c r="A46" s="50" t="str">
        <f t="shared" si="5"/>
        <v>BARCELONA</v>
      </c>
      <c r="B46" s="51">
        <f t="shared" si="3"/>
        <v>6647060</v>
      </c>
      <c r="C46" s="51">
        <f t="shared" si="4"/>
        <v>2683308</v>
      </c>
      <c r="D46" s="51">
        <f t="shared" si="7"/>
        <v>3</v>
      </c>
      <c r="E46" s="50" t="str">
        <f t="shared" si="6"/>
        <v>MARÍN Y RÍA DE PONTEVEDRA</v>
      </c>
      <c r="F46" s="50">
        <f t="shared" si="8"/>
        <v>70373</v>
      </c>
      <c r="G46" s="50">
        <f t="shared" si="9"/>
        <v>2792</v>
      </c>
    </row>
    <row r="47" spans="1:9" x14ac:dyDescent="0.25">
      <c r="A47" s="50" t="str">
        <f t="shared" si="5"/>
        <v>BILBAO</v>
      </c>
      <c r="B47" s="51">
        <f t="shared" si="3"/>
        <v>24317</v>
      </c>
      <c r="C47" s="51">
        <f t="shared" si="4"/>
        <v>19246</v>
      </c>
      <c r="D47" s="51">
        <f t="shared" si="7"/>
        <v>12</v>
      </c>
      <c r="E47" s="50" t="str">
        <f t="shared" si="6"/>
        <v>SANTA CRUZ DE TENERIFE</v>
      </c>
      <c r="F47" s="50">
        <f t="shared" si="8"/>
        <v>46104</v>
      </c>
      <c r="G47" s="50">
        <f t="shared" si="9"/>
        <v>18906</v>
      </c>
    </row>
    <row r="48" spans="1:9" x14ac:dyDescent="0.25">
      <c r="A48" s="50" t="str">
        <f t="shared" si="5"/>
        <v>CARTAGENA</v>
      </c>
      <c r="B48" s="51">
        <f t="shared" si="3"/>
        <v>41</v>
      </c>
      <c r="C48" s="51">
        <f t="shared" si="4"/>
        <v>3688</v>
      </c>
      <c r="D48" s="51">
        <f t="shared" si="7"/>
        <v>17</v>
      </c>
      <c r="E48" s="50" t="str">
        <f t="shared" si="6"/>
        <v>TARRAGONA</v>
      </c>
      <c r="F48" s="50">
        <f t="shared" si="8"/>
        <v>32969</v>
      </c>
      <c r="G48" s="50">
        <f t="shared" si="9"/>
        <v>142768</v>
      </c>
    </row>
    <row r="49" spans="1:7" x14ac:dyDescent="0.25">
      <c r="A49" s="50" t="str">
        <f t="shared" si="5"/>
        <v>CASTELLÓN</v>
      </c>
      <c r="B49" s="51">
        <f t="shared" si="3"/>
        <v>383843</v>
      </c>
      <c r="C49" s="51">
        <f t="shared" si="4"/>
        <v>99770</v>
      </c>
      <c r="D49" s="51">
        <f t="shared" si="7"/>
        <v>5</v>
      </c>
      <c r="E49" s="50" t="str">
        <f t="shared" si="6"/>
        <v>ALICANTE</v>
      </c>
      <c r="F49" s="50">
        <f t="shared" si="8"/>
        <v>25392</v>
      </c>
      <c r="G49" s="50">
        <f t="shared" si="9"/>
        <v>43979</v>
      </c>
    </row>
    <row r="50" spans="1:7" x14ac:dyDescent="0.25">
      <c r="A50" s="50" t="str">
        <f t="shared" si="5"/>
        <v>CEUTA</v>
      </c>
      <c r="B50" s="51">
        <f t="shared" si="3"/>
        <v>0</v>
      </c>
      <c r="C50" s="51">
        <f t="shared" si="4"/>
        <v>0</v>
      </c>
      <c r="D50" s="51">
        <f t="shared" si="7"/>
        <v>28</v>
      </c>
      <c r="E50" s="50" t="str">
        <f t="shared" si="6"/>
        <v>BILBAO</v>
      </c>
      <c r="F50" s="50">
        <f t="shared" si="8"/>
        <v>24317</v>
      </c>
      <c r="G50" s="50">
        <f t="shared" si="9"/>
        <v>19246</v>
      </c>
    </row>
    <row r="51" spans="1:7" x14ac:dyDescent="0.25">
      <c r="A51" s="50" t="str">
        <f t="shared" si="5"/>
        <v>FERROL-SAN CIBRAO</v>
      </c>
      <c r="B51" s="51">
        <f t="shared" si="3"/>
        <v>0</v>
      </c>
      <c r="C51" s="51">
        <f t="shared" si="4"/>
        <v>0</v>
      </c>
      <c r="D51" s="51">
        <f t="shared" si="7"/>
        <v>28</v>
      </c>
      <c r="E51" s="50" t="str">
        <f t="shared" si="6"/>
        <v>BALEARES</v>
      </c>
      <c r="F51" s="50">
        <f t="shared" si="8"/>
        <v>2313</v>
      </c>
      <c r="G51" s="50">
        <f t="shared" si="9"/>
        <v>0</v>
      </c>
    </row>
    <row r="52" spans="1:7" x14ac:dyDescent="0.25">
      <c r="A52" s="50" t="str">
        <f t="shared" si="5"/>
        <v>GIJÓN</v>
      </c>
      <c r="B52" s="51">
        <f t="shared" si="3"/>
        <v>0</v>
      </c>
      <c r="C52" s="51">
        <f t="shared" si="4"/>
        <v>10</v>
      </c>
      <c r="D52" s="51">
        <f t="shared" si="7"/>
        <v>28</v>
      </c>
      <c r="E52" s="50" t="str">
        <f t="shared" si="6"/>
        <v>BAHÍA DE CÁDIZ</v>
      </c>
      <c r="F52" s="50">
        <f t="shared" si="8"/>
        <v>263</v>
      </c>
      <c r="G52" s="50">
        <f t="shared" si="9"/>
        <v>1467</v>
      </c>
    </row>
    <row r="53" spans="1:7" x14ac:dyDescent="0.25">
      <c r="A53" s="50" t="str">
        <f t="shared" si="5"/>
        <v>HUELVA</v>
      </c>
      <c r="B53" s="51">
        <f t="shared" si="3"/>
        <v>39</v>
      </c>
      <c r="C53" s="51">
        <f t="shared" si="4"/>
        <v>0</v>
      </c>
      <c r="D53" s="51">
        <f t="shared" si="7"/>
        <v>18</v>
      </c>
      <c r="E53" s="50" t="str">
        <f t="shared" si="6"/>
        <v>ALMERÍA</v>
      </c>
      <c r="F53" s="50">
        <f t="shared" si="8"/>
        <v>150</v>
      </c>
      <c r="G53" s="50">
        <f t="shared" si="9"/>
        <v>290</v>
      </c>
    </row>
    <row r="54" spans="1:7" x14ac:dyDescent="0.25">
      <c r="A54" s="50" t="str">
        <f t="shared" si="5"/>
        <v>LAS PALMAS</v>
      </c>
      <c r="B54" s="51">
        <f t="shared" si="3"/>
        <v>4369961</v>
      </c>
      <c r="C54" s="51">
        <f t="shared" si="4"/>
        <v>2970327</v>
      </c>
      <c r="D54" s="51">
        <f t="shared" si="7"/>
        <v>4</v>
      </c>
      <c r="E54" s="50" t="str">
        <f t="shared" si="6"/>
        <v>MELILLA</v>
      </c>
      <c r="F54" s="50">
        <f t="shared" si="8"/>
        <v>58</v>
      </c>
      <c r="G54" s="50">
        <f t="shared" si="9"/>
        <v>0</v>
      </c>
    </row>
    <row r="55" spans="1:7" x14ac:dyDescent="0.25">
      <c r="A55" s="50" t="str">
        <f t="shared" si="5"/>
        <v>MÁLAGA</v>
      </c>
      <c r="B55" s="51">
        <f t="shared" si="3"/>
        <v>143926</v>
      </c>
      <c r="C55" s="51">
        <f t="shared" si="4"/>
        <v>124457</v>
      </c>
      <c r="D55" s="51">
        <f t="shared" si="7"/>
        <v>6</v>
      </c>
      <c r="E55" s="50" t="str">
        <f t="shared" si="6"/>
        <v>CARTAGENA</v>
      </c>
      <c r="F55" s="50">
        <f t="shared" si="8"/>
        <v>41</v>
      </c>
      <c r="G55" s="50">
        <f t="shared" si="9"/>
        <v>3688</v>
      </c>
    </row>
    <row r="56" spans="1:7" x14ac:dyDescent="0.25">
      <c r="A56" s="50" t="str">
        <f t="shared" si="5"/>
        <v>MARÍN Y RÍA DE PONTEVEDRA</v>
      </c>
      <c r="B56" s="51">
        <f t="shared" si="3"/>
        <v>70373</v>
      </c>
      <c r="C56" s="51">
        <f t="shared" si="4"/>
        <v>2792</v>
      </c>
      <c r="D56" s="51">
        <f t="shared" si="7"/>
        <v>8</v>
      </c>
      <c r="E56" s="50" t="str">
        <f t="shared" si="6"/>
        <v>HUELVA</v>
      </c>
      <c r="F56" s="50">
        <f t="shared" ref="F56:F66" si="10">LOOKUP(E56,$A$39:$A$66,$B$39:$B$66)</f>
        <v>39</v>
      </c>
      <c r="G56" s="50">
        <f t="shared" si="9"/>
        <v>0</v>
      </c>
    </row>
    <row r="57" spans="1:7" x14ac:dyDescent="0.25">
      <c r="A57" s="50" t="str">
        <f t="shared" si="5"/>
        <v>MELILLA</v>
      </c>
      <c r="B57" s="51">
        <f t="shared" si="3"/>
        <v>58</v>
      </c>
      <c r="C57" s="51">
        <f t="shared" si="4"/>
        <v>0</v>
      </c>
      <c r="D57" s="51">
        <f t="shared" si="7"/>
        <v>16</v>
      </c>
      <c r="E57" s="50" t="e">
        <f t="shared" si="6"/>
        <v>#N/A</v>
      </c>
      <c r="F57" s="50" t="e">
        <f t="shared" si="10"/>
        <v>#N/A</v>
      </c>
      <c r="G57" s="50" t="e">
        <f t="shared" si="9"/>
        <v>#N/A</v>
      </c>
    </row>
    <row r="58" spans="1:7" x14ac:dyDescent="0.25">
      <c r="A58" s="50" t="str">
        <f t="shared" si="5"/>
        <v>MOTRIL</v>
      </c>
      <c r="B58" s="51">
        <f t="shared" si="3"/>
        <v>0</v>
      </c>
      <c r="C58" s="51">
        <f t="shared" si="4"/>
        <v>108</v>
      </c>
      <c r="D58" s="51">
        <f t="shared" si="7"/>
        <v>28</v>
      </c>
      <c r="E58" s="50" t="e">
        <f t="shared" si="6"/>
        <v>#N/A</v>
      </c>
      <c r="F58" s="50" t="e">
        <f t="shared" si="10"/>
        <v>#N/A</v>
      </c>
      <c r="G58" s="50" t="e">
        <f t="shared" si="9"/>
        <v>#N/A</v>
      </c>
    </row>
    <row r="59" spans="1:7" x14ac:dyDescent="0.25">
      <c r="A59" s="50" t="str">
        <f t="shared" si="5"/>
        <v>PASAIA</v>
      </c>
      <c r="B59" s="51">
        <f t="shared" si="3"/>
        <v>0</v>
      </c>
      <c r="C59" s="51">
        <f t="shared" si="4"/>
        <v>0</v>
      </c>
      <c r="D59" s="51">
        <f t="shared" si="7"/>
        <v>28</v>
      </c>
      <c r="E59" s="50" t="e">
        <f t="shared" si="6"/>
        <v>#N/A</v>
      </c>
      <c r="F59" s="50" t="e">
        <f t="shared" si="10"/>
        <v>#N/A</v>
      </c>
      <c r="G59" s="50" t="e">
        <f t="shared" si="9"/>
        <v>#N/A</v>
      </c>
    </row>
    <row r="60" spans="1:7" x14ac:dyDescent="0.25">
      <c r="A60" s="50" t="str">
        <f t="shared" si="5"/>
        <v>SANTA CRUZ DE TENERIFE</v>
      </c>
      <c r="B60" s="51">
        <f t="shared" si="3"/>
        <v>46104</v>
      </c>
      <c r="C60" s="51">
        <f t="shared" si="4"/>
        <v>18906</v>
      </c>
      <c r="D60" s="51">
        <f t="shared" si="7"/>
        <v>9</v>
      </c>
      <c r="E60" s="50" t="e">
        <f t="shared" si="6"/>
        <v>#N/A</v>
      </c>
      <c r="F60" s="50" t="e">
        <f t="shared" si="10"/>
        <v>#N/A</v>
      </c>
      <c r="G60" s="50" t="e">
        <f t="shared" si="9"/>
        <v>#N/A</v>
      </c>
    </row>
    <row r="61" spans="1:7" x14ac:dyDescent="0.25">
      <c r="A61" s="50" t="str">
        <f t="shared" si="5"/>
        <v>SANTANDER</v>
      </c>
      <c r="B61" s="51">
        <f t="shared" si="3"/>
        <v>0</v>
      </c>
      <c r="C61" s="51">
        <f t="shared" si="4"/>
        <v>19</v>
      </c>
      <c r="D61" s="51">
        <f t="shared" si="7"/>
        <v>28</v>
      </c>
      <c r="E61" s="50" t="e">
        <f t="shared" si="6"/>
        <v>#N/A</v>
      </c>
      <c r="F61" s="50" t="e">
        <f t="shared" si="10"/>
        <v>#N/A</v>
      </c>
      <c r="G61" s="50" t="e">
        <f t="shared" si="9"/>
        <v>#N/A</v>
      </c>
    </row>
    <row r="62" spans="1:7" x14ac:dyDescent="0.25">
      <c r="A62" s="50" t="str">
        <f t="shared" si="5"/>
        <v>SEVILLA</v>
      </c>
      <c r="B62" s="51">
        <f t="shared" si="3"/>
        <v>0</v>
      </c>
      <c r="C62" s="51">
        <f t="shared" si="4"/>
        <v>0</v>
      </c>
      <c r="D62" s="51">
        <f t="shared" si="7"/>
        <v>28</v>
      </c>
      <c r="E62" s="50" t="e">
        <f t="shared" si="6"/>
        <v>#N/A</v>
      </c>
      <c r="F62" s="50" t="e">
        <f t="shared" si="10"/>
        <v>#N/A</v>
      </c>
      <c r="G62" s="50" t="e">
        <f t="shared" si="9"/>
        <v>#N/A</v>
      </c>
    </row>
    <row r="63" spans="1:7" x14ac:dyDescent="0.25">
      <c r="A63" s="50" t="str">
        <f t="shared" si="5"/>
        <v>TARRAGONA</v>
      </c>
      <c r="B63" s="51">
        <f t="shared" si="3"/>
        <v>32969</v>
      </c>
      <c r="C63" s="51">
        <f t="shared" si="4"/>
        <v>142768</v>
      </c>
      <c r="D63" s="51">
        <f t="shared" si="7"/>
        <v>10</v>
      </c>
      <c r="E63" s="50" t="e">
        <f t="shared" si="6"/>
        <v>#N/A</v>
      </c>
      <c r="F63" s="50" t="e">
        <f t="shared" si="10"/>
        <v>#N/A</v>
      </c>
      <c r="G63" s="50" t="e">
        <f t="shared" si="9"/>
        <v>#N/A</v>
      </c>
    </row>
    <row r="64" spans="1:7" x14ac:dyDescent="0.25">
      <c r="A64" s="50" t="str">
        <f t="shared" si="5"/>
        <v>VALENCIA</v>
      </c>
      <c r="B64" s="51">
        <f t="shared" si="3"/>
        <v>19549207</v>
      </c>
      <c r="C64" s="51">
        <f t="shared" si="4"/>
        <v>18534861</v>
      </c>
      <c r="D64" s="51">
        <f t="shared" si="7"/>
        <v>2</v>
      </c>
      <c r="E64" s="50" t="e">
        <f t="shared" si="6"/>
        <v>#N/A</v>
      </c>
      <c r="F64" s="50" t="e">
        <f t="shared" si="10"/>
        <v>#N/A</v>
      </c>
      <c r="G64" s="50" t="e">
        <f t="shared" si="9"/>
        <v>#N/A</v>
      </c>
    </row>
    <row r="65" spans="1:7" x14ac:dyDescent="0.25">
      <c r="A65" s="50" t="str">
        <f t="shared" si="5"/>
        <v>VIGO</v>
      </c>
      <c r="B65" s="51">
        <f t="shared" si="3"/>
        <v>100779</v>
      </c>
      <c r="C65" s="51">
        <f t="shared" si="4"/>
        <v>70162</v>
      </c>
      <c r="D65" s="51">
        <f t="shared" si="7"/>
        <v>7</v>
      </c>
      <c r="E65" s="50" t="e">
        <f t="shared" si="6"/>
        <v>#N/A</v>
      </c>
      <c r="F65" s="50" t="e">
        <f t="shared" si="10"/>
        <v>#N/A</v>
      </c>
      <c r="G65" s="50" t="e">
        <f t="shared" si="9"/>
        <v>#N/A</v>
      </c>
    </row>
    <row r="66" spans="1:7" x14ac:dyDescent="0.25">
      <c r="A66" s="50" t="str">
        <f t="shared" si="5"/>
        <v>VILAGARCÍA</v>
      </c>
      <c r="B66" s="51">
        <f t="shared" si="3"/>
        <v>0</v>
      </c>
      <c r="C66" s="51">
        <f t="shared" si="4"/>
        <v>0</v>
      </c>
      <c r="D66" s="51">
        <f t="shared" si="7"/>
        <v>28</v>
      </c>
      <c r="E66" s="50" t="str">
        <f t="shared" si="6"/>
        <v>A CORUÑA</v>
      </c>
      <c r="F66" s="50">
        <f t="shared" si="10"/>
        <v>0</v>
      </c>
      <c r="G66" s="50">
        <f t="shared" si="9"/>
        <v>0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L68"/>
  <sheetViews>
    <sheetView workbookViewId="0">
      <selection activeCell="K40" sqref="K40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140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julio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40">
        <v>0</v>
      </c>
      <c r="C7" s="40">
        <v>0</v>
      </c>
      <c r="D7" s="40">
        <v>0</v>
      </c>
      <c r="E7" s="40">
        <v>0</v>
      </c>
      <c r="F7" s="19"/>
      <c r="G7" s="1"/>
      <c r="H7" s="1"/>
      <c r="I7" s="1"/>
    </row>
    <row r="8" spans="1:12" x14ac:dyDescent="0.25">
      <c r="A8" s="12" t="s">
        <v>31</v>
      </c>
      <c r="B8" s="41">
        <v>11521</v>
      </c>
      <c r="C8" s="41">
        <v>9677</v>
      </c>
      <c r="D8" s="41">
        <v>53718</v>
      </c>
      <c r="E8" s="41">
        <v>73556</v>
      </c>
      <c r="F8" s="14">
        <f t="shared" ref="F8:F33" si="0">((E8*100)/D8)-100</f>
        <v>36.929893145686748</v>
      </c>
      <c r="G8" s="1"/>
      <c r="H8" s="1"/>
      <c r="I8" s="1"/>
    </row>
    <row r="9" spans="1:12" x14ac:dyDescent="0.25">
      <c r="A9" s="9" t="s">
        <v>164</v>
      </c>
      <c r="B9" s="40">
        <v>29332</v>
      </c>
      <c r="C9" s="40">
        <v>37524</v>
      </c>
      <c r="D9" s="40">
        <v>239920</v>
      </c>
      <c r="E9" s="40">
        <v>248938</v>
      </c>
      <c r="F9" s="11">
        <f t="shared" si="0"/>
        <v>3.7587529176392138</v>
      </c>
      <c r="G9" s="1"/>
      <c r="H9" s="1"/>
      <c r="I9" s="1"/>
    </row>
    <row r="10" spans="1:12" x14ac:dyDescent="0.25">
      <c r="A10" s="12" t="s">
        <v>166</v>
      </c>
      <c r="B10" s="41">
        <v>0</v>
      </c>
      <c r="C10" s="41">
        <v>0</v>
      </c>
      <c r="D10" s="41">
        <v>0</v>
      </c>
      <c r="E10" s="41">
        <v>1105</v>
      </c>
      <c r="F10" s="18"/>
      <c r="G10" s="1"/>
      <c r="H10" s="1"/>
      <c r="I10" s="1"/>
    </row>
    <row r="11" spans="1:12" x14ac:dyDescent="0.25">
      <c r="A11" s="9" t="s">
        <v>167</v>
      </c>
      <c r="B11" s="40">
        <v>450214</v>
      </c>
      <c r="C11" s="40">
        <v>497590</v>
      </c>
      <c r="D11" s="40">
        <v>4697252</v>
      </c>
      <c r="E11" s="40">
        <v>4918736</v>
      </c>
      <c r="F11" s="11">
        <f t="shared" si="0"/>
        <v>4.7151824087785741</v>
      </c>
      <c r="G11" s="1"/>
      <c r="H11" s="1"/>
      <c r="I11" s="1"/>
    </row>
    <row r="12" spans="1:12" x14ac:dyDescent="0.25">
      <c r="A12" s="12" t="s">
        <v>168</v>
      </c>
      <c r="B12" s="41">
        <v>68601</v>
      </c>
      <c r="C12" s="41">
        <v>85213</v>
      </c>
      <c r="D12" s="41">
        <v>441579</v>
      </c>
      <c r="E12" s="41">
        <v>592546</v>
      </c>
      <c r="F12" s="14">
        <f t="shared" si="0"/>
        <v>34.187993541359532</v>
      </c>
      <c r="G12" s="1"/>
      <c r="H12" s="1"/>
      <c r="I12" s="1"/>
    </row>
    <row r="13" spans="1:12" x14ac:dyDescent="0.25">
      <c r="A13" s="9" t="s">
        <v>32</v>
      </c>
      <c r="B13" s="40">
        <v>1154835</v>
      </c>
      <c r="C13" s="40">
        <v>1195389</v>
      </c>
      <c r="D13" s="40">
        <v>6958027</v>
      </c>
      <c r="E13" s="40">
        <v>7414547</v>
      </c>
      <c r="F13" s="11">
        <f t="shared" si="0"/>
        <v>6.5610553106505591</v>
      </c>
      <c r="G13" s="1"/>
      <c r="H13" s="1"/>
      <c r="I13" s="1"/>
    </row>
    <row r="14" spans="1:12" x14ac:dyDescent="0.25">
      <c r="A14" s="12" t="s">
        <v>33</v>
      </c>
      <c r="B14" s="41">
        <v>949551</v>
      </c>
      <c r="C14" s="41">
        <v>988507</v>
      </c>
      <c r="D14" s="41">
        <v>6020400</v>
      </c>
      <c r="E14" s="41">
        <v>6304903</v>
      </c>
      <c r="F14" s="14">
        <f t="shared" si="0"/>
        <v>4.7256494585077462</v>
      </c>
      <c r="G14" s="1"/>
      <c r="H14" s="1"/>
      <c r="I14" s="1"/>
    </row>
    <row r="15" spans="1:12" x14ac:dyDescent="0.25">
      <c r="A15" s="9" t="s">
        <v>34</v>
      </c>
      <c r="B15" s="40">
        <v>50975</v>
      </c>
      <c r="C15" s="40">
        <v>82876</v>
      </c>
      <c r="D15" s="40">
        <v>338506</v>
      </c>
      <c r="E15" s="40">
        <v>461381</v>
      </c>
      <c r="F15" s="11">
        <f t="shared" si="0"/>
        <v>36.299208876652102</v>
      </c>
      <c r="G15" s="1"/>
      <c r="H15" s="1"/>
      <c r="I15" s="1"/>
    </row>
    <row r="16" spans="1:12" x14ac:dyDescent="0.25">
      <c r="A16" s="12" t="s">
        <v>35</v>
      </c>
      <c r="B16" s="41">
        <v>0</v>
      </c>
      <c r="C16" s="41">
        <v>802</v>
      </c>
      <c r="D16" s="41">
        <v>0</v>
      </c>
      <c r="E16" s="41">
        <v>3116</v>
      </c>
      <c r="F16" s="18"/>
      <c r="G16" s="1"/>
      <c r="H16" s="1"/>
      <c r="I16" s="1"/>
    </row>
    <row r="17" spans="1:9" x14ac:dyDescent="0.25">
      <c r="A17" s="9" t="s">
        <v>169</v>
      </c>
      <c r="B17" s="40">
        <v>52886</v>
      </c>
      <c r="C17" s="40">
        <v>54541</v>
      </c>
      <c r="D17" s="40">
        <v>385083</v>
      </c>
      <c r="E17" s="40">
        <v>339842</v>
      </c>
      <c r="F17" s="11">
        <f t="shared" si="0"/>
        <v>-11.748376324065205</v>
      </c>
      <c r="G17" s="1"/>
      <c r="H17" s="1"/>
      <c r="I17" s="1"/>
    </row>
    <row r="18" spans="1:9" x14ac:dyDescent="0.25">
      <c r="A18" s="12" t="s">
        <v>36</v>
      </c>
      <c r="B18" s="41">
        <v>77610</v>
      </c>
      <c r="C18" s="41">
        <v>68364</v>
      </c>
      <c r="D18" s="41">
        <v>605652</v>
      </c>
      <c r="E18" s="41">
        <v>552692</v>
      </c>
      <c r="F18" s="14">
        <f t="shared" si="0"/>
        <v>-8.7442954039613454</v>
      </c>
      <c r="G18" s="1"/>
      <c r="H18" s="1"/>
      <c r="I18" s="1"/>
    </row>
    <row r="19" spans="1:9" x14ac:dyDescent="0.25">
      <c r="A19" s="9" t="s">
        <v>37</v>
      </c>
      <c r="B19" s="40">
        <v>5916</v>
      </c>
      <c r="C19" s="40">
        <v>6724</v>
      </c>
      <c r="D19" s="40">
        <v>38131</v>
      </c>
      <c r="E19" s="40">
        <v>41764</v>
      </c>
      <c r="F19" s="11">
        <f t="shared" si="0"/>
        <v>9.5276808895649197</v>
      </c>
      <c r="G19" s="1"/>
      <c r="H19" s="1"/>
      <c r="I19" s="1"/>
    </row>
    <row r="20" spans="1:9" x14ac:dyDescent="0.25">
      <c r="A20" s="12" t="s">
        <v>170</v>
      </c>
      <c r="B20" s="41">
        <v>555</v>
      </c>
      <c r="C20" s="41">
        <v>0</v>
      </c>
      <c r="D20" s="41">
        <v>4864</v>
      </c>
      <c r="E20" s="41">
        <v>370</v>
      </c>
      <c r="F20" s="14">
        <f t="shared" si="0"/>
        <v>-92.39309210526315</v>
      </c>
      <c r="G20" s="1"/>
      <c r="H20" s="1"/>
      <c r="I20" s="1"/>
    </row>
    <row r="21" spans="1:9" x14ac:dyDescent="0.25">
      <c r="A21" s="9" t="s">
        <v>38</v>
      </c>
      <c r="B21" s="40">
        <v>12898</v>
      </c>
      <c r="C21" s="40">
        <v>14009</v>
      </c>
      <c r="D21" s="40">
        <v>81728</v>
      </c>
      <c r="E21" s="40">
        <v>90161</v>
      </c>
      <c r="F21" s="11">
        <f t="shared" si="0"/>
        <v>10.318373140172284</v>
      </c>
      <c r="G21" s="1"/>
      <c r="H21" s="1"/>
      <c r="I21" s="1"/>
    </row>
    <row r="22" spans="1:9" x14ac:dyDescent="0.25">
      <c r="A22" s="12" t="s">
        <v>59</v>
      </c>
      <c r="B22" s="41">
        <v>295533</v>
      </c>
      <c r="C22" s="41">
        <v>374444</v>
      </c>
      <c r="D22" s="41">
        <v>1918220</v>
      </c>
      <c r="E22" s="41">
        <v>1984833</v>
      </c>
      <c r="F22" s="14">
        <f t="shared" si="0"/>
        <v>3.4726465160409106</v>
      </c>
      <c r="G22" s="1"/>
      <c r="H22" s="1"/>
      <c r="I22" s="1"/>
    </row>
    <row r="23" spans="1:9" x14ac:dyDescent="0.25">
      <c r="A23" s="9" t="s">
        <v>171</v>
      </c>
      <c r="B23" s="40">
        <v>38840</v>
      </c>
      <c r="C23" s="40">
        <v>44968</v>
      </c>
      <c r="D23" s="40">
        <v>307591</v>
      </c>
      <c r="E23" s="40">
        <v>312538</v>
      </c>
      <c r="F23" s="11">
        <f t="shared" si="0"/>
        <v>1.6083045342679014</v>
      </c>
      <c r="G23" s="1"/>
      <c r="H23" s="1"/>
      <c r="I23" s="1"/>
    </row>
    <row r="24" spans="1:9" x14ac:dyDescent="0.25">
      <c r="A24" s="12" t="s">
        <v>173</v>
      </c>
      <c r="B24" s="41">
        <v>0</v>
      </c>
      <c r="C24" s="41">
        <v>0</v>
      </c>
      <c r="D24" s="41">
        <v>0</v>
      </c>
      <c r="E24" s="41">
        <v>0</v>
      </c>
      <c r="F24" s="18"/>
      <c r="G24" s="1"/>
      <c r="H24" s="1"/>
      <c r="I24" s="1"/>
    </row>
    <row r="25" spans="1:9" x14ac:dyDescent="0.25">
      <c r="A25" s="9" t="s">
        <v>39</v>
      </c>
      <c r="B25" s="40">
        <v>66934</v>
      </c>
      <c r="C25" s="40">
        <v>79851</v>
      </c>
      <c r="D25" s="40">
        <v>479241</v>
      </c>
      <c r="E25" s="40">
        <v>513334</v>
      </c>
      <c r="F25" s="11">
        <f t="shared" si="0"/>
        <v>7.1139572782796137</v>
      </c>
      <c r="G25" s="1"/>
      <c r="H25" s="1"/>
      <c r="I25" s="1"/>
    </row>
    <row r="26" spans="1:9" x14ac:dyDescent="0.25">
      <c r="A26" s="12" t="s">
        <v>40</v>
      </c>
      <c r="B26" s="41">
        <v>26403</v>
      </c>
      <c r="C26" s="41">
        <v>54467</v>
      </c>
      <c r="D26" s="41">
        <v>184646</v>
      </c>
      <c r="E26" s="41">
        <v>365261</v>
      </c>
      <c r="F26" s="14">
        <f t="shared" si="0"/>
        <v>97.816903696803621</v>
      </c>
      <c r="G26" s="1"/>
      <c r="H26" s="1"/>
      <c r="I26" s="1"/>
    </row>
    <row r="27" spans="1:9" x14ac:dyDescent="0.25">
      <c r="A27" s="9" t="s">
        <v>41</v>
      </c>
      <c r="B27" s="40">
        <v>55745</v>
      </c>
      <c r="C27" s="40">
        <v>49578</v>
      </c>
      <c r="D27" s="40">
        <v>389428</v>
      </c>
      <c r="E27" s="40">
        <v>361854</v>
      </c>
      <c r="F27" s="11">
        <f t="shared" si="0"/>
        <v>-7.0806413509044006</v>
      </c>
      <c r="G27" s="1"/>
      <c r="H27" s="1"/>
      <c r="I27" s="1"/>
    </row>
    <row r="28" spans="1:9" x14ac:dyDescent="0.25">
      <c r="A28" s="12" t="s">
        <v>42</v>
      </c>
      <c r="B28" s="41">
        <v>321423</v>
      </c>
      <c r="C28" s="41">
        <v>319619</v>
      </c>
      <c r="D28" s="41">
        <v>2110787</v>
      </c>
      <c r="E28" s="41">
        <v>2184479</v>
      </c>
      <c r="F28" s="14">
        <f t="shared" si="0"/>
        <v>3.4912096767698557</v>
      </c>
      <c r="G28" s="1"/>
      <c r="H28" s="1"/>
      <c r="I28" s="1"/>
    </row>
    <row r="29" spans="1:9" x14ac:dyDescent="0.25">
      <c r="A29" s="9" t="s">
        <v>43</v>
      </c>
      <c r="B29" s="40">
        <v>116023</v>
      </c>
      <c r="C29" s="40">
        <v>131995</v>
      </c>
      <c r="D29" s="40">
        <v>842539</v>
      </c>
      <c r="E29" s="40">
        <v>934633</v>
      </c>
      <c r="F29" s="11">
        <f t="shared" si="0"/>
        <v>10.930532592556546</v>
      </c>
      <c r="G29" s="1"/>
      <c r="H29" s="1"/>
      <c r="I29" s="1"/>
    </row>
    <row r="30" spans="1:9" x14ac:dyDescent="0.25">
      <c r="A30" s="12" t="s">
        <v>44</v>
      </c>
      <c r="B30" s="41">
        <v>18519</v>
      </c>
      <c r="C30" s="41">
        <v>17716</v>
      </c>
      <c r="D30" s="41">
        <v>163664</v>
      </c>
      <c r="E30" s="41">
        <v>114362</v>
      </c>
      <c r="F30" s="14">
        <f t="shared" si="0"/>
        <v>-30.123912405904775</v>
      </c>
      <c r="G30" s="1"/>
      <c r="H30" s="1"/>
      <c r="I30" s="1"/>
    </row>
    <row r="31" spans="1:9" x14ac:dyDescent="0.25">
      <c r="A31" s="9" t="s">
        <v>45</v>
      </c>
      <c r="B31" s="40">
        <v>15461</v>
      </c>
      <c r="C31" s="40">
        <v>24182</v>
      </c>
      <c r="D31" s="40">
        <v>141480</v>
      </c>
      <c r="E31" s="40">
        <v>180260</v>
      </c>
      <c r="F31" s="11">
        <f t="shared" si="0"/>
        <v>27.410234662143054</v>
      </c>
      <c r="G31" s="1"/>
      <c r="H31" s="1"/>
      <c r="I31" s="1"/>
    </row>
    <row r="32" spans="1:9" x14ac:dyDescent="0.25">
      <c r="A32" s="12" t="s">
        <v>46</v>
      </c>
      <c r="B32" s="41">
        <v>789539</v>
      </c>
      <c r="C32" s="41">
        <v>869624</v>
      </c>
      <c r="D32" s="41">
        <v>5565591</v>
      </c>
      <c r="E32" s="41">
        <v>5436157</v>
      </c>
      <c r="F32" s="14">
        <f t="shared" si="0"/>
        <v>-2.32561106268858</v>
      </c>
      <c r="G32" s="1"/>
      <c r="H32" s="1"/>
      <c r="I32" s="1"/>
    </row>
    <row r="33" spans="1:9" x14ac:dyDescent="0.25">
      <c r="A33" s="9" t="s">
        <v>47</v>
      </c>
      <c r="B33" s="40">
        <v>88306</v>
      </c>
      <c r="C33" s="40">
        <v>103019</v>
      </c>
      <c r="D33" s="40">
        <v>626696</v>
      </c>
      <c r="E33" s="40">
        <v>654961</v>
      </c>
      <c r="F33" s="11">
        <f t="shared" si="0"/>
        <v>4.5101612264957822</v>
      </c>
      <c r="G33" s="1"/>
      <c r="H33" s="1"/>
      <c r="I33" s="1"/>
    </row>
    <row r="34" spans="1:9" x14ac:dyDescent="0.25">
      <c r="A34" s="12" t="s">
        <v>172</v>
      </c>
      <c r="B34" s="41">
        <v>0</v>
      </c>
      <c r="C34" s="41">
        <v>0</v>
      </c>
      <c r="D34" s="41">
        <v>0</v>
      </c>
      <c r="E34" s="41">
        <v>0</v>
      </c>
      <c r="F34" s="18"/>
      <c r="G34" s="1"/>
      <c r="H34" s="1"/>
      <c r="I34" s="1"/>
    </row>
    <row r="35" spans="1:9" x14ac:dyDescent="0.25">
      <c r="A35" s="15" t="s">
        <v>48</v>
      </c>
      <c r="B35" s="16">
        <f>SUM(B7:B34)</f>
        <v>4697620</v>
      </c>
      <c r="C35" s="16">
        <f t="shared" ref="C35:E35" si="1">SUM(C7:C34)</f>
        <v>5110679</v>
      </c>
      <c r="D35" s="16">
        <f t="shared" si="1"/>
        <v>32594743</v>
      </c>
      <c r="E35" s="16">
        <f t="shared" si="1"/>
        <v>34086329</v>
      </c>
      <c r="F35" s="17">
        <f t="shared" ref="F35" si="2">((E35*100)/D35)-100</f>
        <v>4.576155118020111</v>
      </c>
      <c r="G35" s="1"/>
      <c r="H35" s="1"/>
      <c r="I35" s="1"/>
    </row>
    <row r="36" spans="1:9" x14ac:dyDescent="0.25">
      <c r="A36" s="73" t="s">
        <v>121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0</v>
      </c>
      <c r="C39" s="51">
        <f t="shared" si="4"/>
        <v>0</v>
      </c>
      <c r="D39" s="51">
        <f>_xlfn.RANK.EQ(B39,$B$39:$B$66)+COUNTIF($B$39:$B$66,B39)-1</f>
        <v>28</v>
      </c>
      <c r="E39" s="50" t="str">
        <f t="shared" ref="E39:E66" si="6">INDEX($A$39:$B$66,MATCH(ROW()-38,$D$39:$D$66,0),1)</f>
        <v>BALEARES</v>
      </c>
      <c r="F39" s="50">
        <f>LOOKUP(E39,$A$39:$A$66,$B$39:$B$66)</f>
        <v>7414547</v>
      </c>
      <c r="G39" s="50">
        <f>LOOKUP(E39,$A$39:$A$66,$C$39:$C$66)</f>
        <v>6958027</v>
      </c>
    </row>
    <row r="40" spans="1:9" x14ac:dyDescent="0.25">
      <c r="A40" s="50" t="str">
        <f t="shared" si="5"/>
        <v>ALICANTE</v>
      </c>
      <c r="B40" s="51">
        <f t="shared" si="3"/>
        <v>73556</v>
      </c>
      <c r="C40" s="51">
        <f t="shared" si="4"/>
        <v>53718</v>
      </c>
      <c r="D40" s="51">
        <f t="shared" ref="D40:D66" si="7">_xlfn.RANK.EQ(B40,$B$39:$B$66)+COUNTIF($B$39:$B$66,B40)-1</f>
        <v>21</v>
      </c>
      <c r="E40" s="50" t="str">
        <f t="shared" si="6"/>
        <v>BARCELONA</v>
      </c>
      <c r="F40" s="50">
        <f t="shared" ref="F40:F55" si="8">LOOKUP(E40,$A$39:$A$66,$B$39:$B$66)</f>
        <v>6304903</v>
      </c>
      <c r="G40" s="50">
        <f t="shared" ref="G40:G66" si="9">LOOKUP(E40,$A$39:$A$66,$C$39:$C$66)</f>
        <v>6020400</v>
      </c>
    </row>
    <row r="41" spans="1:9" x14ac:dyDescent="0.25">
      <c r="A41" s="50" t="str">
        <f t="shared" si="5"/>
        <v>ALMERÍA</v>
      </c>
      <c r="B41" s="51">
        <f t="shared" si="3"/>
        <v>248938</v>
      </c>
      <c r="C41" s="51">
        <f t="shared" si="4"/>
        <v>239920</v>
      </c>
      <c r="D41" s="51">
        <f t="shared" si="7"/>
        <v>17</v>
      </c>
      <c r="E41" s="50" t="str">
        <f t="shared" si="6"/>
        <v>VALENCIA</v>
      </c>
      <c r="F41" s="50">
        <f t="shared" si="8"/>
        <v>5436157</v>
      </c>
      <c r="G41" s="50">
        <f t="shared" si="9"/>
        <v>5565591</v>
      </c>
    </row>
    <row r="42" spans="1:9" x14ac:dyDescent="0.25">
      <c r="A42" s="50" t="str">
        <f t="shared" si="5"/>
        <v>AVILÉS</v>
      </c>
      <c r="B42" s="51">
        <f t="shared" si="3"/>
        <v>1105</v>
      </c>
      <c r="C42" s="51">
        <f t="shared" si="4"/>
        <v>0</v>
      </c>
      <c r="D42" s="51">
        <f t="shared" si="7"/>
        <v>24</v>
      </c>
      <c r="E42" s="50" t="str">
        <f t="shared" si="6"/>
        <v>BAHÍA DE ALGECIRAS</v>
      </c>
      <c r="F42" s="50">
        <f t="shared" si="8"/>
        <v>4918736</v>
      </c>
      <c r="G42" s="50">
        <f t="shared" si="9"/>
        <v>4697252</v>
      </c>
    </row>
    <row r="43" spans="1:9" x14ac:dyDescent="0.25">
      <c r="A43" s="50" t="str">
        <f t="shared" si="5"/>
        <v>BAHÍA DE ALGECIRAS</v>
      </c>
      <c r="B43" s="51">
        <f t="shared" si="3"/>
        <v>4918736</v>
      </c>
      <c r="C43" s="51">
        <f t="shared" si="4"/>
        <v>4697252</v>
      </c>
      <c r="D43" s="51">
        <f t="shared" si="7"/>
        <v>4</v>
      </c>
      <c r="E43" s="50" t="str">
        <f t="shared" si="6"/>
        <v>SANTA CRUZ DE TENERIFE</v>
      </c>
      <c r="F43" s="50">
        <f t="shared" si="8"/>
        <v>2184479</v>
      </c>
      <c r="G43" s="50">
        <f t="shared" si="9"/>
        <v>2110787</v>
      </c>
    </row>
    <row r="44" spans="1:9" x14ac:dyDescent="0.25">
      <c r="A44" s="50" t="str">
        <f t="shared" si="5"/>
        <v>BAHÍA DE CÁDIZ</v>
      </c>
      <c r="B44" s="51">
        <f t="shared" si="3"/>
        <v>592546</v>
      </c>
      <c r="C44" s="51">
        <f t="shared" si="4"/>
        <v>441579</v>
      </c>
      <c r="D44" s="51">
        <f t="shared" si="7"/>
        <v>9</v>
      </c>
      <c r="E44" s="50" t="str">
        <f t="shared" si="6"/>
        <v>LAS PALMAS</v>
      </c>
      <c r="F44" s="50">
        <f t="shared" si="8"/>
        <v>1984833</v>
      </c>
      <c r="G44" s="50">
        <f t="shared" si="9"/>
        <v>1918220</v>
      </c>
    </row>
    <row r="45" spans="1:9" x14ac:dyDescent="0.25">
      <c r="A45" s="50" t="str">
        <f t="shared" si="5"/>
        <v>BALEARES</v>
      </c>
      <c r="B45" s="51">
        <f t="shared" si="3"/>
        <v>7414547</v>
      </c>
      <c r="C45" s="51">
        <f t="shared" si="4"/>
        <v>6958027</v>
      </c>
      <c r="D45" s="51">
        <f t="shared" si="7"/>
        <v>1</v>
      </c>
      <c r="E45" s="50" t="str">
        <f t="shared" si="6"/>
        <v>SANTANDER</v>
      </c>
      <c r="F45" s="50">
        <f t="shared" si="8"/>
        <v>934633</v>
      </c>
      <c r="G45" s="50">
        <f t="shared" si="9"/>
        <v>842539</v>
      </c>
    </row>
    <row r="46" spans="1:9" x14ac:dyDescent="0.25">
      <c r="A46" s="50" t="str">
        <f t="shared" si="5"/>
        <v>BARCELONA</v>
      </c>
      <c r="B46" s="51">
        <f t="shared" si="3"/>
        <v>6304903</v>
      </c>
      <c r="C46" s="51">
        <f t="shared" si="4"/>
        <v>6020400</v>
      </c>
      <c r="D46" s="51">
        <f t="shared" si="7"/>
        <v>2</v>
      </c>
      <c r="E46" s="50" t="str">
        <f t="shared" si="6"/>
        <v>VIGO</v>
      </c>
      <c r="F46" s="50">
        <f t="shared" si="8"/>
        <v>654961</v>
      </c>
      <c r="G46" s="50">
        <f t="shared" si="9"/>
        <v>626696</v>
      </c>
    </row>
    <row r="47" spans="1:9" x14ac:dyDescent="0.25">
      <c r="A47" s="50" t="str">
        <f t="shared" si="5"/>
        <v>BILBAO</v>
      </c>
      <c r="B47" s="51">
        <f t="shared" si="3"/>
        <v>461381</v>
      </c>
      <c r="C47" s="51">
        <f t="shared" si="4"/>
        <v>338506</v>
      </c>
      <c r="D47" s="51">
        <f t="shared" si="7"/>
        <v>12</v>
      </c>
      <c r="E47" s="50" t="str">
        <f t="shared" si="6"/>
        <v>BAHÍA DE CÁDIZ</v>
      </c>
      <c r="F47" s="50">
        <f t="shared" si="8"/>
        <v>592546</v>
      </c>
      <c r="G47" s="50">
        <f t="shared" si="9"/>
        <v>441579</v>
      </c>
    </row>
    <row r="48" spans="1:9" x14ac:dyDescent="0.25">
      <c r="A48" s="50" t="str">
        <f t="shared" si="5"/>
        <v>CARTAGENA</v>
      </c>
      <c r="B48" s="51">
        <f t="shared" si="3"/>
        <v>3116</v>
      </c>
      <c r="C48" s="51">
        <f t="shared" si="4"/>
        <v>0</v>
      </c>
      <c r="D48" s="51">
        <f t="shared" si="7"/>
        <v>23</v>
      </c>
      <c r="E48" s="50" t="str">
        <f t="shared" si="6"/>
        <v>CEUTA</v>
      </c>
      <c r="F48" s="50">
        <f t="shared" si="8"/>
        <v>552692</v>
      </c>
      <c r="G48" s="50">
        <f t="shared" si="9"/>
        <v>605652</v>
      </c>
    </row>
    <row r="49" spans="1:7" x14ac:dyDescent="0.25">
      <c r="A49" s="50" t="str">
        <f t="shared" si="5"/>
        <v>CASTELLÓN</v>
      </c>
      <c r="B49" s="51">
        <f t="shared" si="3"/>
        <v>339842</v>
      </c>
      <c r="C49" s="51">
        <f t="shared" si="4"/>
        <v>385083</v>
      </c>
      <c r="D49" s="51">
        <f t="shared" si="7"/>
        <v>15</v>
      </c>
      <c r="E49" s="50" t="str">
        <f t="shared" si="6"/>
        <v>MELILLA</v>
      </c>
      <c r="F49" s="50">
        <f t="shared" si="8"/>
        <v>513334</v>
      </c>
      <c r="G49" s="50">
        <f t="shared" si="9"/>
        <v>479241</v>
      </c>
    </row>
    <row r="50" spans="1:7" x14ac:dyDescent="0.25">
      <c r="A50" s="50" t="str">
        <f t="shared" si="5"/>
        <v>CEUTA</v>
      </c>
      <c r="B50" s="51">
        <f t="shared" si="3"/>
        <v>552692</v>
      </c>
      <c r="C50" s="51">
        <f t="shared" si="4"/>
        <v>605652</v>
      </c>
      <c r="D50" s="51">
        <f t="shared" si="7"/>
        <v>10</v>
      </c>
      <c r="E50" s="50" t="str">
        <f t="shared" si="6"/>
        <v>BILBAO</v>
      </c>
      <c r="F50" s="50">
        <f t="shared" si="8"/>
        <v>461381</v>
      </c>
      <c r="G50" s="50">
        <f t="shared" si="9"/>
        <v>338506</v>
      </c>
    </row>
    <row r="51" spans="1:7" x14ac:dyDescent="0.25">
      <c r="A51" s="50" t="str">
        <f t="shared" si="5"/>
        <v>FERROL-SAN CIBRAO</v>
      </c>
      <c r="B51" s="51">
        <f t="shared" si="3"/>
        <v>41764</v>
      </c>
      <c r="C51" s="51">
        <f t="shared" si="4"/>
        <v>38131</v>
      </c>
      <c r="D51" s="51">
        <f t="shared" si="7"/>
        <v>22</v>
      </c>
      <c r="E51" s="50" t="str">
        <f t="shared" si="6"/>
        <v>MOTRIL</v>
      </c>
      <c r="F51" s="50">
        <f t="shared" si="8"/>
        <v>365261</v>
      </c>
      <c r="G51" s="50">
        <f t="shared" si="9"/>
        <v>184646</v>
      </c>
    </row>
    <row r="52" spans="1:7" x14ac:dyDescent="0.25">
      <c r="A52" s="50" t="str">
        <f t="shared" si="5"/>
        <v>GIJÓN</v>
      </c>
      <c r="B52" s="51">
        <f t="shared" si="3"/>
        <v>370</v>
      </c>
      <c r="C52" s="51">
        <f t="shared" si="4"/>
        <v>4864</v>
      </c>
      <c r="D52" s="51">
        <f t="shared" si="7"/>
        <v>25</v>
      </c>
      <c r="E52" s="50" t="str">
        <f t="shared" si="6"/>
        <v>PASAIA</v>
      </c>
      <c r="F52" s="50">
        <f t="shared" si="8"/>
        <v>361854</v>
      </c>
      <c r="G52" s="50">
        <f t="shared" si="9"/>
        <v>389428</v>
      </c>
    </row>
    <row r="53" spans="1:7" x14ac:dyDescent="0.25">
      <c r="A53" s="50" t="str">
        <f t="shared" si="5"/>
        <v>HUELVA</v>
      </c>
      <c r="B53" s="51">
        <f t="shared" si="3"/>
        <v>90161</v>
      </c>
      <c r="C53" s="51">
        <f t="shared" si="4"/>
        <v>81728</v>
      </c>
      <c r="D53" s="51">
        <f t="shared" si="7"/>
        <v>20</v>
      </c>
      <c r="E53" s="50" t="str">
        <f t="shared" si="6"/>
        <v>CASTELLÓN</v>
      </c>
      <c r="F53" s="50">
        <f t="shared" si="8"/>
        <v>339842</v>
      </c>
      <c r="G53" s="50">
        <f t="shared" si="9"/>
        <v>385083</v>
      </c>
    </row>
    <row r="54" spans="1:7" x14ac:dyDescent="0.25">
      <c r="A54" s="50" t="str">
        <f t="shared" si="5"/>
        <v>LAS PALMAS</v>
      </c>
      <c r="B54" s="51">
        <f t="shared" si="3"/>
        <v>1984833</v>
      </c>
      <c r="C54" s="51">
        <f t="shared" si="4"/>
        <v>1918220</v>
      </c>
      <c r="D54" s="51">
        <f t="shared" si="7"/>
        <v>6</v>
      </c>
      <c r="E54" s="50" t="str">
        <f t="shared" si="6"/>
        <v>MÁLAGA</v>
      </c>
      <c r="F54" s="50">
        <f t="shared" si="8"/>
        <v>312538</v>
      </c>
      <c r="G54" s="50">
        <f t="shared" si="9"/>
        <v>307591</v>
      </c>
    </row>
    <row r="55" spans="1:7" x14ac:dyDescent="0.25">
      <c r="A55" s="50" t="str">
        <f t="shared" si="5"/>
        <v>MÁLAGA</v>
      </c>
      <c r="B55" s="51">
        <f t="shared" si="3"/>
        <v>312538</v>
      </c>
      <c r="C55" s="51">
        <f t="shared" si="4"/>
        <v>307591</v>
      </c>
      <c r="D55" s="51">
        <f t="shared" si="7"/>
        <v>16</v>
      </c>
      <c r="E55" s="50" t="str">
        <f t="shared" si="6"/>
        <v>ALMERÍA</v>
      </c>
      <c r="F55" s="50">
        <f t="shared" si="8"/>
        <v>248938</v>
      </c>
      <c r="G55" s="50">
        <f t="shared" si="9"/>
        <v>239920</v>
      </c>
    </row>
    <row r="56" spans="1:7" x14ac:dyDescent="0.25">
      <c r="A56" s="50" t="str">
        <f t="shared" si="5"/>
        <v>MARÍN Y RÍA DE PONTEVEDRA</v>
      </c>
      <c r="B56" s="51">
        <f t="shared" si="3"/>
        <v>0</v>
      </c>
      <c r="C56" s="51">
        <f t="shared" si="4"/>
        <v>0</v>
      </c>
      <c r="D56" s="51">
        <f t="shared" si="7"/>
        <v>28</v>
      </c>
      <c r="E56" s="50" t="str">
        <f t="shared" si="6"/>
        <v>TARRAGONA</v>
      </c>
      <c r="F56" s="50">
        <f t="shared" ref="F56:F66" si="10">LOOKUP(E56,$A$39:$A$66,$B$39:$B$66)</f>
        <v>180260</v>
      </c>
      <c r="G56" s="50">
        <f t="shared" si="9"/>
        <v>141480</v>
      </c>
    </row>
    <row r="57" spans="1:7" x14ac:dyDescent="0.25">
      <c r="A57" s="50" t="str">
        <f t="shared" si="5"/>
        <v>MELILLA</v>
      </c>
      <c r="B57" s="51">
        <f t="shared" si="3"/>
        <v>513334</v>
      </c>
      <c r="C57" s="51">
        <f t="shared" si="4"/>
        <v>479241</v>
      </c>
      <c r="D57" s="51">
        <f t="shared" si="7"/>
        <v>11</v>
      </c>
      <c r="E57" s="50" t="str">
        <f t="shared" si="6"/>
        <v>SEVILLA</v>
      </c>
      <c r="F57" s="50">
        <f t="shared" si="10"/>
        <v>114362</v>
      </c>
      <c r="G57" s="50">
        <f t="shared" si="9"/>
        <v>163664</v>
      </c>
    </row>
    <row r="58" spans="1:7" x14ac:dyDescent="0.25">
      <c r="A58" s="50" t="str">
        <f t="shared" si="5"/>
        <v>MOTRIL</v>
      </c>
      <c r="B58" s="51">
        <f t="shared" si="3"/>
        <v>365261</v>
      </c>
      <c r="C58" s="51">
        <f t="shared" si="4"/>
        <v>184646</v>
      </c>
      <c r="D58" s="51">
        <f t="shared" si="7"/>
        <v>13</v>
      </c>
      <c r="E58" s="50" t="str">
        <f t="shared" si="6"/>
        <v>HUELVA</v>
      </c>
      <c r="F58" s="50">
        <f t="shared" si="10"/>
        <v>90161</v>
      </c>
      <c r="G58" s="50">
        <f t="shared" si="9"/>
        <v>81728</v>
      </c>
    </row>
    <row r="59" spans="1:7" x14ac:dyDescent="0.25">
      <c r="A59" s="50" t="str">
        <f t="shared" si="5"/>
        <v>PASAIA</v>
      </c>
      <c r="B59" s="51">
        <f t="shared" si="3"/>
        <v>361854</v>
      </c>
      <c r="C59" s="51">
        <f t="shared" si="4"/>
        <v>389428</v>
      </c>
      <c r="D59" s="51">
        <f t="shared" si="7"/>
        <v>14</v>
      </c>
      <c r="E59" s="50" t="str">
        <f t="shared" si="6"/>
        <v>ALICANTE</v>
      </c>
      <c r="F59" s="50">
        <f t="shared" si="10"/>
        <v>73556</v>
      </c>
      <c r="G59" s="50">
        <f t="shared" si="9"/>
        <v>53718</v>
      </c>
    </row>
    <row r="60" spans="1:7" x14ac:dyDescent="0.25">
      <c r="A60" s="50" t="str">
        <f t="shared" si="5"/>
        <v>SANTA CRUZ DE TENERIFE</v>
      </c>
      <c r="B60" s="51">
        <f t="shared" si="3"/>
        <v>2184479</v>
      </c>
      <c r="C60" s="51">
        <f t="shared" si="4"/>
        <v>2110787</v>
      </c>
      <c r="D60" s="51">
        <f t="shared" si="7"/>
        <v>5</v>
      </c>
      <c r="E60" s="50" t="str">
        <f t="shared" si="6"/>
        <v>FERROL-SAN CIBRAO</v>
      </c>
      <c r="F60" s="50">
        <f t="shared" si="10"/>
        <v>41764</v>
      </c>
      <c r="G60" s="50">
        <f t="shared" si="9"/>
        <v>38131</v>
      </c>
    </row>
    <row r="61" spans="1:7" x14ac:dyDescent="0.25">
      <c r="A61" s="50" t="str">
        <f t="shared" si="5"/>
        <v>SANTANDER</v>
      </c>
      <c r="B61" s="51">
        <f t="shared" si="3"/>
        <v>934633</v>
      </c>
      <c r="C61" s="51">
        <f t="shared" si="4"/>
        <v>842539</v>
      </c>
      <c r="D61" s="51">
        <f t="shared" si="7"/>
        <v>7</v>
      </c>
      <c r="E61" s="50" t="str">
        <f t="shared" si="6"/>
        <v>CARTAGENA</v>
      </c>
      <c r="F61" s="50">
        <f t="shared" si="10"/>
        <v>3116</v>
      </c>
      <c r="G61" s="50">
        <f t="shared" si="9"/>
        <v>0</v>
      </c>
    </row>
    <row r="62" spans="1:7" x14ac:dyDescent="0.25">
      <c r="A62" s="50" t="str">
        <f t="shared" si="5"/>
        <v>SEVILLA</v>
      </c>
      <c r="B62" s="51">
        <f t="shared" si="3"/>
        <v>114362</v>
      </c>
      <c r="C62" s="51">
        <f t="shared" si="4"/>
        <v>163664</v>
      </c>
      <c r="D62" s="51">
        <f t="shared" si="7"/>
        <v>19</v>
      </c>
      <c r="E62" s="50" t="str">
        <f t="shared" si="6"/>
        <v>AVILÉS</v>
      </c>
      <c r="F62" s="50">
        <f t="shared" si="10"/>
        <v>1105</v>
      </c>
      <c r="G62" s="50">
        <f t="shared" si="9"/>
        <v>0</v>
      </c>
    </row>
    <row r="63" spans="1:7" x14ac:dyDescent="0.25">
      <c r="A63" s="50" t="str">
        <f t="shared" si="5"/>
        <v>TARRAGONA</v>
      </c>
      <c r="B63" s="51">
        <f t="shared" si="3"/>
        <v>180260</v>
      </c>
      <c r="C63" s="51">
        <f t="shared" si="4"/>
        <v>141480</v>
      </c>
      <c r="D63" s="51">
        <f t="shared" si="7"/>
        <v>18</v>
      </c>
      <c r="E63" s="50" t="str">
        <f t="shared" si="6"/>
        <v>GIJÓN</v>
      </c>
      <c r="F63" s="50">
        <f t="shared" si="10"/>
        <v>370</v>
      </c>
      <c r="G63" s="50">
        <f t="shared" si="9"/>
        <v>4864</v>
      </c>
    </row>
    <row r="64" spans="1:7" x14ac:dyDescent="0.25">
      <c r="A64" s="50" t="str">
        <f t="shared" si="5"/>
        <v>VALENCIA</v>
      </c>
      <c r="B64" s="51">
        <f t="shared" si="3"/>
        <v>5436157</v>
      </c>
      <c r="C64" s="51">
        <f t="shared" si="4"/>
        <v>5565591</v>
      </c>
      <c r="D64" s="51">
        <f t="shared" si="7"/>
        <v>3</v>
      </c>
      <c r="E64" s="50" t="e">
        <f t="shared" si="6"/>
        <v>#N/A</v>
      </c>
      <c r="F64" s="50" t="e">
        <f t="shared" si="10"/>
        <v>#N/A</v>
      </c>
      <c r="G64" s="50" t="e">
        <f t="shared" si="9"/>
        <v>#N/A</v>
      </c>
    </row>
    <row r="65" spans="1:7" x14ac:dyDescent="0.25">
      <c r="A65" s="50" t="str">
        <f t="shared" si="5"/>
        <v>VIGO</v>
      </c>
      <c r="B65" s="51">
        <f t="shared" si="3"/>
        <v>654961</v>
      </c>
      <c r="C65" s="51">
        <f t="shared" si="4"/>
        <v>626696</v>
      </c>
      <c r="D65" s="51">
        <f t="shared" si="7"/>
        <v>8</v>
      </c>
      <c r="E65" s="50" t="e">
        <f t="shared" si="6"/>
        <v>#N/A</v>
      </c>
      <c r="F65" s="50" t="e">
        <f t="shared" si="10"/>
        <v>#N/A</v>
      </c>
      <c r="G65" s="50" t="e">
        <f t="shared" si="9"/>
        <v>#N/A</v>
      </c>
    </row>
    <row r="66" spans="1:7" x14ac:dyDescent="0.25">
      <c r="A66" s="50" t="str">
        <f t="shared" si="5"/>
        <v>VILAGARCÍA</v>
      </c>
      <c r="B66" s="51">
        <f t="shared" si="3"/>
        <v>0</v>
      </c>
      <c r="C66" s="51">
        <f t="shared" si="4"/>
        <v>0</v>
      </c>
      <c r="D66" s="51">
        <f t="shared" si="7"/>
        <v>28</v>
      </c>
      <c r="E66" s="50" t="str">
        <f t="shared" si="6"/>
        <v>A CORUÑA</v>
      </c>
      <c r="F66" s="50">
        <f t="shared" si="10"/>
        <v>0</v>
      </c>
      <c r="G66" s="50">
        <f t="shared" si="9"/>
        <v>0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L69"/>
  <sheetViews>
    <sheetView zoomScaleNormal="100" workbookViewId="0">
      <selection activeCell="D33" sqref="D33"/>
    </sheetView>
  </sheetViews>
  <sheetFormatPr baseColWidth="10" defaultRowHeight="15" x14ac:dyDescent="0.25"/>
  <cols>
    <col min="1" max="1" width="21.28515625" bestFit="1" customWidth="1"/>
    <col min="6" max="6" width="7.140625" customWidth="1"/>
  </cols>
  <sheetData>
    <row r="1" spans="1:12" s="2" customFormat="1" ht="22.5" customHeight="1" x14ac:dyDescent="0.35">
      <c r="E1" s="46" t="s">
        <v>56</v>
      </c>
    </row>
    <row r="2" spans="1:12" s="2" customFormat="1" ht="21" x14ac:dyDescent="0.35">
      <c r="I2" s="47" t="s">
        <v>57</v>
      </c>
    </row>
    <row r="5" spans="1:12" x14ac:dyDescent="0.25">
      <c r="A5" s="111" t="s">
        <v>49</v>
      </c>
      <c r="B5" s="109" t="str">
        <f>'Resumen general'!D6</f>
        <v>Mes julio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44">
        <v>0</v>
      </c>
      <c r="C7" s="44">
        <v>0</v>
      </c>
      <c r="D7" s="44">
        <v>0</v>
      </c>
      <c r="E7" s="44">
        <v>0</v>
      </c>
      <c r="F7" s="11"/>
      <c r="G7" s="1"/>
      <c r="H7" s="1"/>
      <c r="I7" s="1"/>
    </row>
    <row r="8" spans="1:12" x14ac:dyDescent="0.25">
      <c r="A8" s="12" t="s">
        <v>31</v>
      </c>
      <c r="B8" s="45">
        <v>173</v>
      </c>
      <c r="C8" s="45">
        <v>85</v>
      </c>
      <c r="D8" s="45">
        <v>701</v>
      </c>
      <c r="E8" s="45">
        <v>661</v>
      </c>
      <c r="F8" s="14">
        <f t="shared" ref="F8:F33" si="0">((E8*100)/D8)-100</f>
        <v>-5.70613409415121</v>
      </c>
      <c r="G8" s="1"/>
      <c r="H8" s="1"/>
      <c r="I8" s="1"/>
    </row>
    <row r="9" spans="1:12" x14ac:dyDescent="0.25">
      <c r="A9" s="9" t="s">
        <v>164</v>
      </c>
      <c r="B9" s="44">
        <v>787</v>
      </c>
      <c r="C9" s="44">
        <v>949</v>
      </c>
      <c r="D9" s="44">
        <v>6316</v>
      </c>
      <c r="E9" s="44">
        <v>5988</v>
      </c>
      <c r="F9" s="11">
        <f t="shared" si="0"/>
        <v>-5.1931602279923936</v>
      </c>
      <c r="G9" s="1"/>
      <c r="H9" s="1"/>
      <c r="I9" s="1"/>
    </row>
    <row r="10" spans="1:12" x14ac:dyDescent="0.25">
      <c r="A10" s="12" t="s">
        <v>166</v>
      </c>
      <c r="B10" s="45">
        <v>0</v>
      </c>
      <c r="C10" s="45">
        <v>0</v>
      </c>
      <c r="D10" s="45">
        <v>0</v>
      </c>
      <c r="E10" s="45">
        <v>0</v>
      </c>
      <c r="F10" s="14"/>
      <c r="G10" s="1"/>
      <c r="H10" s="1"/>
      <c r="I10" s="1"/>
    </row>
    <row r="11" spans="1:12" x14ac:dyDescent="0.25">
      <c r="A11" s="9" t="s">
        <v>167</v>
      </c>
      <c r="B11" s="44">
        <v>16540</v>
      </c>
      <c r="C11" s="44">
        <v>15841</v>
      </c>
      <c r="D11" s="44">
        <v>157594</v>
      </c>
      <c r="E11" s="44">
        <v>138812</v>
      </c>
      <c r="F11" s="11">
        <f t="shared" si="0"/>
        <v>-11.917966420041367</v>
      </c>
      <c r="G11" s="1"/>
      <c r="H11" s="1"/>
      <c r="I11" s="1"/>
    </row>
    <row r="12" spans="1:12" x14ac:dyDescent="0.25">
      <c r="A12" s="12" t="s">
        <v>168</v>
      </c>
      <c r="B12" s="45">
        <v>2137</v>
      </c>
      <c r="C12" s="45">
        <v>2500</v>
      </c>
      <c r="D12" s="45">
        <v>12709</v>
      </c>
      <c r="E12" s="45">
        <v>16272</v>
      </c>
      <c r="F12" s="14">
        <f t="shared" si="0"/>
        <v>28.035250609804081</v>
      </c>
      <c r="G12" s="1"/>
      <c r="H12" s="1"/>
      <c r="I12" s="1"/>
    </row>
    <row r="13" spans="1:12" x14ac:dyDescent="0.25">
      <c r="A13" s="9" t="s">
        <v>32</v>
      </c>
      <c r="B13" s="44">
        <v>25925</v>
      </c>
      <c r="C13" s="44">
        <v>26852</v>
      </c>
      <c r="D13" s="44">
        <v>157114</v>
      </c>
      <c r="E13" s="44">
        <v>159624</v>
      </c>
      <c r="F13" s="11">
        <f t="shared" si="0"/>
        <v>1.5975660985017299</v>
      </c>
      <c r="G13" s="1"/>
      <c r="H13" s="1"/>
      <c r="I13" s="1"/>
    </row>
    <row r="14" spans="1:12" x14ac:dyDescent="0.25">
      <c r="A14" s="12" t="s">
        <v>33</v>
      </c>
      <c r="B14" s="45">
        <v>21039</v>
      </c>
      <c r="C14" s="45">
        <v>20175</v>
      </c>
      <c r="D14" s="45">
        <v>123461</v>
      </c>
      <c r="E14" s="45">
        <v>120534</v>
      </c>
      <c r="F14" s="14">
        <f t="shared" si="0"/>
        <v>-2.3707891560897707</v>
      </c>
      <c r="G14" s="1"/>
      <c r="H14" s="1"/>
      <c r="I14" s="1"/>
    </row>
    <row r="15" spans="1:12" x14ac:dyDescent="0.25">
      <c r="A15" s="9" t="s">
        <v>34</v>
      </c>
      <c r="B15" s="44">
        <v>1006</v>
      </c>
      <c r="C15" s="44">
        <v>2078</v>
      </c>
      <c r="D15" s="44">
        <v>6487</v>
      </c>
      <c r="E15" s="44">
        <v>11753</v>
      </c>
      <c r="F15" s="11">
        <f t="shared" si="0"/>
        <v>81.177740095575757</v>
      </c>
      <c r="G15" s="1"/>
      <c r="H15" s="1"/>
      <c r="I15" s="1"/>
    </row>
    <row r="16" spans="1:12" x14ac:dyDescent="0.25">
      <c r="A16" s="12" t="s">
        <v>35</v>
      </c>
      <c r="B16" s="45">
        <v>0</v>
      </c>
      <c r="C16" s="45">
        <v>0</v>
      </c>
      <c r="D16" s="45">
        <v>0</v>
      </c>
      <c r="E16" s="45">
        <v>0</v>
      </c>
      <c r="F16" s="14"/>
      <c r="G16" s="1"/>
      <c r="H16" s="1"/>
      <c r="I16" s="1"/>
    </row>
    <row r="17" spans="1:9" x14ac:dyDescent="0.25">
      <c r="A17" s="9" t="s">
        <v>169</v>
      </c>
      <c r="B17" s="44">
        <v>0</v>
      </c>
      <c r="C17" s="44">
        <v>0</v>
      </c>
      <c r="D17" s="44">
        <v>0</v>
      </c>
      <c r="E17" s="44">
        <v>0</v>
      </c>
      <c r="F17" s="11"/>
      <c r="G17" s="1"/>
      <c r="H17" s="1"/>
      <c r="I17" s="1"/>
    </row>
    <row r="18" spans="1:9" x14ac:dyDescent="0.25">
      <c r="A18" s="12" t="s">
        <v>36</v>
      </c>
      <c r="B18" s="45">
        <v>2175</v>
      </c>
      <c r="C18" s="45">
        <v>1298</v>
      </c>
      <c r="D18" s="45">
        <v>18388</v>
      </c>
      <c r="E18" s="45">
        <v>9526</v>
      </c>
      <c r="F18" s="14">
        <f t="shared" si="0"/>
        <v>-48.19447465738525</v>
      </c>
      <c r="G18" s="1"/>
      <c r="H18" s="1"/>
      <c r="I18" s="1"/>
    </row>
    <row r="19" spans="1:9" x14ac:dyDescent="0.25">
      <c r="A19" s="9" t="s">
        <v>37</v>
      </c>
      <c r="B19" s="44">
        <v>192</v>
      </c>
      <c r="C19" s="44">
        <v>79</v>
      </c>
      <c r="D19" s="44">
        <v>1344</v>
      </c>
      <c r="E19" s="44">
        <v>428</v>
      </c>
      <c r="F19" s="11">
        <f t="shared" si="0"/>
        <v>-68.154761904761898</v>
      </c>
      <c r="G19" s="1"/>
      <c r="H19" s="1"/>
      <c r="I19" s="1"/>
    </row>
    <row r="20" spans="1:9" x14ac:dyDescent="0.25">
      <c r="A20" s="12" t="s">
        <v>170</v>
      </c>
      <c r="B20" s="45">
        <v>20</v>
      </c>
      <c r="C20" s="45">
        <v>0</v>
      </c>
      <c r="D20" s="45">
        <v>60</v>
      </c>
      <c r="E20" s="45">
        <v>15</v>
      </c>
      <c r="F20" s="14">
        <f t="shared" si="0"/>
        <v>-75</v>
      </c>
      <c r="G20" s="1"/>
      <c r="H20" s="1"/>
      <c r="I20" s="1"/>
    </row>
    <row r="21" spans="1:9" x14ac:dyDescent="0.25">
      <c r="A21" s="9" t="s">
        <v>38</v>
      </c>
      <c r="B21" s="44">
        <v>4153</v>
      </c>
      <c r="C21" s="44">
        <v>640</v>
      </c>
      <c r="D21" s="44">
        <v>28298</v>
      </c>
      <c r="E21" s="44">
        <v>3778</v>
      </c>
      <c r="F21" s="11">
        <f t="shared" si="0"/>
        <v>-86.649233161354161</v>
      </c>
      <c r="G21" s="1"/>
      <c r="H21" s="1"/>
      <c r="I21" s="1"/>
    </row>
    <row r="22" spans="1:9" x14ac:dyDescent="0.25">
      <c r="A22" s="12" t="s">
        <v>59</v>
      </c>
      <c r="B22" s="45">
        <v>12519</v>
      </c>
      <c r="C22" s="45">
        <v>12503</v>
      </c>
      <c r="D22" s="45">
        <v>82242</v>
      </c>
      <c r="E22" s="45">
        <v>80552</v>
      </c>
      <c r="F22" s="14">
        <f t="shared" si="0"/>
        <v>-2.0549111159748037</v>
      </c>
      <c r="G22" s="1"/>
      <c r="H22" s="1"/>
      <c r="I22" s="1"/>
    </row>
    <row r="23" spans="1:9" x14ac:dyDescent="0.25">
      <c r="A23" s="9" t="s">
        <v>171</v>
      </c>
      <c r="B23" s="44">
        <v>1804</v>
      </c>
      <c r="C23" s="44">
        <v>1808</v>
      </c>
      <c r="D23" s="44">
        <v>13846</v>
      </c>
      <c r="E23" s="44">
        <v>12433</v>
      </c>
      <c r="F23" s="11">
        <f t="shared" si="0"/>
        <v>-10.205113390148782</v>
      </c>
      <c r="G23" s="1"/>
      <c r="H23" s="1"/>
      <c r="I23" s="1"/>
    </row>
    <row r="24" spans="1:9" x14ac:dyDescent="0.25">
      <c r="A24" s="12" t="s">
        <v>173</v>
      </c>
      <c r="B24" s="45">
        <v>0</v>
      </c>
      <c r="C24" s="45">
        <v>0</v>
      </c>
      <c r="D24" s="45">
        <v>0</v>
      </c>
      <c r="E24" s="45">
        <v>0</v>
      </c>
      <c r="F24" s="14"/>
      <c r="G24" s="1"/>
      <c r="H24" s="1"/>
      <c r="I24" s="1"/>
    </row>
    <row r="25" spans="1:9" x14ac:dyDescent="0.25">
      <c r="A25" s="9" t="s">
        <v>39</v>
      </c>
      <c r="B25" s="44">
        <v>2773</v>
      </c>
      <c r="C25" s="44">
        <v>3226</v>
      </c>
      <c r="D25" s="44">
        <v>19835</v>
      </c>
      <c r="E25" s="44">
        <v>20516</v>
      </c>
      <c r="F25" s="11">
        <f t="shared" si="0"/>
        <v>3.4333249306780971</v>
      </c>
      <c r="G25" s="1"/>
      <c r="H25" s="1"/>
      <c r="I25" s="1"/>
    </row>
    <row r="26" spans="1:9" x14ac:dyDescent="0.25">
      <c r="A26" s="12" t="s">
        <v>40</v>
      </c>
      <c r="B26" s="45">
        <v>960</v>
      </c>
      <c r="C26" s="45">
        <v>2196</v>
      </c>
      <c r="D26" s="45">
        <v>6440</v>
      </c>
      <c r="E26" s="45">
        <v>14415</v>
      </c>
      <c r="F26" s="14">
        <f t="shared" si="0"/>
        <v>123.83540372670808</v>
      </c>
      <c r="G26" s="1"/>
      <c r="H26" s="1"/>
      <c r="I26" s="1"/>
    </row>
    <row r="27" spans="1:9" x14ac:dyDescent="0.25">
      <c r="A27" s="9" t="s">
        <v>41</v>
      </c>
      <c r="B27" s="44">
        <v>0</v>
      </c>
      <c r="C27" s="44">
        <v>467</v>
      </c>
      <c r="D27" s="44">
        <v>0</v>
      </c>
      <c r="E27" s="44">
        <v>3017</v>
      </c>
      <c r="F27" s="11"/>
      <c r="G27" s="1"/>
      <c r="H27" s="1"/>
      <c r="I27" s="1"/>
    </row>
    <row r="28" spans="1:9" x14ac:dyDescent="0.25">
      <c r="A28" s="12" t="s">
        <v>42</v>
      </c>
      <c r="B28" s="45">
        <v>12038</v>
      </c>
      <c r="C28" s="45">
        <v>10505</v>
      </c>
      <c r="D28" s="45">
        <v>81619</v>
      </c>
      <c r="E28" s="45">
        <v>70194</v>
      </c>
      <c r="F28" s="14">
        <f t="shared" si="0"/>
        <v>-13.997966159840232</v>
      </c>
      <c r="G28" s="1"/>
      <c r="H28" s="1"/>
      <c r="I28" s="1"/>
    </row>
    <row r="29" spans="1:9" x14ac:dyDescent="0.25">
      <c r="A29" s="9" t="s">
        <v>43</v>
      </c>
      <c r="B29" s="44">
        <v>1349</v>
      </c>
      <c r="C29" s="44">
        <v>1947</v>
      </c>
      <c r="D29" s="44">
        <v>9522</v>
      </c>
      <c r="E29" s="44">
        <v>11135</v>
      </c>
      <c r="F29" s="11">
        <f t="shared" si="0"/>
        <v>16.939718546523835</v>
      </c>
      <c r="G29" s="1"/>
      <c r="H29" s="1"/>
      <c r="I29" s="1"/>
    </row>
    <row r="30" spans="1:9" x14ac:dyDescent="0.25">
      <c r="A30" s="12" t="s">
        <v>44</v>
      </c>
      <c r="B30" s="45">
        <v>875</v>
      </c>
      <c r="C30" s="45">
        <v>839</v>
      </c>
      <c r="D30" s="45">
        <v>6268</v>
      </c>
      <c r="E30" s="45">
        <v>4807</v>
      </c>
      <c r="F30" s="14">
        <f t="shared" si="0"/>
        <v>-23.308870453095082</v>
      </c>
      <c r="G30" s="1"/>
      <c r="H30" s="1"/>
      <c r="I30" s="1"/>
    </row>
    <row r="31" spans="1:9" x14ac:dyDescent="0.25">
      <c r="A31" s="9" t="s">
        <v>45</v>
      </c>
      <c r="B31" s="44">
        <v>0</v>
      </c>
      <c r="C31" s="44">
        <v>0</v>
      </c>
      <c r="D31" s="44">
        <v>0</v>
      </c>
      <c r="E31" s="44">
        <v>0</v>
      </c>
      <c r="F31" s="11"/>
      <c r="G31" s="1"/>
      <c r="H31" s="1"/>
      <c r="I31" s="1"/>
    </row>
    <row r="32" spans="1:9" x14ac:dyDescent="0.25">
      <c r="A32" s="12" t="s">
        <v>46</v>
      </c>
      <c r="B32" s="45">
        <v>20787</v>
      </c>
      <c r="C32" s="45">
        <v>20771</v>
      </c>
      <c r="D32" s="45">
        <v>140043</v>
      </c>
      <c r="E32" s="45">
        <v>126139</v>
      </c>
      <c r="F32" s="14">
        <f t="shared" si="0"/>
        <v>-9.928379140692499</v>
      </c>
      <c r="G32" s="1"/>
      <c r="H32" s="1"/>
      <c r="I32" s="1"/>
    </row>
    <row r="33" spans="1:9" x14ac:dyDescent="0.25">
      <c r="A33" s="9" t="s">
        <v>47</v>
      </c>
      <c r="B33" s="44">
        <v>1466</v>
      </c>
      <c r="C33" s="44">
        <v>1700</v>
      </c>
      <c r="D33" s="44">
        <v>10676</v>
      </c>
      <c r="E33" s="44">
        <v>11030</v>
      </c>
      <c r="F33" s="11">
        <f t="shared" si="0"/>
        <v>3.3158486324466026</v>
      </c>
      <c r="G33" s="1"/>
      <c r="H33" s="1"/>
      <c r="I33" s="1"/>
    </row>
    <row r="34" spans="1:9" x14ac:dyDescent="0.25">
      <c r="A34" s="12" t="s">
        <v>172</v>
      </c>
      <c r="B34" s="45">
        <v>0</v>
      </c>
      <c r="C34" s="45">
        <v>0</v>
      </c>
      <c r="D34" s="45">
        <v>0</v>
      </c>
      <c r="E34" s="45">
        <v>0</v>
      </c>
      <c r="F34" s="14"/>
      <c r="G34" s="1"/>
      <c r="H34" s="1"/>
      <c r="I34" s="1"/>
    </row>
    <row r="35" spans="1:9" x14ac:dyDescent="0.25">
      <c r="A35" s="15" t="s">
        <v>48</v>
      </c>
      <c r="B35" s="16">
        <f>SUM(B7:B34)</f>
        <v>128718</v>
      </c>
      <c r="C35" s="16">
        <f t="shared" ref="C35:E35" si="1">SUM(C7:C34)</f>
        <v>126459</v>
      </c>
      <c r="D35" s="16">
        <f t="shared" si="1"/>
        <v>882963</v>
      </c>
      <c r="E35" s="16">
        <f t="shared" si="1"/>
        <v>821629</v>
      </c>
      <c r="F35" s="17">
        <f t="shared" ref="F35" si="2">((E35*100)/D35)-100</f>
        <v>-6.9463839368127509</v>
      </c>
      <c r="G35" s="1"/>
      <c r="H35" s="1"/>
      <c r="I35" s="1"/>
    </row>
    <row r="36" spans="1:9" x14ac:dyDescent="0.25">
      <c r="A36" s="73" t="s">
        <v>121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0</v>
      </c>
      <c r="C39" s="51">
        <f t="shared" si="4"/>
        <v>0</v>
      </c>
      <c r="D39" s="51">
        <f>_xlfn.RANK.EQ(B39,$B$39:$B$66)+COUNTIF($B$39:$B$66,B39)-1</f>
        <v>28</v>
      </c>
      <c r="E39" s="50" t="str">
        <f t="shared" ref="E39:E66" si="6">INDEX($A$39:$B$66,MATCH(ROW()-38,$D$39:$D$66,0),1)</f>
        <v>BALEARES</v>
      </c>
      <c r="F39" s="50">
        <f>LOOKUP(E39,$A$39:$A$66,$B$39:$B$66)</f>
        <v>159624</v>
      </c>
      <c r="G39" s="50">
        <f>LOOKUP(E39,$A$39:$A$66,$C$39:$C$66)</f>
        <v>157114</v>
      </c>
    </row>
    <row r="40" spans="1:9" x14ac:dyDescent="0.25">
      <c r="A40" s="50" t="str">
        <f t="shared" si="5"/>
        <v>ALICANTE</v>
      </c>
      <c r="B40" s="51">
        <f t="shared" si="3"/>
        <v>661</v>
      </c>
      <c r="C40" s="51">
        <f t="shared" si="4"/>
        <v>701</v>
      </c>
      <c r="D40" s="51">
        <f t="shared" ref="D40:D66" si="7">_xlfn.RANK.EQ(B40,$B$39:$B$66)+COUNTIF($B$39:$B$66,B40)-1</f>
        <v>19</v>
      </c>
      <c r="E40" s="50" t="str">
        <f t="shared" si="6"/>
        <v>BAHÍA DE ALGECIRAS</v>
      </c>
      <c r="F40" s="50">
        <f t="shared" ref="F40:F66" si="8">LOOKUP(E40,$A$39:$A$66,$B$39:$B$66)</f>
        <v>138812</v>
      </c>
      <c r="G40" s="50">
        <f t="shared" ref="G40:G66" si="9">LOOKUP(E40,$A$39:$A$66,$C$39:$C$66)</f>
        <v>157594</v>
      </c>
    </row>
    <row r="41" spans="1:9" x14ac:dyDescent="0.25">
      <c r="A41" s="50" t="str">
        <f t="shared" si="5"/>
        <v>ALMERÍA</v>
      </c>
      <c r="B41" s="51">
        <f t="shared" si="3"/>
        <v>5988</v>
      </c>
      <c r="C41" s="51">
        <f t="shared" si="4"/>
        <v>6316</v>
      </c>
      <c r="D41" s="51">
        <f t="shared" si="7"/>
        <v>15</v>
      </c>
      <c r="E41" s="50" t="str">
        <f t="shared" si="6"/>
        <v>VALENCIA</v>
      </c>
      <c r="F41" s="50">
        <f t="shared" si="8"/>
        <v>126139</v>
      </c>
      <c r="G41" s="50">
        <f t="shared" si="9"/>
        <v>140043</v>
      </c>
    </row>
    <row r="42" spans="1:9" x14ac:dyDescent="0.25">
      <c r="A42" s="50" t="str">
        <f t="shared" si="5"/>
        <v>AVILÉS</v>
      </c>
      <c r="B42" s="51">
        <f t="shared" si="3"/>
        <v>0</v>
      </c>
      <c r="C42" s="51">
        <f t="shared" si="4"/>
        <v>0</v>
      </c>
      <c r="D42" s="51">
        <f t="shared" si="7"/>
        <v>28</v>
      </c>
      <c r="E42" s="50" t="str">
        <f t="shared" si="6"/>
        <v>BARCELONA</v>
      </c>
      <c r="F42" s="50">
        <f t="shared" si="8"/>
        <v>120534</v>
      </c>
      <c r="G42" s="50">
        <f t="shared" si="9"/>
        <v>123461</v>
      </c>
    </row>
    <row r="43" spans="1:9" x14ac:dyDescent="0.25">
      <c r="A43" s="50" t="str">
        <f t="shared" si="5"/>
        <v>BAHÍA DE ALGECIRAS</v>
      </c>
      <c r="B43" s="51">
        <f t="shared" si="3"/>
        <v>138812</v>
      </c>
      <c r="C43" s="51">
        <f t="shared" si="4"/>
        <v>157594</v>
      </c>
      <c r="D43" s="51">
        <f t="shared" si="7"/>
        <v>2</v>
      </c>
      <c r="E43" s="50" t="str">
        <f t="shared" si="6"/>
        <v>LAS PALMAS</v>
      </c>
      <c r="F43" s="50">
        <f t="shared" si="8"/>
        <v>80552</v>
      </c>
      <c r="G43" s="50">
        <f t="shared" si="9"/>
        <v>82242</v>
      </c>
    </row>
    <row r="44" spans="1:9" x14ac:dyDescent="0.25">
      <c r="A44" s="50" t="str">
        <f t="shared" si="5"/>
        <v>BAHÍA DE CÁDIZ</v>
      </c>
      <c r="B44" s="51">
        <f t="shared" si="3"/>
        <v>16272</v>
      </c>
      <c r="C44" s="51">
        <f t="shared" si="4"/>
        <v>12709</v>
      </c>
      <c r="D44" s="51">
        <f t="shared" si="7"/>
        <v>8</v>
      </c>
      <c r="E44" s="50" t="str">
        <f t="shared" si="6"/>
        <v>SANTA CRUZ DE TENERIFE</v>
      </c>
      <c r="F44" s="50">
        <f t="shared" si="8"/>
        <v>70194</v>
      </c>
      <c r="G44" s="50">
        <f t="shared" si="9"/>
        <v>81619</v>
      </c>
    </row>
    <row r="45" spans="1:9" x14ac:dyDescent="0.25">
      <c r="A45" s="50" t="str">
        <f t="shared" si="5"/>
        <v>BALEARES</v>
      </c>
      <c r="B45" s="51">
        <f t="shared" si="3"/>
        <v>159624</v>
      </c>
      <c r="C45" s="51">
        <f t="shared" si="4"/>
        <v>157114</v>
      </c>
      <c r="D45" s="51">
        <f t="shared" si="7"/>
        <v>1</v>
      </c>
      <c r="E45" s="50" t="str">
        <f t="shared" si="6"/>
        <v>MELILLA</v>
      </c>
      <c r="F45" s="50">
        <f t="shared" si="8"/>
        <v>20516</v>
      </c>
      <c r="G45" s="50">
        <f t="shared" si="9"/>
        <v>19835</v>
      </c>
    </row>
    <row r="46" spans="1:9" x14ac:dyDescent="0.25">
      <c r="A46" s="50" t="str">
        <f t="shared" si="5"/>
        <v>BARCELONA</v>
      </c>
      <c r="B46" s="51">
        <f t="shared" si="3"/>
        <v>120534</v>
      </c>
      <c r="C46" s="51">
        <f t="shared" si="4"/>
        <v>123461</v>
      </c>
      <c r="D46" s="51">
        <f t="shared" si="7"/>
        <v>4</v>
      </c>
      <c r="E46" s="50" t="str">
        <f t="shared" si="6"/>
        <v>BAHÍA DE CÁDIZ</v>
      </c>
      <c r="F46" s="50">
        <f t="shared" si="8"/>
        <v>16272</v>
      </c>
      <c r="G46" s="50">
        <f t="shared" si="9"/>
        <v>12709</v>
      </c>
    </row>
    <row r="47" spans="1:9" x14ac:dyDescent="0.25">
      <c r="A47" s="50" t="str">
        <f t="shared" si="5"/>
        <v>BILBAO</v>
      </c>
      <c r="B47" s="51">
        <f t="shared" si="3"/>
        <v>11753</v>
      </c>
      <c r="C47" s="51">
        <f t="shared" si="4"/>
        <v>6487</v>
      </c>
      <c r="D47" s="51">
        <f t="shared" si="7"/>
        <v>11</v>
      </c>
      <c r="E47" s="50" t="str">
        <f t="shared" si="6"/>
        <v>MOTRIL</v>
      </c>
      <c r="F47" s="50">
        <f t="shared" si="8"/>
        <v>14415</v>
      </c>
      <c r="G47" s="50">
        <f t="shared" si="9"/>
        <v>6440</v>
      </c>
    </row>
    <row r="48" spans="1:9" x14ac:dyDescent="0.25">
      <c r="A48" s="50" t="str">
        <f t="shared" si="5"/>
        <v>CARTAGENA</v>
      </c>
      <c r="B48" s="51">
        <f t="shared" si="3"/>
        <v>0</v>
      </c>
      <c r="C48" s="51">
        <f t="shared" si="4"/>
        <v>0</v>
      </c>
      <c r="D48" s="51">
        <f t="shared" si="7"/>
        <v>28</v>
      </c>
      <c r="E48" s="50" t="str">
        <f t="shared" si="6"/>
        <v>MÁLAGA</v>
      </c>
      <c r="F48" s="50">
        <f t="shared" si="8"/>
        <v>12433</v>
      </c>
      <c r="G48" s="50">
        <f t="shared" si="9"/>
        <v>13846</v>
      </c>
    </row>
    <row r="49" spans="1:7" x14ac:dyDescent="0.25">
      <c r="A49" s="50" t="str">
        <f t="shared" si="5"/>
        <v>CASTELLÓN</v>
      </c>
      <c r="B49" s="51">
        <f t="shared" si="3"/>
        <v>0</v>
      </c>
      <c r="C49" s="51">
        <f t="shared" si="4"/>
        <v>0</v>
      </c>
      <c r="D49" s="51">
        <f t="shared" si="7"/>
        <v>28</v>
      </c>
      <c r="E49" s="50" t="str">
        <f t="shared" si="6"/>
        <v>BILBAO</v>
      </c>
      <c r="F49" s="50">
        <f t="shared" si="8"/>
        <v>11753</v>
      </c>
      <c r="G49" s="50">
        <f t="shared" si="9"/>
        <v>6487</v>
      </c>
    </row>
    <row r="50" spans="1:7" x14ac:dyDescent="0.25">
      <c r="A50" s="50" t="str">
        <f t="shared" si="5"/>
        <v>CEUTA</v>
      </c>
      <c r="B50" s="51">
        <f t="shared" si="3"/>
        <v>9526</v>
      </c>
      <c r="C50" s="51">
        <f t="shared" si="4"/>
        <v>18388</v>
      </c>
      <c r="D50" s="51">
        <f t="shared" si="7"/>
        <v>14</v>
      </c>
      <c r="E50" s="50" t="str">
        <f t="shared" si="6"/>
        <v>SANTANDER</v>
      </c>
      <c r="F50" s="50">
        <f t="shared" si="8"/>
        <v>11135</v>
      </c>
      <c r="G50" s="50">
        <f t="shared" si="9"/>
        <v>9522</v>
      </c>
    </row>
    <row r="51" spans="1:7" x14ac:dyDescent="0.25">
      <c r="A51" s="50" t="str">
        <f t="shared" si="5"/>
        <v>FERROL-SAN CIBRAO</v>
      </c>
      <c r="B51" s="51">
        <f t="shared" si="3"/>
        <v>428</v>
      </c>
      <c r="C51" s="51">
        <f t="shared" si="4"/>
        <v>1344</v>
      </c>
      <c r="D51" s="51">
        <f t="shared" si="7"/>
        <v>20</v>
      </c>
      <c r="E51" s="50" t="str">
        <f t="shared" si="6"/>
        <v>VIGO</v>
      </c>
      <c r="F51" s="50">
        <f t="shared" si="8"/>
        <v>11030</v>
      </c>
      <c r="G51" s="50">
        <f t="shared" si="9"/>
        <v>10676</v>
      </c>
    </row>
    <row r="52" spans="1:7" x14ac:dyDescent="0.25">
      <c r="A52" s="50" t="str">
        <f t="shared" si="5"/>
        <v>GIJÓN</v>
      </c>
      <c r="B52" s="51">
        <f t="shared" si="3"/>
        <v>15</v>
      </c>
      <c r="C52" s="51">
        <f t="shared" si="4"/>
        <v>60</v>
      </c>
      <c r="D52" s="51">
        <f t="shared" si="7"/>
        <v>21</v>
      </c>
      <c r="E52" s="50" t="str">
        <f t="shared" si="6"/>
        <v>CEUTA</v>
      </c>
      <c r="F52" s="50">
        <f t="shared" si="8"/>
        <v>9526</v>
      </c>
      <c r="G52" s="50">
        <f t="shared" si="9"/>
        <v>18388</v>
      </c>
    </row>
    <row r="53" spans="1:7" x14ac:dyDescent="0.25">
      <c r="A53" s="50" t="str">
        <f t="shared" si="5"/>
        <v>HUELVA</v>
      </c>
      <c r="B53" s="51">
        <f t="shared" si="3"/>
        <v>3778</v>
      </c>
      <c r="C53" s="51">
        <f t="shared" si="4"/>
        <v>28298</v>
      </c>
      <c r="D53" s="51">
        <f t="shared" si="7"/>
        <v>17</v>
      </c>
      <c r="E53" s="50" t="str">
        <f t="shared" si="6"/>
        <v>ALMERÍA</v>
      </c>
      <c r="F53" s="50">
        <f t="shared" si="8"/>
        <v>5988</v>
      </c>
      <c r="G53" s="50">
        <f t="shared" si="9"/>
        <v>6316</v>
      </c>
    </row>
    <row r="54" spans="1:7" x14ac:dyDescent="0.25">
      <c r="A54" s="50" t="str">
        <f t="shared" si="5"/>
        <v>LAS PALMAS</v>
      </c>
      <c r="B54" s="51">
        <f t="shared" si="3"/>
        <v>80552</v>
      </c>
      <c r="C54" s="51">
        <f t="shared" si="4"/>
        <v>82242</v>
      </c>
      <c r="D54" s="51">
        <f t="shared" si="7"/>
        <v>5</v>
      </c>
      <c r="E54" s="50" t="str">
        <f t="shared" si="6"/>
        <v>SEVILLA</v>
      </c>
      <c r="F54" s="50">
        <f t="shared" si="8"/>
        <v>4807</v>
      </c>
      <c r="G54" s="50">
        <f t="shared" si="9"/>
        <v>6268</v>
      </c>
    </row>
    <row r="55" spans="1:7" x14ac:dyDescent="0.25">
      <c r="A55" s="50" t="str">
        <f t="shared" si="5"/>
        <v>MÁLAGA</v>
      </c>
      <c r="B55" s="51">
        <f t="shared" si="3"/>
        <v>12433</v>
      </c>
      <c r="C55" s="51">
        <f t="shared" si="4"/>
        <v>13846</v>
      </c>
      <c r="D55" s="51">
        <f t="shared" si="7"/>
        <v>10</v>
      </c>
      <c r="E55" s="50" t="str">
        <f t="shared" si="6"/>
        <v>HUELVA</v>
      </c>
      <c r="F55" s="50">
        <f t="shared" si="8"/>
        <v>3778</v>
      </c>
      <c r="G55" s="50">
        <f t="shared" si="9"/>
        <v>28298</v>
      </c>
    </row>
    <row r="56" spans="1:7" x14ac:dyDescent="0.25">
      <c r="A56" s="50" t="str">
        <f t="shared" si="5"/>
        <v>MARÍN Y RÍA DE PONTEVEDRA</v>
      </c>
      <c r="B56" s="51">
        <f t="shared" si="3"/>
        <v>0</v>
      </c>
      <c r="C56" s="51">
        <f t="shared" si="4"/>
        <v>0</v>
      </c>
      <c r="D56" s="51">
        <f t="shared" si="7"/>
        <v>28</v>
      </c>
      <c r="E56" s="50" t="str">
        <f t="shared" si="6"/>
        <v>PASAIA</v>
      </c>
      <c r="F56" s="50">
        <f t="shared" si="8"/>
        <v>3017</v>
      </c>
      <c r="G56" s="50">
        <f t="shared" si="9"/>
        <v>0</v>
      </c>
    </row>
    <row r="57" spans="1:7" x14ac:dyDescent="0.25">
      <c r="A57" s="50" t="str">
        <f t="shared" si="5"/>
        <v>MELILLA</v>
      </c>
      <c r="B57" s="51">
        <f t="shared" si="3"/>
        <v>20516</v>
      </c>
      <c r="C57" s="51">
        <f t="shared" si="4"/>
        <v>19835</v>
      </c>
      <c r="D57" s="51">
        <f t="shared" si="7"/>
        <v>7</v>
      </c>
      <c r="E57" s="50" t="str">
        <f t="shared" si="6"/>
        <v>ALICANTE</v>
      </c>
      <c r="F57" s="50">
        <f t="shared" si="8"/>
        <v>661</v>
      </c>
      <c r="G57" s="50">
        <f t="shared" si="9"/>
        <v>701</v>
      </c>
    </row>
    <row r="58" spans="1:7" x14ac:dyDescent="0.25">
      <c r="A58" s="50" t="str">
        <f t="shared" si="5"/>
        <v>MOTRIL</v>
      </c>
      <c r="B58" s="51">
        <f t="shared" si="3"/>
        <v>14415</v>
      </c>
      <c r="C58" s="51">
        <f t="shared" si="4"/>
        <v>6440</v>
      </c>
      <c r="D58" s="51">
        <f t="shared" si="7"/>
        <v>9</v>
      </c>
      <c r="E58" s="50" t="str">
        <f t="shared" si="6"/>
        <v>FERROL-SAN CIBRAO</v>
      </c>
      <c r="F58" s="50">
        <f t="shared" si="8"/>
        <v>428</v>
      </c>
      <c r="G58" s="50">
        <f t="shared" si="9"/>
        <v>1344</v>
      </c>
    </row>
    <row r="59" spans="1:7" x14ac:dyDescent="0.25">
      <c r="A59" s="50" t="str">
        <f t="shared" si="5"/>
        <v>PASAIA</v>
      </c>
      <c r="B59" s="51">
        <f t="shared" si="3"/>
        <v>3017</v>
      </c>
      <c r="C59" s="51">
        <f t="shared" si="4"/>
        <v>0</v>
      </c>
      <c r="D59" s="51">
        <f t="shared" si="7"/>
        <v>18</v>
      </c>
      <c r="E59" s="50" t="str">
        <f t="shared" si="6"/>
        <v>GIJÓN</v>
      </c>
      <c r="F59" s="50">
        <f t="shared" si="8"/>
        <v>15</v>
      </c>
      <c r="G59" s="50">
        <f t="shared" si="9"/>
        <v>60</v>
      </c>
    </row>
    <row r="60" spans="1:7" x14ac:dyDescent="0.25">
      <c r="A60" s="50" t="str">
        <f t="shared" si="5"/>
        <v>SANTA CRUZ DE TENERIFE</v>
      </c>
      <c r="B60" s="51">
        <f t="shared" si="3"/>
        <v>70194</v>
      </c>
      <c r="C60" s="51">
        <f t="shared" si="4"/>
        <v>81619</v>
      </c>
      <c r="D60" s="51">
        <f t="shared" si="7"/>
        <v>6</v>
      </c>
      <c r="E60" s="50" t="e">
        <f t="shared" si="6"/>
        <v>#N/A</v>
      </c>
      <c r="F60" s="50" t="e">
        <f t="shared" si="8"/>
        <v>#N/A</v>
      </c>
      <c r="G60" s="50" t="e">
        <f t="shared" si="9"/>
        <v>#N/A</v>
      </c>
    </row>
    <row r="61" spans="1:7" x14ac:dyDescent="0.25">
      <c r="A61" s="50" t="str">
        <f t="shared" si="5"/>
        <v>SANTANDER</v>
      </c>
      <c r="B61" s="51">
        <f t="shared" si="3"/>
        <v>11135</v>
      </c>
      <c r="C61" s="51">
        <f t="shared" si="4"/>
        <v>9522</v>
      </c>
      <c r="D61" s="51">
        <f t="shared" si="7"/>
        <v>12</v>
      </c>
      <c r="E61" s="50" t="e">
        <f t="shared" si="6"/>
        <v>#N/A</v>
      </c>
      <c r="F61" s="50" t="e">
        <f t="shared" si="8"/>
        <v>#N/A</v>
      </c>
      <c r="G61" s="50" t="e">
        <f t="shared" si="9"/>
        <v>#N/A</v>
      </c>
    </row>
    <row r="62" spans="1:7" x14ac:dyDescent="0.25">
      <c r="A62" s="50" t="str">
        <f t="shared" si="5"/>
        <v>SEVILLA</v>
      </c>
      <c r="B62" s="51">
        <f t="shared" si="3"/>
        <v>4807</v>
      </c>
      <c r="C62" s="51">
        <f t="shared" si="4"/>
        <v>6268</v>
      </c>
      <c r="D62" s="51">
        <f t="shared" si="7"/>
        <v>16</v>
      </c>
      <c r="E62" s="50" t="e">
        <f t="shared" si="6"/>
        <v>#N/A</v>
      </c>
      <c r="F62" s="50" t="e">
        <f t="shared" si="8"/>
        <v>#N/A</v>
      </c>
      <c r="G62" s="50" t="e">
        <f t="shared" si="9"/>
        <v>#N/A</v>
      </c>
    </row>
    <row r="63" spans="1:7" x14ac:dyDescent="0.25">
      <c r="A63" s="50" t="str">
        <f t="shared" si="5"/>
        <v>TARRAGONA</v>
      </c>
      <c r="B63" s="51">
        <f t="shared" si="3"/>
        <v>0</v>
      </c>
      <c r="C63" s="51">
        <f t="shared" si="4"/>
        <v>0</v>
      </c>
      <c r="D63" s="51">
        <f t="shared" si="7"/>
        <v>28</v>
      </c>
      <c r="E63" s="50" t="e">
        <f t="shared" si="6"/>
        <v>#N/A</v>
      </c>
      <c r="F63" s="50" t="e">
        <f t="shared" si="8"/>
        <v>#N/A</v>
      </c>
      <c r="G63" s="50" t="e">
        <f t="shared" si="9"/>
        <v>#N/A</v>
      </c>
    </row>
    <row r="64" spans="1:7" x14ac:dyDescent="0.25">
      <c r="A64" s="50" t="str">
        <f t="shared" si="5"/>
        <v>VALENCIA</v>
      </c>
      <c r="B64" s="51">
        <f t="shared" si="3"/>
        <v>126139</v>
      </c>
      <c r="C64" s="51">
        <f t="shared" si="4"/>
        <v>140043</v>
      </c>
      <c r="D64" s="51">
        <f t="shared" si="7"/>
        <v>3</v>
      </c>
      <c r="E64" s="50" t="e">
        <f t="shared" si="6"/>
        <v>#N/A</v>
      </c>
      <c r="F64" s="50" t="e">
        <f t="shared" si="8"/>
        <v>#N/A</v>
      </c>
      <c r="G64" s="50" t="e">
        <f t="shared" si="9"/>
        <v>#N/A</v>
      </c>
    </row>
    <row r="65" spans="1:7" x14ac:dyDescent="0.25">
      <c r="A65" s="50" t="str">
        <f t="shared" si="5"/>
        <v>VIGO</v>
      </c>
      <c r="B65" s="51">
        <f t="shared" si="3"/>
        <v>11030</v>
      </c>
      <c r="C65" s="51">
        <f t="shared" si="4"/>
        <v>10676</v>
      </c>
      <c r="D65" s="51">
        <f t="shared" si="7"/>
        <v>13</v>
      </c>
      <c r="E65" s="50" t="e">
        <f t="shared" si="6"/>
        <v>#N/A</v>
      </c>
      <c r="F65" s="50" t="e">
        <f t="shared" si="8"/>
        <v>#N/A</v>
      </c>
      <c r="G65" s="50" t="e">
        <f t="shared" si="9"/>
        <v>#N/A</v>
      </c>
    </row>
    <row r="66" spans="1:7" x14ac:dyDescent="0.25">
      <c r="A66" s="50" t="str">
        <f t="shared" si="5"/>
        <v>VILAGARCÍA</v>
      </c>
      <c r="B66" s="51">
        <f t="shared" si="3"/>
        <v>0</v>
      </c>
      <c r="C66" s="51">
        <f t="shared" si="4"/>
        <v>0</v>
      </c>
      <c r="D66" s="51">
        <f t="shared" si="7"/>
        <v>28</v>
      </c>
      <c r="E66" s="50" t="str">
        <f t="shared" si="6"/>
        <v>A CORUÑA</v>
      </c>
      <c r="F66" s="50">
        <f t="shared" si="8"/>
        <v>0</v>
      </c>
      <c r="G66" s="50">
        <f t="shared" si="9"/>
        <v>0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7"/>
      <c r="B68" s="87"/>
      <c r="C68" s="87"/>
      <c r="D68" s="87"/>
      <c r="E68" s="87"/>
      <c r="F68" s="87"/>
    </row>
    <row r="69" spans="1:7" x14ac:dyDescent="0.25">
      <c r="A69" s="5"/>
      <c r="B69" s="6"/>
      <c r="C69" s="6"/>
      <c r="D69" s="6"/>
      <c r="E69" s="6"/>
      <c r="F69" s="7"/>
    </row>
  </sheetData>
  <mergeCells count="3">
    <mergeCell ref="A5:A6"/>
    <mergeCell ref="B5:C5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L68"/>
  <sheetViews>
    <sheetView workbookViewId="0">
      <selection activeCell="I40" sqref="I40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51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julio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42">
        <v>0</v>
      </c>
      <c r="C7" s="42">
        <v>1</v>
      </c>
      <c r="D7" s="42">
        <v>72</v>
      </c>
      <c r="E7" s="42">
        <v>3</v>
      </c>
      <c r="F7" s="11">
        <f>((E7*100)/D7)-100</f>
        <v>-95.833333333333329</v>
      </c>
      <c r="G7" s="1"/>
      <c r="H7" s="1"/>
      <c r="I7" s="1"/>
    </row>
    <row r="8" spans="1:12" x14ac:dyDescent="0.25">
      <c r="A8" s="12" t="s">
        <v>31</v>
      </c>
      <c r="B8" s="43">
        <v>14873</v>
      </c>
      <c r="C8" s="43">
        <v>15340</v>
      </c>
      <c r="D8" s="43">
        <v>90369</v>
      </c>
      <c r="E8" s="43">
        <v>94710</v>
      </c>
      <c r="F8" s="14">
        <f t="shared" ref="F8:F34" si="0">((E8*100)/D8)-100</f>
        <v>4.8036384158284307</v>
      </c>
      <c r="G8" s="1"/>
      <c r="H8" s="1"/>
      <c r="I8" s="1"/>
    </row>
    <row r="9" spans="1:12" x14ac:dyDescent="0.25">
      <c r="A9" s="9" t="s">
        <v>164</v>
      </c>
      <c r="B9" s="42">
        <v>379</v>
      </c>
      <c r="C9" s="42">
        <v>515</v>
      </c>
      <c r="D9" s="42">
        <v>3359</v>
      </c>
      <c r="E9" s="42">
        <v>3787</v>
      </c>
      <c r="F9" s="11">
        <f t="shared" si="0"/>
        <v>12.74188746650789</v>
      </c>
      <c r="G9" s="1"/>
      <c r="H9" s="1"/>
      <c r="I9" s="1"/>
    </row>
    <row r="10" spans="1:12" x14ac:dyDescent="0.25">
      <c r="A10" s="12" t="s">
        <v>166</v>
      </c>
      <c r="B10" s="43">
        <v>0</v>
      </c>
      <c r="C10" s="43">
        <v>0</v>
      </c>
      <c r="D10" s="43">
        <v>0</v>
      </c>
      <c r="E10" s="43">
        <v>0</v>
      </c>
      <c r="F10" s="18"/>
      <c r="G10" s="1"/>
      <c r="H10" s="1"/>
      <c r="I10" s="1"/>
    </row>
    <row r="11" spans="1:12" x14ac:dyDescent="0.25">
      <c r="A11" s="9" t="s">
        <v>167</v>
      </c>
      <c r="B11" s="42">
        <v>399554</v>
      </c>
      <c r="C11" s="42">
        <v>319891</v>
      </c>
      <c r="D11" s="42">
        <v>2755266</v>
      </c>
      <c r="E11" s="42">
        <v>2473245</v>
      </c>
      <c r="F11" s="11">
        <f t="shared" si="0"/>
        <v>-10.235708639383645</v>
      </c>
      <c r="G11" s="1"/>
      <c r="H11" s="1"/>
      <c r="I11" s="1"/>
    </row>
    <row r="12" spans="1:12" x14ac:dyDescent="0.25">
      <c r="A12" s="12" t="s">
        <v>168</v>
      </c>
      <c r="B12" s="43">
        <v>7691</v>
      </c>
      <c r="C12" s="43">
        <v>6889</v>
      </c>
      <c r="D12" s="43">
        <v>38956</v>
      </c>
      <c r="E12" s="43">
        <v>49412</v>
      </c>
      <c r="F12" s="14">
        <f t="shared" si="0"/>
        <v>26.840538042920215</v>
      </c>
      <c r="G12" s="1"/>
      <c r="H12" s="1"/>
      <c r="I12" s="1"/>
    </row>
    <row r="13" spans="1:12" x14ac:dyDescent="0.25">
      <c r="A13" s="9" t="s">
        <v>32</v>
      </c>
      <c r="B13" s="42">
        <v>13759</v>
      </c>
      <c r="C13" s="42">
        <v>11990</v>
      </c>
      <c r="D13" s="42">
        <v>80076</v>
      </c>
      <c r="E13" s="42">
        <v>74782</v>
      </c>
      <c r="F13" s="11">
        <f t="shared" si="0"/>
        <v>-6.611219341625457</v>
      </c>
      <c r="G13" s="1"/>
      <c r="H13" s="1"/>
      <c r="I13" s="1"/>
    </row>
    <row r="14" spans="1:12" x14ac:dyDescent="0.25">
      <c r="A14" s="12" t="s">
        <v>33</v>
      </c>
      <c r="B14" s="43">
        <v>221225</v>
      </c>
      <c r="C14" s="43">
        <v>308727</v>
      </c>
      <c r="D14" s="43">
        <v>1295152</v>
      </c>
      <c r="E14" s="43">
        <v>1701144</v>
      </c>
      <c r="F14" s="14">
        <f t="shared" si="0"/>
        <v>31.34705424537043</v>
      </c>
      <c r="G14" s="1"/>
      <c r="H14" s="1"/>
      <c r="I14" s="1"/>
    </row>
    <row r="15" spans="1:12" x14ac:dyDescent="0.25">
      <c r="A15" s="9" t="s">
        <v>34</v>
      </c>
      <c r="B15" s="42">
        <v>50832</v>
      </c>
      <c r="C15" s="42">
        <v>46853</v>
      </c>
      <c r="D15" s="42">
        <v>338461</v>
      </c>
      <c r="E15" s="42">
        <v>329301</v>
      </c>
      <c r="F15" s="11">
        <f t="shared" si="0"/>
        <v>-2.7063679419489972</v>
      </c>
      <c r="G15" s="1"/>
      <c r="H15" s="1"/>
      <c r="I15" s="1"/>
    </row>
    <row r="16" spans="1:12" x14ac:dyDescent="0.25">
      <c r="A16" s="12" t="s">
        <v>35</v>
      </c>
      <c r="B16" s="43">
        <v>9305</v>
      </c>
      <c r="C16" s="43">
        <v>7241</v>
      </c>
      <c r="D16" s="43">
        <v>59710</v>
      </c>
      <c r="E16" s="43">
        <v>46607</v>
      </c>
      <c r="F16" s="14">
        <f t="shared" si="0"/>
        <v>-21.944397923295924</v>
      </c>
      <c r="G16" s="1"/>
      <c r="H16" s="1"/>
      <c r="I16" s="1"/>
    </row>
    <row r="17" spans="1:9" x14ac:dyDescent="0.25">
      <c r="A17" s="9" t="s">
        <v>169</v>
      </c>
      <c r="B17" s="42">
        <v>16901</v>
      </c>
      <c r="C17" s="42">
        <v>22341</v>
      </c>
      <c r="D17" s="42">
        <v>129106</v>
      </c>
      <c r="E17" s="42">
        <v>147760</v>
      </c>
      <c r="F17" s="11">
        <f t="shared" si="0"/>
        <v>14.448592629312344</v>
      </c>
      <c r="G17" s="1"/>
      <c r="H17" s="1"/>
      <c r="I17" s="1"/>
    </row>
    <row r="18" spans="1:9" x14ac:dyDescent="0.25">
      <c r="A18" s="12" t="s">
        <v>36</v>
      </c>
      <c r="B18" s="43">
        <v>1646</v>
      </c>
      <c r="C18" s="43">
        <v>841</v>
      </c>
      <c r="D18" s="43">
        <v>13133</v>
      </c>
      <c r="E18" s="43">
        <v>11575</v>
      </c>
      <c r="F18" s="14">
        <f t="shared" si="0"/>
        <v>-11.863245260031974</v>
      </c>
      <c r="G18" s="1"/>
      <c r="H18" s="1"/>
      <c r="I18" s="1"/>
    </row>
    <row r="19" spans="1:9" x14ac:dyDescent="0.25">
      <c r="A19" s="9" t="s">
        <v>37</v>
      </c>
      <c r="B19" s="42">
        <v>62</v>
      </c>
      <c r="C19" s="42">
        <v>28</v>
      </c>
      <c r="D19" s="42">
        <v>436</v>
      </c>
      <c r="E19" s="42">
        <v>274</v>
      </c>
      <c r="F19" s="11">
        <f t="shared" si="0"/>
        <v>-37.155963302752291</v>
      </c>
      <c r="G19" s="1"/>
      <c r="H19" s="1"/>
      <c r="I19" s="1"/>
    </row>
    <row r="20" spans="1:9" x14ac:dyDescent="0.25">
      <c r="A20" s="12" t="s">
        <v>170</v>
      </c>
      <c r="B20" s="43">
        <v>5950</v>
      </c>
      <c r="C20" s="43">
        <v>6591</v>
      </c>
      <c r="D20" s="43">
        <v>35592</v>
      </c>
      <c r="E20" s="43">
        <v>44717</v>
      </c>
      <c r="F20" s="14">
        <f t="shared" si="0"/>
        <v>25.637783771634076</v>
      </c>
      <c r="G20" s="1"/>
      <c r="H20" s="1"/>
      <c r="I20" s="1"/>
    </row>
    <row r="21" spans="1:9" x14ac:dyDescent="0.25">
      <c r="A21" s="9" t="s">
        <v>38</v>
      </c>
      <c r="B21" s="42">
        <v>679</v>
      </c>
      <c r="C21" s="42">
        <v>3840</v>
      </c>
      <c r="D21" s="42">
        <v>6269</v>
      </c>
      <c r="E21" s="42">
        <v>29674</v>
      </c>
      <c r="F21" s="11">
        <f t="shared" si="0"/>
        <v>373.34503110543949</v>
      </c>
      <c r="G21" s="1"/>
      <c r="H21" s="1"/>
      <c r="I21" s="1"/>
    </row>
    <row r="22" spans="1:9" x14ac:dyDescent="0.25">
      <c r="A22" s="12" t="s">
        <v>59</v>
      </c>
      <c r="B22" s="43">
        <v>79397</v>
      </c>
      <c r="C22" s="43">
        <v>99426</v>
      </c>
      <c r="D22" s="43">
        <v>521401</v>
      </c>
      <c r="E22" s="43">
        <v>617575</v>
      </c>
      <c r="F22" s="14">
        <f t="shared" si="0"/>
        <v>18.445304094161685</v>
      </c>
      <c r="G22" s="1"/>
      <c r="H22" s="1"/>
      <c r="I22" s="1"/>
    </row>
    <row r="23" spans="1:9" x14ac:dyDescent="0.25">
      <c r="A23" s="9" t="s">
        <v>171</v>
      </c>
      <c r="B23" s="42">
        <v>39603</v>
      </c>
      <c r="C23" s="42">
        <v>6924</v>
      </c>
      <c r="D23" s="42">
        <v>74217</v>
      </c>
      <c r="E23" s="42">
        <v>51517</v>
      </c>
      <c r="F23" s="11">
        <f t="shared" si="0"/>
        <v>-30.585984343209773</v>
      </c>
      <c r="G23" s="1"/>
      <c r="H23" s="1"/>
      <c r="I23" s="1"/>
    </row>
    <row r="24" spans="1:9" x14ac:dyDescent="0.25">
      <c r="A24" s="12" t="s">
        <v>173</v>
      </c>
      <c r="B24" s="43">
        <v>6974</v>
      </c>
      <c r="C24" s="43">
        <v>6637</v>
      </c>
      <c r="D24" s="43">
        <v>28278</v>
      </c>
      <c r="E24" s="43">
        <v>51448</v>
      </c>
      <c r="F24" s="14">
        <f t="shared" si="0"/>
        <v>81.936487728976601</v>
      </c>
      <c r="G24" s="1"/>
      <c r="H24" s="1"/>
      <c r="I24" s="1"/>
    </row>
    <row r="25" spans="1:9" x14ac:dyDescent="0.25">
      <c r="A25" s="9" t="s">
        <v>39</v>
      </c>
      <c r="B25" s="42">
        <v>3996</v>
      </c>
      <c r="C25" s="42">
        <v>3690</v>
      </c>
      <c r="D25" s="42">
        <v>22392</v>
      </c>
      <c r="E25" s="42">
        <v>21632</v>
      </c>
      <c r="F25" s="11">
        <f t="shared" si="0"/>
        <v>-3.3940693104680264</v>
      </c>
      <c r="G25" s="1"/>
      <c r="H25" s="1"/>
      <c r="I25" s="1"/>
    </row>
    <row r="26" spans="1:9" x14ac:dyDescent="0.25">
      <c r="A26" s="12" t="s">
        <v>40</v>
      </c>
      <c r="B26" s="43">
        <v>189</v>
      </c>
      <c r="C26" s="43">
        <v>288</v>
      </c>
      <c r="D26" s="43">
        <v>1498</v>
      </c>
      <c r="E26" s="43">
        <v>1130</v>
      </c>
      <c r="F26" s="14">
        <f t="shared" si="0"/>
        <v>-24.566088117489983</v>
      </c>
      <c r="G26" s="1"/>
      <c r="H26" s="1"/>
      <c r="I26" s="1"/>
    </row>
    <row r="27" spans="1:9" x14ac:dyDescent="0.25">
      <c r="A27" s="9" t="s">
        <v>41</v>
      </c>
      <c r="B27" s="42">
        <v>876</v>
      </c>
      <c r="C27" s="42">
        <v>0</v>
      </c>
      <c r="D27" s="42">
        <v>6818</v>
      </c>
      <c r="E27" s="42">
        <v>0</v>
      </c>
      <c r="F27" s="19">
        <f t="shared" si="0"/>
        <v>-100</v>
      </c>
      <c r="G27" s="1"/>
      <c r="H27" s="1"/>
      <c r="I27" s="1"/>
    </row>
    <row r="28" spans="1:9" x14ac:dyDescent="0.25">
      <c r="A28" s="12" t="s">
        <v>42</v>
      </c>
      <c r="B28" s="43">
        <v>29580</v>
      </c>
      <c r="C28" s="43">
        <v>33177</v>
      </c>
      <c r="D28" s="43">
        <v>208751</v>
      </c>
      <c r="E28" s="43">
        <v>226460</v>
      </c>
      <c r="F28" s="14">
        <f t="shared" si="0"/>
        <v>8.4833126547896711</v>
      </c>
      <c r="G28" s="1"/>
      <c r="H28" s="1"/>
      <c r="I28" s="1"/>
    </row>
    <row r="29" spans="1:9" x14ac:dyDescent="0.25">
      <c r="A29" s="9" t="s">
        <v>43</v>
      </c>
      <c r="B29" s="42">
        <v>40</v>
      </c>
      <c r="C29" s="42">
        <v>663</v>
      </c>
      <c r="D29" s="42">
        <v>655</v>
      </c>
      <c r="E29" s="42">
        <v>2652</v>
      </c>
      <c r="F29" s="11">
        <f t="shared" si="0"/>
        <v>304.8854961832061</v>
      </c>
      <c r="G29" s="1"/>
      <c r="H29" s="1"/>
      <c r="I29" s="1"/>
    </row>
    <row r="30" spans="1:9" x14ac:dyDescent="0.25">
      <c r="A30" s="12" t="s">
        <v>44</v>
      </c>
      <c r="B30" s="43">
        <v>12214</v>
      </c>
      <c r="C30" s="43">
        <v>7723</v>
      </c>
      <c r="D30" s="43">
        <v>86548</v>
      </c>
      <c r="E30" s="43">
        <v>61552</v>
      </c>
      <c r="F30" s="14">
        <f t="shared" si="0"/>
        <v>-28.88108332948191</v>
      </c>
      <c r="G30" s="1"/>
      <c r="H30" s="1"/>
      <c r="I30" s="1"/>
    </row>
    <row r="31" spans="1:9" x14ac:dyDescent="0.25">
      <c r="A31" s="9" t="s">
        <v>45</v>
      </c>
      <c r="B31" s="42">
        <v>7691</v>
      </c>
      <c r="C31" s="42">
        <v>5607</v>
      </c>
      <c r="D31" s="42">
        <v>49586</v>
      </c>
      <c r="E31" s="42">
        <v>37553</v>
      </c>
      <c r="F31" s="11">
        <f t="shared" si="0"/>
        <v>-24.26693018190619</v>
      </c>
      <c r="G31" s="1"/>
      <c r="H31" s="1"/>
      <c r="I31" s="1"/>
    </row>
    <row r="32" spans="1:9" x14ac:dyDescent="0.25">
      <c r="A32" s="12" t="s">
        <v>46</v>
      </c>
      <c r="B32" s="43">
        <v>365195</v>
      </c>
      <c r="C32" s="43">
        <v>423961</v>
      </c>
      <c r="D32" s="43">
        <v>2738970</v>
      </c>
      <c r="E32" s="43">
        <v>2772986</v>
      </c>
      <c r="F32" s="14">
        <f t="shared" si="0"/>
        <v>1.2419267096755391</v>
      </c>
      <c r="G32" s="1"/>
      <c r="H32" s="1"/>
      <c r="I32" s="1"/>
    </row>
    <row r="33" spans="1:9" x14ac:dyDescent="0.25">
      <c r="A33" s="9" t="s">
        <v>47</v>
      </c>
      <c r="B33" s="42">
        <v>15910</v>
      </c>
      <c r="C33" s="42">
        <v>17410</v>
      </c>
      <c r="D33" s="42">
        <v>111676</v>
      </c>
      <c r="E33" s="42">
        <v>106442</v>
      </c>
      <c r="F33" s="11">
        <f t="shared" si="0"/>
        <v>-4.6867724488699452</v>
      </c>
      <c r="G33" s="1"/>
      <c r="H33" s="1"/>
      <c r="I33" s="1"/>
    </row>
    <row r="34" spans="1:9" x14ac:dyDescent="0.25">
      <c r="A34" s="12" t="s">
        <v>172</v>
      </c>
      <c r="B34" s="43">
        <v>3081</v>
      </c>
      <c r="C34" s="43">
        <v>3525</v>
      </c>
      <c r="D34" s="43">
        <v>19646</v>
      </c>
      <c r="E34" s="43">
        <v>20794</v>
      </c>
      <c r="F34" s="14">
        <f t="shared" si="0"/>
        <v>5.8434286877735957</v>
      </c>
      <c r="G34" s="1"/>
      <c r="H34" s="1"/>
      <c r="I34" s="1"/>
    </row>
    <row r="35" spans="1:9" x14ac:dyDescent="0.25">
      <c r="A35" s="15" t="s">
        <v>48</v>
      </c>
      <c r="B35" s="16">
        <f>SUM(B7:B34)</f>
        <v>1307602</v>
      </c>
      <c r="C35" s="16">
        <f t="shared" ref="C35:E35" si="1">SUM(C7:C34)</f>
        <v>1360119</v>
      </c>
      <c r="D35" s="16">
        <f t="shared" si="1"/>
        <v>8716393</v>
      </c>
      <c r="E35" s="16">
        <f t="shared" si="1"/>
        <v>8978732</v>
      </c>
      <c r="F35" s="17">
        <f t="shared" ref="F35" si="2">((E35*100)/D35)-100</f>
        <v>3.0097197315449193</v>
      </c>
      <c r="G35" s="1"/>
      <c r="H35" s="1"/>
      <c r="I35" s="1"/>
    </row>
    <row r="36" spans="1:9" x14ac:dyDescent="0.25">
      <c r="A36" s="73" t="s">
        <v>121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3</v>
      </c>
      <c r="C39" s="51">
        <f t="shared" si="4"/>
        <v>72</v>
      </c>
      <c r="D39" s="51">
        <f>_xlfn.RANK.EQ(B39,$B$39:$B$66)+COUNTIF($B$39:$B$66,B39)-1</f>
        <v>26</v>
      </c>
      <c r="E39" s="50" t="str">
        <f t="shared" ref="E39:E66" si="6">INDEX($A$39:$B$66,MATCH(ROW()-38,$D$39:$D$66,0),1)</f>
        <v>VALENCIA</v>
      </c>
      <c r="F39" s="50">
        <f>LOOKUP(E39,$A$39:$A$66,$B$39:$B$66)</f>
        <v>2772986</v>
      </c>
      <c r="G39" s="50">
        <f>LOOKUP(E39,$A$39:$A$66,$C$39:$C$66)</f>
        <v>2738970</v>
      </c>
    </row>
    <row r="40" spans="1:9" x14ac:dyDescent="0.25">
      <c r="A40" s="50" t="str">
        <f t="shared" si="5"/>
        <v>ALICANTE</v>
      </c>
      <c r="B40" s="51">
        <f t="shared" si="3"/>
        <v>94710</v>
      </c>
      <c r="C40" s="51">
        <f t="shared" si="4"/>
        <v>90369</v>
      </c>
      <c r="D40" s="51">
        <f t="shared" ref="D40:D66" si="7">_xlfn.RANK.EQ(B40,$B$39:$B$66)+COUNTIF($B$39:$B$66,B40)-1</f>
        <v>9</v>
      </c>
      <c r="E40" s="50" t="str">
        <f t="shared" si="6"/>
        <v>BAHÍA DE ALGECIRAS</v>
      </c>
      <c r="F40" s="50">
        <f t="shared" ref="F40:F55" si="8">LOOKUP(E40,$A$39:$A$66,$B$39:$B$66)</f>
        <v>2473245</v>
      </c>
      <c r="G40" s="50">
        <f t="shared" ref="G40:G66" si="9">LOOKUP(E40,$A$39:$A$66,$C$39:$C$66)</f>
        <v>2755266</v>
      </c>
    </row>
    <row r="41" spans="1:9" x14ac:dyDescent="0.25">
      <c r="A41" s="50" t="str">
        <f t="shared" si="5"/>
        <v>ALMERÍA</v>
      </c>
      <c r="B41" s="51">
        <f t="shared" si="3"/>
        <v>3787</v>
      </c>
      <c r="C41" s="51">
        <f t="shared" si="4"/>
        <v>3359</v>
      </c>
      <c r="D41" s="51">
        <f t="shared" si="7"/>
        <v>22</v>
      </c>
      <c r="E41" s="50" t="str">
        <f t="shared" si="6"/>
        <v>BARCELONA</v>
      </c>
      <c r="F41" s="50">
        <f t="shared" si="8"/>
        <v>1701144</v>
      </c>
      <c r="G41" s="50">
        <f t="shared" si="9"/>
        <v>1295152</v>
      </c>
    </row>
    <row r="42" spans="1:9" x14ac:dyDescent="0.25">
      <c r="A42" s="50" t="str">
        <f t="shared" si="5"/>
        <v>AVILÉS</v>
      </c>
      <c r="B42" s="51">
        <f t="shared" si="3"/>
        <v>0</v>
      </c>
      <c r="C42" s="51">
        <f t="shared" si="4"/>
        <v>0</v>
      </c>
      <c r="D42" s="51">
        <f t="shared" si="7"/>
        <v>28</v>
      </c>
      <c r="E42" s="50" t="str">
        <f t="shared" si="6"/>
        <v>LAS PALMAS</v>
      </c>
      <c r="F42" s="50">
        <f t="shared" si="8"/>
        <v>617575</v>
      </c>
      <c r="G42" s="50">
        <f t="shared" si="9"/>
        <v>521401</v>
      </c>
    </row>
    <row r="43" spans="1:9" x14ac:dyDescent="0.25">
      <c r="A43" s="50" t="str">
        <f t="shared" si="5"/>
        <v>BAHÍA DE ALGECIRAS</v>
      </c>
      <c r="B43" s="51">
        <f t="shared" si="3"/>
        <v>2473245</v>
      </c>
      <c r="C43" s="51">
        <f t="shared" si="4"/>
        <v>2755266</v>
      </c>
      <c r="D43" s="51">
        <f t="shared" si="7"/>
        <v>2</v>
      </c>
      <c r="E43" s="50" t="str">
        <f t="shared" si="6"/>
        <v>BILBAO</v>
      </c>
      <c r="F43" s="50">
        <f t="shared" si="8"/>
        <v>329301</v>
      </c>
      <c r="G43" s="50">
        <f t="shared" si="9"/>
        <v>338461</v>
      </c>
    </row>
    <row r="44" spans="1:9" x14ac:dyDescent="0.25">
      <c r="A44" s="50" t="str">
        <f t="shared" si="5"/>
        <v>BAHÍA DE CÁDIZ</v>
      </c>
      <c r="B44" s="51">
        <f t="shared" si="3"/>
        <v>49412</v>
      </c>
      <c r="C44" s="51">
        <f t="shared" si="4"/>
        <v>38956</v>
      </c>
      <c r="D44" s="51">
        <f t="shared" si="7"/>
        <v>14</v>
      </c>
      <c r="E44" s="50" t="str">
        <f t="shared" si="6"/>
        <v>SANTA CRUZ DE TENERIFE</v>
      </c>
      <c r="F44" s="50">
        <f t="shared" si="8"/>
        <v>226460</v>
      </c>
      <c r="G44" s="50">
        <f t="shared" si="9"/>
        <v>208751</v>
      </c>
    </row>
    <row r="45" spans="1:9" x14ac:dyDescent="0.25">
      <c r="A45" s="50" t="str">
        <f t="shared" si="5"/>
        <v>BALEARES</v>
      </c>
      <c r="B45" s="51">
        <f t="shared" si="3"/>
        <v>74782</v>
      </c>
      <c r="C45" s="51">
        <f t="shared" si="4"/>
        <v>80076</v>
      </c>
      <c r="D45" s="51">
        <f t="shared" si="7"/>
        <v>10</v>
      </c>
      <c r="E45" s="50" t="str">
        <f t="shared" si="6"/>
        <v>CASTELLÓN</v>
      </c>
      <c r="F45" s="50">
        <f t="shared" si="8"/>
        <v>147760</v>
      </c>
      <c r="G45" s="50">
        <f t="shared" si="9"/>
        <v>129106</v>
      </c>
    </row>
    <row r="46" spans="1:9" x14ac:dyDescent="0.25">
      <c r="A46" s="50" t="str">
        <f t="shared" si="5"/>
        <v>BARCELONA</v>
      </c>
      <c r="B46" s="51">
        <f t="shared" si="3"/>
        <v>1701144</v>
      </c>
      <c r="C46" s="51">
        <f t="shared" si="4"/>
        <v>1295152</v>
      </c>
      <c r="D46" s="51">
        <f t="shared" si="7"/>
        <v>3</v>
      </c>
      <c r="E46" s="50" t="str">
        <f t="shared" si="6"/>
        <v>VIGO</v>
      </c>
      <c r="F46" s="50">
        <f t="shared" si="8"/>
        <v>106442</v>
      </c>
      <c r="G46" s="50">
        <f t="shared" si="9"/>
        <v>111676</v>
      </c>
    </row>
    <row r="47" spans="1:9" x14ac:dyDescent="0.25">
      <c r="A47" s="50" t="str">
        <f t="shared" si="5"/>
        <v>BILBAO</v>
      </c>
      <c r="B47" s="51">
        <f t="shared" si="3"/>
        <v>329301</v>
      </c>
      <c r="C47" s="51">
        <f t="shared" si="4"/>
        <v>338461</v>
      </c>
      <c r="D47" s="51">
        <f t="shared" si="7"/>
        <v>5</v>
      </c>
      <c r="E47" s="50" t="str">
        <f t="shared" si="6"/>
        <v>ALICANTE</v>
      </c>
      <c r="F47" s="50">
        <f t="shared" si="8"/>
        <v>94710</v>
      </c>
      <c r="G47" s="50">
        <f t="shared" si="9"/>
        <v>90369</v>
      </c>
    </row>
    <row r="48" spans="1:9" x14ac:dyDescent="0.25">
      <c r="A48" s="50" t="str">
        <f t="shared" si="5"/>
        <v>CARTAGENA</v>
      </c>
      <c r="B48" s="51">
        <f t="shared" si="3"/>
        <v>46607</v>
      </c>
      <c r="C48" s="51">
        <f t="shared" si="4"/>
        <v>59710</v>
      </c>
      <c r="D48" s="51">
        <f t="shared" si="7"/>
        <v>15</v>
      </c>
      <c r="E48" s="50" t="str">
        <f t="shared" si="6"/>
        <v>BALEARES</v>
      </c>
      <c r="F48" s="50">
        <f t="shared" si="8"/>
        <v>74782</v>
      </c>
      <c r="G48" s="50">
        <f t="shared" si="9"/>
        <v>80076</v>
      </c>
    </row>
    <row r="49" spans="1:7" x14ac:dyDescent="0.25">
      <c r="A49" s="50" t="str">
        <f t="shared" si="5"/>
        <v>CASTELLÓN</v>
      </c>
      <c r="B49" s="51">
        <f t="shared" si="3"/>
        <v>147760</v>
      </c>
      <c r="C49" s="51">
        <f t="shared" si="4"/>
        <v>129106</v>
      </c>
      <c r="D49" s="51">
        <f t="shared" si="7"/>
        <v>7</v>
      </c>
      <c r="E49" s="50" t="str">
        <f t="shared" si="6"/>
        <v>SEVILLA</v>
      </c>
      <c r="F49" s="50">
        <f t="shared" si="8"/>
        <v>61552</v>
      </c>
      <c r="G49" s="50">
        <f t="shared" si="9"/>
        <v>86548</v>
      </c>
    </row>
    <row r="50" spans="1:7" x14ac:dyDescent="0.25">
      <c r="A50" s="50" t="str">
        <f t="shared" si="5"/>
        <v>CEUTA</v>
      </c>
      <c r="B50" s="51">
        <f t="shared" si="3"/>
        <v>11575</v>
      </c>
      <c r="C50" s="51">
        <f t="shared" si="4"/>
        <v>13133</v>
      </c>
      <c r="D50" s="51">
        <f t="shared" si="7"/>
        <v>21</v>
      </c>
      <c r="E50" s="50" t="str">
        <f t="shared" si="6"/>
        <v>MÁLAGA</v>
      </c>
      <c r="F50" s="50">
        <f t="shared" si="8"/>
        <v>51517</v>
      </c>
      <c r="G50" s="50">
        <f t="shared" si="9"/>
        <v>74217</v>
      </c>
    </row>
    <row r="51" spans="1:7" x14ac:dyDescent="0.25">
      <c r="A51" s="50" t="str">
        <f t="shared" si="5"/>
        <v>FERROL-SAN CIBRAO</v>
      </c>
      <c r="B51" s="51">
        <f t="shared" si="3"/>
        <v>274</v>
      </c>
      <c r="C51" s="51">
        <f t="shared" si="4"/>
        <v>436</v>
      </c>
      <c r="D51" s="51">
        <f t="shared" si="7"/>
        <v>25</v>
      </c>
      <c r="E51" s="50" t="str">
        <f t="shared" si="6"/>
        <v>MARÍN Y RÍA DE PONTEVEDRA</v>
      </c>
      <c r="F51" s="50">
        <f t="shared" si="8"/>
        <v>51448</v>
      </c>
      <c r="G51" s="50">
        <f t="shared" si="9"/>
        <v>28278</v>
      </c>
    </row>
    <row r="52" spans="1:7" x14ac:dyDescent="0.25">
      <c r="A52" s="50" t="str">
        <f t="shared" si="5"/>
        <v>GIJÓN</v>
      </c>
      <c r="B52" s="51">
        <f t="shared" si="3"/>
        <v>44717</v>
      </c>
      <c r="C52" s="51">
        <f t="shared" si="4"/>
        <v>35592</v>
      </c>
      <c r="D52" s="51">
        <f t="shared" si="7"/>
        <v>16</v>
      </c>
      <c r="E52" s="50" t="str">
        <f t="shared" si="6"/>
        <v>BAHÍA DE CÁDIZ</v>
      </c>
      <c r="F52" s="50">
        <f t="shared" si="8"/>
        <v>49412</v>
      </c>
      <c r="G52" s="50">
        <f t="shared" si="9"/>
        <v>38956</v>
      </c>
    </row>
    <row r="53" spans="1:7" x14ac:dyDescent="0.25">
      <c r="A53" s="50" t="str">
        <f t="shared" si="5"/>
        <v>HUELVA</v>
      </c>
      <c r="B53" s="51">
        <f t="shared" si="3"/>
        <v>29674</v>
      </c>
      <c r="C53" s="51">
        <f t="shared" si="4"/>
        <v>6269</v>
      </c>
      <c r="D53" s="51">
        <f t="shared" si="7"/>
        <v>18</v>
      </c>
      <c r="E53" s="50" t="str">
        <f t="shared" si="6"/>
        <v>CARTAGENA</v>
      </c>
      <c r="F53" s="50">
        <f t="shared" si="8"/>
        <v>46607</v>
      </c>
      <c r="G53" s="50">
        <f t="shared" si="9"/>
        <v>59710</v>
      </c>
    </row>
    <row r="54" spans="1:7" x14ac:dyDescent="0.25">
      <c r="A54" s="50" t="str">
        <f t="shared" si="5"/>
        <v>LAS PALMAS</v>
      </c>
      <c r="B54" s="51">
        <f t="shared" si="3"/>
        <v>617575</v>
      </c>
      <c r="C54" s="51">
        <f t="shared" si="4"/>
        <v>521401</v>
      </c>
      <c r="D54" s="51">
        <f t="shared" si="7"/>
        <v>4</v>
      </c>
      <c r="E54" s="50" t="str">
        <f t="shared" si="6"/>
        <v>GIJÓN</v>
      </c>
      <c r="F54" s="50">
        <f t="shared" si="8"/>
        <v>44717</v>
      </c>
      <c r="G54" s="50">
        <f t="shared" si="9"/>
        <v>35592</v>
      </c>
    </row>
    <row r="55" spans="1:7" x14ac:dyDescent="0.25">
      <c r="A55" s="50" t="str">
        <f t="shared" si="5"/>
        <v>MÁLAGA</v>
      </c>
      <c r="B55" s="51">
        <f t="shared" si="3"/>
        <v>51517</v>
      </c>
      <c r="C55" s="51">
        <f t="shared" si="4"/>
        <v>74217</v>
      </c>
      <c r="D55" s="51">
        <f t="shared" si="7"/>
        <v>12</v>
      </c>
      <c r="E55" s="50" t="str">
        <f t="shared" si="6"/>
        <v>TARRAGONA</v>
      </c>
      <c r="F55" s="50">
        <f t="shared" si="8"/>
        <v>37553</v>
      </c>
      <c r="G55" s="50">
        <f t="shared" si="9"/>
        <v>49586</v>
      </c>
    </row>
    <row r="56" spans="1:7" x14ac:dyDescent="0.25">
      <c r="A56" s="50" t="str">
        <f t="shared" si="5"/>
        <v>MARÍN Y RÍA DE PONTEVEDRA</v>
      </c>
      <c r="B56" s="51">
        <f t="shared" si="3"/>
        <v>51448</v>
      </c>
      <c r="C56" s="51">
        <f t="shared" si="4"/>
        <v>28278</v>
      </c>
      <c r="D56" s="51">
        <f t="shared" si="7"/>
        <v>13</v>
      </c>
      <c r="E56" s="50" t="str">
        <f t="shared" si="6"/>
        <v>HUELVA</v>
      </c>
      <c r="F56" s="50">
        <f t="shared" ref="F56:F66" si="10">LOOKUP(E56,$A$39:$A$66,$B$39:$B$66)</f>
        <v>29674</v>
      </c>
      <c r="G56" s="50">
        <f t="shared" si="9"/>
        <v>6269</v>
      </c>
    </row>
    <row r="57" spans="1:7" x14ac:dyDescent="0.25">
      <c r="A57" s="50" t="str">
        <f t="shared" si="5"/>
        <v>MELILLA</v>
      </c>
      <c r="B57" s="51">
        <f t="shared" si="3"/>
        <v>21632</v>
      </c>
      <c r="C57" s="51">
        <f t="shared" si="4"/>
        <v>22392</v>
      </c>
      <c r="D57" s="51">
        <f t="shared" si="7"/>
        <v>19</v>
      </c>
      <c r="E57" s="50" t="str">
        <f t="shared" si="6"/>
        <v>MELILLA</v>
      </c>
      <c r="F57" s="50">
        <f t="shared" si="10"/>
        <v>21632</v>
      </c>
      <c r="G57" s="50">
        <f t="shared" si="9"/>
        <v>22392</v>
      </c>
    </row>
    <row r="58" spans="1:7" x14ac:dyDescent="0.25">
      <c r="A58" s="50" t="str">
        <f t="shared" si="5"/>
        <v>MOTRIL</v>
      </c>
      <c r="B58" s="51">
        <f t="shared" si="3"/>
        <v>1130</v>
      </c>
      <c r="C58" s="51">
        <f t="shared" si="4"/>
        <v>1498</v>
      </c>
      <c r="D58" s="51">
        <f t="shared" si="7"/>
        <v>24</v>
      </c>
      <c r="E58" s="50" t="str">
        <f t="shared" si="6"/>
        <v>VILAGARCÍA</v>
      </c>
      <c r="F58" s="50">
        <f t="shared" si="10"/>
        <v>20794</v>
      </c>
      <c r="G58" s="50">
        <f t="shared" si="9"/>
        <v>19646</v>
      </c>
    </row>
    <row r="59" spans="1:7" x14ac:dyDescent="0.25">
      <c r="A59" s="50" t="str">
        <f t="shared" si="5"/>
        <v>PASAIA</v>
      </c>
      <c r="B59" s="51">
        <f t="shared" si="3"/>
        <v>0</v>
      </c>
      <c r="C59" s="51">
        <f t="shared" si="4"/>
        <v>6818</v>
      </c>
      <c r="D59" s="51">
        <f t="shared" si="7"/>
        <v>28</v>
      </c>
      <c r="E59" s="50" t="str">
        <f t="shared" si="6"/>
        <v>CEUTA</v>
      </c>
      <c r="F59" s="50">
        <f t="shared" si="10"/>
        <v>11575</v>
      </c>
      <c r="G59" s="50">
        <f t="shared" si="9"/>
        <v>13133</v>
      </c>
    </row>
    <row r="60" spans="1:7" x14ac:dyDescent="0.25">
      <c r="A60" s="50" t="str">
        <f t="shared" si="5"/>
        <v>SANTA CRUZ DE TENERIFE</v>
      </c>
      <c r="B60" s="51">
        <f t="shared" si="3"/>
        <v>226460</v>
      </c>
      <c r="C60" s="51">
        <f t="shared" si="4"/>
        <v>208751</v>
      </c>
      <c r="D60" s="51">
        <f t="shared" si="7"/>
        <v>6</v>
      </c>
      <c r="E60" s="50" t="str">
        <f t="shared" si="6"/>
        <v>ALMERÍA</v>
      </c>
      <c r="F60" s="50">
        <f t="shared" si="10"/>
        <v>3787</v>
      </c>
      <c r="G60" s="50">
        <f t="shared" si="9"/>
        <v>3359</v>
      </c>
    </row>
    <row r="61" spans="1:7" x14ac:dyDescent="0.25">
      <c r="A61" s="50" t="str">
        <f t="shared" si="5"/>
        <v>SANTANDER</v>
      </c>
      <c r="B61" s="51">
        <f t="shared" si="3"/>
        <v>2652</v>
      </c>
      <c r="C61" s="51">
        <f t="shared" si="4"/>
        <v>655</v>
      </c>
      <c r="D61" s="51">
        <f t="shared" si="7"/>
        <v>23</v>
      </c>
      <c r="E61" s="50" t="str">
        <f t="shared" si="6"/>
        <v>SANTANDER</v>
      </c>
      <c r="F61" s="50">
        <f t="shared" si="10"/>
        <v>2652</v>
      </c>
      <c r="G61" s="50">
        <f t="shared" si="9"/>
        <v>655</v>
      </c>
    </row>
    <row r="62" spans="1:7" x14ac:dyDescent="0.25">
      <c r="A62" s="50" t="str">
        <f t="shared" si="5"/>
        <v>SEVILLA</v>
      </c>
      <c r="B62" s="51">
        <f t="shared" si="3"/>
        <v>61552</v>
      </c>
      <c r="C62" s="51">
        <f t="shared" si="4"/>
        <v>86548</v>
      </c>
      <c r="D62" s="51">
        <f t="shared" si="7"/>
        <v>11</v>
      </c>
      <c r="E62" s="50" t="str">
        <f t="shared" si="6"/>
        <v>MOTRIL</v>
      </c>
      <c r="F62" s="50">
        <f t="shared" si="10"/>
        <v>1130</v>
      </c>
      <c r="G62" s="50">
        <f t="shared" si="9"/>
        <v>1498</v>
      </c>
    </row>
    <row r="63" spans="1:7" x14ac:dyDescent="0.25">
      <c r="A63" s="50" t="str">
        <f t="shared" si="5"/>
        <v>TARRAGONA</v>
      </c>
      <c r="B63" s="51">
        <f t="shared" si="3"/>
        <v>37553</v>
      </c>
      <c r="C63" s="51">
        <f t="shared" si="4"/>
        <v>49586</v>
      </c>
      <c r="D63" s="51">
        <f t="shared" si="7"/>
        <v>17</v>
      </c>
      <c r="E63" s="50" t="str">
        <f t="shared" si="6"/>
        <v>FERROL-SAN CIBRAO</v>
      </c>
      <c r="F63" s="50">
        <f t="shared" si="10"/>
        <v>274</v>
      </c>
      <c r="G63" s="50">
        <f t="shared" si="9"/>
        <v>436</v>
      </c>
    </row>
    <row r="64" spans="1:7" x14ac:dyDescent="0.25">
      <c r="A64" s="50" t="str">
        <f t="shared" si="5"/>
        <v>VALENCIA</v>
      </c>
      <c r="B64" s="51">
        <f t="shared" si="3"/>
        <v>2772986</v>
      </c>
      <c r="C64" s="51">
        <f t="shared" si="4"/>
        <v>2738970</v>
      </c>
      <c r="D64" s="51">
        <f t="shared" si="7"/>
        <v>1</v>
      </c>
      <c r="E64" s="50" t="str">
        <f t="shared" si="6"/>
        <v>A CORUÑA</v>
      </c>
      <c r="F64" s="50">
        <f t="shared" si="10"/>
        <v>3</v>
      </c>
      <c r="G64" s="50">
        <f t="shared" si="9"/>
        <v>72</v>
      </c>
    </row>
    <row r="65" spans="1:7" x14ac:dyDescent="0.25">
      <c r="A65" s="50" t="str">
        <f t="shared" si="5"/>
        <v>VIGO</v>
      </c>
      <c r="B65" s="51">
        <f t="shared" si="3"/>
        <v>106442</v>
      </c>
      <c r="C65" s="51">
        <f t="shared" si="4"/>
        <v>111676</v>
      </c>
      <c r="D65" s="51">
        <f t="shared" si="7"/>
        <v>8</v>
      </c>
      <c r="E65" s="50" t="e">
        <f t="shared" si="6"/>
        <v>#N/A</v>
      </c>
      <c r="F65" s="50" t="e">
        <f t="shared" si="10"/>
        <v>#N/A</v>
      </c>
      <c r="G65" s="50" t="e">
        <f t="shared" si="9"/>
        <v>#N/A</v>
      </c>
    </row>
    <row r="66" spans="1:7" x14ac:dyDescent="0.25">
      <c r="A66" s="50" t="str">
        <f t="shared" si="5"/>
        <v>VILAGARCÍA</v>
      </c>
      <c r="B66" s="51">
        <f t="shared" si="3"/>
        <v>20794</v>
      </c>
      <c r="C66" s="51">
        <f t="shared" si="4"/>
        <v>19646</v>
      </c>
      <c r="D66" s="51">
        <f t="shared" si="7"/>
        <v>20</v>
      </c>
      <c r="E66" s="50" t="str">
        <f t="shared" si="6"/>
        <v>AVILÉS</v>
      </c>
      <c r="F66" s="50">
        <f t="shared" si="10"/>
        <v>0</v>
      </c>
      <c r="G66" s="50">
        <f t="shared" si="9"/>
        <v>0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L68"/>
  <sheetViews>
    <sheetView workbookViewId="0">
      <selection activeCell="F27" sqref="F27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52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julio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44">
        <v>0</v>
      </c>
      <c r="C7" s="44">
        <v>0</v>
      </c>
      <c r="D7" s="44">
        <v>0</v>
      </c>
      <c r="E7" s="44">
        <v>0</v>
      </c>
      <c r="F7" s="11"/>
      <c r="G7" s="1"/>
      <c r="H7" s="1"/>
      <c r="I7" s="1"/>
    </row>
    <row r="8" spans="1:12" x14ac:dyDescent="0.25">
      <c r="A8" s="12" t="s">
        <v>31</v>
      </c>
      <c r="B8" s="45">
        <v>238</v>
      </c>
      <c r="C8" s="45">
        <v>387</v>
      </c>
      <c r="D8" s="45">
        <v>3803</v>
      </c>
      <c r="E8" s="45">
        <v>1593</v>
      </c>
      <c r="F8" s="14">
        <f t="shared" ref="F8:F33" si="0">((E8*100)/D8)-100</f>
        <v>-58.11201682881935</v>
      </c>
      <c r="G8" s="1"/>
      <c r="H8" s="1"/>
      <c r="I8" s="1"/>
    </row>
    <row r="9" spans="1:12" x14ac:dyDescent="0.25">
      <c r="A9" s="9" t="s">
        <v>164</v>
      </c>
      <c r="B9" s="44">
        <v>4</v>
      </c>
      <c r="C9" s="44">
        <v>0</v>
      </c>
      <c r="D9" s="44">
        <v>24</v>
      </c>
      <c r="E9" s="44">
        <v>14</v>
      </c>
      <c r="F9" s="19">
        <f t="shared" si="0"/>
        <v>-41.666666666666664</v>
      </c>
      <c r="G9" s="1"/>
      <c r="H9" s="1"/>
      <c r="I9" s="1"/>
    </row>
    <row r="10" spans="1:12" x14ac:dyDescent="0.25">
      <c r="A10" s="12" t="s">
        <v>166</v>
      </c>
      <c r="B10" s="45">
        <v>0</v>
      </c>
      <c r="C10" s="45">
        <v>0</v>
      </c>
      <c r="D10" s="45">
        <v>0</v>
      </c>
      <c r="E10" s="45">
        <v>0</v>
      </c>
      <c r="F10" s="18"/>
      <c r="G10" s="1"/>
      <c r="H10" s="1"/>
      <c r="I10" s="1"/>
    </row>
    <row r="11" spans="1:12" x14ac:dyDescent="0.25">
      <c r="A11" s="9" t="s">
        <v>167</v>
      </c>
      <c r="B11" s="44">
        <v>361474</v>
      </c>
      <c r="C11" s="44">
        <v>288248</v>
      </c>
      <c r="D11" s="44">
        <v>2536886</v>
      </c>
      <c r="E11" s="44">
        <v>2265051</v>
      </c>
      <c r="F11" s="19">
        <f t="shared" si="0"/>
        <v>-10.715302146016811</v>
      </c>
      <c r="G11" s="1"/>
      <c r="H11" s="1"/>
      <c r="I11" s="1"/>
    </row>
    <row r="12" spans="1:12" x14ac:dyDescent="0.25">
      <c r="A12" s="12" t="s">
        <v>168</v>
      </c>
      <c r="B12" s="45">
        <v>100</v>
      </c>
      <c r="C12" s="45">
        <v>0</v>
      </c>
      <c r="D12" s="45">
        <v>112</v>
      </c>
      <c r="E12" s="45">
        <v>126</v>
      </c>
      <c r="F12" s="14">
        <f t="shared" si="0"/>
        <v>12.5</v>
      </c>
      <c r="G12" s="1"/>
      <c r="H12" s="1"/>
      <c r="I12" s="1"/>
    </row>
    <row r="13" spans="1:12" x14ac:dyDescent="0.25">
      <c r="A13" s="9" t="s">
        <v>32</v>
      </c>
      <c r="B13" s="44">
        <v>0</v>
      </c>
      <c r="C13" s="44">
        <v>68</v>
      </c>
      <c r="D13" s="44">
        <v>0</v>
      </c>
      <c r="E13" s="44">
        <v>346</v>
      </c>
      <c r="F13" s="11"/>
      <c r="G13" s="1"/>
      <c r="H13" s="1"/>
      <c r="I13" s="1"/>
    </row>
    <row r="14" spans="1:12" x14ac:dyDescent="0.25">
      <c r="A14" s="12" t="s">
        <v>33</v>
      </c>
      <c r="B14" s="45">
        <v>60903</v>
      </c>
      <c r="C14" s="45">
        <v>125040</v>
      </c>
      <c r="D14" s="45">
        <v>263088</v>
      </c>
      <c r="E14" s="45">
        <v>591739</v>
      </c>
      <c r="F14" s="14">
        <f t="shared" si="0"/>
        <v>124.92055890044395</v>
      </c>
      <c r="G14" s="1"/>
      <c r="H14" s="1"/>
      <c r="I14" s="1"/>
    </row>
    <row r="15" spans="1:12" x14ac:dyDescent="0.25">
      <c r="A15" s="9" t="s">
        <v>34</v>
      </c>
      <c r="B15" s="44">
        <v>82</v>
      </c>
      <c r="C15" s="44">
        <v>182</v>
      </c>
      <c r="D15" s="44">
        <v>1367</v>
      </c>
      <c r="E15" s="44">
        <v>1727</v>
      </c>
      <c r="F15" s="11">
        <f t="shared" si="0"/>
        <v>26.335040234089249</v>
      </c>
      <c r="G15" s="1"/>
      <c r="H15" s="1"/>
      <c r="I15" s="1"/>
    </row>
    <row r="16" spans="1:12" x14ac:dyDescent="0.25">
      <c r="A16" s="12" t="s">
        <v>35</v>
      </c>
      <c r="B16" s="45">
        <v>0</v>
      </c>
      <c r="C16" s="45">
        <v>1</v>
      </c>
      <c r="D16" s="45">
        <v>240</v>
      </c>
      <c r="E16" s="45">
        <v>1</v>
      </c>
      <c r="F16" s="14">
        <f t="shared" si="0"/>
        <v>-99.583333333333329</v>
      </c>
      <c r="G16" s="1"/>
      <c r="H16" s="1"/>
      <c r="I16" s="1"/>
    </row>
    <row r="17" spans="1:9" x14ac:dyDescent="0.25">
      <c r="A17" s="9" t="s">
        <v>169</v>
      </c>
      <c r="B17" s="44">
        <v>977</v>
      </c>
      <c r="C17" s="44">
        <v>3301</v>
      </c>
      <c r="D17" s="44">
        <v>7059</v>
      </c>
      <c r="E17" s="44">
        <v>23197</v>
      </c>
      <c r="F17" s="11">
        <f t="shared" si="0"/>
        <v>228.61595126788495</v>
      </c>
      <c r="G17" s="1"/>
      <c r="H17" s="1"/>
      <c r="I17" s="1"/>
    </row>
    <row r="18" spans="1:9" x14ac:dyDescent="0.25">
      <c r="A18" s="12" t="s">
        <v>36</v>
      </c>
      <c r="B18" s="45">
        <v>0</v>
      </c>
      <c r="C18" s="45">
        <v>0</v>
      </c>
      <c r="D18" s="45">
        <v>0</v>
      </c>
      <c r="E18" s="45">
        <v>0</v>
      </c>
      <c r="F18" s="18"/>
      <c r="G18" s="1"/>
      <c r="H18" s="1"/>
      <c r="I18" s="1"/>
    </row>
    <row r="19" spans="1:9" x14ac:dyDescent="0.25">
      <c r="A19" s="9" t="s">
        <v>37</v>
      </c>
      <c r="B19" s="44">
        <v>0</v>
      </c>
      <c r="C19" s="44">
        <v>0</v>
      </c>
      <c r="D19" s="44">
        <v>0</v>
      </c>
      <c r="E19" s="44">
        <v>0</v>
      </c>
      <c r="F19" s="19"/>
      <c r="G19" s="1"/>
      <c r="H19" s="1"/>
      <c r="I19" s="1"/>
    </row>
    <row r="20" spans="1:9" x14ac:dyDescent="0.25">
      <c r="A20" s="12" t="s">
        <v>170</v>
      </c>
      <c r="B20" s="45">
        <v>0</v>
      </c>
      <c r="C20" s="45">
        <v>0</v>
      </c>
      <c r="D20" s="45">
        <v>1</v>
      </c>
      <c r="E20" s="45">
        <v>0</v>
      </c>
      <c r="F20" s="18">
        <f t="shared" si="0"/>
        <v>-100</v>
      </c>
      <c r="G20" s="1"/>
      <c r="H20" s="1"/>
      <c r="I20" s="1"/>
    </row>
    <row r="21" spans="1:9" x14ac:dyDescent="0.25">
      <c r="A21" s="9" t="s">
        <v>38</v>
      </c>
      <c r="B21" s="44">
        <v>0</v>
      </c>
      <c r="C21" s="44">
        <v>0</v>
      </c>
      <c r="D21" s="44">
        <v>0</v>
      </c>
      <c r="E21" s="44">
        <v>4</v>
      </c>
      <c r="F21" s="19"/>
      <c r="G21" s="1"/>
      <c r="H21" s="1"/>
      <c r="I21" s="1"/>
    </row>
    <row r="22" spans="1:9" x14ac:dyDescent="0.25">
      <c r="A22" s="12" t="s">
        <v>59</v>
      </c>
      <c r="B22" s="45">
        <v>37187</v>
      </c>
      <c r="C22" s="45">
        <v>53072</v>
      </c>
      <c r="D22" s="45">
        <v>233109</v>
      </c>
      <c r="E22" s="45">
        <v>304960</v>
      </c>
      <c r="F22" s="18">
        <f t="shared" si="0"/>
        <v>30.822919749988216</v>
      </c>
      <c r="G22" s="1"/>
      <c r="H22" s="1"/>
      <c r="I22" s="1"/>
    </row>
    <row r="23" spans="1:9" x14ac:dyDescent="0.25">
      <c r="A23" s="9" t="s">
        <v>171</v>
      </c>
      <c r="B23" s="44">
        <v>36934</v>
      </c>
      <c r="C23" s="44">
        <v>4263</v>
      </c>
      <c r="D23" s="44">
        <v>55819</v>
      </c>
      <c r="E23" s="44">
        <v>32412</v>
      </c>
      <c r="F23" s="11">
        <f t="shared" si="0"/>
        <v>-41.933750156756659</v>
      </c>
      <c r="G23" s="1"/>
      <c r="H23" s="1"/>
      <c r="I23" s="1"/>
    </row>
    <row r="24" spans="1:9" x14ac:dyDescent="0.25">
      <c r="A24" s="12" t="s">
        <v>173</v>
      </c>
      <c r="B24" s="45">
        <v>288</v>
      </c>
      <c r="C24" s="45">
        <v>1129</v>
      </c>
      <c r="D24" s="45">
        <v>469</v>
      </c>
      <c r="E24" s="45">
        <v>8582</v>
      </c>
      <c r="F24" s="14">
        <f t="shared" si="0"/>
        <v>1729.8507462686566</v>
      </c>
      <c r="G24" s="1"/>
      <c r="H24" s="1"/>
      <c r="I24" s="1"/>
    </row>
    <row r="25" spans="1:9" x14ac:dyDescent="0.25">
      <c r="A25" s="9" t="s">
        <v>39</v>
      </c>
      <c r="B25" s="44">
        <v>0</v>
      </c>
      <c r="C25" s="44">
        <v>0</v>
      </c>
      <c r="D25" s="44">
        <v>0</v>
      </c>
      <c r="E25" s="44">
        <v>4</v>
      </c>
      <c r="F25" s="19"/>
      <c r="G25" s="1"/>
      <c r="H25" s="1"/>
      <c r="I25" s="1"/>
    </row>
    <row r="26" spans="1:9" x14ac:dyDescent="0.25">
      <c r="A26" s="12" t="s">
        <v>40</v>
      </c>
      <c r="B26" s="45">
        <v>0</v>
      </c>
      <c r="C26" s="45">
        <v>0</v>
      </c>
      <c r="D26" s="45">
        <v>54</v>
      </c>
      <c r="E26" s="45">
        <v>0</v>
      </c>
      <c r="F26" s="14">
        <f t="shared" si="0"/>
        <v>-100</v>
      </c>
      <c r="G26" s="1"/>
      <c r="H26" s="1"/>
      <c r="I26" s="1"/>
    </row>
    <row r="27" spans="1:9" x14ac:dyDescent="0.25">
      <c r="A27" s="9" t="s">
        <v>41</v>
      </c>
      <c r="B27" s="44">
        <v>0</v>
      </c>
      <c r="C27" s="44">
        <v>0</v>
      </c>
      <c r="D27" s="44">
        <v>0</v>
      </c>
      <c r="E27" s="44">
        <v>0</v>
      </c>
      <c r="F27" s="19"/>
      <c r="G27" s="1"/>
      <c r="H27" s="1"/>
      <c r="I27" s="1"/>
    </row>
    <row r="28" spans="1:9" x14ac:dyDescent="0.25">
      <c r="A28" s="12" t="s">
        <v>42</v>
      </c>
      <c r="B28" s="45">
        <v>143</v>
      </c>
      <c r="C28" s="45">
        <v>1388</v>
      </c>
      <c r="D28" s="45">
        <v>1756</v>
      </c>
      <c r="E28" s="45">
        <v>3755</v>
      </c>
      <c r="F28" s="14">
        <f t="shared" si="0"/>
        <v>113.83826879271069</v>
      </c>
      <c r="G28" s="1"/>
      <c r="H28" s="1"/>
      <c r="I28" s="1"/>
    </row>
    <row r="29" spans="1:9" x14ac:dyDescent="0.25">
      <c r="A29" s="9" t="s">
        <v>43</v>
      </c>
      <c r="B29" s="44">
        <v>1</v>
      </c>
      <c r="C29" s="44">
        <v>0</v>
      </c>
      <c r="D29" s="44">
        <v>1</v>
      </c>
      <c r="E29" s="44">
        <v>0</v>
      </c>
      <c r="F29" s="19">
        <f t="shared" si="0"/>
        <v>-100</v>
      </c>
      <c r="G29" s="1"/>
      <c r="H29" s="1"/>
      <c r="I29" s="1"/>
    </row>
    <row r="30" spans="1:9" x14ac:dyDescent="0.25">
      <c r="A30" s="12" t="s">
        <v>44</v>
      </c>
      <c r="B30" s="45">
        <v>0</v>
      </c>
      <c r="C30" s="45">
        <v>0</v>
      </c>
      <c r="D30" s="45">
        <v>0</v>
      </c>
      <c r="E30" s="45">
        <v>0</v>
      </c>
      <c r="F30" s="18"/>
      <c r="G30" s="1"/>
      <c r="H30" s="1"/>
      <c r="I30" s="1"/>
    </row>
    <row r="31" spans="1:9" x14ac:dyDescent="0.25">
      <c r="A31" s="9" t="s">
        <v>45</v>
      </c>
      <c r="B31" s="44">
        <v>2478</v>
      </c>
      <c r="C31" s="44">
        <v>272</v>
      </c>
      <c r="D31" s="44">
        <v>11906</v>
      </c>
      <c r="E31" s="44">
        <v>3206</v>
      </c>
      <c r="F31" s="11">
        <f t="shared" si="0"/>
        <v>-73.072400470351084</v>
      </c>
      <c r="G31" s="1"/>
      <c r="H31" s="1"/>
      <c r="I31" s="1"/>
    </row>
    <row r="32" spans="1:9" x14ac:dyDescent="0.25">
      <c r="A32" s="12" t="s">
        <v>46</v>
      </c>
      <c r="B32" s="45">
        <v>175665</v>
      </c>
      <c r="C32" s="45">
        <v>227702</v>
      </c>
      <c r="D32" s="45">
        <v>1437161</v>
      </c>
      <c r="E32" s="45">
        <v>1506046</v>
      </c>
      <c r="F32" s="14">
        <f t="shared" si="0"/>
        <v>4.7931303451735801</v>
      </c>
      <c r="G32" s="1"/>
      <c r="H32" s="1"/>
      <c r="I32" s="1"/>
    </row>
    <row r="33" spans="1:9" x14ac:dyDescent="0.25">
      <c r="A33" s="9" t="s">
        <v>47</v>
      </c>
      <c r="B33" s="44">
        <v>844</v>
      </c>
      <c r="C33" s="44">
        <v>616</v>
      </c>
      <c r="D33" s="44">
        <v>4616</v>
      </c>
      <c r="E33" s="44">
        <v>6086</v>
      </c>
      <c r="F33" s="11">
        <f t="shared" si="0"/>
        <v>31.845753899480059</v>
      </c>
      <c r="G33" s="1"/>
      <c r="H33" s="1"/>
      <c r="I33" s="1"/>
    </row>
    <row r="34" spans="1:9" x14ac:dyDescent="0.25">
      <c r="A34" s="12" t="s">
        <v>172</v>
      </c>
      <c r="B34" s="45">
        <v>0</v>
      </c>
      <c r="C34" s="45">
        <v>0</v>
      </c>
      <c r="D34" s="45">
        <v>0</v>
      </c>
      <c r="E34" s="45">
        <v>0</v>
      </c>
      <c r="F34" s="14"/>
      <c r="G34" s="1"/>
      <c r="H34" s="1"/>
      <c r="I34" s="1"/>
    </row>
    <row r="35" spans="1:9" x14ac:dyDescent="0.25">
      <c r="A35" s="15" t="s">
        <v>48</v>
      </c>
      <c r="B35" s="16">
        <f>SUM(B7:B34)</f>
        <v>677318</v>
      </c>
      <c r="C35" s="16">
        <f t="shared" ref="C35:E35" si="1">SUM(C7:C34)</f>
        <v>705669</v>
      </c>
      <c r="D35" s="16">
        <f t="shared" si="1"/>
        <v>4557471</v>
      </c>
      <c r="E35" s="16">
        <f t="shared" si="1"/>
        <v>4748849</v>
      </c>
      <c r="F35" s="17">
        <f t="shared" ref="F35" si="2">((E35*100)/D35)-100</f>
        <v>4.1992148715811908</v>
      </c>
      <c r="G35" s="1"/>
      <c r="H35" s="1"/>
      <c r="I35" s="1"/>
    </row>
    <row r="36" spans="1:9" x14ac:dyDescent="0.25">
      <c r="A36" s="73" t="s">
        <v>122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0</v>
      </c>
      <c r="C39" s="51">
        <f t="shared" si="4"/>
        <v>0</v>
      </c>
      <c r="D39" s="51">
        <f>_xlfn.RANK.EQ(B39,$B$39:$B$66)+COUNTIF($B$39:$B$66,B39)-1</f>
        <v>28</v>
      </c>
      <c r="E39" s="50" t="str">
        <f t="shared" ref="E39:E66" si="6">INDEX($A$39:$B$66,MATCH(ROW()-38,$D$39:$D$66,0),1)</f>
        <v>BAHÍA DE ALGECIRAS</v>
      </c>
      <c r="F39" s="50">
        <f>LOOKUP(E39,$A$39:$A$66,$B$39:$B$66)</f>
        <v>2265051</v>
      </c>
      <c r="G39" s="50">
        <f>LOOKUP(E39,$A$39:$A$66,$C$39:$C$66)</f>
        <v>2536886</v>
      </c>
    </row>
    <row r="40" spans="1:9" x14ac:dyDescent="0.25">
      <c r="A40" s="50" t="str">
        <f t="shared" si="5"/>
        <v>ALICANTE</v>
      </c>
      <c r="B40" s="51">
        <f t="shared" si="3"/>
        <v>1593</v>
      </c>
      <c r="C40" s="51">
        <f t="shared" si="4"/>
        <v>3803</v>
      </c>
      <c r="D40" s="51">
        <f t="shared" ref="D40:D66" si="7">_xlfn.RANK.EQ(B40,$B$39:$B$66)+COUNTIF($B$39:$B$66,B40)-1</f>
        <v>12</v>
      </c>
      <c r="E40" s="50" t="str">
        <f t="shared" si="6"/>
        <v>VALENCIA</v>
      </c>
      <c r="F40" s="50">
        <f t="shared" ref="F40:F55" si="8">LOOKUP(E40,$A$39:$A$66,$B$39:$B$66)</f>
        <v>1506046</v>
      </c>
      <c r="G40" s="50">
        <f t="shared" ref="G40:G66" si="9">LOOKUP(E40,$A$39:$A$66,$C$39:$C$66)</f>
        <v>1437161</v>
      </c>
    </row>
    <row r="41" spans="1:9" x14ac:dyDescent="0.25">
      <c r="A41" s="50" t="str">
        <f t="shared" si="5"/>
        <v>ALMERÍA</v>
      </c>
      <c r="B41" s="51">
        <f t="shared" si="3"/>
        <v>14</v>
      </c>
      <c r="C41" s="51">
        <f t="shared" si="4"/>
        <v>24</v>
      </c>
      <c r="D41" s="51">
        <f t="shared" si="7"/>
        <v>15</v>
      </c>
      <c r="E41" s="50" t="str">
        <f t="shared" si="6"/>
        <v>BARCELONA</v>
      </c>
      <c r="F41" s="50">
        <f t="shared" si="8"/>
        <v>591739</v>
      </c>
      <c r="G41" s="50">
        <f t="shared" si="9"/>
        <v>263088</v>
      </c>
    </row>
    <row r="42" spans="1:9" x14ac:dyDescent="0.25">
      <c r="A42" s="50" t="str">
        <f t="shared" si="5"/>
        <v>AVILÉS</v>
      </c>
      <c r="B42" s="51">
        <f t="shared" si="3"/>
        <v>0</v>
      </c>
      <c r="C42" s="51">
        <f t="shared" si="4"/>
        <v>0</v>
      </c>
      <c r="D42" s="51">
        <f t="shared" si="7"/>
        <v>28</v>
      </c>
      <c r="E42" s="50" t="str">
        <f t="shared" si="6"/>
        <v>LAS PALMAS</v>
      </c>
      <c r="F42" s="50">
        <f t="shared" si="8"/>
        <v>304960</v>
      </c>
      <c r="G42" s="50">
        <f t="shared" si="9"/>
        <v>233109</v>
      </c>
    </row>
    <row r="43" spans="1:9" x14ac:dyDescent="0.25">
      <c r="A43" s="50" t="str">
        <f t="shared" si="5"/>
        <v>BAHÍA DE ALGECIRAS</v>
      </c>
      <c r="B43" s="51">
        <f t="shared" si="3"/>
        <v>2265051</v>
      </c>
      <c r="C43" s="51">
        <f t="shared" si="4"/>
        <v>2536886</v>
      </c>
      <c r="D43" s="51">
        <f t="shared" si="7"/>
        <v>1</v>
      </c>
      <c r="E43" s="50" t="str">
        <f t="shared" si="6"/>
        <v>MÁLAGA</v>
      </c>
      <c r="F43" s="50">
        <f t="shared" si="8"/>
        <v>32412</v>
      </c>
      <c r="G43" s="50">
        <f t="shared" si="9"/>
        <v>55819</v>
      </c>
    </row>
    <row r="44" spans="1:9" x14ac:dyDescent="0.25">
      <c r="A44" s="50" t="str">
        <f t="shared" si="5"/>
        <v>BAHÍA DE CÁDIZ</v>
      </c>
      <c r="B44" s="51">
        <f t="shared" si="3"/>
        <v>126</v>
      </c>
      <c r="C44" s="51">
        <f t="shared" si="4"/>
        <v>112</v>
      </c>
      <c r="D44" s="51">
        <f t="shared" si="7"/>
        <v>14</v>
      </c>
      <c r="E44" s="50" t="str">
        <f t="shared" si="6"/>
        <v>CASTELLÓN</v>
      </c>
      <c r="F44" s="50">
        <f t="shared" si="8"/>
        <v>23197</v>
      </c>
      <c r="G44" s="50">
        <f t="shared" si="9"/>
        <v>7059</v>
      </c>
    </row>
    <row r="45" spans="1:9" x14ac:dyDescent="0.25">
      <c r="A45" s="50" t="str">
        <f t="shared" si="5"/>
        <v>BALEARES</v>
      </c>
      <c r="B45" s="51">
        <f t="shared" si="3"/>
        <v>346</v>
      </c>
      <c r="C45" s="51">
        <f t="shared" si="4"/>
        <v>0</v>
      </c>
      <c r="D45" s="51">
        <f t="shared" si="7"/>
        <v>13</v>
      </c>
      <c r="E45" s="50" t="str">
        <f t="shared" si="6"/>
        <v>MARÍN Y RÍA DE PONTEVEDRA</v>
      </c>
      <c r="F45" s="50">
        <f t="shared" si="8"/>
        <v>8582</v>
      </c>
      <c r="G45" s="50">
        <f t="shared" si="9"/>
        <v>469</v>
      </c>
    </row>
    <row r="46" spans="1:9" x14ac:dyDescent="0.25">
      <c r="A46" s="50" t="str">
        <f t="shared" si="5"/>
        <v>BARCELONA</v>
      </c>
      <c r="B46" s="51">
        <f t="shared" si="3"/>
        <v>591739</v>
      </c>
      <c r="C46" s="51">
        <f t="shared" si="4"/>
        <v>263088</v>
      </c>
      <c r="D46" s="51">
        <f t="shared" si="7"/>
        <v>3</v>
      </c>
      <c r="E46" s="50" t="str">
        <f t="shared" si="6"/>
        <v>VIGO</v>
      </c>
      <c r="F46" s="50">
        <f t="shared" si="8"/>
        <v>6086</v>
      </c>
      <c r="G46" s="50">
        <f t="shared" si="9"/>
        <v>4616</v>
      </c>
    </row>
    <row r="47" spans="1:9" x14ac:dyDescent="0.25">
      <c r="A47" s="50" t="str">
        <f t="shared" si="5"/>
        <v>BILBAO</v>
      </c>
      <c r="B47" s="51">
        <f t="shared" si="3"/>
        <v>1727</v>
      </c>
      <c r="C47" s="51">
        <f t="shared" si="4"/>
        <v>1367</v>
      </c>
      <c r="D47" s="51">
        <f t="shared" si="7"/>
        <v>11</v>
      </c>
      <c r="E47" s="50" t="str">
        <f t="shared" si="6"/>
        <v>SANTA CRUZ DE TENERIFE</v>
      </c>
      <c r="F47" s="50">
        <f t="shared" si="8"/>
        <v>3755</v>
      </c>
      <c r="G47" s="50">
        <f t="shared" si="9"/>
        <v>1756</v>
      </c>
    </row>
    <row r="48" spans="1:9" x14ac:dyDescent="0.25">
      <c r="A48" s="50" t="str">
        <f t="shared" si="5"/>
        <v>CARTAGENA</v>
      </c>
      <c r="B48" s="51">
        <f t="shared" si="3"/>
        <v>1</v>
      </c>
      <c r="C48" s="51">
        <f t="shared" si="4"/>
        <v>240</v>
      </c>
      <c r="D48" s="51">
        <f t="shared" si="7"/>
        <v>18</v>
      </c>
      <c r="E48" s="50" t="str">
        <f t="shared" si="6"/>
        <v>TARRAGONA</v>
      </c>
      <c r="F48" s="50">
        <f t="shared" si="8"/>
        <v>3206</v>
      </c>
      <c r="G48" s="50">
        <f t="shared" si="9"/>
        <v>11906</v>
      </c>
    </row>
    <row r="49" spans="1:7" x14ac:dyDescent="0.25">
      <c r="A49" s="50" t="str">
        <f t="shared" si="5"/>
        <v>CASTELLÓN</v>
      </c>
      <c r="B49" s="51">
        <f t="shared" si="3"/>
        <v>23197</v>
      </c>
      <c r="C49" s="51">
        <f t="shared" si="4"/>
        <v>7059</v>
      </c>
      <c r="D49" s="51">
        <f t="shared" si="7"/>
        <v>6</v>
      </c>
      <c r="E49" s="50" t="str">
        <f t="shared" si="6"/>
        <v>BILBAO</v>
      </c>
      <c r="F49" s="50">
        <f t="shared" si="8"/>
        <v>1727</v>
      </c>
      <c r="G49" s="50">
        <f t="shared" si="9"/>
        <v>1367</v>
      </c>
    </row>
    <row r="50" spans="1:7" x14ac:dyDescent="0.25">
      <c r="A50" s="50" t="str">
        <f t="shared" si="5"/>
        <v>CEUTA</v>
      </c>
      <c r="B50" s="51">
        <f t="shared" si="3"/>
        <v>0</v>
      </c>
      <c r="C50" s="51">
        <f t="shared" si="4"/>
        <v>0</v>
      </c>
      <c r="D50" s="51">
        <f t="shared" si="7"/>
        <v>28</v>
      </c>
      <c r="E50" s="50" t="str">
        <f t="shared" si="6"/>
        <v>ALICANTE</v>
      </c>
      <c r="F50" s="50">
        <f t="shared" si="8"/>
        <v>1593</v>
      </c>
      <c r="G50" s="50">
        <f t="shared" si="9"/>
        <v>3803</v>
      </c>
    </row>
    <row r="51" spans="1:7" x14ac:dyDescent="0.25">
      <c r="A51" s="50" t="str">
        <f t="shared" si="5"/>
        <v>FERROL-SAN CIBRAO</v>
      </c>
      <c r="B51" s="51">
        <f t="shared" si="3"/>
        <v>0</v>
      </c>
      <c r="C51" s="51">
        <f t="shared" si="4"/>
        <v>0</v>
      </c>
      <c r="D51" s="51">
        <f t="shared" si="7"/>
        <v>28</v>
      </c>
      <c r="E51" s="50" t="str">
        <f t="shared" si="6"/>
        <v>BALEARES</v>
      </c>
      <c r="F51" s="50">
        <f t="shared" si="8"/>
        <v>346</v>
      </c>
      <c r="G51" s="50">
        <f t="shared" si="9"/>
        <v>0</v>
      </c>
    </row>
    <row r="52" spans="1:7" x14ac:dyDescent="0.25">
      <c r="A52" s="50" t="str">
        <f t="shared" si="5"/>
        <v>GIJÓN</v>
      </c>
      <c r="B52" s="51">
        <f t="shared" si="3"/>
        <v>0</v>
      </c>
      <c r="C52" s="51">
        <f t="shared" si="4"/>
        <v>1</v>
      </c>
      <c r="D52" s="51">
        <f t="shared" si="7"/>
        <v>28</v>
      </c>
      <c r="E52" s="50" t="str">
        <f t="shared" si="6"/>
        <v>BAHÍA DE CÁDIZ</v>
      </c>
      <c r="F52" s="50">
        <f t="shared" si="8"/>
        <v>126</v>
      </c>
      <c r="G52" s="50">
        <f t="shared" si="9"/>
        <v>112</v>
      </c>
    </row>
    <row r="53" spans="1:7" x14ac:dyDescent="0.25">
      <c r="A53" s="50" t="str">
        <f t="shared" si="5"/>
        <v>HUELVA</v>
      </c>
      <c r="B53" s="51">
        <f t="shared" si="3"/>
        <v>4</v>
      </c>
      <c r="C53" s="51">
        <f t="shared" si="4"/>
        <v>0</v>
      </c>
      <c r="D53" s="51">
        <f t="shared" si="7"/>
        <v>17</v>
      </c>
      <c r="E53" s="50" t="str">
        <f t="shared" si="6"/>
        <v>ALMERÍA</v>
      </c>
      <c r="F53" s="50">
        <f t="shared" si="8"/>
        <v>14</v>
      </c>
      <c r="G53" s="50">
        <f t="shared" si="9"/>
        <v>24</v>
      </c>
    </row>
    <row r="54" spans="1:7" x14ac:dyDescent="0.25">
      <c r="A54" s="50" t="str">
        <f t="shared" si="5"/>
        <v>LAS PALMAS</v>
      </c>
      <c r="B54" s="51">
        <f t="shared" si="3"/>
        <v>304960</v>
      </c>
      <c r="C54" s="51">
        <f t="shared" si="4"/>
        <v>233109</v>
      </c>
      <c r="D54" s="51">
        <f t="shared" si="7"/>
        <v>4</v>
      </c>
      <c r="E54" s="50" t="e">
        <f t="shared" si="6"/>
        <v>#N/A</v>
      </c>
      <c r="F54" s="50" t="e">
        <f t="shared" si="8"/>
        <v>#N/A</v>
      </c>
      <c r="G54" s="50" t="e">
        <f t="shared" si="9"/>
        <v>#N/A</v>
      </c>
    </row>
    <row r="55" spans="1:7" x14ac:dyDescent="0.25">
      <c r="A55" s="50" t="str">
        <f t="shared" si="5"/>
        <v>MÁLAGA</v>
      </c>
      <c r="B55" s="51">
        <f t="shared" si="3"/>
        <v>32412</v>
      </c>
      <c r="C55" s="51">
        <f t="shared" si="4"/>
        <v>55819</v>
      </c>
      <c r="D55" s="51">
        <f t="shared" si="7"/>
        <v>5</v>
      </c>
      <c r="E55" s="50" t="str">
        <f t="shared" si="6"/>
        <v>HUELVA</v>
      </c>
      <c r="F55" s="50">
        <f t="shared" si="8"/>
        <v>4</v>
      </c>
      <c r="G55" s="50">
        <f t="shared" si="9"/>
        <v>0</v>
      </c>
    </row>
    <row r="56" spans="1:7" x14ac:dyDescent="0.25">
      <c r="A56" s="50" t="str">
        <f t="shared" si="5"/>
        <v>MARÍN Y RÍA DE PONTEVEDRA</v>
      </c>
      <c r="B56" s="51">
        <f t="shared" si="3"/>
        <v>8582</v>
      </c>
      <c r="C56" s="51">
        <f t="shared" si="4"/>
        <v>469</v>
      </c>
      <c r="D56" s="51">
        <f t="shared" si="7"/>
        <v>7</v>
      </c>
      <c r="E56" s="50" t="str">
        <f t="shared" si="6"/>
        <v>CARTAGENA</v>
      </c>
      <c r="F56" s="50">
        <f t="shared" ref="F56:F66" si="10">LOOKUP(E56,$A$39:$A$66,$B$39:$B$66)</f>
        <v>1</v>
      </c>
      <c r="G56" s="50">
        <f t="shared" si="9"/>
        <v>240</v>
      </c>
    </row>
    <row r="57" spans="1:7" x14ac:dyDescent="0.25">
      <c r="A57" s="50" t="str">
        <f t="shared" si="5"/>
        <v>MELILLA</v>
      </c>
      <c r="B57" s="51">
        <f t="shared" si="3"/>
        <v>4</v>
      </c>
      <c r="C57" s="51">
        <f t="shared" si="4"/>
        <v>0</v>
      </c>
      <c r="D57" s="51">
        <f t="shared" si="7"/>
        <v>17</v>
      </c>
      <c r="E57" s="50" t="e">
        <f t="shared" si="6"/>
        <v>#N/A</v>
      </c>
      <c r="F57" s="50" t="e">
        <f t="shared" si="10"/>
        <v>#N/A</v>
      </c>
      <c r="G57" s="50" t="e">
        <f t="shared" si="9"/>
        <v>#N/A</v>
      </c>
    </row>
    <row r="58" spans="1:7" x14ac:dyDescent="0.25">
      <c r="A58" s="50" t="str">
        <f t="shared" si="5"/>
        <v>MOTRIL</v>
      </c>
      <c r="B58" s="51">
        <f t="shared" si="3"/>
        <v>0</v>
      </c>
      <c r="C58" s="51">
        <f t="shared" si="4"/>
        <v>54</v>
      </c>
      <c r="D58" s="51">
        <f t="shared" si="7"/>
        <v>28</v>
      </c>
      <c r="E58" s="50" t="e">
        <f t="shared" si="6"/>
        <v>#N/A</v>
      </c>
      <c r="F58" s="50" t="e">
        <f t="shared" si="10"/>
        <v>#N/A</v>
      </c>
      <c r="G58" s="50" t="e">
        <f t="shared" si="9"/>
        <v>#N/A</v>
      </c>
    </row>
    <row r="59" spans="1:7" x14ac:dyDescent="0.25">
      <c r="A59" s="50" t="str">
        <f t="shared" si="5"/>
        <v>PASAIA</v>
      </c>
      <c r="B59" s="51">
        <f t="shared" si="3"/>
        <v>0</v>
      </c>
      <c r="C59" s="51">
        <f t="shared" si="4"/>
        <v>0</v>
      </c>
      <c r="D59" s="51">
        <f t="shared" si="7"/>
        <v>28</v>
      </c>
      <c r="E59" s="50" t="e">
        <f t="shared" si="6"/>
        <v>#N/A</v>
      </c>
      <c r="F59" s="50" t="e">
        <f t="shared" si="10"/>
        <v>#N/A</v>
      </c>
      <c r="G59" s="50" t="e">
        <f t="shared" si="9"/>
        <v>#N/A</v>
      </c>
    </row>
    <row r="60" spans="1:7" x14ac:dyDescent="0.25">
      <c r="A60" s="50" t="str">
        <f t="shared" si="5"/>
        <v>SANTA CRUZ DE TENERIFE</v>
      </c>
      <c r="B60" s="51">
        <f t="shared" si="3"/>
        <v>3755</v>
      </c>
      <c r="C60" s="51">
        <f t="shared" si="4"/>
        <v>1756</v>
      </c>
      <c r="D60" s="51">
        <f t="shared" si="7"/>
        <v>9</v>
      </c>
      <c r="E60" s="50" t="e">
        <f t="shared" si="6"/>
        <v>#N/A</v>
      </c>
      <c r="F60" s="50" t="e">
        <f t="shared" si="10"/>
        <v>#N/A</v>
      </c>
      <c r="G60" s="50" t="e">
        <f t="shared" si="9"/>
        <v>#N/A</v>
      </c>
    </row>
    <row r="61" spans="1:7" x14ac:dyDescent="0.25">
      <c r="A61" s="50" t="str">
        <f t="shared" si="5"/>
        <v>SANTANDER</v>
      </c>
      <c r="B61" s="51">
        <f t="shared" si="3"/>
        <v>0</v>
      </c>
      <c r="C61" s="51">
        <f t="shared" si="4"/>
        <v>1</v>
      </c>
      <c r="D61" s="51">
        <f t="shared" si="7"/>
        <v>28</v>
      </c>
      <c r="E61" s="50" t="e">
        <f t="shared" si="6"/>
        <v>#N/A</v>
      </c>
      <c r="F61" s="50" t="e">
        <f t="shared" si="10"/>
        <v>#N/A</v>
      </c>
      <c r="G61" s="50" t="e">
        <f t="shared" si="9"/>
        <v>#N/A</v>
      </c>
    </row>
    <row r="62" spans="1:7" x14ac:dyDescent="0.25">
      <c r="A62" s="50" t="str">
        <f t="shared" si="5"/>
        <v>SEVILLA</v>
      </c>
      <c r="B62" s="51">
        <f t="shared" si="3"/>
        <v>0</v>
      </c>
      <c r="C62" s="51">
        <f t="shared" si="4"/>
        <v>0</v>
      </c>
      <c r="D62" s="51">
        <f t="shared" si="7"/>
        <v>28</v>
      </c>
      <c r="E62" s="50" t="e">
        <f t="shared" si="6"/>
        <v>#N/A</v>
      </c>
      <c r="F62" s="50" t="e">
        <f t="shared" si="10"/>
        <v>#N/A</v>
      </c>
      <c r="G62" s="50" t="e">
        <f t="shared" si="9"/>
        <v>#N/A</v>
      </c>
    </row>
    <row r="63" spans="1:7" x14ac:dyDescent="0.25">
      <c r="A63" s="50" t="str">
        <f t="shared" si="5"/>
        <v>TARRAGONA</v>
      </c>
      <c r="B63" s="51">
        <f t="shared" si="3"/>
        <v>3206</v>
      </c>
      <c r="C63" s="51">
        <f t="shared" si="4"/>
        <v>11906</v>
      </c>
      <c r="D63" s="51">
        <f t="shared" si="7"/>
        <v>10</v>
      </c>
      <c r="E63" s="50" t="e">
        <f t="shared" si="6"/>
        <v>#N/A</v>
      </c>
      <c r="F63" s="50" t="e">
        <f t="shared" si="10"/>
        <v>#N/A</v>
      </c>
      <c r="G63" s="50" t="e">
        <f t="shared" si="9"/>
        <v>#N/A</v>
      </c>
    </row>
    <row r="64" spans="1:7" x14ac:dyDescent="0.25">
      <c r="A64" s="50" t="str">
        <f t="shared" si="5"/>
        <v>VALENCIA</v>
      </c>
      <c r="B64" s="51">
        <f t="shared" si="3"/>
        <v>1506046</v>
      </c>
      <c r="C64" s="51">
        <f t="shared" si="4"/>
        <v>1437161</v>
      </c>
      <c r="D64" s="51">
        <f t="shared" si="7"/>
        <v>2</v>
      </c>
      <c r="E64" s="50" t="e">
        <f t="shared" si="6"/>
        <v>#N/A</v>
      </c>
      <c r="F64" s="50" t="e">
        <f t="shared" si="10"/>
        <v>#N/A</v>
      </c>
      <c r="G64" s="50" t="e">
        <f t="shared" si="9"/>
        <v>#N/A</v>
      </c>
    </row>
    <row r="65" spans="1:7" x14ac:dyDescent="0.25">
      <c r="A65" s="50" t="str">
        <f t="shared" si="5"/>
        <v>VIGO</v>
      </c>
      <c r="B65" s="51">
        <f t="shared" si="3"/>
        <v>6086</v>
      </c>
      <c r="C65" s="51">
        <f t="shared" si="4"/>
        <v>4616</v>
      </c>
      <c r="D65" s="51">
        <f t="shared" si="7"/>
        <v>8</v>
      </c>
      <c r="E65" s="50" t="e">
        <f t="shared" si="6"/>
        <v>#N/A</v>
      </c>
      <c r="F65" s="50" t="e">
        <f t="shared" si="10"/>
        <v>#N/A</v>
      </c>
      <c r="G65" s="50" t="e">
        <f t="shared" si="9"/>
        <v>#N/A</v>
      </c>
    </row>
    <row r="66" spans="1:7" x14ac:dyDescent="0.25">
      <c r="A66" s="50" t="str">
        <f t="shared" si="5"/>
        <v>VILAGARCÍA</v>
      </c>
      <c r="B66" s="51">
        <f t="shared" si="3"/>
        <v>0</v>
      </c>
      <c r="C66" s="51">
        <f t="shared" si="4"/>
        <v>0</v>
      </c>
      <c r="D66" s="51">
        <f t="shared" si="7"/>
        <v>28</v>
      </c>
      <c r="E66" s="50" t="str">
        <f t="shared" si="6"/>
        <v>A CORUÑA</v>
      </c>
      <c r="F66" s="50">
        <f t="shared" si="10"/>
        <v>0</v>
      </c>
      <c r="G66" s="50">
        <f t="shared" si="9"/>
        <v>0</v>
      </c>
    </row>
    <row r="67" spans="1:7" x14ac:dyDescent="0.25">
      <c r="A67" s="87"/>
      <c r="B67" s="87"/>
      <c r="C67" s="87"/>
      <c r="D67" s="87"/>
      <c r="E67" s="87"/>
      <c r="F67" s="87"/>
      <c r="G67" s="50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L68"/>
  <sheetViews>
    <sheetView workbookViewId="0">
      <selection activeCell="F29" sqref="F29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53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julio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10">
        <v>0</v>
      </c>
      <c r="C7" s="10">
        <v>0</v>
      </c>
      <c r="D7" s="10">
        <v>71</v>
      </c>
      <c r="E7" s="10">
        <v>0</v>
      </c>
      <c r="F7" s="11">
        <f>((E7*100)/D7)-100</f>
        <v>-100</v>
      </c>
      <c r="G7" s="1"/>
      <c r="H7" s="1"/>
      <c r="I7" s="1"/>
    </row>
    <row r="8" spans="1:12" x14ac:dyDescent="0.25">
      <c r="A8" s="12" t="s">
        <v>31</v>
      </c>
      <c r="B8" s="13">
        <v>12816</v>
      </c>
      <c r="C8" s="13">
        <v>13421</v>
      </c>
      <c r="D8" s="13">
        <v>76850</v>
      </c>
      <c r="E8" s="13">
        <v>81950</v>
      </c>
      <c r="F8" s="14">
        <f t="shared" ref="F8:F34" si="0">((E8*100)/D8)-100</f>
        <v>6.636304489264802</v>
      </c>
      <c r="G8" s="1"/>
      <c r="H8" s="1"/>
      <c r="I8" s="1"/>
    </row>
    <row r="9" spans="1:12" x14ac:dyDescent="0.25">
      <c r="A9" s="9" t="s">
        <v>164</v>
      </c>
      <c r="B9" s="10">
        <v>0</v>
      </c>
      <c r="C9" s="10">
        <v>66</v>
      </c>
      <c r="D9" s="10">
        <v>379</v>
      </c>
      <c r="E9" s="10">
        <v>258</v>
      </c>
      <c r="F9" s="11">
        <f t="shared" si="0"/>
        <v>-31.926121372031659</v>
      </c>
      <c r="G9" s="1"/>
      <c r="H9" s="1"/>
      <c r="I9" s="1"/>
    </row>
    <row r="10" spans="1:12" x14ac:dyDescent="0.25">
      <c r="A10" s="12" t="s">
        <v>166</v>
      </c>
      <c r="B10" s="13">
        <v>0</v>
      </c>
      <c r="C10" s="13">
        <v>0</v>
      </c>
      <c r="D10" s="13">
        <v>0</v>
      </c>
      <c r="E10" s="13">
        <v>0</v>
      </c>
      <c r="F10" s="18"/>
      <c r="G10" s="1"/>
      <c r="H10" s="1"/>
      <c r="I10" s="1"/>
    </row>
    <row r="11" spans="1:12" x14ac:dyDescent="0.25">
      <c r="A11" s="9" t="s">
        <v>167</v>
      </c>
      <c r="B11" s="10">
        <v>438</v>
      </c>
      <c r="C11" s="10">
        <v>39</v>
      </c>
      <c r="D11" s="10">
        <v>1865</v>
      </c>
      <c r="E11" s="10">
        <v>2088</v>
      </c>
      <c r="F11" s="11">
        <f t="shared" si="0"/>
        <v>11.957104557640747</v>
      </c>
      <c r="G11" s="1"/>
      <c r="H11" s="1"/>
      <c r="I11" s="1"/>
    </row>
    <row r="12" spans="1:12" x14ac:dyDescent="0.25">
      <c r="A12" s="12" t="s">
        <v>168</v>
      </c>
      <c r="B12" s="13">
        <v>5258</v>
      </c>
      <c r="C12" s="13">
        <v>4927</v>
      </c>
      <c r="D12" s="13">
        <v>24033</v>
      </c>
      <c r="E12" s="13">
        <v>32087</v>
      </c>
      <c r="F12" s="14">
        <f t="shared" si="0"/>
        <v>33.5122539841052</v>
      </c>
      <c r="G12" s="1"/>
      <c r="H12" s="1"/>
      <c r="I12" s="1"/>
    </row>
    <row r="13" spans="1:12" x14ac:dyDescent="0.25">
      <c r="A13" s="9" t="s">
        <v>32</v>
      </c>
      <c r="B13" s="10">
        <v>13734</v>
      </c>
      <c r="C13" s="10">
        <v>11903</v>
      </c>
      <c r="D13" s="10">
        <v>80024</v>
      </c>
      <c r="E13" s="10">
        <v>74392</v>
      </c>
      <c r="F13" s="11">
        <f t="shared" si="0"/>
        <v>-7.0378886334099775</v>
      </c>
      <c r="G13" s="1"/>
      <c r="H13" s="1"/>
      <c r="I13" s="1"/>
    </row>
    <row r="14" spans="1:12" x14ac:dyDescent="0.25">
      <c r="A14" s="12" t="s">
        <v>33</v>
      </c>
      <c r="B14" s="13">
        <v>23891</v>
      </c>
      <c r="C14" s="13">
        <v>24761</v>
      </c>
      <c r="D14" s="13">
        <v>139172</v>
      </c>
      <c r="E14" s="13">
        <v>146226</v>
      </c>
      <c r="F14" s="14">
        <f t="shared" si="0"/>
        <v>5.06854827120398</v>
      </c>
      <c r="G14" s="1"/>
      <c r="H14" s="1"/>
      <c r="I14" s="1"/>
    </row>
    <row r="15" spans="1:12" x14ac:dyDescent="0.25">
      <c r="A15" s="9" t="s">
        <v>34</v>
      </c>
      <c r="B15" s="10">
        <v>5535</v>
      </c>
      <c r="C15" s="10">
        <v>8256</v>
      </c>
      <c r="D15" s="10">
        <v>37893</v>
      </c>
      <c r="E15" s="10">
        <v>40645</v>
      </c>
      <c r="F15" s="11">
        <f t="shared" si="0"/>
        <v>7.2625550893304762</v>
      </c>
      <c r="G15" s="1"/>
      <c r="H15" s="1"/>
      <c r="I15" s="1"/>
    </row>
    <row r="16" spans="1:12" x14ac:dyDescent="0.25">
      <c r="A16" s="12" t="s">
        <v>35</v>
      </c>
      <c r="B16" s="13">
        <v>2598</v>
      </c>
      <c r="C16" s="13">
        <v>925</v>
      </c>
      <c r="D16" s="13">
        <v>19700</v>
      </c>
      <c r="E16" s="13">
        <v>8428</v>
      </c>
      <c r="F16" s="14">
        <f t="shared" si="0"/>
        <v>-57.218274111675129</v>
      </c>
      <c r="G16" s="1"/>
      <c r="H16" s="1"/>
      <c r="I16" s="1"/>
    </row>
    <row r="17" spans="1:9" x14ac:dyDescent="0.25">
      <c r="A17" s="9" t="s">
        <v>169</v>
      </c>
      <c r="B17" s="10">
        <v>740</v>
      </c>
      <c r="C17" s="10">
        <v>345</v>
      </c>
      <c r="D17" s="10">
        <v>4054</v>
      </c>
      <c r="E17" s="10">
        <v>1562</v>
      </c>
      <c r="F17" s="11">
        <f t="shared" si="0"/>
        <v>-61.470152935372475</v>
      </c>
      <c r="G17" s="1"/>
      <c r="H17" s="1"/>
      <c r="I17" s="1"/>
    </row>
    <row r="18" spans="1:9" x14ac:dyDescent="0.25">
      <c r="A18" s="12" t="s">
        <v>36</v>
      </c>
      <c r="B18" s="13">
        <v>1646</v>
      </c>
      <c r="C18" s="13">
        <v>841</v>
      </c>
      <c r="D18" s="13">
        <v>13117</v>
      </c>
      <c r="E18" s="13">
        <v>11567</v>
      </c>
      <c r="F18" s="14">
        <f t="shared" si="0"/>
        <v>-11.816726385606458</v>
      </c>
      <c r="G18" s="1"/>
      <c r="H18" s="1"/>
      <c r="I18" s="1"/>
    </row>
    <row r="19" spans="1:9" x14ac:dyDescent="0.25">
      <c r="A19" s="9" t="s">
        <v>37</v>
      </c>
      <c r="B19" s="10">
        <v>0</v>
      </c>
      <c r="C19" s="10">
        <v>0</v>
      </c>
      <c r="D19" s="10">
        <v>4</v>
      </c>
      <c r="E19" s="10">
        <v>0</v>
      </c>
      <c r="F19" s="19">
        <f t="shared" si="0"/>
        <v>-100</v>
      </c>
      <c r="G19" s="1"/>
      <c r="H19" s="1"/>
      <c r="I19" s="1"/>
    </row>
    <row r="20" spans="1:9" x14ac:dyDescent="0.25">
      <c r="A20" s="12" t="s">
        <v>170</v>
      </c>
      <c r="B20" s="13">
        <v>1355</v>
      </c>
      <c r="C20" s="13">
        <v>1198</v>
      </c>
      <c r="D20" s="13">
        <v>5845</v>
      </c>
      <c r="E20" s="13">
        <v>10011</v>
      </c>
      <c r="F20" s="14">
        <f t="shared" si="0"/>
        <v>71.274593669803238</v>
      </c>
      <c r="G20" s="1"/>
      <c r="H20" s="1"/>
      <c r="I20" s="1"/>
    </row>
    <row r="21" spans="1:9" x14ac:dyDescent="0.25">
      <c r="A21" s="9" t="s">
        <v>38</v>
      </c>
      <c r="B21" s="10">
        <v>165</v>
      </c>
      <c r="C21" s="10">
        <v>3111</v>
      </c>
      <c r="D21" s="10">
        <v>2092</v>
      </c>
      <c r="E21" s="10">
        <v>24688</v>
      </c>
      <c r="F21" s="11">
        <f t="shared" si="0"/>
        <v>1080.1147227533461</v>
      </c>
      <c r="G21" s="1"/>
      <c r="H21" s="1"/>
      <c r="I21" s="1"/>
    </row>
    <row r="22" spans="1:9" x14ac:dyDescent="0.25">
      <c r="A22" s="12" t="s">
        <v>59</v>
      </c>
      <c r="B22" s="13">
        <v>35520</v>
      </c>
      <c r="C22" s="13">
        <v>39284</v>
      </c>
      <c r="D22" s="13">
        <v>241652</v>
      </c>
      <c r="E22" s="13">
        <v>264850</v>
      </c>
      <c r="F22" s="14">
        <f t="shared" si="0"/>
        <v>9.5997550196149888</v>
      </c>
      <c r="G22" s="1"/>
      <c r="H22" s="1"/>
      <c r="I22" s="1"/>
    </row>
    <row r="23" spans="1:9" x14ac:dyDescent="0.25">
      <c r="A23" s="9" t="s">
        <v>171</v>
      </c>
      <c r="B23" s="10">
        <v>1244</v>
      </c>
      <c r="C23" s="10">
        <v>1518</v>
      </c>
      <c r="D23" s="10">
        <v>9231</v>
      </c>
      <c r="E23" s="10">
        <v>8711</v>
      </c>
      <c r="F23" s="11">
        <f t="shared" si="0"/>
        <v>-5.6331925035207462</v>
      </c>
      <c r="G23" s="1"/>
      <c r="H23" s="1"/>
      <c r="I23" s="1"/>
    </row>
    <row r="24" spans="1:9" x14ac:dyDescent="0.25">
      <c r="A24" s="12" t="s">
        <v>173</v>
      </c>
      <c r="B24" s="13">
        <v>763</v>
      </c>
      <c r="C24" s="13">
        <v>259</v>
      </c>
      <c r="D24" s="13">
        <v>2644</v>
      </c>
      <c r="E24" s="13">
        <v>2307</v>
      </c>
      <c r="F24" s="14">
        <f t="shared" si="0"/>
        <v>-12.745839636913772</v>
      </c>
      <c r="G24" s="1"/>
      <c r="H24" s="1"/>
      <c r="I24" s="1"/>
    </row>
    <row r="25" spans="1:9" x14ac:dyDescent="0.25">
      <c r="A25" s="9" t="s">
        <v>39</v>
      </c>
      <c r="B25" s="10">
        <v>2680</v>
      </c>
      <c r="C25" s="10">
        <v>2352</v>
      </c>
      <c r="D25" s="10">
        <v>14707</v>
      </c>
      <c r="E25" s="10">
        <v>14172</v>
      </c>
      <c r="F25" s="11">
        <f t="shared" si="0"/>
        <v>-3.6377235330114956</v>
      </c>
      <c r="G25" s="1"/>
      <c r="H25" s="1"/>
      <c r="I25" s="1"/>
    </row>
    <row r="26" spans="1:9" x14ac:dyDescent="0.25">
      <c r="A26" s="12" t="s">
        <v>40</v>
      </c>
      <c r="B26" s="13">
        <v>189</v>
      </c>
      <c r="C26" s="13">
        <v>282</v>
      </c>
      <c r="D26" s="13">
        <v>1444</v>
      </c>
      <c r="E26" s="13">
        <v>1027</v>
      </c>
      <c r="F26" s="14">
        <f t="shared" si="0"/>
        <v>-28.878116343490305</v>
      </c>
      <c r="G26" s="1"/>
      <c r="H26" s="1"/>
      <c r="I26" s="1"/>
    </row>
    <row r="27" spans="1:9" x14ac:dyDescent="0.25">
      <c r="A27" s="9" t="s">
        <v>41</v>
      </c>
      <c r="B27" s="10">
        <v>0</v>
      </c>
      <c r="C27" s="10">
        <v>0</v>
      </c>
      <c r="D27" s="10">
        <v>0</v>
      </c>
      <c r="E27" s="10">
        <v>0</v>
      </c>
      <c r="F27" s="19"/>
      <c r="G27" s="1"/>
      <c r="H27" s="1"/>
      <c r="I27" s="1"/>
    </row>
    <row r="28" spans="1:9" x14ac:dyDescent="0.25">
      <c r="A28" s="12" t="s">
        <v>42</v>
      </c>
      <c r="B28" s="13">
        <v>26183</v>
      </c>
      <c r="C28" s="13">
        <v>28744</v>
      </c>
      <c r="D28" s="13">
        <v>183253</v>
      </c>
      <c r="E28" s="13">
        <v>199001</v>
      </c>
      <c r="F28" s="14">
        <f t="shared" si="0"/>
        <v>8.5935837339634276</v>
      </c>
      <c r="G28" s="1"/>
      <c r="H28" s="1"/>
      <c r="I28" s="1"/>
    </row>
    <row r="29" spans="1:9" x14ac:dyDescent="0.25">
      <c r="A29" s="9" t="s">
        <v>43</v>
      </c>
      <c r="B29" s="10">
        <v>0</v>
      </c>
      <c r="C29" s="10">
        <v>0</v>
      </c>
      <c r="D29" s="10">
        <v>0</v>
      </c>
      <c r="E29" s="10">
        <v>0</v>
      </c>
      <c r="F29" s="19"/>
      <c r="G29" s="1"/>
      <c r="H29" s="1"/>
      <c r="I29" s="1"/>
    </row>
    <row r="30" spans="1:9" x14ac:dyDescent="0.25">
      <c r="A30" s="12" t="s">
        <v>44</v>
      </c>
      <c r="B30" s="13">
        <v>11578</v>
      </c>
      <c r="C30" s="13">
        <v>7686</v>
      </c>
      <c r="D30" s="13">
        <v>83403</v>
      </c>
      <c r="E30" s="13">
        <v>57574</v>
      </c>
      <c r="F30" s="14">
        <f t="shared" si="0"/>
        <v>-30.968909991247315</v>
      </c>
      <c r="G30" s="1"/>
      <c r="H30" s="1"/>
      <c r="I30" s="1"/>
    </row>
    <row r="31" spans="1:9" x14ac:dyDescent="0.25">
      <c r="A31" s="9" t="s">
        <v>45</v>
      </c>
      <c r="B31" s="10">
        <v>820</v>
      </c>
      <c r="C31" s="10">
        <v>1066</v>
      </c>
      <c r="D31" s="10">
        <v>6403</v>
      </c>
      <c r="E31" s="10">
        <v>6221</v>
      </c>
      <c r="F31" s="11">
        <f t="shared" si="0"/>
        <v>-2.8424176167421535</v>
      </c>
      <c r="G31" s="1"/>
      <c r="H31" s="1"/>
      <c r="I31" s="1"/>
    </row>
    <row r="32" spans="1:9" x14ac:dyDescent="0.25">
      <c r="A32" s="12" t="s">
        <v>46</v>
      </c>
      <c r="B32" s="13">
        <v>18364</v>
      </c>
      <c r="C32" s="13">
        <v>18491</v>
      </c>
      <c r="D32" s="13">
        <v>116328</v>
      </c>
      <c r="E32" s="13">
        <v>113936</v>
      </c>
      <c r="F32" s="14">
        <f t="shared" si="0"/>
        <v>-2.0562547280104582</v>
      </c>
      <c r="G32" s="1"/>
      <c r="H32" s="1"/>
      <c r="I32" s="1"/>
    </row>
    <row r="33" spans="1:9" x14ac:dyDescent="0.25">
      <c r="A33" s="9" t="s">
        <v>47</v>
      </c>
      <c r="B33" s="10">
        <v>2189</v>
      </c>
      <c r="C33" s="10">
        <v>1968</v>
      </c>
      <c r="D33" s="10">
        <v>17276</v>
      </c>
      <c r="E33" s="10">
        <v>13277</v>
      </c>
      <c r="F33" s="11">
        <f t="shared" si="0"/>
        <v>-23.147719379485991</v>
      </c>
      <c r="G33" s="1"/>
      <c r="H33" s="1"/>
      <c r="I33" s="1"/>
    </row>
    <row r="34" spans="1:9" x14ac:dyDescent="0.25">
      <c r="A34" s="12" t="s">
        <v>172</v>
      </c>
      <c r="B34" s="13">
        <v>3007</v>
      </c>
      <c r="C34" s="13">
        <v>3457</v>
      </c>
      <c r="D34" s="13">
        <v>19214</v>
      </c>
      <c r="E34" s="13">
        <v>20336</v>
      </c>
      <c r="F34" s="14">
        <f t="shared" si="0"/>
        <v>5.839492037056317</v>
      </c>
      <c r="G34" s="1"/>
      <c r="H34" s="1"/>
      <c r="I34" s="1"/>
    </row>
    <row r="35" spans="1:9" x14ac:dyDescent="0.25">
      <c r="A35" s="15" t="s">
        <v>48</v>
      </c>
      <c r="B35" s="16">
        <f>SUM(B7:B34)</f>
        <v>170713</v>
      </c>
      <c r="C35" s="16">
        <f t="shared" ref="C35:E35" si="1">SUM(C7:C34)</f>
        <v>174900</v>
      </c>
      <c r="D35" s="16">
        <f t="shared" si="1"/>
        <v>1100654</v>
      </c>
      <c r="E35" s="16">
        <f t="shared" si="1"/>
        <v>1135314</v>
      </c>
      <c r="F35" s="17">
        <f t="shared" ref="F35" si="2">((E35*100)/D35)-100</f>
        <v>3.1490368453664814</v>
      </c>
      <c r="G35" s="1"/>
      <c r="H35" s="1"/>
      <c r="I35" s="1"/>
    </row>
    <row r="36" spans="1:9" x14ac:dyDescent="0.25">
      <c r="A36" s="73" t="s">
        <v>123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0</v>
      </c>
      <c r="C39" s="51">
        <f t="shared" si="4"/>
        <v>71</v>
      </c>
      <c r="D39" s="51">
        <f>_xlfn.RANK.EQ(B39,$B$39:$B$66)+COUNTIF($B$39:$B$66,B39)-1</f>
        <v>28</v>
      </c>
      <c r="E39" s="50" t="str">
        <f t="shared" ref="E39:E66" si="6">INDEX($A$39:$B$66,MATCH(ROW()-38,$D$39:$D$66,0),1)</f>
        <v>LAS PALMAS</v>
      </c>
      <c r="F39" s="50">
        <f>LOOKUP(E39,$A$39:$A$66,$B$39:$B$66)</f>
        <v>264850</v>
      </c>
      <c r="G39" s="50">
        <f>LOOKUP(E39,$A$39:$A$66,$C$39:$C$66)</f>
        <v>241652</v>
      </c>
    </row>
    <row r="40" spans="1:9" x14ac:dyDescent="0.25">
      <c r="A40" s="50" t="str">
        <f t="shared" si="5"/>
        <v>ALICANTE</v>
      </c>
      <c r="B40" s="51">
        <f t="shared" si="3"/>
        <v>81950</v>
      </c>
      <c r="C40" s="51">
        <f t="shared" si="4"/>
        <v>76850</v>
      </c>
      <c r="D40" s="51">
        <f t="shared" ref="D40:D66" si="7">_xlfn.RANK.EQ(B40,$B$39:$B$66)+COUNTIF($B$39:$B$66,B40)-1</f>
        <v>5</v>
      </c>
      <c r="E40" s="50" t="str">
        <f t="shared" si="6"/>
        <v>SANTA CRUZ DE TENERIFE</v>
      </c>
      <c r="F40" s="50">
        <f t="shared" ref="F40:F55" si="8">LOOKUP(E40,$A$39:$A$66,$B$39:$B$66)</f>
        <v>199001</v>
      </c>
      <c r="G40" s="50">
        <f t="shared" ref="G40:G66" si="9">LOOKUP(E40,$A$39:$A$66,$C$39:$C$66)</f>
        <v>183253</v>
      </c>
    </row>
    <row r="41" spans="1:9" x14ac:dyDescent="0.25">
      <c r="A41" s="50" t="str">
        <f t="shared" si="5"/>
        <v>ALMERÍA</v>
      </c>
      <c r="B41" s="51">
        <f t="shared" si="3"/>
        <v>258</v>
      </c>
      <c r="C41" s="51">
        <f t="shared" si="4"/>
        <v>379</v>
      </c>
      <c r="D41" s="51">
        <f t="shared" si="7"/>
        <v>23</v>
      </c>
      <c r="E41" s="50" t="str">
        <f t="shared" si="6"/>
        <v>BARCELONA</v>
      </c>
      <c r="F41" s="50">
        <f t="shared" si="8"/>
        <v>146226</v>
      </c>
      <c r="G41" s="50">
        <f t="shared" si="9"/>
        <v>139172</v>
      </c>
    </row>
    <row r="42" spans="1:9" x14ac:dyDescent="0.25">
      <c r="A42" s="50" t="str">
        <f t="shared" si="5"/>
        <v>AVILÉS</v>
      </c>
      <c r="B42" s="51">
        <f t="shared" si="3"/>
        <v>0</v>
      </c>
      <c r="C42" s="51">
        <f t="shared" si="4"/>
        <v>0</v>
      </c>
      <c r="D42" s="51">
        <f t="shared" si="7"/>
        <v>28</v>
      </c>
      <c r="E42" s="50" t="str">
        <f t="shared" si="6"/>
        <v>VALENCIA</v>
      </c>
      <c r="F42" s="50">
        <f t="shared" si="8"/>
        <v>113936</v>
      </c>
      <c r="G42" s="50">
        <f t="shared" si="9"/>
        <v>116328</v>
      </c>
    </row>
    <row r="43" spans="1:9" x14ac:dyDescent="0.25">
      <c r="A43" s="50" t="str">
        <f t="shared" si="5"/>
        <v>BAHÍA DE ALGECIRAS</v>
      </c>
      <c r="B43" s="51">
        <f t="shared" si="3"/>
        <v>2088</v>
      </c>
      <c r="C43" s="51">
        <f t="shared" si="4"/>
        <v>1865</v>
      </c>
      <c r="D43" s="51">
        <f t="shared" si="7"/>
        <v>20</v>
      </c>
      <c r="E43" s="50" t="str">
        <f t="shared" si="6"/>
        <v>ALICANTE</v>
      </c>
      <c r="F43" s="50">
        <f t="shared" si="8"/>
        <v>81950</v>
      </c>
      <c r="G43" s="50">
        <f t="shared" si="9"/>
        <v>76850</v>
      </c>
    </row>
    <row r="44" spans="1:9" x14ac:dyDescent="0.25">
      <c r="A44" s="50" t="str">
        <f t="shared" si="5"/>
        <v>BAHÍA DE CÁDIZ</v>
      </c>
      <c r="B44" s="51">
        <f t="shared" si="3"/>
        <v>32087</v>
      </c>
      <c r="C44" s="51">
        <f t="shared" si="4"/>
        <v>24033</v>
      </c>
      <c r="D44" s="51">
        <f t="shared" si="7"/>
        <v>9</v>
      </c>
      <c r="E44" s="50" t="str">
        <f t="shared" si="6"/>
        <v>BALEARES</v>
      </c>
      <c r="F44" s="50">
        <f t="shared" si="8"/>
        <v>74392</v>
      </c>
      <c r="G44" s="50">
        <f t="shared" si="9"/>
        <v>80024</v>
      </c>
    </row>
    <row r="45" spans="1:9" x14ac:dyDescent="0.25">
      <c r="A45" s="50" t="str">
        <f t="shared" si="5"/>
        <v>BALEARES</v>
      </c>
      <c r="B45" s="51">
        <f t="shared" si="3"/>
        <v>74392</v>
      </c>
      <c r="C45" s="51">
        <f t="shared" si="4"/>
        <v>80024</v>
      </c>
      <c r="D45" s="51">
        <f t="shared" si="7"/>
        <v>6</v>
      </c>
      <c r="E45" s="50" t="str">
        <f t="shared" si="6"/>
        <v>SEVILLA</v>
      </c>
      <c r="F45" s="50">
        <f t="shared" si="8"/>
        <v>57574</v>
      </c>
      <c r="G45" s="50">
        <f t="shared" si="9"/>
        <v>83403</v>
      </c>
    </row>
    <row r="46" spans="1:9" x14ac:dyDescent="0.25">
      <c r="A46" s="50" t="str">
        <f t="shared" si="5"/>
        <v>BARCELONA</v>
      </c>
      <c r="B46" s="51">
        <f t="shared" si="3"/>
        <v>146226</v>
      </c>
      <c r="C46" s="51">
        <f t="shared" si="4"/>
        <v>139172</v>
      </c>
      <c r="D46" s="51">
        <f t="shared" si="7"/>
        <v>3</v>
      </c>
      <c r="E46" s="50" t="str">
        <f t="shared" si="6"/>
        <v>BILBAO</v>
      </c>
      <c r="F46" s="50">
        <f t="shared" si="8"/>
        <v>40645</v>
      </c>
      <c r="G46" s="50">
        <f t="shared" si="9"/>
        <v>37893</v>
      </c>
    </row>
    <row r="47" spans="1:9" x14ac:dyDescent="0.25">
      <c r="A47" s="50" t="str">
        <f t="shared" si="5"/>
        <v>BILBAO</v>
      </c>
      <c r="B47" s="51">
        <f t="shared" si="3"/>
        <v>40645</v>
      </c>
      <c r="C47" s="51">
        <f t="shared" si="4"/>
        <v>37893</v>
      </c>
      <c r="D47" s="51">
        <f t="shared" si="7"/>
        <v>8</v>
      </c>
      <c r="E47" s="50" t="str">
        <f t="shared" si="6"/>
        <v>BAHÍA DE CÁDIZ</v>
      </c>
      <c r="F47" s="50">
        <f t="shared" si="8"/>
        <v>32087</v>
      </c>
      <c r="G47" s="50">
        <f t="shared" si="9"/>
        <v>24033</v>
      </c>
    </row>
    <row r="48" spans="1:9" x14ac:dyDescent="0.25">
      <c r="A48" s="50" t="str">
        <f t="shared" si="5"/>
        <v>CARTAGENA</v>
      </c>
      <c r="B48" s="51">
        <f t="shared" si="3"/>
        <v>8428</v>
      </c>
      <c r="C48" s="51">
        <f t="shared" si="4"/>
        <v>19700</v>
      </c>
      <c r="D48" s="51">
        <f t="shared" si="7"/>
        <v>17</v>
      </c>
      <c r="E48" s="50" t="str">
        <f t="shared" si="6"/>
        <v>HUELVA</v>
      </c>
      <c r="F48" s="50">
        <f t="shared" si="8"/>
        <v>24688</v>
      </c>
      <c r="G48" s="50">
        <f t="shared" si="9"/>
        <v>2092</v>
      </c>
    </row>
    <row r="49" spans="1:7" x14ac:dyDescent="0.25">
      <c r="A49" s="50" t="str">
        <f t="shared" si="5"/>
        <v>CASTELLÓN</v>
      </c>
      <c r="B49" s="51">
        <f t="shared" si="3"/>
        <v>1562</v>
      </c>
      <c r="C49" s="51">
        <f t="shared" si="4"/>
        <v>4054</v>
      </c>
      <c r="D49" s="51">
        <f t="shared" si="7"/>
        <v>21</v>
      </c>
      <c r="E49" s="50" t="str">
        <f t="shared" si="6"/>
        <v>VILAGARCÍA</v>
      </c>
      <c r="F49" s="50">
        <f t="shared" si="8"/>
        <v>20336</v>
      </c>
      <c r="G49" s="50">
        <f t="shared" si="9"/>
        <v>19214</v>
      </c>
    </row>
    <row r="50" spans="1:7" x14ac:dyDescent="0.25">
      <c r="A50" s="50" t="str">
        <f t="shared" si="5"/>
        <v>CEUTA</v>
      </c>
      <c r="B50" s="51">
        <f t="shared" si="3"/>
        <v>11567</v>
      </c>
      <c r="C50" s="51">
        <f t="shared" si="4"/>
        <v>13117</v>
      </c>
      <c r="D50" s="51">
        <f t="shared" si="7"/>
        <v>14</v>
      </c>
      <c r="E50" s="50" t="str">
        <f t="shared" si="6"/>
        <v>MELILLA</v>
      </c>
      <c r="F50" s="50">
        <f t="shared" si="8"/>
        <v>14172</v>
      </c>
      <c r="G50" s="50">
        <f t="shared" si="9"/>
        <v>14707</v>
      </c>
    </row>
    <row r="51" spans="1:7" x14ac:dyDescent="0.25">
      <c r="A51" s="50" t="str">
        <f t="shared" si="5"/>
        <v>FERROL-SAN CIBRAO</v>
      </c>
      <c r="B51" s="51">
        <f t="shared" si="3"/>
        <v>0</v>
      </c>
      <c r="C51" s="51">
        <f t="shared" si="4"/>
        <v>4</v>
      </c>
      <c r="D51" s="51">
        <f t="shared" si="7"/>
        <v>28</v>
      </c>
      <c r="E51" s="50" t="str">
        <f t="shared" si="6"/>
        <v>VIGO</v>
      </c>
      <c r="F51" s="50">
        <f t="shared" si="8"/>
        <v>13277</v>
      </c>
      <c r="G51" s="50">
        <f t="shared" si="9"/>
        <v>17276</v>
      </c>
    </row>
    <row r="52" spans="1:7" x14ac:dyDescent="0.25">
      <c r="A52" s="50" t="str">
        <f t="shared" si="5"/>
        <v>GIJÓN</v>
      </c>
      <c r="B52" s="51">
        <f t="shared" si="3"/>
        <v>10011</v>
      </c>
      <c r="C52" s="51">
        <f t="shared" si="4"/>
        <v>5845</v>
      </c>
      <c r="D52" s="51">
        <f t="shared" si="7"/>
        <v>15</v>
      </c>
      <c r="E52" s="50" t="str">
        <f t="shared" si="6"/>
        <v>CEUTA</v>
      </c>
      <c r="F52" s="50">
        <f t="shared" si="8"/>
        <v>11567</v>
      </c>
      <c r="G52" s="50">
        <f t="shared" si="9"/>
        <v>13117</v>
      </c>
    </row>
    <row r="53" spans="1:7" x14ac:dyDescent="0.25">
      <c r="A53" s="50" t="str">
        <f t="shared" si="5"/>
        <v>HUELVA</v>
      </c>
      <c r="B53" s="51">
        <f t="shared" si="3"/>
        <v>24688</v>
      </c>
      <c r="C53" s="51">
        <f t="shared" si="4"/>
        <v>2092</v>
      </c>
      <c r="D53" s="51">
        <f t="shared" si="7"/>
        <v>10</v>
      </c>
      <c r="E53" s="50" t="str">
        <f t="shared" si="6"/>
        <v>GIJÓN</v>
      </c>
      <c r="F53" s="50">
        <f t="shared" si="8"/>
        <v>10011</v>
      </c>
      <c r="G53" s="50">
        <f t="shared" si="9"/>
        <v>5845</v>
      </c>
    </row>
    <row r="54" spans="1:7" x14ac:dyDescent="0.25">
      <c r="A54" s="50" t="str">
        <f t="shared" si="5"/>
        <v>LAS PALMAS</v>
      </c>
      <c r="B54" s="51">
        <f t="shared" si="3"/>
        <v>264850</v>
      </c>
      <c r="C54" s="51">
        <f t="shared" si="4"/>
        <v>241652</v>
      </c>
      <c r="D54" s="51">
        <f t="shared" si="7"/>
        <v>1</v>
      </c>
      <c r="E54" s="50" t="str">
        <f t="shared" si="6"/>
        <v>MÁLAGA</v>
      </c>
      <c r="F54" s="50">
        <f t="shared" si="8"/>
        <v>8711</v>
      </c>
      <c r="G54" s="50">
        <f t="shared" si="9"/>
        <v>9231</v>
      </c>
    </row>
    <row r="55" spans="1:7" x14ac:dyDescent="0.25">
      <c r="A55" s="50" t="str">
        <f t="shared" si="5"/>
        <v>MÁLAGA</v>
      </c>
      <c r="B55" s="51">
        <f t="shared" si="3"/>
        <v>8711</v>
      </c>
      <c r="C55" s="51">
        <f t="shared" si="4"/>
        <v>9231</v>
      </c>
      <c r="D55" s="51">
        <f t="shared" si="7"/>
        <v>16</v>
      </c>
      <c r="E55" s="50" t="str">
        <f t="shared" si="6"/>
        <v>CARTAGENA</v>
      </c>
      <c r="F55" s="50">
        <f t="shared" si="8"/>
        <v>8428</v>
      </c>
      <c r="G55" s="50">
        <f t="shared" si="9"/>
        <v>19700</v>
      </c>
    </row>
    <row r="56" spans="1:7" x14ac:dyDescent="0.25">
      <c r="A56" s="50" t="str">
        <f t="shared" si="5"/>
        <v>MARÍN Y RÍA DE PONTEVEDRA</v>
      </c>
      <c r="B56" s="51">
        <f t="shared" si="3"/>
        <v>2307</v>
      </c>
      <c r="C56" s="51">
        <f t="shared" si="4"/>
        <v>2644</v>
      </c>
      <c r="D56" s="51">
        <f t="shared" si="7"/>
        <v>19</v>
      </c>
      <c r="E56" s="50" t="str">
        <f t="shared" si="6"/>
        <v>TARRAGONA</v>
      </c>
      <c r="F56" s="50">
        <f t="shared" ref="F56:F66" si="10">LOOKUP(E56,$A$39:$A$66,$B$39:$B$66)</f>
        <v>6221</v>
      </c>
      <c r="G56" s="50">
        <f t="shared" si="9"/>
        <v>6403</v>
      </c>
    </row>
    <row r="57" spans="1:7" x14ac:dyDescent="0.25">
      <c r="A57" s="50" t="str">
        <f t="shared" si="5"/>
        <v>MELILLA</v>
      </c>
      <c r="B57" s="51">
        <f t="shared" si="3"/>
        <v>14172</v>
      </c>
      <c r="C57" s="51">
        <f t="shared" si="4"/>
        <v>14707</v>
      </c>
      <c r="D57" s="51">
        <f t="shared" si="7"/>
        <v>12</v>
      </c>
      <c r="E57" s="50" t="str">
        <f t="shared" si="6"/>
        <v>MARÍN Y RÍA DE PONTEVEDRA</v>
      </c>
      <c r="F57" s="50">
        <f t="shared" si="10"/>
        <v>2307</v>
      </c>
      <c r="G57" s="50">
        <f t="shared" si="9"/>
        <v>2644</v>
      </c>
    </row>
    <row r="58" spans="1:7" x14ac:dyDescent="0.25">
      <c r="A58" s="50" t="str">
        <f t="shared" si="5"/>
        <v>MOTRIL</v>
      </c>
      <c r="B58" s="51">
        <f t="shared" si="3"/>
        <v>1027</v>
      </c>
      <c r="C58" s="51">
        <f t="shared" si="4"/>
        <v>1444</v>
      </c>
      <c r="D58" s="51">
        <f t="shared" si="7"/>
        <v>22</v>
      </c>
      <c r="E58" s="50" t="str">
        <f t="shared" si="6"/>
        <v>BAHÍA DE ALGECIRAS</v>
      </c>
      <c r="F58" s="50">
        <f t="shared" si="10"/>
        <v>2088</v>
      </c>
      <c r="G58" s="50">
        <f t="shared" si="9"/>
        <v>1865</v>
      </c>
    </row>
    <row r="59" spans="1:7" x14ac:dyDescent="0.25">
      <c r="A59" s="50" t="str">
        <f t="shared" si="5"/>
        <v>PASAIA</v>
      </c>
      <c r="B59" s="51">
        <f t="shared" si="3"/>
        <v>0</v>
      </c>
      <c r="C59" s="51">
        <f t="shared" si="4"/>
        <v>0</v>
      </c>
      <c r="D59" s="51">
        <f t="shared" si="7"/>
        <v>28</v>
      </c>
      <c r="E59" s="50" t="str">
        <f t="shared" si="6"/>
        <v>CASTELLÓN</v>
      </c>
      <c r="F59" s="50">
        <f t="shared" si="10"/>
        <v>1562</v>
      </c>
      <c r="G59" s="50">
        <f t="shared" si="9"/>
        <v>4054</v>
      </c>
    </row>
    <row r="60" spans="1:7" x14ac:dyDescent="0.25">
      <c r="A60" s="50" t="str">
        <f t="shared" si="5"/>
        <v>SANTA CRUZ DE TENERIFE</v>
      </c>
      <c r="B60" s="51">
        <f t="shared" si="3"/>
        <v>199001</v>
      </c>
      <c r="C60" s="51">
        <f t="shared" si="4"/>
        <v>183253</v>
      </c>
      <c r="D60" s="51">
        <f t="shared" si="7"/>
        <v>2</v>
      </c>
      <c r="E60" s="50" t="str">
        <f t="shared" si="6"/>
        <v>MOTRIL</v>
      </c>
      <c r="F60" s="50">
        <f t="shared" si="10"/>
        <v>1027</v>
      </c>
      <c r="G60" s="50">
        <f t="shared" si="9"/>
        <v>1444</v>
      </c>
    </row>
    <row r="61" spans="1:7" x14ac:dyDescent="0.25">
      <c r="A61" s="50" t="str">
        <f t="shared" si="5"/>
        <v>SANTANDER</v>
      </c>
      <c r="B61" s="51">
        <f t="shared" si="3"/>
        <v>0</v>
      </c>
      <c r="C61" s="51">
        <f t="shared" si="4"/>
        <v>0</v>
      </c>
      <c r="D61" s="51">
        <f t="shared" si="7"/>
        <v>28</v>
      </c>
      <c r="E61" s="50" t="str">
        <f t="shared" si="6"/>
        <v>ALMERÍA</v>
      </c>
      <c r="F61" s="50">
        <f t="shared" si="10"/>
        <v>258</v>
      </c>
      <c r="G61" s="50">
        <f t="shared" si="9"/>
        <v>379</v>
      </c>
    </row>
    <row r="62" spans="1:7" x14ac:dyDescent="0.25">
      <c r="A62" s="50" t="str">
        <f t="shared" si="5"/>
        <v>SEVILLA</v>
      </c>
      <c r="B62" s="51">
        <f t="shared" si="3"/>
        <v>57574</v>
      </c>
      <c r="C62" s="51">
        <f t="shared" si="4"/>
        <v>83403</v>
      </c>
      <c r="D62" s="51">
        <f t="shared" si="7"/>
        <v>7</v>
      </c>
      <c r="E62" s="50" t="e">
        <f t="shared" si="6"/>
        <v>#N/A</v>
      </c>
      <c r="F62" s="50" t="e">
        <f t="shared" si="10"/>
        <v>#N/A</v>
      </c>
      <c r="G62" s="50" t="e">
        <f t="shared" si="9"/>
        <v>#N/A</v>
      </c>
    </row>
    <row r="63" spans="1:7" x14ac:dyDescent="0.25">
      <c r="A63" s="50" t="str">
        <f t="shared" si="5"/>
        <v>TARRAGONA</v>
      </c>
      <c r="B63" s="51">
        <f t="shared" si="3"/>
        <v>6221</v>
      </c>
      <c r="C63" s="51">
        <f t="shared" si="4"/>
        <v>6403</v>
      </c>
      <c r="D63" s="51">
        <f t="shared" si="7"/>
        <v>18</v>
      </c>
      <c r="E63" s="50" t="e">
        <f t="shared" si="6"/>
        <v>#N/A</v>
      </c>
      <c r="F63" s="50" t="e">
        <f t="shared" si="10"/>
        <v>#N/A</v>
      </c>
      <c r="G63" s="50" t="e">
        <f t="shared" si="9"/>
        <v>#N/A</v>
      </c>
    </row>
    <row r="64" spans="1:7" x14ac:dyDescent="0.25">
      <c r="A64" s="50" t="str">
        <f t="shared" si="5"/>
        <v>VALENCIA</v>
      </c>
      <c r="B64" s="51">
        <f t="shared" si="3"/>
        <v>113936</v>
      </c>
      <c r="C64" s="51">
        <f t="shared" si="4"/>
        <v>116328</v>
      </c>
      <c r="D64" s="51">
        <f t="shared" si="7"/>
        <v>4</v>
      </c>
      <c r="E64" s="50" t="e">
        <f t="shared" si="6"/>
        <v>#N/A</v>
      </c>
      <c r="F64" s="50" t="e">
        <f t="shared" si="10"/>
        <v>#N/A</v>
      </c>
      <c r="G64" s="50" t="e">
        <f t="shared" si="9"/>
        <v>#N/A</v>
      </c>
    </row>
    <row r="65" spans="1:7" x14ac:dyDescent="0.25">
      <c r="A65" s="50" t="str">
        <f t="shared" si="5"/>
        <v>VIGO</v>
      </c>
      <c r="B65" s="51">
        <f t="shared" si="3"/>
        <v>13277</v>
      </c>
      <c r="C65" s="51">
        <f t="shared" si="4"/>
        <v>17276</v>
      </c>
      <c r="D65" s="51">
        <f t="shared" si="7"/>
        <v>13</v>
      </c>
      <c r="E65" s="50" t="e">
        <f t="shared" si="6"/>
        <v>#N/A</v>
      </c>
      <c r="F65" s="50" t="e">
        <f t="shared" si="10"/>
        <v>#N/A</v>
      </c>
      <c r="G65" s="50" t="e">
        <f t="shared" si="9"/>
        <v>#N/A</v>
      </c>
    </row>
    <row r="66" spans="1:7" x14ac:dyDescent="0.25">
      <c r="A66" s="50" t="str">
        <f t="shared" si="5"/>
        <v>VILAGARCÍA</v>
      </c>
      <c r="B66" s="51">
        <f t="shared" si="3"/>
        <v>20336</v>
      </c>
      <c r="C66" s="51">
        <f t="shared" si="4"/>
        <v>19214</v>
      </c>
      <c r="D66" s="51">
        <f t="shared" si="7"/>
        <v>11</v>
      </c>
      <c r="E66" s="50" t="str">
        <f t="shared" si="6"/>
        <v>A CORUÑA</v>
      </c>
      <c r="F66" s="50">
        <f t="shared" si="10"/>
        <v>0</v>
      </c>
      <c r="G66" s="50">
        <f t="shared" si="9"/>
        <v>71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L68"/>
  <sheetViews>
    <sheetView workbookViewId="0">
      <selection activeCell="F26" sqref="F26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54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julio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10">
        <v>0</v>
      </c>
      <c r="C7" s="10">
        <v>1</v>
      </c>
      <c r="D7" s="10">
        <v>1</v>
      </c>
      <c r="E7" s="10">
        <v>3</v>
      </c>
      <c r="F7" s="11">
        <f>((E7*100)/D7)-100</f>
        <v>200</v>
      </c>
      <c r="G7" s="1"/>
      <c r="H7" s="1"/>
      <c r="I7" s="1"/>
    </row>
    <row r="8" spans="1:12" x14ac:dyDescent="0.25">
      <c r="A8" s="12" t="s">
        <v>31</v>
      </c>
      <c r="B8" s="13">
        <v>1819</v>
      </c>
      <c r="C8" s="13">
        <v>1532</v>
      </c>
      <c r="D8" s="13">
        <v>9716</v>
      </c>
      <c r="E8" s="13">
        <v>11167</v>
      </c>
      <c r="F8" s="14">
        <f t="shared" ref="F8:F34" si="0">((E8*100)/D8)-100</f>
        <v>14.934129271305068</v>
      </c>
      <c r="G8" s="1"/>
      <c r="H8" s="1"/>
      <c r="I8" s="1"/>
    </row>
    <row r="9" spans="1:12" x14ac:dyDescent="0.25">
      <c r="A9" s="9" t="s">
        <v>164</v>
      </c>
      <c r="B9" s="10">
        <v>375</v>
      </c>
      <c r="C9" s="10">
        <v>449</v>
      </c>
      <c r="D9" s="10">
        <v>2956</v>
      </c>
      <c r="E9" s="10">
        <v>3515</v>
      </c>
      <c r="F9" s="11">
        <f t="shared" si="0"/>
        <v>18.910690121786203</v>
      </c>
      <c r="G9" s="1"/>
      <c r="H9" s="1"/>
      <c r="I9" s="1"/>
    </row>
    <row r="10" spans="1:12" x14ac:dyDescent="0.25">
      <c r="A10" s="12" t="s">
        <v>166</v>
      </c>
      <c r="B10" s="13">
        <v>0</v>
      </c>
      <c r="C10" s="13">
        <v>0</v>
      </c>
      <c r="D10" s="13">
        <v>0</v>
      </c>
      <c r="E10" s="13">
        <v>0</v>
      </c>
      <c r="F10" s="18"/>
      <c r="G10" s="1"/>
      <c r="H10" s="1"/>
      <c r="I10" s="1"/>
    </row>
    <row r="11" spans="1:12" x14ac:dyDescent="0.25">
      <c r="A11" s="9" t="s">
        <v>167</v>
      </c>
      <c r="B11" s="10">
        <v>37642</v>
      </c>
      <c r="C11" s="10">
        <v>31604</v>
      </c>
      <c r="D11" s="10">
        <v>216515</v>
      </c>
      <c r="E11" s="10">
        <v>206106</v>
      </c>
      <c r="F11" s="11">
        <f t="shared" si="0"/>
        <v>-4.8075191095305172</v>
      </c>
      <c r="G11" s="1"/>
      <c r="H11" s="1"/>
      <c r="I11" s="1"/>
    </row>
    <row r="12" spans="1:12" x14ac:dyDescent="0.25">
      <c r="A12" s="12" t="s">
        <v>168</v>
      </c>
      <c r="B12" s="13">
        <v>2333</v>
      </c>
      <c r="C12" s="13">
        <v>1962</v>
      </c>
      <c r="D12" s="13">
        <v>14811</v>
      </c>
      <c r="E12" s="13">
        <v>17199</v>
      </c>
      <c r="F12" s="14">
        <f t="shared" si="0"/>
        <v>16.123151711565725</v>
      </c>
      <c r="G12" s="1"/>
      <c r="H12" s="1"/>
      <c r="I12" s="1"/>
    </row>
    <row r="13" spans="1:12" x14ac:dyDescent="0.25">
      <c r="A13" s="9" t="s">
        <v>32</v>
      </c>
      <c r="B13" s="10">
        <v>25</v>
      </c>
      <c r="C13" s="10">
        <v>19</v>
      </c>
      <c r="D13" s="10">
        <v>52</v>
      </c>
      <c r="E13" s="10">
        <v>44</v>
      </c>
      <c r="F13" s="11">
        <f t="shared" si="0"/>
        <v>-15.384615384615387</v>
      </c>
      <c r="G13" s="1"/>
      <c r="H13" s="1"/>
      <c r="I13" s="1"/>
    </row>
    <row r="14" spans="1:12" x14ac:dyDescent="0.25">
      <c r="A14" s="12" t="s">
        <v>33</v>
      </c>
      <c r="B14" s="13">
        <v>136431</v>
      </c>
      <c r="C14" s="13">
        <v>158836</v>
      </c>
      <c r="D14" s="13">
        <v>892891</v>
      </c>
      <c r="E14" s="13">
        <v>963086</v>
      </c>
      <c r="F14" s="14">
        <f t="shared" si="0"/>
        <v>7.8615418903315231</v>
      </c>
      <c r="G14" s="1"/>
      <c r="H14" s="1"/>
      <c r="I14" s="1"/>
    </row>
    <row r="15" spans="1:12" x14ac:dyDescent="0.25">
      <c r="A15" s="9" t="s">
        <v>34</v>
      </c>
      <c r="B15" s="10">
        <v>45215</v>
      </c>
      <c r="C15" s="10">
        <v>38416</v>
      </c>
      <c r="D15" s="10">
        <v>299202</v>
      </c>
      <c r="E15" s="10">
        <v>286930</v>
      </c>
      <c r="F15" s="11">
        <f t="shared" si="0"/>
        <v>-4.1015768611172376</v>
      </c>
      <c r="G15" s="1"/>
      <c r="H15" s="1"/>
      <c r="I15" s="1"/>
    </row>
    <row r="16" spans="1:12" x14ac:dyDescent="0.25">
      <c r="A16" s="12" t="s">
        <v>35</v>
      </c>
      <c r="B16" s="13">
        <v>6707</v>
      </c>
      <c r="C16" s="13">
        <v>6315</v>
      </c>
      <c r="D16" s="13">
        <v>39770</v>
      </c>
      <c r="E16" s="13">
        <v>38178</v>
      </c>
      <c r="F16" s="14">
        <f t="shared" si="0"/>
        <v>-4.003017349761123</v>
      </c>
      <c r="G16" s="1"/>
      <c r="H16" s="1"/>
      <c r="I16" s="1"/>
    </row>
    <row r="17" spans="1:9" x14ac:dyDescent="0.25">
      <c r="A17" s="9" t="s">
        <v>169</v>
      </c>
      <c r="B17" s="10">
        <v>15184</v>
      </c>
      <c r="C17" s="10">
        <v>18695</v>
      </c>
      <c r="D17" s="10">
        <v>117993</v>
      </c>
      <c r="E17" s="10">
        <v>123001</v>
      </c>
      <c r="F17" s="11">
        <f t="shared" si="0"/>
        <v>4.24431957828007</v>
      </c>
      <c r="G17" s="1"/>
      <c r="H17" s="1"/>
      <c r="I17" s="1"/>
    </row>
    <row r="18" spans="1:9" x14ac:dyDescent="0.25">
      <c r="A18" s="12" t="s">
        <v>36</v>
      </c>
      <c r="B18" s="13">
        <v>0</v>
      </c>
      <c r="C18" s="13">
        <v>0</v>
      </c>
      <c r="D18" s="13">
        <v>16</v>
      </c>
      <c r="E18" s="13">
        <v>8</v>
      </c>
      <c r="F18" s="14">
        <f t="shared" si="0"/>
        <v>-50</v>
      </c>
      <c r="G18" s="1"/>
      <c r="H18" s="1"/>
      <c r="I18" s="1"/>
    </row>
    <row r="19" spans="1:9" x14ac:dyDescent="0.25">
      <c r="A19" s="9" t="s">
        <v>37</v>
      </c>
      <c r="B19" s="10">
        <v>62</v>
      </c>
      <c r="C19" s="10">
        <v>28</v>
      </c>
      <c r="D19" s="10">
        <v>432</v>
      </c>
      <c r="E19" s="10">
        <v>274</v>
      </c>
      <c r="F19" s="11">
        <f t="shared" si="0"/>
        <v>-36.574074074074076</v>
      </c>
      <c r="G19" s="1"/>
      <c r="H19" s="1"/>
      <c r="I19" s="1"/>
    </row>
    <row r="20" spans="1:9" x14ac:dyDescent="0.25">
      <c r="A20" s="12" t="s">
        <v>170</v>
      </c>
      <c r="B20" s="13">
        <v>4595</v>
      </c>
      <c r="C20" s="13">
        <v>5393</v>
      </c>
      <c r="D20" s="13">
        <v>29746</v>
      </c>
      <c r="E20" s="13">
        <v>34706</v>
      </c>
      <c r="F20" s="14">
        <f t="shared" si="0"/>
        <v>16.674510858602844</v>
      </c>
      <c r="G20" s="1"/>
      <c r="H20" s="1"/>
      <c r="I20" s="1"/>
    </row>
    <row r="21" spans="1:9" x14ac:dyDescent="0.25">
      <c r="A21" s="9" t="s">
        <v>38</v>
      </c>
      <c r="B21" s="10">
        <v>514</v>
      </c>
      <c r="C21" s="10">
        <v>729</v>
      </c>
      <c r="D21" s="10">
        <v>4177</v>
      </c>
      <c r="E21" s="10">
        <v>4982</v>
      </c>
      <c r="F21" s="11">
        <f t="shared" si="0"/>
        <v>19.27220493176921</v>
      </c>
      <c r="G21" s="1"/>
      <c r="H21" s="1"/>
      <c r="I21" s="1"/>
    </row>
    <row r="22" spans="1:9" x14ac:dyDescent="0.25">
      <c r="A22" s="12" t="s">
        <v>59</v>
      </c>
      <c r="B22" s="13">
        <v>6690</v>
      </c>
      <c r="C22" s="13">
        <v>7070</v>
      </c>
      <c r="D22" s="13">
        <v>46637</v>
      </c>
      <c r="E22" s="13">
        <v>47760</v>
      </c>
      <c r="F22" s="14">
        <f t="shared" si="0"/>
        <v>2.4079593455839756</v>
      </c>
      <c r="G22" s="1"/>
      <c r="H22" s="1"/>
      <c r="I22" s="1"/>
    </row>
    <row r="23" spans="1:9" x14ac:dyDescent="0.25">
      <c r="A23" s="9" t="s">
        <v>171</v>
      </c>
      <c r="B23" s="10">
        <v>1425</v>
      </c>
      <c r="C23" s="10">
        <v>1143</v>
      </c>
      <c r="D23" s="10">
        <v>9167</v>
      </c>
      <c r="E23" s="10">
        <v>10394</v>
      </c>
      <c r="F23" s="11">
        <f t="shared" si="0"/>
        <v>13.384967819352028</v>
      </c>
      <c r="G23" s="1"/>
      <c r="H23" s="1"/>
      <c r="I23" s="1"/>
    </row>
    <row r="24" spans="1:9" x14ac:dyDescent="0.25">
      <c r="A24" s="12" t="s">
        <v>173</v>
      </c>
      <c r="B24" s="13">
        <v>5923</v>
      </c>
      <c r="C24" s="13">
        <v>5249</v>
      </c>
      <c r="D24" s="13">
        <v>25165</v>
      </c>
      <c r="E24" s="13">
        <v>40559</v>
      </c>
      <c r="F24" s="14">
        <f t="shared" si="0"/>
        <v>61.17226306377907</v>
      </c>
      <c r="G24" s="1"/>
      <c r="H24" s="1"/>
      <c r="I24" s="1"/>
    </row>
    <row r="25" spans="1:9" x14ac:dyDescent="0.25">
      <c r="A25" s="9" t="s">
        <v>39</v>
      </c>
      <c r="B25" s="10">
        <v>1316</v>
      </c>
      <c r="C25" s="10">
        <v>1338</v>
      </c>
      <c r="D25" s="10">
        <v>7685</v>
      </c>
      <c r="E25" s="10">
        <v>7456</v>
      </c>
      <c r="F25" s="11">
        <f t="shared" si="0"/>
        <v>-2.9798308392973354</v>
      </c>
      <c r="G25" s="1"/>
      <c r="H25" s="1"/>
      <c r="I25" s="1"/>
    </row>
    <row r="26" spans="1:9" x14ac:dyDescent="0.25">
      <c r="A26" s="12" t="s">
        <v>40</v>
      </c>
      <c r="B26" s="13">
        <v>0</v>
      </c>
      <c r="C26" s="13">
        <v>6</v>
      </c>
      <c r="D26" s="13">
        <v>0</v>
      </c>
      <c r="E26" s="13">
        <v>103</v>
      </c>
      <c r="F26" s="14"/>
      <c r="G26" s="1"/>
      <c r="H26" s="1"/>
      <c r="I26" s="1"/>
    </row>
    <row r="27" spans="1:9" x14ac:dyDescent="0.25">
      <c r="A27" s="9" t="s">
        <v>41</v>
      </c>
      <c r="B27" s="10">
        <v>876</v>
      </c>
      <c r="C27" s="10">
        <v>0</v>
      </c>
      <c r="D27" s="10">
        <v>6818</v>
      </c>
      <c r="E27" s="10">
        <v>0</v>
      </c>
      <c r="F27" s="19">
        <f t="shared" si="0"/>
        <v>-100</v>
      </c>
      <c r="G27" s="1"/>
      <c r="H27" s="1"/>
      <c r="I27" s="1"/>
    </row>
    <row r="28" spans="1:9" x14ac:dyDescent="0.25">
      <c r="A28" s="12" t="s">
        <v>42</v>
      </c>
      <c r="B28" s="13">
        <v>3254</v>
      </c>
      <c r="C28" s="13">
        <v>3045</v>
      </c>
      <c r="D28" s="13">
        <v>23742</v>
      </c>
      <c r="E28" s="13">
        <v>23704</v>
      </c>
      <c r="F28" s="14">
        <f t="shared" si="0"/>
        <v>-0.16005391289697002</v>
      </c>
      <c r="G28" s="1"/>
      <c r="H28" s="1"/>
      <c r="I28" s="1"/>
    </row>
    <row r="29" spans="1:9" x14ac:dyDescent="0.25">
      <c r="A29" s="9" t="s">
        <v>43</v>
      </c>
      <c r="B29" s="10">
        <v>39</v>
      </c>
      <c r="C29" s="10">
        <v>663</v>
      </c>
      <c r="D29" s="10">
        <v>654</v>
      </c>
      <c r="E29" s="10">
        <v>2652</v>
      </c>
      <c r="F29" s="11">
        <f t="shared" si="0"/>
        <v>305.50458715596329</v>
      </c>
      <c r="G29" s="1"/>
      <c r="H29" s="1"/>
      <c r="I29" s="1"/>
    </row>
    <row r="30" spans="1:9" x14ac:dyDescent="0.25">
      <c r="A30" s="12" t="s">
        <v>44</v>
      </c>
      <c r="B30" s="13">
        <v>636</v>
      </c>
      <c r="C30" s="13">
        <v>37</v>
      </c>
      <c r="D30" s="13">
        <v>3145</v>
      </c>
      <c r="E30" s="13">
        <v>3978</v>
      </c>
      <c r="F30" s="14">
        <f t="shared" si="0"/>
        <v>26.486486486486484</v>
      </c>
      <c r="G30" s="1"/>
      <c r="H30" s="1"/>
      <c r="I30" s="1"/>
    </row>
    <row r="31" spans="1:9" x14ac:dyDescent="0.25">
      <c r="A31" s="9" t="s">
        <v>45</v>
      </c>
      <c r="B31" s="10">
        <v>4393</v>
      </c>
      <c r="C31" s="10">
        <v>4269</v>
      </c>
      <c r="D31" s="10">
        <v>31277</v>
      </c>
      <c r="E31" s="10">
        <v>28126</v>
      </c>
      <c r="F31" s="11">
        <f t="shared" si="0"/>
        <v>-10.074495635770688</v>
      </c>
      <c r="G31" s="1"/>
      <c r="H31" s="1"/>
      <c r="I31" s="1"/>
    </row>
    <row r="32" spans="1:9" x14ac:dyDescent="0.25">
      <c r="A32" s="12" t="s">
        <v>46</v>
      </c>
      <c r="B32" s="13">
        <v>171166</v>
      </c>
      <c r="C32" s="13">
        <v>177768</v>
      </c>
      <c r="D32" s="13">
        <v>1185481</v>
      </c>
      <c r="E32" s="13">
        <v>1153004</v>
      </c>
      <c r="F32" s="14">
        <f t="shared" si="0"/>
        <v>-2.7395630971732174</v>
      </c>
      <c r="G32" s="1"/>
      <c r="H32" s="1"/>
      <c r="I32" s="1"/>
    </row>
    <row r="33" spans="1:9" x14ac:dyDescent="0.25">
      <c r="A33" s="9" t="s">
        <v>47</v>
      </c>
      <c r="B33" s="10">
        <v>12877</v>
      </c>
      <c r="C33" s="10">
        <v>14826</v>
      </c>
      <c r="D33" s="10">
        <v>89784</v>
      </c>
      <c r="E33" s="10">
        <v>87079</v>
      </c>
      <c r="F33" s="11">
        <f t="shared" si="0"/>
        <v>-3.0127862425376435</v>
      </c>
      <c r="G33" s="1"/>
      <c r="H33" s="1"/>
      <c r="I33" s="1"/>
    </row>
    <row r="34" spans="1:9" x14ac:dyDescent="0.25">
      <c r="A34" s="12" t="s">
        <v>172</v>
      </c>
      <c r="B34" s="13">
        <v>74</v>
      </c>
      <c r="C34" s="13">
        <v>68</v>
      </c>
      <c r="D34" s="13">
        <v>432</v>
      </c>
      <c r="E34" s="13">
        <v>458</v>
      </c>
      <c r="F34" s="14">
        <f t="shared" si="0"/>
        <v>6.018518518518519</v>
      </c>
      <c r="G34" s="1"/>
      <c r="H34" s="1"/>
      <c r="I34" s="1"/>
    </row>
    <row r="35" spans="1:9" x14ac:dyDescent="0.25">
      <c r="A35" s="15" t="s">
        <v>48</v>
      </c>
      <c r="B35" s="16">
        <f>SUM(B7:B34)</f>
        <v>459571</v>
      </c>
      <c r="C35" s="16">
        <f t="shared" ref="C35:E35" si="1">SUM(C7:C34)</f>
        <v>479461</v>
      </c>
      <c r="D35" s="16">
        <f t="shared" si="1"/>
        <v>3058265</v>
      </c>
      <c r="E35" s="16">
        <f t="shared" si="1"/>
        <v>3094472</v>
      </c>
      <c r="F35" s="17">
        <f t="shared" ref="F35" si="2">((E35*100)/D35)-100</f>
        <v>1.1839065614000077</v>
      </c>
      <c r="G35" s="1"/>
      <c r="H35" s="1"/>
      <c r="I35" s="1"/>
    </row>
    <row r="36" spans="1:9" x14ac:dyDescent="0.25">
      <c r="A36" s="73" t="s">
        <v>124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3</v>
      </c>
      <c r="C39" s="51">
        <f t="shared" si="4"/>
        <v>1</v>
      </c>
      <c r="D39" s="51">
        <f>_xlfn.RANK.EQ(B39,$B$39:$B$66)+COUNTIF($B$39:$B$66,B39)-1</f>
        <v>26</v>
      </c>
      <c r="E39" s="50" t="str">
        <f t="shared" ref="E39:E66" si="6">INDEX($A$39:$B$66,MATCH(ROW()-38,$D$39:$D$66,0),1)</f>
        <v>VALENCIA</v>
      </c>
      <c r="F39" s="50">
        <f>LOOKUP(E39,$A$39:$A$66,$B$39:$B$66)</f>
        <v>1153004</v>
      </c>
      <c r="G39" s="50">
        <f>LOOKUP(E39,$A$39:$A$66,$C$39:$C$66)</f>
        <v>1185481</v>
      </c>
    </row>
    <row r="40" spans="1:9" x14ac:dyDescent="0.25">
      <c r="A40" s="50" t="str">
        <f t="shared" si="5"/>
        <v>ALICANTE</v>
      </c>
      <c r="B40" s="51">
        <f t="shared" si="3"/>
        <v>11167</v>
      </c>
      <c r="C40" s="51">
        <f t="shared" si="4"/>
        <v>9716</v>
      </c>
      <c r="D40" s="51">
        <f t="shared" ref="D40:D66" si="7">_xlfn.RANK.EQ(B40,$B$39:$B$66)+COUNTIF($B$39:$B$66,B40)-1</f>
        <v>14</v>
      </c>
      <c r="E40" s="50" t="str">
        <f t="shared" si="6"/>
        <v>BARCELONA</v>
      </c>
      <c r="F40" s="50">
        <f t="shared" ref="F40:F55" si="8">LOOKUP(E40,$A$39:$A$66,$B$39:$B$66)</f>
        <v>963086</v>
      </c>
      <c r="G40" s="50">
        <f t="shared" ref="G40:G66" si="9">LOOKUP(E40,$A$39:$A$66,$C$39:$C$66)</f>
        <v>892891</v>
      </c>
    </row>
    <row r="41" spans="1:9" x14ac:dyDescent="0.25">
      <c r="A41" s="50" t="str">
        <f t="shared" si="5"/>
        <v>ALMERÍA</v>
      </c>
      <c r="B41" s="51">
        <f t="shared" si="3"/>
        <v>3515</v>
      </c>
      <c r="C41" s="51">
        <f t="shared" si="4"/>
        <v>2956</v>
      </c>
      <c r="D41" s="51">
        <f t="shared" si="7"/>
        <v>19</v>
      </c>
      <c r="E41" s="50" t="str">
        <f t="shared" si="6"/>
        <v>BILBAO</v>
      </c>
      <c r="F41" s="50">
        <f t="shared" si="8"/>
        <v>286930</v>
      </c>
      <c r="G41" s="50">
        <f t="shared" si="9"/>
        <v>299202</v>
      </c>
    </row>
    <row r="42" spans="1:9" x14ac:dyDescent="0.25">
      <c r="A42" s="50" t="str">
        <f t="shared" si="5"/>
        <v>AVILÉS</v>
      </c>
      <c r="B42" s="51">
        <f t="shared" si="3"/>
        <v>0</v>
      </c>
      <c r="C42" s="51">
        <f t="shared" si="4"/>
        <v>0</v>
      </c>
      <c r="D42" s="51">
        <f t="shared" si="7"/>
        <v>28</v>
      </c>
      <c r="E42" s="50" t="str">
        <f t="shared" si="6"/>
        <v>BAHÍA DE ALGECIRAS</v>
      </c>
      <c r="F42" s="50">
        <f t="shared" si="8"/>
        <v>206106</v>
      </c>
      <c r="G42" s="50">
        <f t="shared" si="9"/>
        <v>216515</v>
      </c>
    </row>
    <row r="43" spans="1:9" x14ac:dyDescent="0.25">
      <c r="A43" s="50" t="str">
        <f t="shared" si="5"/>
        <v>BAHÍA DE ALGECIRAS</v>
      </c>
      <c r="B43" s="51">
        <f t="shared" si="3"/>
        <v>206106</v>
      </c>
      <c r="C43" s="51">
        <f t="shared" si="4"/>
        <v>216515</v>
      </c>
      <c r="D43" s="51">
        <f t="shared" si="7"/>
        <v>4</v>
      </c>
      <c r="E43" s="50" t="str">
        <f t="shared" si="6"/>
        <v>CASTELLÓN</v>
      </c>
      <c r="F43" s="50">
        <f t="shared" si="8"/>
        <v>123001</v>
      </c>
      <c r="G43" s="50">
        <f t="shared" si="9"/>
        <v>117993</v>
      </c>
    </row>
    <row r="44" spans="1:9" x14ac:dyDescent="0.25">
      <c r="A44" s="50" t="str">
        <f t="shared" si="5"/>
        <v>BAHÍA DE CÁDIZ</v>
      </c>
      <c r="B44" s="51">
        <f t="shared" si="3"/>
        <v>17199</v>
      </c>
      <c r="C44" s="51">
        <f t="shared" si="4"/>
        <v>14811</v>
      </c>
      <c r="D44" s="51">
        <f t="shared" si="7"/>
        <v>13</v>
      </c>
      <c r="E44" s="50" t="str">
        <f t="shared" si="6"/>
        <v>VIGO</v>
      </c>
      <c r="F44" s="50">
        <f t="shared" si="8"/>
        <v>87079</v>
      </c>
      <c r="G44" s="50">
        <f t="shared" si="9"/>
        <v>89784</v>
      </c>
    </row>
    <row r="45" spans="1:9" x14ac:dyDescent="0.25">
      <c r="A45" s="50" t="str">
        <f t="shared" si="5"/>
        <v>BALEARES</v>
      </c>
      <c r="B45" s="51">
        <f t="shared" si="3"/>
        <v>44</v>
      </c>
      <c r="C45" s="51">
        <f t="shared" si="4"/>
        <v>52</v>
      </c>
      <c r="D45" s="51">
        <f t="shared" si="7"/>
        <v>24</v>
      </c>
      <c r="E45" s="50" t="str">
        <f t="shared" si="6"/>
        <v>LAS PALMAS</v>
      </c>
      <c r="F45" s="50">
        <f t="shared" si="8"/>
        <v>47760</v>
      </c>
      <c r="G45" s="50">
        <f t="shared" si="9"/>
        <v>46637</v>
      </c>
    </row>
    <row r="46" spans="1:9" x14ac:dyDescent="0.25">
      <c r="A46" s="50" t="str">
        <f t="shared" si="5"/>
        <v>BARCELONA</v>
      </c>
      <c r="B46" s="51">
        <f t="shared" si="3"/>
        <v>963086</v>
      </c>
      <c r="C46" s="51">
        <f t="shared" si="4"/>
        <v>892891</v>
      </c>
      <c r="D46" s="51">
        <f t="shared" si="7"/>
        <v>2</v>
      </c>
      <c r="E46" s="50" t="str">
        <f t="shared" si="6"/>
        <v>MARÍN Y RÍA DE PONTEVEDRA</v>
      </c>
      <c r="F46" s="50">
        <f t="shared" si="8"/>
        <v>40559</v>
      </c>
      <c r="G46" s="50">
        <f t="shared" si="9"/>
        <v>25165</v>
      </c>
    </row>
    <row r="47" spans="1:9" x14ac:dyDescent="0.25">
      <c r="A47" s="50" t="str">
        <f t="shared" si="5"/>
        <v>BILBAO</v>
      </c>
      <c r="B47" s="51">
        <f t="shared" si="3"/>
        <v>286930</v>
      </c>
      <c r="C47" s="51">
        <f t="shared" si="4"/>
        <v>299202</v>
      </c>
      <c r="D47" s="51">
        <f t="shared" si="7"/>
        <v>3</v>
      </c>
      <c r="E47" s="50" t="str">
        <f t="shared" si="6"/>
        <v>CARTAGENA</v>
      </c>
      <c r="F47" s="50">
        <f t="shared" si="8"/>
        <v>38178</v>
      </c>
      <c r="G47" s="50">
        <f t="shared" si="9"/>
        <v>39770</v>
      </c>
    </row>
    <row r="48" spans="1:9" x14ac:dyDescent="0.25">
      <c r="A48" s="50" t="str">
        <f t="shared" si="5"/>
        <v>CARTAGENA</v>
      </c>
      <c r="B48" s="51">
        <f t="shared" si="3"/>
        <v>38178</v>
      </c>
      <c r="C48" s="51">
        <f t="shared" si="4"/>
        <v>39770</v>
      </c>
      <c r="D48" s="51">
        <f t="shared" si="7"/>
        <v>9</v>
      </c>
      <c r="E48" s="50" t="str">
        <f t="shared" si="6"/>
        <v>GIJÓN</v>
      </c>
      <c r="F48" s="50">
        <f t="shared" si="8"/>
        <v>34706</v>
      </c>
      <c r="G48" s="50">
        <f t="shared" si="9"/>
        <v>29746</v>
      </c>
    </row>
    <row r="49" spans="1:7" x14ac:dyDescent="0.25">
      <c r="A49" s="50" t="str">
        <f t="shared" si="5"/>
        <v>CASTELLÓN</v>
      </c>
      <c r="B49" s="51">
        <f t="shared" si="3"/>
        <v>123001</v>
      </c>
      <c r="C49" s="51">
        <f t="shared" si="4"/>
        <v>117993</v>
      </c>
      <c r="D49" s="51">
        <f t="shared" si="7"/>
        <v>5</v>
      </c>
      <c r="E49" s="50" t="str">
        <f t="shared" si="6"/>
        <v>TARRAGONA</v>
      </c>
      <c r="F49" s="50">
        <f t="shared" si="8"/>
        <v>28126</v>
      </c>
      <c r="G49" s="50">
        <f t="shared" si="9"/>
        <v>31277</v>
      </c>
    </row>
    <row r="50" spans="1:7" x14ac:dyDescent="0.25">
      <c r="A50" s="50" t="str">
        <f t="shared" si="5"/>
        <v>CEUTA</v>
      </c>
      <c r="B50" s="51">
        <f t="shared" si="3"/>
        <v>8</v>
      </c>
      <c r="C50" s="51">
        <f t="shared" si="4"/>
        <v>16</v>
      </c>
      <c r="D50" s="51">
        <f t="shared" si="7"/>
        <v>25</v>
      </c>
      <c r="E50" s="50" t="str">
        <f t="shared" si="6"/>
        <v>SANTA CRUZ DE TENERIFE</v>
      </c>
      <c r="F50" s="50">
        <f t="shared" si="8"/>
        <v>23704</v>
      </c>
      <c r="G50" s="50">
        <f t="shared" si="9"/>
        <v>23742</v>
      </c>
    </row>
    <row r="51" spans="1:7" x14ac:dyDescent="0.25">
      <c r="A51" s="50" t="str">
        <f t="shared" si="5"/>
        <v>FERROL-SAN CIBRAO</v>
      </c>
      <c r="B51" s="51">
        <f t="shared" si="3"/>
        <v>274</v>
      </c>
      <c r="C51" s="51">
        <f t="shared" si="4"/>
        <v>432</v>
      </c>
      <c r="D51" s="51">
        <f t="shared" si="7"/>
        <v>22</v>
      </c>
      <c r="E51" s="50" t="str">
        <f t="shared" si="6"/>
        <v>BAHÍA DE CÁDIZ</v>
      </c>
      <c r="F51" s="50">
        <f t="shared" si="8"/>
        <v>17199</v>
      </c>
      <c r="G51" s="50">
        <f t="shared" si="9"/>
        <v>14811</v>
      </c>
    </row>
    <row r="52" spans="1:7" x14ac:dyDescent="0.25">
      <c r="A52" s="50" t="str">
        <f t="shared" si="5"/>
        <v>GIJÓN</v>
      </c>
      <c r="B52" s="51">
        <f t="shared" si="3"/>
        <v>34706</v>
      </c>
      <c r="C52" s="51">
        <f t="shared" si="4"/>
        <v>29746</v>
      </c>
      <c r="D52" s="51">
        <f t="shared" si="7"/>
        <v>10</v>
      </c>
      <c r="E52" s="50" t="str">
        <f t="shared" si="6"/>
        <v>ALICANTE</v>
      </c>
      <c r="F52" s="50">
        <f t="shared" si="8"/>
        <v>11167</v>
      </c>
      <c r="G52" s="50">
        <f t="shared" si="9"/>
        <v>9716</v>
      </c>
    </row>
    <row r="53" spans="1:7" x14ac:dyDescent="0.25">
      <c r="A53" s="50" t="str">
        <f t="shared" si="5"/>
        <v>HUELVA</v>
      </c>
      <c r="B53" s="51">
        <f t="shared" si="3"/>
        <v>4982</v>
      </c>
      <c r="C53" s="51">
        <f t="shared" si="4"/>
        <v>4177</v>
      </c>
      <c r="D53" s="51">
        <f t="shared" si="7"/>
        <v>17</v>
      </c>
      <c r="E53" s="50" t="str">
        <f t="shared" si="6"/>
        <v>MÁLAGA</v>
      </c>
      <c r="F53" s="50">
        <f t="shared" si="8"/>
        <v>10394</v>
      </c>
      <c r="G53" s="50">
        <f t="shared" si="9"/>
        <v>9167</v>
      </c>
    </row>
    <row r="54" spans="1:7" x14ac:dyDescent="0.25">
      <c r="A54" s="50" t="str">
        <f t="shared" si="5"/>
        <v>LAS PALMAS</v>
      </c>
      <c r="B54" s="51">
        <f t="shared" si="3"/>
        <v>47760</v>
      </c>
      <c r="C54" s="51">
        <f t="shared" si="4"/>
        <v>46637</v>
      </c>
      <c r="D54" s="51">
        <f t="shared" si="7"/>
        <v>7</v>
      </c>
      <c r="E54" s="50" t="str">
        <f t="shared" si="6"/>
        <v>MELILLA</v>
      </c>
      <c r="F54" s="50">
        <f t="shared" si="8"/>
        <v>7456</v>
      </c>
      <c r="G54" s="50">
        <f t="shared" si="9"/>
        <v>7685</v>
      </c>
    </row>
    <row r="55" spans="1:7" x14ac:dyDescent="0.25">
      <c r="A55" s="50" t="str">
        <f t="shared" si="5"/>
        <v>MÁLAGA</v>
      </c>
      <c r="B55" s="51">
        <f t="shared" si="3"/>
        <v>10394</v>
      </c>
      <c r="C55" s="51">
        <f t="shared" si="4"/>
        <v>9167</v>
      </c>
      <c r="D55" s="51">
        <f t="shared" si="7"/>
        <v>15</v>
      </c>
      <c r="E55" s="50" t="str">
        <f t="shared" si="6"/>
        <v>HUELVA</v>
      </c>
      <c r="F55" s="50">
        <f t="shared" si="8"/>
        <v>4982</v>
      </c>
      <c r="G55" s="50">
        <f t="shared" si="9"/>
        <v>4177</v>
      </c>
    </row>
    <row r="56" spans="1:7" x14ac:dyDescent="0.25">
      <c r="A56" s="50" t="str">
        <f t="shared" si="5"/>
        <v>MARÍN Y RÍA DE PONTEVEDRA</v>
      </c>
      <c r="B56" s="51">
        <f t="shared" si="3"/>
        <v>40559</v>
      </c>
      <c r="C56" s="51">
        <f t="shared" si="4"/>
        <v>25165</v>
      </c>
      <c r="D56" s="51">
        <f t="shared" si="7"/>
        <v>8</v>
      </c>
      <c r="E56" s="50" t="str">
        <f t="shared" si="6"/>
        <v>SEVILLA</v>
      </c>
      <c r="F56" s="50">
        <f t="shared" ref="F56:F66" si="10">LOOKUP(E56,$A$39:$A$66,$B$39:$B$66)</f>
        <v>3978</v>
      </c>
      <c r="G56" s="50">
        <f t="shared" si="9"/>
        <v>3145</v>
      </c>
    </row>
    <row r="57" spans="1:7" x14ac:dyDescent="0.25">
      <c r="A57" s="50" t="str">
        <f t="shared" si="5"/>
        <v>MELILLA</v>
      </c>
      <c r="B57" s="51">
        <f t="shared" si="3"/>
        <v>7456</v>
      </c>
      <c r="C57" s="51">
        <f t="shared" si="4"/>
        <v>7685</v>
      </c>
      <c r="D57" s="51">
        <f t="shared" si="7"/>
        <v>16</v>
      </c>
      <c r="E57" s="50" t="str">
        <f t="shared" si="6"/>
        <v>ALMERÍA</v>
      </c>
      <c r="F57" s="50">
        <f t="shared" si="10"/>
        <v>3515</v>
      </c>
      <c r="G57" s="50">
        <f t="shared" si="9"/>
        <v>2956</v>
      </c>
    </row>
    <row r="58" spans="1:7" x14ac:dyDescent="0.25">
      <c r="A58" s="50" t="str">
        <f t="shared" si="5"/>
        <v>MOTRIL</v>
      </c>
      <c r="B58" s="51">
        <f t="shared" si="3"/>
        <v>103</v>
      </c>
      <c r="C58" s="51">
        <f t="shared" si="4"/>
        <v>0</v>
      </c>
      <c r="D58" s="51">
        <f t="shared" si="7"/>
        <v>23</v>
      </c>
      <c r="E58" s="50" t="str">
        <f t="shared" si="6"/>
        <v>SANTANDER</v>
      </c>
      <c r="F58" s="50">
        <f t="shared" si="10"/>
        <v>2652</v>
      </c>
      <c r="G58" s="50">
        <f t="shared" si="9"/>
        <v>654</v>
      </c>
    </row>
    <row r="59" spans="1:7" x14ac:dyDescent="0.25">
      <c r="A59" s="50" t="str">
        <f t="shared" si="5"/>
        <v>PASAIA</v>
      </c>
      <c r="B59" s="51">
        <f t="shared" si="3"/>
        <v>0</v>
      </c>
      <c r="C59" s="51">
        <f t="shared" si="4"/>
        <v>6818</v>
      </c>
      <c r="D59" s="51">
        <f t="shared" si="7"/>
        <v>28</v>
      </c>
      <c r="E59" s="50" t="str">
        <f t="shared" si="6"/>
        <v>VILAGARCÍA</v>
      </c>
      <c r="F59" s="50">
        <f t="shared" si="10"/>
        <v>458</v>
      </c>
      <c r="G59" s="50">
        <f t="shared" si="9"/>
        <v>432</v>
      </c>
    </row>
    <row r="60" spans="1:7" x14ac:dyDescent="0.25">
      <c r="A60" s="50" t="str">
        <f t="shared" si="5"/>
        <v>SANTA CRUZ DE TENERIFE</v>
      </c>
      <c r="B60" s="51">
        <f t="shared" si="3"/>
        <v>23704</v>
      </c>
      <c r="C60" s="51">
        <f t="shared" si="4"/>
        <v>23742</v>
      </c>
      <c r="D60" s="51">
        <f t="shared" si="7"/>
        <v>12</v>
      </c>
      <c r="E60" s="50" t="str">
        <f t="shared" si="6"/>
        <v>FERROL-SAN CIBRAO</v>
      </c>
      <c r="F60" s="50">
        <f t="shared" si="10"/>
        <v>274</v>
      </c>
      <c r="G60" s="50">
        <f t="shared" si="9"/>
        <v>432</v>
      </c>
    </row>
    <row r="61" spans="1:7" x14ac:dyDescent="0.25">
      <c r="A61" s="50" t="str">
        <f t="shared" si="5"/>
        <v>SANTANDER</v>
      </c>
      <c r="B61" s="51">
        <f t="shared" si="3"/>
        <v>2652</v>
      </c>
      <c r="C61" s="51">
        <f t="shared" si="4"/>
        <v>654</v>
      </c>
      <c r="D61" s="51">
        <f t="shared" si="7"/>
        <v>20</v>
      </c>
      <c r="E61" s="50" t="str">
        <f t="shared" si="6"/>
        <v>MOTRIL</v>
      </c>
      <c r="F61" s="50">
        <f t="shared" si="10"/>
        <v>103</v>
      </c>
      <c r="G61" s="50">
        <f t="shared" si="9"/>
        <v>0</v>
      </c>
    </row>
    <row r="62" spans="1:7" x14ac:dyDescent="0.25">
      <c r="A62" s="50" t="str">
        <f t="shared" si="5"/>
        <v>SEVILLA</v>
      </c>
      <c r="B62" s="51">
        <f t="shared" si="3"/>
        <v>3978</v>
      </c>
      <c r="C62" s="51">
        <f t="shared" si="4"/>
        <v>3145</v>
      </c>
      <c r="D62" s="51">
        <f t="shared" si="7"/>
        <v>18</v>
      </c>
      <c r="E62" s="50" t="str">
        <f t="shared" si="6"/>
        <v>BALEARES</v>
      </c>
      <c r="F62" s="50">
        <f t="shared" si="10"/>
        <v>44</v>
      </c>
      <c r="G62" s="50">
        <f t="shared" si="9"/>
        <v>52</v>
      </c>
    </row>
    <row r="63" spans="1:7" x14ac:dyDescent="0.25">
      <c r="A63" s="50" t="str">
        <f t="shared" si="5"/>
        <v>TARRAGONA</v>
      </c>
      <c r="B63" s="51">
        <f t="shared" si="3"/>
        <v>28126</v>
      </c>
      <c r="C63" s="51">
        <f t="shared" si="4"/>
        <v>31277</v>
      </c>
      <c r="D63" s="51">
        <f t="shared" si="7"/>
        <v>11</v>
      </c>
      <c r="E63" s="50" t="str">
        <f t="shared" si="6"/>
        <v>CEUTA</v>
      </c>
      <c r="F63" s="50">
        <f t="shared" si="10"/>
        <v>8</v>
      </c>
      <c r="G63" s="50">
        <f t="shared" si="9"/>
        <v>16</v>
      </c>
    </row>
    <row r="64" spans="1:7" x14ac:dyDescent="0.25">
      <c r="A64" s="50" t="str">
        <f t="shared" si="5"/>
        <v>VALENCIA</v>
      </c>
      <c r="B64" s="51">
        <f t="shared" si="3"/>
        <v>1153004</v>
      </c>
      <c r="C64" s="51">
        <f t="shared" si="4"/>
        <v>1185481</v>
      </c>
      <c r="D64" s="51">
        <f t="shared" si="7"/>
        <v>1</v>
      </c>
      <c r="E64" s="50" t="str">
        <f t="shared" si="6"/>
        <v>A CORUÑA</v>
      </c>
      <c r="F64" s="50">
        <f t="shared" si="10"/>
        <v>3</v>
      </c>
      <c r="G64" s="50">
        <f t="shared" si="9"/>
        <v>1</v>
      </c>
    </row>
    <row r="65" spans="1:7" x14ac:dyDescent="0.25">
      <c r="A65" s="50" t="str">
        <f t="shared" si="5"/>
        <v>VIGO</v>
      </c>
      <c r="B65" s="51">
        <f t="shared" si="3"/>
        <v>87079</v>
      </c>
      <c r="C65" s="51">
        <f t="shared" si="4"/>
        <v>89784</v>
      </c>
      <c r="D65" s="51">
        <f t="shared" si="7"/>
        <v>6</v>
      </c>
      <c r="E65" s="50" t="e">
        <f t="shared" si="6"/>
        <v>#N/A</v>
      </c>
      <c r="F65" s="50" t="e">
        <f t="shared" si="10"/>
        <v>#N/A</v>
      </c>
      <c r="G65" s="50" t="e">
        <f t="shared" si="9"/>
        <v>#N/A</v>
      </c>
    </row>
    <row r="66" spans="1:7" x14ac:dyDescent="0.25">
      <c r="A66" s="50" t="str">
        <f t="shared" si="5"/>
        <v>VILAGARCÍA</v>
      </c>
      <c r="B66" s="51">
        <f t="shared" si="3"/>
        <v>458</v>
      </c>
      <c r="C66" s="51">
        <f t="shared" si="4"/>
        <v>432</v>
      </c>
      <c r="D66" s="51">
        <f t="shared" si="7"/>
        <v>21</v>
      </c>
      <c r="E66" s="50" t="str">
        <f t="shared" si="6"/>
        <v>AVILÉS</v>
      </c>
      <c r="F66" s="50">
        <f t="shared" si="10"/>
        <v>0</v>
      </c>
      <c r="G66" s="50">
        <f t="shared" si="9"/>
        <v>0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L68"/>
  <sheetViews>
    <sheetView workbookViewId="0">
      <selection activeCell="F10" sqref="F10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55</v>
      </c>
    </row>
    <row r="2" spans="1:12" s="2" customFormat="1" ht="21" x14ac:dyDescent="0.35">
      <c r="F2" s="3"/>
    </row>
    <row r="5" spans="1:12" x14ac:dyDescent="0.25">
      <c r="A5" s="111" t="s">
        <v>49</v>
      </c>
      <c r="B5" s="109" t="str">
        <f>'Resumen general'!D6</f>
        <v>Mes julio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10">
        <v>0</v>
      </c>
      <c r="C7" s="10">
        <v>1</v>
      </c>
      <c r="D7" s="10">
        <v>72</v>
      </c>
      <c r="E7" s="10">
        <v>3</v>
      </c>
      <c r="F7" s="11">
        <f>((E7*100)/D7)-100</f>
        <v>-95.833333333333329</v>
      </c>
      <c r="G7" s="1"/>
      <c r="H7" s="1"/>
      <c r="I7" s="1"/>
    </row>
    <row r="8" spans="1:12" x14ac:dyDescent="0.25">
      <c r="A8" s="12" t="s">
        <v>31</v>
      </c>
      <c r="B8" s="13">
        <v>14635</v>
      </c>
      <c r="C8" s="13">
        <v>14953</v>
      </c>
      <c r="D8" s="13">
        <v>86566</v>
      </c>
      <c r="E8" s="13">
        <v>93117</v>
      </c>
      <c r="F8" s="14">
        <f t="shared" ref="F8:F34" si="0">((E8*100)/D8)-100</f>
        <v>7.5676362544185878</v>
      </c>
      <c r="G8" s="1"/>
      <c r="H8" s="1"/>
      <c r="I8" s="1"/>
    </row>
    <row r="9" spans="1:12" x14ac:dyDescent="0.25">
      <c r="A9" s="9" t="s">
        <v>164</v>
      </c>
      <c r="B9" s="10">
        <v>375</v>
      </c>
      <c r="C9" s="10">
        <v>515</v>
      </c>
      <c r="D9" s="10">
        <v>3335</v>
      </c>
      <c r="E9" s="10">
        <v>3773</v>
      </c>
      <c r="F9" s="11">
        <f t="shared" si="0"/>
        <v>13.133433283358315</v>
      </c>
      <c r="G9" s="1"/>
      <c r="H9" s="1"/>
      <c r="I9" s="1"/>
    </row>
    <row r="10" spans="1:12" x14ac:dyDescent="0.25">
      <c r="A10" s="12" t="s">
        <v>166</v>
      </c>
      <c r="B10" s="13">
        <v>0</v>
      </c>
      <c r="C10" s="13">
        <v>0</v>
      </c>
      <c r="D10" s="13">
        <v>0</v>
      </c>
      <c r="E10" s="13">
        <v>0</v>
      </c>
      <c r="F10" s="18"/>
      <c r="G10" s="1"/>
      <c r="H10" s="1"/>
      <c r="I10" s="1"/>
    </row>
    <row r="11" spans="1:12" x14ac:dyDescent="0.25">
      <c r="A11" s="9" t="s">
        <v>167</v>
      </c>
      <c r="B11" s="10">
        <v>38080</v>
      </c>
      <c r="C11" s="10">
        <v>31643</v>
      </c>
      <c r="D11" s="10">
        <v>218380</v>
      </c>
      <c r="E11" s="10">
        <v>208194</v>
      </c>
      <c r="F11" s="11">
        <f t="shared" si="0"/>
        <v>-4.6643465518820335</v>
      </c>
      <c r="G11" s="1"/>
      <c r="H11" s="1"/>
      <c r="I11" s="1"/>
    </row>
    <row r="12" spans="1:12" x14ac:dyDescent="0.25">
      <c r="A12" s="12" t="s">
        <v>168</v>
      </c>
      <c r="B12" s="13">
        <v>7591</v>
      </c>
      <c r="C12" s="13">
        <v>6889</v>
      </c>
      <c r="D12" s="13">
        <v>38844</v>
      </c>
      <c r="E12" s="13">
        <v>49286</v>
      </c>
      <c r="F12" s="14">
        <f t="shared" si="0"/>
        <v>26.88188652044073</v>
      </c>
      <c r="G12" s="1"/>
      <c r="H12" s="1"/>
      <c r="I12" s="1"/>
    </row>
    <row r="13" spans="1:12" x14ac:dyDescent="0.25">
      <c r="A13" s="9" t="s">
        <v>32</v>
      </c>
      <c r="B13" s="10">
        <v>13759</v>
      </c>
      <c r="C13" s="10">
        <v>11922</v>
      </c>
      <c r="D13" s="10">
        <v>80076</v>
      </c>
      <c r="E13" s="10">
        <v>74436</v>
      </c>
      <c r="F13" s="11">
        <f t="shared" si="0"/>
        <v>-7.0433088565862363</v>
      </c>
      <c r="G13" s="1"/>
      <c r="H13" s="1"/>
      <c r="I13" s="1"/>
    </row>
    <row r="14" spans="1:12" x14ac:dyDescent="0.25">
      <c r="A14" s="12" t="s">
        <v>33</v>
      </c>
      <c r="B14" s="13">
        <v>160322</v>
      </c>
      <c r="C14" s="13">
        <v>183688</v>
      </c>
      <c r="D14" s="13">
        <v>1032065</v>
      </c>
      <c r="E14" s="13">
        <v>1109406</v>
      </c>
      <c r="F14" s="14">
        <f t="shared" si="0"/>
        <v>7.4938109518295875</v>
      </c>
      <c r="G14" s="1"/>
      <c r="H14" s="1"/>
      <c r="I14" s="1"/>
    </row>
    <row r="15" spans="1:12" x14ac:dyDescent="0.25">
      <c r="A15" s="9" t="s">
        <v>34</v>
      </c>
      <c r="B15" s="10">
        <v>50750</v>
      </c>
      <c r="C15" s="10">
        <v>46672</v>
      </c>
      <c r="D15" s="10">
        <v>337094</v>
      </c>
      <c r="E15" s="10">
        <v>327575</v>
      </c>
      <c r="F15" s="11">
        <f t="shared" si="0"/>
        <v>-2.8238414210872946</v>
      </c>
      <c r="G15" s="1"/>
      <c r="H15" s="1"/>
      <c r="I15" s="1"/>
    </row>
    <row r="16" spans="1:12" x14ac:dyDescent="0.25">
      <c r="A16" s="12" t="s">
        <v>35</v>
      </c>
      <c r="B16" s="13">
        <v>9305</v>
      </c>
      <c r="C16" s="13">
        <v>7240</v>
      </c>
      <c r="D16" s="13">
        <v>59470</v>
      </c>
      <c r="E16" s="13">
        <v>46606</v>
      </c>
      <c r="F16" s="14">
        <f t="shared" si="0"/>
        <v>-21.631074491340172</v>
      </c>
      <c r="G16" s="1"/>
      <c r="H16" s="1"/>
      <c r="I16" s="1"/>
    </row>
    <row r="17" spans="1:9" x14ac:dyDescent="0.25">
      <c r="A17" s="9" t="s">
        <v>169</v>
      </c>
      <c r="B17" s="10">
        <v>15924</v>
      </c>
      <c r="C17" s="10">
        <v>19040</v>
      </c>
      <c r="D17" s="10">
        <v>122047</v>
      </c>
      <c r="E17" s="10">
        <v>124563</v>
      </c>
      <c r="F17" s="11">
        <f t="shared" si="0"/>
        <v>2.0615008971953444</v>
      </c>
      <c r="G17" s="1"/>
      <c r="H17" s="1"/>
      <c r="I17" s="1"/>
    </row>
    <row r="18" spans="1:9" x14ac:dyDescent="0.25">
      <c r="A18" s="12" t="s">
        <v>36</v>
      </c>
      <c r="B18" s="13">
        <v>1646</v>
      </c>
      <c r="C18" s="13">
        <v>841</v>
      </c>
      <c r="D18" s="13">
        <v>13133</v>
      </c>
      <c r="E18" s="13">
        <v>11575</v>
      </c>
      <c r="F18" s="14">
        <f t="shared" si="0"/>
        <v>-11.863245260031974</v>
      </c>
      <c r="G18" s="1"/>
      <c r="H18" s="1"/>
      <c r="I18" s="1"/>
    </row>
    <row r="19" spans="1:9" x14ac:dyDescent="0.25">
      <c r="A19" s="9" t="s">
        <v>37</v>
      </c>
      <c r="B19" s="10">
        <v>62</v>
      </c>
      <c r="C19" s="10">
        <v>28</v>
      </c>
      <c r="D19" s="10">
        <v>436</v>
      </c>
      <c r="E19" s="10">
        <v>274</v>
      </c>
      <c r="F19" s="11">
        <f t="shared" si="0"/>
        <v>-37.155963302752291</v>
      </c>
      <c r="G19" s="1"/>
      <c r="H19" s="1"/>
      <c r="I19" s="1"/>
    </row>
    <row r="20" spans="1:9" x14ac:dyDescent="0.25">
      <c r="A20" s="12" t="s">
        <v>170</v>
      </c>
      <c r="B20" s="13">
        <v>5950</v>
      </c>
      <c r="C20" s="13">
        <v>6591</v>
      </c>
      <c r="D20" s="13">
        <v>35591</v>
      </c>
      <c r="E20" s="13">
        <v>44717</v>
      </c>
      <c r="F20" s="14">
        <f t="shared" si="0"/>
        <v>25.641313815290388</v>
      </c>
      <c r="G20" s="1"/>
      <c r="H20" s="1"/>
      <c r="I20" s="1"/>
    </row>
    <row r="21" spans="1:9" x14ac:dyDescent="0.25">
      <c r="A21" s="9" t="s">
        <v>38</v>
      </c>
      <c r="B21" s="10">
        <v>679</v>
      </c>
      <c r="C21" s="10">
        <v>3840</v>
      </c>
      <c r="D21" s="10">
        <v>6269</v>
      </c>
      <c r="E21" s="10">
        <v>29670</v>
      </c>
      <c r="F21" s="11">
        <f t="shared" si="0"/>
        <v>373.28122507576967</v>
      </c>
      <c r="G21" s="1"/>
      <c r="H21" s="1"/>
      <c r="I21" s="1"/>
    </row>
    <row r="22" spans="1:9" x14ac:dyDescent="0.25">
      <c r="A22" s="12" t="s">
        <v>59</v>
      </c>
      <c r="B22" s="13">
        <v>42210</v>
      </c>
      <c r="C22" s="13">
        <v>46354</v>
      </c>
      <c r="D22" s="13">
        <v>288292</v>
      </c>
      <c r="E22" s="13">
        <v>312615</v>
      </c>
      <c r="F22" s="14">
        <f t="shared" si="0"/>
        <v>8.4369319995005014</v>
      </c>
      <c r="G22" s="1"/>
      <c r="H22" s="1"/>
      <c r="I22" s="1"/>
    </row>
    <row r="23" spans="1:9" x14ac:dyDescent="0.25">
      <c r="A23" s="9" t="s">
        <v>171</v>
      </c>
      <c r="B23" s="10">
        <v>2669</v>
      </c>
      <c r="C23" s="10">
        <v>2661</v>
      </c>
      <c r="D23" s="10">
        <v>18398</v>
      </c>
      <c r="E23" s="10">
        <v>19105</v>
      </c>
      <c r="F23" s="11">
        <f t="shared" si="0"/>
        <v>3.8428090009783631</v>
      </c>
      <c r="G23" s="1"/>
      <c r="H23" s="1"/>
      <c r="I23" s="1"/>
    </row>
    <row r="24" spans="1:9" x14ac:dyDescent="0.25">
      <c r="A24" s="12" t="s">
        <v>173</v>
      </c>
      <c r="B24" s="13">
        <v>6686</v>
      </c>
      <c r="C24" s="13">
        <v>5508</v>
      </c>
      <c r="D24" s="13">
        <v>27809</v>
      </c>
      <c r="E24" s="13">
        <v>42866</v>
      </c>
      <c r="F24" s="14">
        <f t="shared" si="0"/>
        <v>54.144341759861902</v>
      </c>
      <c r="G24" s="1"/>
      <c r="H24" s="1"/>
      <c r="I24" s="1"/>
    </row>
    <row r="25" spans="1:9" x14ac:dyDescent="0.25">
      <c r="A25" s="9" t="s">
        <v>39</v>
      </c>
      <c r="B25" s="10">
        <v>3996</v>
      </c>
      <c r="C25" s="10">
        <v>3690</v>
      </c>
      <c r="D25" s="10">
        <v>22392</v>
      </c>
      <c r="E25" s="10">
        <v>21628</v>
      </c>
      <c r="F25" s="11">
        <f t="shared" si="0"/>
        <v>-3.4119328331546939</v>
      </c>
      <c r="G25" s="1"/>
      <c r="H25" s="1"/>
      <c r="I25" s="1"/>
    </row>
    <row r="26" spans="1:9" x14ac:dyDescent="0.25">
      <c r="A26" s="12" t="s">
        <v>40</v>
      </c>
      <c r="B26" s="13">
        <v>189</v>
      </c>
      <c r="C26" s="13">
        <v>288</v>
      </c>
      <c r="D26" s="13">
        <v>1444</v>
      </c>
      <c r="E26" s="13">
        <v>1130</v>
      </c>
      <c r="F26" s="14">
        <f t="shared" si="0"/>
        <v>-21.745152354570635</v>
      </c>
      <c r="G26" s="1"/>
      <c r="H26" s="1"/>
      <c r="I26" s="1"/>
    </row>
    <row r="27" spans="1:9" x14ac:dyDescent="0.25">
      <c r="A27" s="9" t="s">
        <v>41</v>
      </c>
      <c r="B27" s="10">
        <v>876</v>
      </c>
      <c r="C27" s="10">
        <v>0</v>
      </c>
      <c r="D27" s="10">
        <v>6818</v>
      </c>
      <c r="E27" s="10">
        <v>0</v>
      </c>
      <c r="F27" s="19">
        <f t="shared" si="0"/>
        <v>-100</v>
      </c>
      <c r="G27" s="1"/>
      <c r="H27" s="1"/>
      <c r="I27" s="1"/>
    </row>
    <row r="28" spans="1:9" x14ac:dyDescent="0.25">
      <c r="A28" s="12" t="s">
        <v>42</v>
      </c>
      <c r="B28" s="13">
        <v>29437</v>
      </c>
      <c r="C28" s="13">
        <v>31789</v>
      </c>
      <c r="D28" s="13">
        <v>206995</v>
      </c>
      <c r="E28" s="13">
        <v>222705</v>
      </c>
      <c r="F28" s="14">
        <f t="shared" si="0"/>
        <v>7.5895553032681988</v>
      </c>
      <c r="G28" s="1"/>
      <c r="H28" s="1"/>
      <c r="I28" s="1"/>
    </row>
    <row r="29" spans="1:9" x14ac:dyDescent="0.25">
      <c r="A29" s="9" t="s">
        <v>43</v>
      </c>
      <c r="B29" s="10">
        <v>39</v>
      </c>
      <c r="C29" s="10">
        <v>663</v>
      </c>
      <c r="D29" s="10">
        <v>654</v>
      </c>
      <c r="E29" s="10">
        <v>2652</v>
      </c>
      <c r="F29" s="11">
        <f t="shared" si="0"/>
        <v>305.50458715596329</v>
      </c>
      <c r="G29" s="1"/>
      <c r="H29" s="1"/>
      <c r="I29" s="1"/>
    </row>
    <row r="30" spans="1:9" x14ac:dyDescent="0.25">
      <c r="A30" s="12" t="s">
        <v>44</v>
      </c>
      <c r="B30" s="13">
        <v>12214</v>
      </c>
      <c r="C30" s="13">
        <v>7723</v>
      </c>
      <c r="D30" s="13">
        <v>86548</v>
      </c>
      <c r="E30" s="13">
        <v>61552</v>
      </c>
      <c r="F30" s="14">
        <f t="shared" si="0"/>
        <v>-28.88108332948191</v>
      </c>
      <c r="G30" s="1"/>
      <c r="H30" s="1"/>
      <c r="I30" s="1"/>
    </row>
    <row r="31" spans="1:9" x14ac:dyDescent="0.25">
      <c r="A31" s="9" t="s">
        <v>45</v>
      </c>
      <c r="B31" s="10">
        <v>5213</v>
      </c>
      <c r="C31" s="10">
        <v>5335</v>
      </c>
      <c r="D31" s="10">
        <v>37680</v>
      </c>
      <c r="E31" s="10">
        <v>34347</v>
      </c>
      <c r="F31" s="11">
        <f t="shared" si="0"/>
        <v>-8.8455414012738913</v>
      </c>
      <c r="G31" s="1"/>
      <c r="H31" s="1"/>
      <c r="I31" s="1"/>
    </row>
    <row r="32" spans="1:9" x14ac:dyDescent="0.25">
      <c r="A32" s="12" t="s">
        <v>46</v>
      </c>
      <c r="B32" s="13">
        <v>189530</v>
      </c>
      <c r="C32" s="13">
        <v>196259</v>
      </c>
      <c r="D32" s="13">
        <v>1301809</v>
      </c>
      <c r="E32" s="13">
        <v>1266940</v>
      </c>
      <c r="F32" s="14">
        <f t="shared" si="0"/>
        <v>-2.6785035285514169</v>
      </c>
      <c r="G32" s="1"/>
      <c r="H32" s="1"/>
      <c r="I32" s="1"/>
    </row>
    <row r="33" spans="1:9" x14ac:dyDescent="0.25">
      <c r="A33" s="9" t="s">
        <v>47</v>
      </c>
      <c r="B33" s="10">
        <v>15066</v>
      </c>
      <c r="C33" s="10">
        <v>16794</v>
      </c>
      <c r="D33" s="10">
        <v>107060</v>
      </c>
      <c r="E33" s="10">
        <v>100356</v>
      </c>
      <c r="F33" s="11">
        <f t="shared" si="0"/>
        <v>-6.2619092097888966</v>
      </c>
      <c r="G33" s="1"/>
      <c r="H33" s="1"/>
      <c r="I33" s="1"/>
    </row>
    <row r="34" spans="1:9" x14ac:dyDescent="0.25">
      <c r="A34" s="12" t="s">
        <v>172</v>
      </c>
      <c r="B34" s="13">
        <v>3081</v>
      </c>
      <c r="C34" s="13">
        <v>3525</v>
      </c>
      <c r="D34" s="13">
        <v>19646</v>
      </c>
      <c r="E34" s="13">
        <v>20794</v>
      </c>
      <c r="F34" s="14">
        <f t="shared" si="0"/>
        <v>5.8434286877735957</v>
      </c>
      <c r="G34" s="1"/>
      <c r="H34" s="1"/>
      <c r="I34" s="1"/>
    </row>
    <row r="35" spans="1:9" x14ac:dyDescent="0.25">
      <c r="A35" s="15" t="s">
        <v>48</v>
      </c>
      <c r="B35" s="16">
        <f>SUM(B7:B34)</f>
        <v>630284</v>
      </c>
      <c r="C35" s="16">
        <f t="shared" ref="C35:E35" si="1">SUM(C7:C34)</f>
        <v>654452</v>
      </c>
      <c r="D35" s="16">
        <f t="shared" si="1"/>
        <v>4158923</v>
      </c>
      <c r="E35" s="16">
        <f t="shared" si="1"/>
        <v>4229885</v>
      </c>
      <c r="F35" s="17">
        <f t="shared" ref="F35" si="2">((E35*100)/D35)-100</f>
        <v>1.7062590483161131</v>
      </c>
      <c r="G35" s="1"/>
      <c r="H35" s="1"/>
      <c r="I35" s="1"/>
    </row>
    <row r="36" spans="1:9" x14ac:dyDescent="0.25">
      <c r="A36" s="73" t="s">
        <v>125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3</v>
      </c>
      <c r="C39" s="51">
        <f t="shared" si="4"/>
        <v>72</v>
      </c>
      <c r="D39" s="51">
        <f>_xlfn.RANK.EQ(B39,$B$39:$B$66)+COUNTIF($B$39:$B$66,B39)-1</f>
        <v>26</v>
      </c>
      <c r="E39" s="50" t="str">
        <f t="shared" ref="E39:E66" si="6">INDEX($A$39:$B$66,MATCH(ROW()-38,$D$39:$D$66,0),1)</f>
        <v>VALENCIA</v>
      </c>
      <c r="F39" s="50">
        <f>LOOKUP(E39,$A$39:$A$66,$B$39:$B$66)</f>
        <v>1266940</v>
      </c>
      <c r="G39" s="50">
        <f>LOOKUP(E39,$A$39:$A$66,$C$39:$C$66)</f>
        <v>1301809</v>
      </c>
    </row>
    <row r="40" spans="1:9" x14ac:dyDescent="0.25">
      <c r="A40" s="50" t="str">
        <f t="shared" si="5"/>
        <v>ALICANTE</v>
      </c>
      <c r="B40" s="51">
        <f t="shared" si="3"/>
        <v>93117</v>
      </c>
      <c r="C40" s="51">
        <f t="shared" si="4"/>
        <v>86566</v>
      </c>
      <c r="D40" s="51">
        <f t="shared" ref="D40:D66" si="7">_xlfn.RANK.EQ(B40,$B$39:$B$66)+COUNTIF($B$39:$B$66,B40)-1</f>
        <v>9</v>
      </c>
      <c r="E40" s="50" t="str">
        <f t="shared" si="6"/>
        <v>BARCELONA</v>
      </c>
      <c r="F40" s="50">
        <f t="shared" ref="F40:F55" si="8">LOOKUP(E40,$A$39:$A$66,$B$39:$B$66)</f>
        <v>1109406</v>
      </c>
      <c r="G40" s="50">
        <f t="shared" ref="G40:G66" si="9">LOOKUP(E40,$A$39:$A$66,$C$39:$C$66)</f>
        <v>1032065</v>
      </c>
    </row>
    <row r="41" spans="1:9" x14ac:dyDescent="0.25">
      <c r="A41" s="50" t="str">
        <f t="shared" si="5"/>
        <v>ALMERÍA</v>
      </c>
      <c r="B41" s="51">
        <f t="shared" si="3"/>
        <v>3773</v>
      </c>
      <c r="C41" s="51">
        <f t="shared" si="4"/>
        <v>3335</v>
      </c>
      <c r="D41" s="51">
        <f t="shared" si="7"/>
        <v>22</v>
      </c>
      <c r="E41" s="50" t="str">
        <f t="shared" si="6"/>
        <v>BILBAO</v>
      </c>
      <c r="F41" s="50">
        <f t="shared" si="8"/>
        <v>327575</v>
      </c>
      <c r="G41" s="50">
        <f t="shared" si="9"/>
        <v>337094</v>
      </c>
    </row>
    <row r="42" spans="1:9" x14ac:dyDescent="0.25">
      <c r="A42" s="50" t="str">
        <f t="shared" si="5"/>
        <v>AVILÉS</v>
      </c>
      <c r="B42" s="51">
        <f t="shared" si="3"/>
        <v>0</v>
      </c>
      <c r="C42" s="51">
        <f t="shared" si="4"/>
        <v>0</v>
      </c>
      <c r="D42" s="51">
        <f t="shared" si="7"/>
        <v>28</v>
      </c>
      <c r="E42" s="50" t="str">
        <f t="shared" si="6"/>
        <v>LAS PALMAS</v>
      </c>
      <c r="F42" s="50">
        <f t="shared" si="8"/>
        <v>312615</v>
      </c>
      <c r="G42" s="50">
        <f t="shared" si="9"/>
        <v>288292</v>
      </c>
    </row>
    <row r="43" spans="1:9" x14ac:dyDescent="0.25">
      <c r="A43" s="50" t="str">
        <f t="shared" si="5"/>
        <v>BAHÍA DE ALGECIRAS</v>
      </c>
      <c r="B43" s="51">
        <f t="shared" si="3"/>
        <v>208194</v>
      </c>
      <c r="C43" s="51">
        <f t="shared" si="4"/>
        <v>218380</v>
      </c>
      <c r="D43" s="51">
        <f t="shared" si="7"/>
        <v>6</v>
      </c>
      <c r="E43" s="50" t="str">
        <f t="shared" si="6"/>
        <v>SANTA CRUZ DE TENERIFE</v>
      </c>
      <c r="F43" s="50">
        <f t="shared" si="8"/>
        <v>222705</v>
      </c>
      <c r="G43" s="50">
        <f t="shared" si="9"/>
        <v>206995</v>
      </c>
    </row>
    <row r="44" spans="1:9" x14ac:dyDescent="0.25">
      <c r="A44" s="50" t="str">
        <f t="shared" si="5"/>
        <v>BAHÍA DE CÁDIZ</v>
      </c>
      <c r="B44" s="51">
        <f t="shared" si="3"/>
        <v>49286</v>
      </c>
      <c r="C44" s="51">
        <f t="shared" si="4"/>
        <v>38844</v>
      </c>
      <c r="D44" s="51">
        <f t="shared" si="7"/>
        <v>12</v>
      </c>
      <c r="E44" s="50" t="str">
        <f t="shared" si="6"/>
        <v>BAHÍA DE ALGECIRAS</v>
      </c>
      <c r="F44" s="50">
        <f t="shared" si="8"/>
        <v>208194</v>
      </c>
      <c r="G44" s="50">
        <f t="shared" si="9"/>
        <v>218380</v>
      </c>
    </row>
    <row r="45" spans="1:9" x14ac:dyDescent="0.25">
      <c r="A45" s="50" t="str">
        <f t="shared" si="5"/>
        <v>BALEARES</v>
      </c>
      <c r="B45" s="51">
        <f t="shared" si="3"/>
        <v>74436</v>
      </c>
      <c r="C45" s="51">
        <f t="shared" si="4"/>
        <v>80076</v>
      </c>
      <c r="D45" s="51">
        <f t="shared" si="7"/>
        <v>10</v>
      </c>
      <c r="E45" s="50" t="str">
        <f t="shared" si="6"/>
        <v>CASTELLÓN</v>
      </c>
      <c r="F45" s="50">
        <f t="shared" si="8"/>
        <v>124563</v>
      </c>
      <c r="G45" s="50">
        <f t="shared" si="9"/>
        <v>122047</v>
      </c>
    </row>
    <row r="46" spans="1:9" x14ac:dyDescent="0.25">
      <c r="A46" s="50" t="str">
        <f t="shared" si="5"/>
        <v>BARCELONA</v>
      </c>
      <c r="B46" s="51">
        <f t="shared" si="3"/>
        <v>1109406</v>
      </c>
      <c r="C46" s="51">
        <f t="shared" si="4"/>
        <v>1032065</v>
      </c>
      <c r="D46" s="51">
        <f t="shared" si="7"/>
        <v>2</v>
      </c>
      <c r="E46" s="50" t="str">
        <f t="shared" si="6"/>
        <v>VIGO</v>
      </c>
      <c r="F46" s="50">
        <f t="shared" si="8"/>
        <v>100356</v>
      </c>
      <c r="G46" s="50">
        <f t="shared" si="9"/>
        <v>107060</v>
      </c>
    </row>
    <row r="47" spans="1:9" x14ac:dyDescent="0.25">
      <c r="A47" s="50" t="str">
        <f t="shared" si="5"/>
        <v>BILBAO</v>
      </c>
      <c r="B47" s="51">
        <f t="shared" si="3"/>
        <v>327575</v>
      </c>
      <c r="C47" s="51">
        <f t="shared" si="4"/>
        <v>337094</v>
      </c>
      <c r="D47" s="51">
        <f t="shared" si="7"/>
        <v>3</v>
      </c>
      <c r="E47" s="50" t="str">
        <f t="shared" si="6"/>
        <v>ALICANTE</v>
      </c>
      <c r="F47" s="50">
        <f t="shared" si="8"/>
        <v>93117</v>
      </c>
      <c r="G47" s="50">
        <f t="shared" si="9"/>
        <v>86566</v>
      </c>
    </row>
    <row r="48" spans="1:9" x14ac:dyDescent="0.25">
      <c r="A48" s="50" t="str">
        <f t="shared" si="5"/>
        <v>CARTAGENA</v>
      </c>
      <c r="B48" s="51">
        <f t="shared" si="3"/>
        <v>46606</v>
      </c>
      <c r="C48" s="51">
        <f t="shared" si="4"/>
        <v>59470</v>
      </c>
      <c r="D48" s="51">
        <f t="shared" si="7"/>
        <v>13</v>
      </c>
      <c r="E48" s="50" t="str">
        <f t="shared" si="6"/>
        <v>BALEARES</v>
      </c>
      <c r="F48" s="50">
        <f t="shared" si="8"/>
        <v>74436</v>
      </c>
      <c r="G48" s="50">
        <f t="shared" si="9"/>
        <v>80076</v>
      </c>
    </row>
    <row r="49" spans="1:7" x14ac:dyDescent="0.25">
      <c r="A49" s="50" t="str">
        <f t="shared" si="5"/>
        <v>CASTELLÓN</v>
      </c>
      <c r="B49" s="51">
        <f t="shared" si="3"/>
        <v>124563</v>
      </c>
      <c r="C49" s="51">
        <f t="shared" si="4"/>
        <v>122047</v>
      </c>
      <c r="D49" s="51">
        <f t="shared" si="7"/>
        <v>7</v>
      </c>
      <c r="E49" s="50" t="str">
        <f t="shared" si="6"/>
        <v>SEVILLA</v>
      </c>
      <c r="F49" s="50">
        <f t="shared" si="8"/>
        <v>61552</v>
      </c>
      <c r="G49" s="50">
        <f t="shared" si="9"/>
        <v>86548</v>
      </c>
    </row>
    <row r="50" spans="1:7" x14ac:dyDescent="0.25">
      <c r="A50" s="50" t="str">
        <f t="shared" si="5"/>
        <v>CEUTA</v>
      </c>
      <c r="B50" s="51">
        <f t="shared" si="3"/>
        <v>11575</v>
      </c>
      <c r="C50" s="51">
        <f t="shared" si="4"/>
        <v>13133</v>
      </c>
      <c r="D50" s="51">
        <f t="shared" si="7"/>
        <v>21</v>
      </c>
      <c r="E50" s="50" t="str">
        <f t="shared" si="6"/>
        <v>BAHÍA DE CÁDIZ</v>
      </c>
      <c r="F50" s="50">
        <f t="shared" si="8"/>
        <v>49286</v>
      </c>
      <c r="G50" s="50">
        <f t="shared" si="9"/>
        <v>38844</v>
      </c>
    </row>
    <row r="51" spans="1:7" x14ac:dyDescent="0.25">
      <c r="A51" s="50" t="str">
        <f t="shared" si="5"/>
        <v>FERROL-SAN CIBRAO</v>
      </c>
      <c r="B51" s="51">
        <f t="shared" si="3"/>
        <v>274</v>
      </c>
      <c r="C51" s="51">
        <f t="shared" si="4"/>
        <v>436</v>
      </c>
      <c r="D51" s="51">
        <f t="shared" si="7"/>
        <v>25</v>
      </c>
      <c r="E51" s="50" t="str">
        <f t="shared" si="6"/>
        <v>CARTAGENA</v>
      </c>
      <c r="F51" s="50">
        <f t="shared" si="8"/>
        <v>46606</v>
      </c>
      <c r="G51" s="50">
        <f t="shared" si="9"/>
        <v>59470</v>
      </c>
    </row>
    <row r="52" spans="1:7" x14ac:dyDescent="0.25">
      <c r="A52" s="50" t="str">
        <f t="shared" si="5"/>
        <v>GIJÓN</v>
      </c>
      <c r="B52" s="51">
        <f t="shared" si="3"/>
        <v>44717</v>
      </c>
      <c r="C52" s="51">
        <f t="shared" si="4"/>
        <v>35591</v>
      </c>
      <c r="D52" s="51">
        <f t="shared" si="7"/>
        <v>14</v>
      </c>
      <c r="E52" s="50" t="str">
        <f t="shared" si="6"/>
        <v>GIJÓN</v>
      </c>
      <c r="F52" s="50">
        <f t="shared" si="8"/>
        <v>44717</v>
      </c>
      <c r="G52" s="50">
        <f t="shared" si="9"/>
        <v>35591</v>
      </c>
    </row>
    <row r="53" spans="1:7" x14ac:dyDescent="0.25">
      <c r="A53" s="50" t="str">
        <f t="shared" si="5"/>
        <v>HUELVA</v>
      </c>
      <c r="B53" s="51">
        <f t="shared" si="3"/>
        <v>29670</v>
      </c>
      <c r="C53" s="51">
        <f t="shared" si="4"/>
        <v>6269</v>
      </c>
      <c r="D53" s="51">
        <f t="shared" si="7"/>
        <v>17</v>
      </c>
      <c r="E53" s="50" t="str">
        <f t="shared" si="6"/>
        <v>MARÍN Y RÍA DE PONTEVEDRA</v>
      </c>
      <c r="F53" s="50">
        <f t="shared" si="8"/>
        <v>42866</v>
      </c>
      <c r="G53" s="50">
        <f t="shared" si="9"/>
        <v>27809</v>
      </c>
    </row>
    <row r="54" spans="1:7" x14ac:dyDescent="0.25">
      <c r="A54" s="50" t="str">
        <f t="shared" si="5"/>
        <v>LAS PALMAS</v>
      </c>
      <c r="B54" s="51">
        <f t="shared" si="3"/>
        <v>312615</v>
      </c>
      <c r="C54" s="51">
        <f t="shared" si="4"/>
        <v>288292</v>
      </c>
      <c r="D54" s="51">
        <f t="shared" si="7"/>
        <v>4</v>
      </c>
      <c r="E54" s="50" t="str">
        <f t="shared" si="6"/>
        <v>TARRAGONA</v>
      </c>
      <c r="F54" s="50">
        <f t="shared" si="8"/>
        <v>34347</v>
      </c>
      <c r="G54" s="50">
        <f t="shared" si="9"/>
        <v>37680</v>
      </c>
    </row>
    <row r="55" spans="1:7" x14ac:dyDescent="0.25">
      <c r="A55" s="50" t="str">
        <f t="shared" si="5"/>
        <v>MÁLAGA</v>
      </c>
      <c r="B55" s="51">
        <f t="shared" si="3"/>
        <v>19105</v>
      </c>
      <c r="C55" s="51">
        <f t="shared" si="4"/>
        <v>18398</v>
      </c>
      <c r="D55" s="51">
        <f t="shared" si="7"/>
        <v>20</v>
      </c>
      <c r="E55" s="50" t="str">
        <f t="shared" si="6"/>
        <v>HUELVA</v>
      </c>
      <c r="F55" s="50">
        <f t="shared" si="8"/>
        <v>29670</v>
      </c>
      <c r="G55" s="50">
        <f t="shared" si="9"/>
        <v>6269</v>
      </c>
    </row>
    <row r="56" spans="1:7" x14ac:dyDescent="0.25">
      <c r="A56" s="50" t="str">
        <f t="shared" si="5"/>
        <v>MARÍN Y RÍA DE PONTEVEDRA</v>
      </c>
      <c r="B56" s="51">
        <f t="shared" si="3"/>
        <v>42866</v>
      </c>
      <c r="C56" s="51">
        <f t="shared" si="4"/>
        <v>27809</v>
      </c>
      <c r="D56" s="51">
        <f t="shared" si="7"/>
        <v>15</v>
      </c>
      <c r="E56" s="50" t="str">
        <f t="shared" si="6"/>
        <v>MELILLA</v>
      </c>
      <c r="F56" s="50">
        <f t="shared" ref="F56:F66" si="10">LOOKUP(E56,$A$39:$A$66,$B$39:$B$66)</f>
        <v>21628</v>
      </c>
      <c r="G56" s="50">
        <f t="shared" si="9"/>
        <v>22392</v>
      </c>
    </row>
    <row r="57" spans="1:7" x14ac:dyDescent="0.25">
      <c r="A57" s="50" t="str">
        <f t="shared" si="5"/>
        <v>MELILLA</v>
      </c>
      <c r="B57" s="51">
        <f t="shared" si="3"/>
        <v>21628</v>
      </c>
      <c r="C57" s="51">
        <f t="shared" si="4"/>
        <v>22392</v>
      </c>
      <c r="D57" s="51">
        <f t="shared" si="7"/>
        <v>18</v>
      </c>
      <c r="E57" s="50" t="str">
        <f t="shared" si="6"/>
        <v>VILAGARCÍA</v>
      </c>
      <c r="F57" s="50">
        <f t="shared" si="10"/>
        <v>20794</v>
      </c>
      <c r="G57" s="50">
        <f t="shared" si="9"/>
        <v>19646</v>
      </c>
    </row>
    <row r="58" spans="1:7" x14ac:dyDescent="0.25">
      <c r="A58" s="50" t="str">
        <f t="shared" si="5"/>
        <v>MOTRIL</v>
      </c>
      <c r="B58" s="51">
        <f t="shared" si="3"/>
        <v>1130</v>
      </c>
      <c r="C58" s="51">
        <f t="shared" si="4"/>
        <v>1444</v>
      </c>
      <c r="D58" s="51">
        <f t="shared" si="7"/>
        <v>24</v>
      </c>
      <c r="E58" s="50" t="str">
        <f t="shared" si="6"/>
        <v>MÁLAGA</v>
      </c>
      <c r="F58" s="50">
        <f t="shared" si="10"/>
        <v>19105</v>
      </c>
      <c r="G58" s="50">
        <f t="shared" si="9"/>
        <v>18398</v>
      </c>
    </row>
    <row r="59" spans="1:7" x14ac:dyDescent="0.25">
      <c r="A59" s="50" t="str">
        <f t="shared" si="5"/>
        <v>PASAIA</v>
      </c>
      <c r="B59" s="51">
        <f t="shared" si="3"/>
        <v>0</v>
      </c>
      <c r="C59" s="51">
        <f t="shared" si="4"/>
        <v>6818</v>
      </c>
      <c r="D59" s="51">
        <f t="shared" si="7"/>
        <v>28</v>
      </c>
      <c r="E59" s="50" t="str">
        <f t="shared" si="6"/>
        <v>CEUTA</v>
      </c>
      <c r="F59" s="50">
        <f t="shared" si="10"/>
        <v>11575</v>
      </c>
      <c r="G59" s="50">
        <f t="shared" si="9"/>
        <v>13133</v>
      </c>
    </row>
    <row r="60" spans="1:7" x14ac:dyDescent="0.25">
      <c r="A60" s="50" t="str">
        <f t="shared" si="5"/>
        <v>SANTA CRUZ DE TENERIFE</v>
      </c>
      <c r="B60" s="51">
        <f t="shared" si="3"/>
        <v>222705</v>
      </c>
      <c r="C60" s="51">
        <f t="shared" si="4"/>
        <v>206995</v>
      </c>
      <c r="D60" s="51">
        <f t="shared" si="7"/>
        <v>5</v>
      </c>
      <c r="E60" s="50" t="str">
        <f t="shared" si="6"/>
        <v>ALMERÍA</v>
      </c>
      <c r="F60" s="50">
        <f t="shared" si="10"/>
        <v>3773</v>
      </c>
      <c r="G60" s="50">
        <f t="shared" si="9"/>
        <v>3335</v>
      </c>
    </row>
    <row r="61" spans="1:7" x14ac:dyDescent="0.25">
      <c r="A61" s="50" t="str">
        <f t="shared" si="5"/>
        <v>SANTANDER</v>
      </c>
      <c r="B61" s="51">
        <f t="shared" si="3"/>
        <v>2652</v>
      </c>
      <c r="C61" s="51">
        <f t="shared" si="4"/>
        <v>654</v>
      </c>
      <c r="D61" s="51">
        <f t="shared" si="7"/>
        <v>23</v>
      </c>
      <c r="E61" s="50" t="str">
        <f t="shared" si="6"/>
        <v>SANTANDER</v>
      </c>
      <c r="F61" s="50">
        <f t="shared" si="10"/>
        <v>2652</v>
      </c>
      <c r="G61" s="50">
        <f t="shared" si="9"/>
        <v>654</v>
      </c>
    </row>
    <row r="62" spans="1:7" x14ac:dyDescent="0.25">
      <c r="A62" s="50" t="str">
        <f t="shared" si="5"/>
        <v>SEVILLA</v>
      </c>
      <c r="B62" s="51">
        <f t="shared" si="3"/>
        <v>61552</v>
      </c>
      <c r="C62" s="51">
        <f t="shared" si="4"/>
        <v>86548</v>
      </c>
      <c r="D62" s="51">
        <f t="shared" si="7"/>
        <v>11</v>
      </c>
      <c r="E62" s="50" t="str">
        <f t="shared" si="6"/>
        <v>MOTRIL</v>
      </c>
      <c r="F62" s="50">
        <f t="shared" si="10"/>
        <v>1130</v>
      </c>
      <c r="G62" s="50">
        <f t="shared" si="9"/>
        <v>1444</v>
      </c>
    </row>
    <row r="63" spans="1:7" x14ac:dyDescent="0.25">
      <c r="A63" s="50" t="str">
        <f t="shared" si="5"/>
        <v>TARRAGONA</v>
      </c>
      <c r="B63" s="51">
        <f t="shared" si="3"/>
        <v>34347</v>
      </c>
      <c r="C63" s="51">
        <f t="shared" si="4"/>
        <v>37680</v>
      </c>
      <c r="D63" s="51">
        <f t="shared" si="7"/>
        <v>16</v>
      </c>
      <c r="E63" s="50" t="str">
        <f t="shared" si="6"/>
        <v>FERROL-SAN CIBRAO</v>
      </c>
      <c r="F63" s="50">
        <f t="shared" si="10"/>
        <v>274</v>
      </c>
      <c r="G63" s="50">
        <f t="shared" si="9"/>
        <v>436</v>
      </c>
    </row>
    <row r="64" spans="1:7" x14ac:dyDescent="0.25">
      <c r="A64" s="50" t="str">
        <f t="shared" si="5"/>
        <v>VALENCIA</v>
      </c>
      <c r="B64" s="51">
        <f t="shared" si="3"/>
        <v>1266940</v>
      </c>
      <c r="C64" s="51">
        <f t="shared" si="4"/>
        <v>1301809</v>
      </c>
      <c r="D64" s="51">
        <f t="shared" si="7"/>
        <v>1</v>
      </c>
      <c r="E64" s="50" t="str">
        <f t="shared" si="6"/>
        <v>A CORUÑA</v>
      </c>
      <c r="F64" s="50">
        <f t="shared" si="10"/>
        <v>3</v>
      </c>
      <c r="G64" s="50">
        <f t="shared" si="9"/>
        <v>72</v>
      </c>
    </row>
    <row r="65" spans="1:7" x14ac:dyDescent="0.25">
      <c r="A65" s="50" t="str">
        <f t="shared" si="5"/>
        <v>VIGO</v>
      </c>
      <c r="B65" s="51">
        <f t="shared" si="3"/>
        <v>100356</v>
      </c>
      <c r="C65" s="51">
        <f t="shared" si="4"/>
        <v>107060</v>
      </c>
      <c r="D65" s="51">
        <f t="shared" si="7"/>
        <v>8</v>
      </c>
      <c r="E65" s="50" t="e">
        <f t="shared" si="6"/>
        <v>#N/A</v>
      </c>
      <c r="F65" s="50" t="e">
        <f t="shared" si="10"/>
        <v>#N/A</v>
      </c>
      <c r="G65" s="50" t="e">
        <f t="shared" si="9"/>
        <v>#N/A</v>
      </c>
    </row>
    <row r="66" spans="1:7" x14ac:dyDescent="0.25">
      <c r="A66" s="50" t="str">
        <f t="shared" si="5"/>
        <v>VILAGARCÍA</v>
      </c>
      <c r="B66" s="51">
        <f t="shared" si="3"/>
        <v>20794</v>
      </c>
      <c r="C66" s="51">
        <f t="shared" si="4"/>
        <v>19646</v>
      </c>
      <c r="D66" s="51">
        <f t="shared" si="7"/>
        <v>19</v>
      </c>
      <c r="E66" s="50" t="str">
        <f t="shared" si="6"/>
        <v>AVILÉS</v>
      </c>
      <c r="F66" s="50">
        <f t="shared" si="10"/>
        <v>0</v>
      </c>
      <c r="G66" s="50">
        <f t="shared" si="9"/>
        <v>0</v>
      </c>
    </row>
    <row r="67" spans="1:7" x14ac:dyDescent="0.25">
      <c r="A67" s="87"/>
      <c r="B67" s="87"/>
      <c r="C67" s="87"/>
      <c r="D67" s="87"/>
      <c r="E67" s="87"/>
      <c r="F67" s="87"/>
      <c r="G67" s="50"/>
    </row>
    <row r="68" spans="1:7" x14ac:dyDescent="0.25">
      <c r="A68" s="88"/>
      <c r="B68" s="89"/>
      <c r="C68" s="89"/>
      <c r="D68" s="89"/>
      <c r="E68" s="89"/>
      <c r="F68" s="90"/>
      <c r="G68" s="5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L68"/>
  <sheetViews>
    <sheetView workbookViewId="0">
      <selection activeCell="F24" sqref="F2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153</v>
      </c>
    </row>
    <row r="2" spans="1:12" s="2" customFormat="1" ht="21" x14ac:dyDescent="0.35">
      <c r="I2" s="2" t="s">
        <v>58</v>
      </c>
    </row>
    <row r="5" spans="1:12" x14ac:dyDescent="0.25">
      <c r="A5" s="111" t="s">
        <v>49</v>
      </c>
      <c r="B5" s="109" t="str">
        <f>'Resumen general'!D6</f>
        <v>Mes julio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10">
        <v>7458</v>
      </c>
      <c r="C7" s="10">
        <v>3996</v>
      </c>
      <c r="D7" s="10">
        <v>54933</v>
      </c>
      <c r="E7" s="10">
        <v>78758</v>
      </c>
      <c r="F7" s="11">
        <f>((E7*100)/D7)-100</f>
        <v>43.37101560082283</v>
      </c>
      <c r="G7" s="1"/>
      <c r="H7" s="1"/>
      <c r="I7" s="1"/>
    </row>
    <row r="8" spans="1:12" x14ac:dyDescent="0.25">
      <c r="A8" s="12" t="s">
        <v>31</v>
      </c>
      <c r="B8" s="13">
        <v>39138</v>
      </c>
      <c r="C8" s="13">
        <v>33636</v>
      </c>
      <c r="D8" s="13">
        <v>112135</v>
      </c>
      <c r="E8" s="13">
        <v>104241</v>
      </c>
      <c r="F8" s="14">
        <f t="shared" ref="F8:F34" si="0">((E8*100)/D8)-100</f>
        <v>-7.0397288982030659</v>
      </c>
      <c r="G8" s="1"/>
      <c r="H8" s="1"/>
      <c r="I8" s="1"/>
    </row>
    <row r="9" spans="1:12" x14ac:dyDescent="0.25">
      <c r="A9" s="9" t="s">
        <v>164</v>
      </c>
      <c r="B9" s="10">
        <v>176362</v>
      </c>
      <c r="C9" s="10">
        <v>211660</v>
      </c>
      <c r="D9" s="10">
        <v>390128</v>
      </c>
      <c r="E9" s="10">
        <v>450524</v>
      </c>
      <c r="F9" s="11">
        <f t="shared" si="0"/>
        <v>15.481072878644952</v>
      </c>
      <c r="G9" s="1"/>
      <c r="H9" s="1"/>
      <c r="I9" s="1"/>
    </row>
    <row r="10" spans="1:12" x14ac:dyDescent="0.25">
      <c r="A10" s="12" t="s">
        <v>166</v>
      </c>
      <c r="B10" s="13">
        <v>851</v>
      </c>
      <c r="C10" s="13">
        <v>752</v>
      </c>
      <c r="D10" s="13">
        <v>1688</v>
      </c>
      <c r="E10" s="13">
        <v>752</v>
      </c>
      <c r="F10" s="18">
        <f t="shared" si="0"/>
        <v>-55.450236966824647</v>
      </c>
      <c r="G10" s="1"/>
      <c r="H10" s="1"/>
      <c r="I10" s="1"/>
    </row>
    <row r="11" spans="1:12" x14ac:dyDescent="0.25">
      <c r="A11" s="9" t="s">
        <v>167</v>
      </c>
      <c r="B11" s="10">
        <v>877663</v>
      </c>
      <c r="C11" s="10">
        <v>864200</v>
      </c>
      <c r="D11" s="10">
        <v>2929781</v>
      </c>
      <c r="E11" s="10">
        <v>2856799</v>
      </c>
      <c r="F11" s="11">
        <f t="shared" si="0"/>
        <v>-2.4910394326401928</v>
      </c>
      <c r="G11" s="1"/>
      <c r="H11" s="1"/>
      <c r="I11" s="1"/>
    </row>
    <row r="12" spans="1:12" x14ac:dyDescent="0.25">
      <c r="A12" s="12" t="s">
        <v>168</v>
      </c>
      <c r="B12" s="13">
        <v>34269</v>
      </c>
      <c r="C12" s="13">
        <v>35922</v>
      </c>
      <c r="D12" s="13">
        <v>175385</v>
      </c>
      <c r="E12" s="13">
        <v>183207</v>
      </c>
      <c r="F12" s="14">
        <f t="shared" si="0"/>
        <v>4.4599025002138148</v>
      </c>
      <c r="G12" s="1"/>
      <c r="H12" s="1"/>
      <c r="I12" s="1"/>
    </row>
    <row r="13" spans="1:12" x14ac:dyDescent="0.25">
      <c r="A13" s="9" t="s">
        <v>32</v>
      </c>
      <c r="B13" s="10">
        <v>1228463</v>
      </c>
      <c r="C13" s="10">
        <v>1275904</v>
      </c>
      <c r="D13" s="10">
        <v>4109185</v>
      </c>
      <c r="E13" s="10">
        <v>4353106</v>
      </c>
      <c r="F13" s="11">
        <f t="shared" si="0"/>
        <v>5.9359946072031278</v>
      </c>
      <c r="G13" s="1"/>
      <c r="H13" s="1"/>
      <c r="I13" s="1"/>
    </row>
    <row r="14" spans="1:12" x14ac:dyDescent="0.25">
      <c r="A14" s="12" t="s">
        <v>33</v>
      </c>
      <c r="B14" s="13">
        <v>564624</v>
      </c>
      <c r="C14" s="13">
        <v>539283</v>
      </c>
      <c r="D14" s="13">
        <v>2059827</v>
      </c>
      <c r="E14" s="13">
        <v>2115394</v>
      </c>
      <c r="F14" s="14">
        <f t="shared" si="0"/>
        <v>2.6976537349981271</v>
      </c>
      <c r="G14" s="1"/>
      <c r="H14" s="1"/>
      <c r="I14" s="1"/>
    </row>
    <row r="15" spans="1:12" x14ac:dyDescent="0.25">
      <c r="A15" s="9" t="s">
        <v>34</v>
      </c>
      <c r="B15" s="10">
        <v>17153</v>
      </c>
      <c r="C15" s="10">
        <v>17287</v>
      </c>
      <c r="D15" s="10">
        <v>100729</v>
      </c>
      <c r="E15" s="10">
        <v>98134</v>
      </c>
      <c r="F15" s="11">
        <f t="shared" si="0"/>
        <v>-2.5762193608593407</v>
      </c>
      <c r="G15" s="1"/>
      <c r="H15" s="1"/>
      <c r="I15" s="1"/>
    </row>
    <row r="16" spans="1:12" x14ac:dyDescent="0.25">
      <c r="A16" s="12" t="s">
        <v>35</v>
      </c>
      <c r="B16" s="13">
        <v>20731</v>
      </c>
      <c r="C16" s="13">
        <v>24959</v>
      </c>
      <c r="D16" s="13">
        <v>85045</v>
      </c>
      <c r="E16" s="13">
        <v>116794</v>
      </c>
      <c r="F16" s="14">
        <f t="shared" si="0"/>
        <v>37.332000705508847</v>
      </c>
      <c r="G16" s="1"/>
      <c r="H16" s="1"/>
      <c r="I16" s="1"/>
    </row>
    <row r="17" spans="1:9" x14ac:dyDescent="0.25">
      <c r="A17" s="9" t="s">
        <v>169</v>
      </c>
      <c r="B17" s="10">
        <v>0</v>
      </c>
      <c r="C17" s="10">
        <v>0</v>
      </c>
      <c r="D17" s="10">
        <v>0</v>
      </c>
      <c r="E17" s="10">
        <v>411</v>
      </c>
      <c r="F17" s="11"/>
      <c r="G17" s="1"/>
      <c r="H17" s="1"/>
      <c r="I17" s="1"/>
    </row>
    <row r="18" spans="1:9" x14ac:dyDescent="0.25">
      <c r="A18" s="12" t="s">
        <v>36</v>
      </c>
      <c r="B18" s="13">
        <v>240889</v>
      </c>
      <c r="C18" s="13">
        <v>214033</v>
      </c>
      <c r="D18" s="13">
        <v>1096020</v>
      </c>
      <c r="E18" s="13">
        <v>982597</v>
      </c>
      <c r="F18" s="14">
        <f t="shared" si="0"/>
        <v>-10.348625025090783</v>
      </c>
      <c r="G18" s="1"/>
      <c r="H18" s="1"/>
      <c r="I18" s="1"/>
    </row>
    <row r="19" spans="1:9" x14ac:dyDescent="0.25">
      <c r="A19" s="9" t="s">
        <v>37</v>
      </c>
      <c r="B19" s="10">
        <v>1119</v>
      </c>
      <c r="C19" s="10">
        <v>1844</v>
      </c>
      <c r="D19" s="10">
        <v>8027</v>
      </c>
      <c r="E19" s="10">
        <v>8348</v>
      </c>
      <c r="F19" s="11">
        <f t="shared" si="0"/>
        <v>3.999003363647688</v>
      </c>
      <c r="G19" s="1"/>
      <c r="H19" s="1"/>
      <c r="I19" s="1"/>
    </row>
    <row r="20" spans="1:9" x14ac:dyDescent="0.25">
      <c r="A20" s="12" t="s">
        <v>170</v>
      </c>
      <c r="B20" s="13">
        <v>668</v>
      </c>
      <c r="C20" s="13">
        <v>518</v>
      </c>
      <c r="D20" s="13">
        <v>18126</v>
      </c>
      <c r="E20" s="13">
        <v>7317</v>
      </c>
      <c r="F20" s="14">
        <f t="shared" si="0"/>
        <v>-59.632571996027806</v>
      </c>
      <c r="G20" s="1"/>
      <c r="H20" s="1"/>
      <c r="I20" s="1"/>
    </row>
    <row r="21" spans="1:9" x14ac:dyDescent="0.25">
      <c r="A21" s="9" t="s">
        <v>38</v>
      </c>
      <c r="B21" s="10">
        <v>8761</v>
      </c>
      <c r="C21" s="10">
        <v>6105</v>
      </c>
      <c r="D21" s="10">
        <v>27912</v>
      </c>
      <c r="E21" s="10">
        <v>22882</v>
      </c>
      <c r="F21" s="11">
        <f t="shared" si="0"/>
        <v>-18.020922900544562</v>
      </c>
      <c r="G21" s="1"/>
      <c r="H21" s="1"/>
      <c r="I21" s="1"/>
    </row>
    <row r="22" spans="1:9" x14ac:dyDescent="0.25">
      <c r="A22" s="12" t="s">
        <v>59</v>
      </c>
      <c r="B22" s="13">
        <v>193325</v>
      </c>
      <c r="C22" s="13">
        <v>188144</v>
      </c>
      <c r="D22" s="13">
        <v>1347869</v>
      </c>
      <c r="E22" s="13">
        <v>1297238</v>
      </c>
      <c r="F22" s="14">
        <f t="shared" si="0"/>
        <v>-3.756373950287454</v>
      </c>
      <c r="G22" s="1"/>
      <c r="H22" s="1"/>
      <c r="I22" s="1"/>
    </row>
    <row r="23" spans="1:9" x14ac:dyDescent="0.25">
      <c r="A23" s="9" t="s">
        <v>171</v>
      </c>
      <c r="B23" s="10">
        <v>79778</v>
      </c>
      <c r="C23" s="10">
        <v>74341</v>
      </c>
      <c r="D23" s="10">
        <v>359987</v>
      </c>
      <c r="E23" s="10">
        <v>399743</v>
      </c>
      <c r="F23" s="11">
        <f t="shared" si="0"/>
        <v>11.043732134771531</v>
      </c>
      <c r="G23" s="1"/>
      <c r="H23" s="1"/>
      <c r="I23" s="1"/>
    </row>
    <row r="24" spans="1:9" x14ac:dyDescent="0.25">
      <c r="A24" s="12" t="s">
        <v>173</v>
      </c>
      <c r="B24" s="13">
        <v>0</v>
      </c>
      <c r="C24" s="13">
        <v>0</v>
      </c>
      <c r="D24" s="13">
        <v>0</v>
      </c>
      <c r="E24" s="13">
        <v>0</v>
      </c>
      <c r="F24" s="18"/>
      <c r="G24" s="1"/>
      <c r="H24" s="1"/>
      <c r="I24" s="1"/>
    </row>
    <row r="25" spans="1:9" x14ac:dyDescent="0.25">
      <c r="A25" s="9" t="s">
        <v>39</v>
      </c>
      <c r="B25" s="10">
        <v>156309</v>
      </c>
      <c r="C25" s="10">
        <v>129481</v>
      </c>
      <c r="D25" s="10">
        <v>444093</v>
      </c>
      <c r="E25" s="10">
        <v>430078</v>
      </c>
      <c r="F25" s="11">
        <f t="shared" si="0"/>
        <v>-3.1558705046015092</v>
      </c>
      <c r="G25" s="1"/>
      <c r="H25" s="1"/>
      <c r="I25" s="1"/>
    </row>
    <row r="26" spans="1:9" x14ac:dyDescent="0.25">
      <c r="A26" s="12" t="s">
        <v>40</v>
      </c>
      <c r="B26" s="13">
        <v>100802</v>
      </c>
      <c r="C26" s="13">
        <v>77579</v>
      </c>
      <c r="D26" s="13">
        <v>195668</v>
      </c>
      <c r="E26" s="13">
        <v>165638</v>
      </c>
      <c r="F26" s="14">
        <f t="shared" si="0"/>
        <v>-15.347425230492462</v>
      </c>
      <c r="G26" s="1"/>
      <c r="H26" s="1"/>
      <c r="I26" s="1"/>
    </row>
    <row r="27" spans="1:9" x14ac:dyDescent="0.25">
      <c r="A27" s="9" t="s">
        <v>41</v>
      </c>
      <c r="B27" s="10">
        <v>1</v>
      </c>
      <c r="C27" s="10">
        <v>0</v>
      </c>
      <c r="D27" s="10">
        <v>494</v>
      </c>
      <c r="E27" s="10">
        <v>237</v>
      </c>
      <c r="F27" s="19">
        <f t="shared" si="0"/>
        <v>-52.02429149797571</v>
      </c>
      <c r="G27" s="1"/>
      <c r="H27" s="1"/>
      <c r="I27" s="1"/>
    </row>
    <row r="28" spans="1:9" x14ac:dyDescent="0.25">
      <c r="A28" s="12" t="s">
        <v>42</v>
      </c>
      <c r="B28" s="13">
        <v>476441</v>
      </c>
      <c r="C28" s="13">
        <v>528191</v>
      </c>
      <c r="D28" s="13">
        <v>3032172</v>
      </c>
      <c r="E28" s="13">
        <v>3109943</v>
      </c>
      <c r="F28" s="14">
        <f t="shared" si="0"/>
        <v>2.5648610962702634</v>
      </c>
      <c r="G28" s="1"/>
      <c r="H28" s="1"/>
      <c r="I28" s="1"/>
    </row>
    <row r="29" spans="1:9" x14ac:dyDescent="0.25">
      <c r="A29" s="9" t="s">
        <v>43</v>
      </c>
      <c r="B29" s="10">
        <v>29650</v>
      </c>
      <c r="C29" s="10">
        <v>31731</v>
      </c>
      <c r="D29" s="10">
        <v>111261</v>
      </c>
      <c r="E29" s="10">
        <v>130092</v>
      </c>
      <c r="F29" s="11">
        <f t="shared" si="0"/>
        <v>16.925068083155821</v>
      </c>
      <c r="G29" s="1"/>
      <c r="H29" s="1"/>
      <c r="I29" s="1"/>
    </row>
    <row r="30" spans="1:9" x14ac:dyDescent="0.25">
      <c r="A30" s="12" t="s">
        <v>44</v>
      </c>
      <c r="B30" s="13">
        <v>2508</v>
      </c>
      <c r="C30" s="13">
        <v>1999</v>
      </c>
      <c r="D30" s="13">
        <v>11562</v>
      </c>
      <c r="E30" s="13">
        <v>11945</v>
      </c>
      <c r="F30" s="14">
        <f t="shared" si="0"/>
        <v>3.3125756789482779</v>
      </c>
      <c r="G30" s="1"/>
      <c r="H30" s="1"/>
      <c r="I30" s="1"/>
    </row>
    <row r="31" spans="1:9" x14ac:dyDescent="0.25">
      <c r="A31" s="9" t="s">
        <v>45</v>
      </c>
      <c r="B31" s="10">
        <v>226</v>
      </c>
      <c r="C31" s="10">
        <v>11260</v>
      </c>
      <c r="D31" s="10">
        <v>1809</v>
      </c>
      <c r="E31" s="10">
        <v>21743</v>
      </c>
      <c r="F31" s="11">
        <f t="shared" si="0"/>
        <v>1101.934770591487</v>
      </c>
      <c r="G31" s="1"/>
      <c r="H31" s="1"/>
      <c r="I31" s="1"/>
    </row>
    <row r="32" spans="1:9" x14ac:dyDescent="0.25">
      <c r="A32" s="12" t="s">
        <v>46</v>
      </c>
      <c r="B32" s="13">
        <v>102077</v>
      </c>
      <c r="C32" s="13">
        <v>117599</v>
      </c>
      <c r="D32" s="13">
        <v>438886</v>
      </c>
      <c r="E32" s="13">
        <v>536294</v>
      </c>
      <c r="F32" s="14">
        <f t="shared" si="0"/>
        <v>22.194373937651235</v>
      </c>
      <c r="G32" s="1"/>
      <c r="H32" s="1"/>
      <c r="I32" s="1"/>
    </row>
    <row r="33" spans="1:9" x14ac:dyDescent="0.25">
      <c r="A33" s="9" t="s">
        <v>47</v>
      </c>
      <c r="B33" s="10">
        <v>12606</v>
      </c>
      <c r="C33" s="10">
        <v>4970</v>
      </c>
      <c r="D33" s="10">
        <v>88575</v>
      </c>
      <c r="E33" s="10">
        <v>72728</v>
      </c>
      <c r="F33" s="11">
        <f t="shared" si="0"/>
        <v>-17.89105278012984</v>
      </c>
      <c r="G33" s="1"/>
      <c r="H33" s="1"/>
      <c r="I33" s="1"/>
    </row>
    <row r="34" spans="1:9" x14ac:dyDescent="0.25">
      <c r="A34" s="12" t="s">
        <v>172</v>
      </c>
      <c r="B34" s="13">
        <v>0</v>
      </c>
      <c r="C34" s="13">
        <v>0</v>
      </c>
      <c r="D34" s="13">
        <v>186</v>
      </c>
      <c r="E34" s="13">
        <v>92</v>
      </c>
      <c r="F34" s="14">
        <f t="shared" si="0"/>
        <v>-50.537634408602152</v>
      </c>
      <c r="G34" s="1"/>
      <c r="H34" s="1"/>
      <c r="I34" s="1"/>
    </row>
    <row r="35" spans="1:9" x14ac:dyDescent="0.25">
      <c r="A35" s="15" t="s">
        <v>48</v>
      </c>
      <c r="B35" s="16">
        <f>SUM(B7:B34)</f>
        <v>4371872</v>
      </c>
      <c r="C35" s="16">
        <f t="shared" ref="C35:E35" si="1">SUM(C7:C34)</f>
        <v>4395394</v>
      </c>
      <c r="D35" s="16">
        <f t="shared" si="1"/>
        <v>17201483</v>
      </c>
      <c r="E35" s="16">
        <f t="shared" si="1"/>
        <v>17555035</v>
      </c>
      <c r="F35" s="17">
        <f t="shared" ref="F35" si="2">((E35*100)/D35)-100</f>
        <v>2.0553576688707551</v>
      </c>
      <c r="G35" s="1"/>
      <c r="H35" s="1"/>
      <c r="I35" s="1"/>
    </row>
    <row r="36" spans="1:9" x14ac:dyDescent="0.25">
      <c r="A36" s="73" t="s">
        <v>126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78758</v>
      </c>
      <c r="C39" s="51">
        <f t="shared" si="4"/>
        <v>54933</v>
      </c>
      <c r="D39" s="51">
        <f>_xlfn.RANK.EQ(B39,$B$39:$B$66)+COUNTIF($B$39:$B$66,B39)-1</f>
        <v>17</v>
      </c>
      <c r="E39" s="50" t="str">
        <f t="shared" ref="E39:E66" si="6">INDEX($A$39:$B$66,MATCH(ROW()-38,$D$39:$D$66,0),1)</f>
        <v>BALEARES</v>
      </c>
      <c r="F39" s="50">
        <f>LOOKUP(E39,$A$39:$A$66,$B$39:$B$66)</f>
        <v>4353106</v>
      </c>
      <c r="G39" s="50">
        <f>LOOKUP(E39,$A$39:$A$66,$C$39:$C$66)</f>
        <v>4109185</v>
      </c>
    </row>
    <row r="40" spans="1:9" x14ac:dyDescent="0.25">
      <c r="A40" s="50" t="str">
        <f t="shared" si="5"/>
        <v>ALICANTE</v>
      </c>
      <c r="B40" s="51">
        <f t="shared" si="3"/>
        <v>104241</v>
      </c>
      <c r="C40" s="51">
        <f t="shared" si="4"/>
        <v>112135</v>
      </c>
      <c r="D40" s="51">
        <f t="shared" ref="D40:D66" si="7">_xlfn.RANK.EQ(B40,$B$39:$B$66)+COUNTIF($B$39:$B$66,B40)-1</f>
        <v>15</v>
      </c>
      <c r="E40" s="50" t="str">
        <f t="shared" si="6"/>
        <v>SANTA CRUZ DE TENERIFE</v>
      </c>
      <c r="F40" s="50">
        <f t="shared" ref="F40:F55" si="8">LOOKUP(E40,$A$39:$A$66,$B$39:$B$66)</f>
        <v>3109943</v>
      </c>
      <c r="G40" s="50">
        <f t="shared" ref="G40:G66" si="9">LOOKUP(E40,$A$39:$A$66,$C$39:$C$66)</f>
        <v>3032172</v>
      </c>
    </row>
    <row r="41" spans="1:9" x14ac:dyDescent="0.25">
      <c r="A41" s="50" t="str">
        <f t="shared" si="5"/>
        <v>ALMERÍA</v>
      </c>
      <c r="B41" s="51">
        <f t="shared" si="3"/>
        <v>450524</v>
      </c>
      <c r="C41" s="51">
        <f t="shared" si="4"/>
        <v>390128</v>
      </c>
      <c r="D41" s="51">
        <f t="shared" si="7"/>
        <v>8</v>
      </c>
      <c r="E41" s="50" t="str">
        <f t="shared" si="6"/>
        <v>BAHÍA DE ALGECIRAS</v>
      </c>
      <c r="F41" s="50">
        <f t="shared" si="8"/>
        <v>2856799</v>
      </c>
      <c r="G41" s="50">
        <f t="shared" si="9"/>
        <v>2929781</v>
      </c>
    </row>
    <row r="42" spans="1:9" x14ac:dyDescent="0.25">
      <c r="A42" s="50" t="str">
        <f t="shared" si="5"/>
        <v>AVILÉS</v>
      </c>
      <c r="B42" s="51">
        <f t="shared" si="3"/>
        <v>752</v>
      </c>
      <c r="C42" s="51">
        <f t="shared" si="4"/>
        <v>1688</v>
      </c>
      <c r="D42" s="51">
        <f t="shared" si="7"/>
        <v>24</v>
      </c>
      <c r="E42" s="50" t="str">
        <f t="shared" si="6"/>
        <v>BARCELONA</v>
      </c>
      <c r="F42" s="50">
        <f t="shared" si="8"/>
        <v>2115394</v>
      </c>
      <c r="G42" s="50">
        <f t="shared" si="9"/>
        <v>2059827</v>
      </c>
    </row>
    <row r="43" spans="1:9" x14ac:dyDescent="0.25">
      <c r="A43" s="50" t="str">
        <f t="shared" si="5"/>
        <v>BAHÍA DE ALGECIRAS</v>
      </c>
      <c r="B43" s="51">
        <f t="shared" si="3"/>
        <v>2856799</v>
      </c>
      <c r="C43" s="51">
        <f t="shared" si="4"/>
        <v>2929781</v>
      </c>
      <c r="D43" s="51">
        <f t="shared" si="7"/>
        <v>3</v>
      </c>
      <c r="E43" s="50" t="str">
        <f t="shared" si="6"/>
        <v>LAS PALMAS</v>
      </c>
      <c r="F43" s="50">
        <f t="shared" si="8"/>
        <v>1297238</v>
      </c>
      <c r="G43" s="50">
        <f t="shared" si="9"/>
        <v>1347869</v>
      </c>
    </row>
    <row r="44" spans="1:9" x14ac:dyDescent="0.25">
      <c r="A44" s="50" t="str">
        <f t="shared" si="5"/>
        <v>BAHÍA DE CÁDIZ</v>
      </c>
      <c r="B44" s="51">
        <f t="shared" si="3"/>
        <v>183207</v>
      </c>
      <c r="C44" s="51">
        <f t="shared" si="4"/>
        <v>175385</v>
      </c>
      <c r="D44" s="51">
        <f t="shared" si="7"/>
        <v>11</v>
      </c>
      <c r="E44" s="50" t="str">
        <f t="shared" si="6"/>
        <v>CEUTA</v>
      </c>
      <c r="F44" s="50">
        <f t="shared" si="8"/>
        <v>982597</v>
      </c>
      <c r="G44" s="50">
        <f t="shared" si="9"/>
        <v>1096020</v>
      </c>
    </row>
    <row r="45" spans="1:9" x14ac:dyDescent="0.25">
      <c r="A45" s="50" t="str">
        <f t="shared" si="5"/>
        <v>BALEARES</v>
      </c>
      <c r="B45" s="51">
        <f t="shared" si="3"/>
        <v>4353106</v>
      </c>
      <c r="C45" s="51">
        <f t="shared" si="4"/>
        <v>4109185</v>
      </c>
      <c r="D45" s="51">
        <f t="shared" si="7"/>
        <v>1</v>
      </c>
      <c r="E45" s="50" t="str">
        <f t="shared" si="6"/>
        <v>VALENCIA</v>
      </c>
      <c r="F45" s="50">
        <f t="shared" si="8"/>
        <v>536294</v>
      </c>
      <c r="G45" s="50">
        <f t="shared" si="9"/>
        <v>438886</v>
      </c>
    </row>
    <row r="46" spans="1:9" x14ac:dyDescent="0.25">
      <c r="A46" s="50" t="str">
        <f t="shared" si="5"/>
        <v>BARCELONA</v>
      </c>
      <c r="B46" s="51">
        <f t="shared" si="3"/>
        <v>2115394</v>
      </c>
      <c r="C46" s="51">
        <f t="shared" si="4"/>
        <v>2059827</v>
      </c>
      <c r="D46" s="51">
        <f t="shared" si="7"/>
        <v>4</v>
      </c>
      <c r="E46" s="50" t="str">
        <f t="shared" si="6"/>
        <v>ALMERÍA</v>
      </c>
      <c r="F46" s="50">
        <f t="shared" si="8"/>
        <v>450524</v>
      </c>
      <c r="G46" s="50">
        <f t="shared" si="9"/>
        <v>390128</v>
      </c>
    </row>
    <row r="47" spans="1:9" x14ac:dyDescent="0.25">
      <c r="A47" s="50" t="str">
        <f t="shared" si="5"/>
        <v>BILBAO</v>
      </c>
      <c r="B47" s="51">
        <f t="shared" si="3"/>
        <v>98134</v>
      </c>
      <c r="C47" s="51">
        <f t="shared" si="4"/>
        <v>100729</v>
      </c>
      <c r="D47" s="51">
        <f t="shared" si="7"/>
        <v>16</v>
      </c>
      <c r="E47" s="50" t="str">
        <f t="shared" si="6"/>
        <v>MELILLA</v>
      </c>
      <c r="F47" s="50">
        <f t="shared" si="8"/>
        <v>430078</v>
      </c>
      <c r="G47" s="50">
        <f t="shared" si="9"/>
        <v>444093</v>
      </c>
    </row>
    <row r="48" spans="1:9" x14ac:dyDescent="0.25">
      <c r="A48" s="50" t="str">
        <f t="shared" si="5"/>
        <v>CARTAGENA</v>
      </c>
      <c r="B48" s="51">
        <f t="shared" si="3"/>
        <v>116794</v>
      </c>
      <c r="C48" s="51">
        <f t="shared" si="4"/>
        <v>85045</v>
      </c>
      <c r="D48" s="51">
        <f t="shared" si="7"/>
        <v>14</v>
      </c>
      <c r="E48" s="50" t="str">
        <f t="shared" si="6"/>
        <v>MÁLAGA</v>
      </c>
      <c r="F48" s="50">
        <f t="shared" si="8"/>
        <v>399743</v>
      </c>
      <c r="G48" s="50">
        <f t="shared" si="9"/>
        <v>359987</v>
      </c>
    </row>
    <row r="49" spans="1:7" x14ac:dyDescent="0.25">
      <c r="A49" s="50" t="str">
        <f t="shared" si="5"/>
        <v>CASTELLÓN</v>
      </c>
      <c r="B49" s="51">
        <f t="shared" si="3"/>
        <v>411</v>
      </c>
      <c r="C49" s="51">
        <f t="shared" si="4"/>
        <v>0</v>
      </c>
      <c r="D49" s="51">
        <f t="shared" si="7"/>
        <v>25</v>
      </c>
      <c r="E49" s="50" t="str">
        <f t="shared" si="6"/>
        <v>BAHÍA DE CÁDIZ</v>
      </c>
      <c r="F49" s="50">
        <f t="shared" si="8"/>
        <v>183207</v>
      </c>
      <c r="G49" s="50">
        <f t="shared" si="9"/>
        <v>175385</v>
      </c>
    </row>
    <row r="50" spans="1:7" x14ac:dyDescent="0.25">
      <c r="A50" s="50" t="str">
        <f t="shared" si="5"/>
        <v>CEUTA</v>
      </c>
      <c r="B50" s="51">
        <f t="shared" si="3"/>
        <v>982597</v>
      </c>
      <c r="C50" s="51">
        <f t="shared" si="4"/>
        <v>1096020</v>
      </c>
      <c r="D50" s="51">
        <f t="shared" si="7"/>
        <v>6</v>
      </c>
      <c r="E50" s="50" t="str">
        <f t="shared" si="6"/>
        <v>MOTRIL</v>
      </c>
      <c r="F50" s="50">
        <f t="shared" si="8"/>
        <v>165638</v>
      </c>
      <c r="G50" s="50">
        <f t="shared" si="9"/>
        <v>195668</v>
      </c>
    </row>
    <row r="51" spans="1:7" x14ac:dyDescent="0.25">
      <c r="A51" s="50" t="str">
        <f t="shared" si="5"/>
        <v>FERROL-SAN CIBRAO</v>
      </c>
      <c r="B51" s="51">
        <f t="shared" si="3"/>
        <v>8348</v>
      </c>
      <c r="C51" s="51">
        <f t="shared" si="4"/>
        <v>8027</v>
      </c>
      <c r="D51" s="51">
        <f t="shared" si="7"/>
        <v>22</v>
      </c>
      <c r="E51" s="50" t="str">
        <f t="shared" si="6"/>
        <v>SANTANDER</v>
      </c>
      <c r="F51" s="50">
        <f t="shared" si="8"/>
        <v>130092</v>
      </c>
      <c r="G51" s="50">
        <f t="shared" si="9"/>
        <v>111261</v>
      </c>
    </row>
    <row r="52" spans="1:7" x14ac:dyDescent="0.25">
      <c r="A52" s="50" t="str">
        <f t="shared" si="5"/>
        <v>GIJÓN</v>
      </c>
      <c r="B52" s="51">
        <f t="shared" si="3"/>
        <v>7317</v>
      </c>
      <c r="C52" s="51">
        <f t="shared" si="4"/>
        <v>18126</v>
      </c>
      <c r="D52" s="51">
        <f t="shared" si="7"/>
        <v>23</v>
      </c>
      <c r="E52" s="50" t="str">
        <f t="shared" si="6"/>
        <v>CARTAGENA</v>
      </c>
      <c r="F52" s="50">
        <f t="shared" si="8"/>
        <v>116794</v>
      </c>
      <c r="G52" s="50">
        <f t="shared" si="9"/>
        <v>85045</v>
      </c>
    </row>
    <row r="53" spans="1:7" x14ac:dyDescent="0.25">
      <c r="A53" s="50" t="str">
        <f t="shared" si="5"/>
        <v>HUELVA</v>
      </c>
      <c r="B53" s="51">
        <f t="shared" si="3"/>
        <v>22882</v>
      </c>
      <c r="C53" s="51">
        <f t="shared" si="4"/>
        <v>27912</v>
      </c>
      <c r="D53" s="51">
        <f t="shared" si="7"/>
        <v>19</v>
      </c>
      <c r="E53" s="50" t="str">
        <f t="shared" si="6"/>
        <v>ALICANTE</v>
      </c>
      <c r="F53" s="50">
        <f t="shared" si="8"/>
        <v>104241</v>
      </c>
      <c r="G53" s="50">
        <f t="shared" si="9"/>
        <v>112135</v>
      </c>
    </row>
    <row r="54" spans="1:7" x14ac:dyDescent="0.25">
      <c r="A54" s="50" t="str">
        <f t="shared" si="5"/>
        <v>LAS PALMAS</v>
      </c>
      <c r="B54" s="51">
        <f t="shared" si="3"/>
        <v>1297238</v>
      </c>
      <c r="C54" s="51">
        <f t="shared" si="4"/>
        <v>1347869</v>
      </c>
      <c r="D54" s="51">
        <f t="shared" si="7"/>
        <v>5</v>
      </c>
      <c r="E54" s="50" t="str">
        <f t="shared" si="6"/>
        <v>BILBAO</v>
      </c>
      <c r="F54" s="50">
        <f t="shared" si="8"/>
        <v>98134</v>
      </c>
      <c r="G54" s="50">
        <f t="shared" si="9"/>
        <v>100729</v>
      </c>
    </row>
    <row r="55" spans="1:7" x14ac:dyDescent="0.25">
      <c r="A55" s="50" t="str">
        <f t="shared" si="5"/>
        <v>MÁLAGA</v>
      </c>
      <c r="B55" s="51">
        <f t="shared" si="3"/>
        <v>399743</v>
      </c>
      <c r="C55" s="51">
        <f t="shared" si="4"/>
        <v>359987</v>
      </c>
      <c r="D55" s="51">
        <f t="shared" si="7"/>
        <v>10</v>
      </c>
      <c r="E55" s="50" t="str">
        <f t="shared" si="6"/>
        <v>A CORUÑA</v>
      </c>
      <c r="F55" s="50">
        <f t="shared" si="8"/>
        <v>78758</v>
      </c>
      <c r="G55" s="50">
        <f t="shared" si="9"/>
        <v>54933</v>
      </c>
    </row>
    <row r="56" spans="1:7" x14ac:dyDescent="0.25">
      <c r="A56" s="50" t="str">
        <f t="shared" si="5"/>
        <v>MARÍN Y RÍA DE PONTEVEDRA</v>
      </c>
      <c r="B56" s="51">
        <f t="shared" si="3"/>
        <v>0</v>
      </c>
      <c r="C56" s="51">
        <f t="shared" si="4"/>
        <v>0</v>
      </c>
      <c r="D56" s="51">
        <f t="shared" si="7"/>
        <v>28</v>
      </c>
      <c r="E56" s="50" t="str">
        <f t="shared" si="6"/>
        <v>VIGO</v>
      </c>
      <c r="F56" s="50">
        <f t="shared" ref="F56:F66" si="10">LOOKUP(E56,$A$39:$A$66,$B$39:$B$66)</f>
        <v>72728</v>
      </c>
      <c r="G56" s="50">
        <f t="shared" si="9"/>
        <v>88575</v>
      </c>
    </row>
    <row r="57" spans="1:7" x14ac:dyDescent="0.25">
      <c r="A57" s="50" t="str">
        <f t="shared" si="5"/>
        <v>MELILLA</v>
      </c>
      <c r="B57" s="51">
        <f t="shared" si="3"/>
        <v>430078</v>
      </c>
      <c r="C57" s="51">
        <f t="shared" si="4"/>
        <v>444093</v>
      </c>
      <c r="D57" s="51">
        <f t="shared" si="7"/>
        <v>9</v>
      </c>
      <c r="E57" s="50" t="str">
        <f t="shared" si="6"/>
        <v>HUELVA</v>
      </c>
      <c r="F57" s="50">
        <f t="shared" si="10"/>
        <v>22882</v>
      </c>
      <c r="G57" s="50">
        <f t="shared" si="9"/>
        <v>27912</v>
      </c>
    </row>
    <row r="58" spans="1:7" x14ac:dyDescent="0.25">
      <c r="A58" s="50" t="str">
        <f t="shared" si="5"/>
        <v>MOTRIL</v>
      </c>
      <c r="B58" s="51">
        <f t="shared" si="3"/>
        <v>165638</v>
      </c>
      <c r="C58" s="51">
        <f t="shared" si="4"/>
        <v>195668</v>
      </c>
      <c r="D58" s="51">
        <f t="shared" si="7"/>
        <v>12</v>
      </c>
      <c r="E58" s="50" t="str">
        <f t="shared" si="6"/>
        <v>TARRAGONA</v>
      </c>
      <c r="F58" s="50">
        <f t="shared" si="10"/>
        <v>21743</v>
      </c>
      <c r="G58" s="50">
        <f t="shared" si="9"/>
        <v>1809</v>
      </c>
    </row>
    <row r="59" spans="1:7" x14ac:dyDescent="0.25">
      <c r="A59" s="50" t="str">
        <f t="shared" si="5"/>
        <v>PASAIA</v>
      </c>
      <c r="B59" s="51">
        <f t="shared" si="3"/>
        <v>237</v>
      </c>
      <c r="C59" s="51">
        <f t="shared" si="4"/>
        <v>494</v>
      </c>
      <c r="D59" s="51">
        <f t="shared" si="7"/>
        <v>26</v>
      </c>
      <c r="E59" s="50" t="str">
        <f t="shared" si="6"/>
        <v>SEVILLA</v>
      </c>
      <c r="F59" s="50">
        <f t="shared" si="10"/>
        <v>11945</v>
      </c>
      <c r="G59" s="50">
        <f t="shared" si="9"/>
        <v>11562</v>
      </c>
    </row>
    <row r="60" spans="1:7" x14ac:dyDescent="0.25">
      <c r="A60" s="50" t="str">
        <f t="shared" si="5"/>
        <v>SANTA CRUZ DE TENERIFE</v>
      </c>
      <c r="B60" s="51">
        <f t="shared" si="3"/>
        <v>3109943</v>
      </c>
      <c r="C60" s="51">
        <f t="shared" si="4"/>
        <v>3032172</v>
      </c>
      <c r="D60" s="51">
        <f t="shared" si="7"/>
        <v>2</v>
      </c>
      <c r="E60" s="50" t="str">
        <f t="shared" si="6"/>
        <v>FERROL-SAN CIBRAO</v>
      </c>
      <c r="F60" s="50">
        <f t="shared" si="10"/>
        <v>8348</v>
      </c>
      <c r="G60" s="50">
        <f t="shared" si="9"/>
        <v>8027</v>
      </c>
    </row>
    <row r="61" spans="1:7" x14ac:dyDescent="0.25">
      <c r="A61" s="50" t="str">
        <f t="shared" si="5"/>
        <v>SANTANDER</v>
      </c>
      <c r="B61" s="51">
        <f t="shared" si="3"/>
        <v>130092</v>
      </c>
      <c r="C61" s="51">
        <f t="shared" si="4"/>
        <v>111261</v>
      </c>
      <c r="D61" s="51">
        <f t="shared" si="7"/>
        <v>13</v>
      </c>
      <c r="E61" s="50" t="str">
        <f t="shared" si="6"/>
        <v>GIJÓN</v>
      </c>
      <c r="F61" s="50">
        <f t="shared" si="10"/>
        <v>7317</v>
      </c>
      <c r="G61" s="50">
        <f t="shared" si="9"/>
        <v>18126</v>
      </c>
    </row>
    <row r="62" spans="1:7" x14ac:dyDescent="0.25">
      <c r="A62" s="50" t="str">
        <f t="shared" si="5"/>
        <v>SEVILLA</v>
      </c>
      <c r="B62" s="51">
        <f t="shared" si="3"/>
        <v>11945</v>
      </c>
      <c r="C62" s="51">
        <f t="shared" si="4"/>
        <v>11562</v>
      </c>
      <c r="D62" s="51">
        <f t="shared" si="7"/>
        <v>21</v>
      </c>
      <c r="E62" s="50" t="str">
        <f t="shared" si="6"/>
        <v>AVILÉS</v>
      </c>
      <c r="F62" s="50">
        <f t="shared" si="10"/>
        <v>752</v>
      </c>
      <c r="G62" s="50">
        <f t="shared" si="9"/>
        <v>1688</v>
      </c>
    </row>
    <row r="63" spans="1:7" x14ac:dyDescent="0.25">
      <c r="A63" s="50" t="str">
        <f t="shared" si="5"/>
        <v>TARRAGONA</v>
      </c>
      <c r="B63" s="51">
        <f t="shared" si="3"/>
        <v>21743</v>
      </c>
      <c r="C63" s="51">
        <f t="shared" si="4"/>
        <v>1809</v>
      </c>
      <c r="D63" s="51">
        <f t="shared" si="7"/>
        <v>20</v>
      </c>
      <c r="E63" s="50" t="str">
        <f t="shared" si="6"/>
        <v>CASTELLÓN</v>
      </c>
      <c r="F63" s="50">
        <f t="shared" si="10"/>
        <v>411</v>
      </c>
      <c r="G63" s="50">
        <f t="shared" si="9"/>
        <v>0</v>
      </c>
    </row>
    <row r="64" spans="1:7" x14ac:dyDescent="0.25">
      <c r="A64" s="50" t="str">
        <f t="shared" si="5"/>
        <v>VALENCIA</v>
      </c>
      <c r="B64" s="51">
        <f t="shared" si="3"/>
        <v>536294</v>
      </c>
      <c r="C64" s="51">
        <f t="shared" si="4"/>
        <v>438886</v>
      </c>
      <c r="D64" s="51">
        <f t="shared" si="7"/>
        <v>7</v>
      </c>
      <c r="E64" s="50" t="str">
        <f t="shared" si="6"/>
        <v>PASAIA</v>
      </c>
      <c r="F64" s="50">
        <f t="shared" si="10"/>
        <v>237</v>
      </c>
      <c r="G64" s="50">
        <f t="shared" si="9"/>
        <v>494</v>
      </c>
    </row>
    <row r="65" spans="1:7" x14ac:dyDescent="0.25">
      <c r="A65" s="50" t="str">
        <f t="shared" si="5"/>
        <v>VIGO</v>
      </c>
      <c r="B65" s="51">
        <f t="shared" si="3"/>
        <v>72728</v>
      </c>
      <c r="C65" s="51">
        <f t="shared" si="4"/>
        <v>88575</v>
      </c>
      <c r="D65" s="51">
        <f t="shared" si="7"/>
        <v>18</v>
      </c>
      <c r="E65" s="50" t="str">
        <f t="shared" si="6"/>
        <v>VILAGARCÍA</v>
      </c>
      <c r="F65" s="50">
        <f t="shared" si="10"/>
        <v>92</v>
      </c>
      <c r="G65" s="50">
        <f t="shared" si="9"/>
        <v>186</v>
      </c>
    </row>
    <row r="66" spans="1:7" x14ac:dyDescent="0.25">
      <c r="A66" s="50" t="str">
        <f t="shared" si="5"/>
        <v>VILAGARCÍA</v>
      </c>
      <c r="B66" s="51">
        <f t="shared" si="3"/>
        <v>92</v>
      </c>
      <c r="C66" s="51">
        <f t="shared" si="4"/>
        <v>186</v>
      </c>
      <c r="D66" s="51">
        <f t="shared" si="7"/>
        <v>27</v>
      </c>
      <c r="E66" s="50" t="str">
        <f t="shared" si="6"/>
        <v>MARÍN Y RÍA DE PONTEVEDRA</v>
      </c>
      <c r="F66" s="50">
        <f t="shared" si="10"/>
        <v>0</v>
      </c>
      <c r="G66" s="50">
        <f t="shared" si="9"/>
        <v>0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L68"/>
  <sheetViews>
    <sheetView workbookViewId="0">
      <selection activeCell="G38" sqref="G38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154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julio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10">
        <v>7458</v>
      </c>
      <c r="C7" s="10">
        <v>3996</v>
      </c>
      <c r="D7" s="10">
        <v>54933</v>
      </c>
      <c r="E7" s="10">
        <v>78758</v>
      </c>
      <c r="F7" s="11">
        <f>((E7*100)/D7)-100</f>
        <v>43.37101560082283</v>
      </c>
      <c r="G7" s="1"/>
      <c r="H7" s="1"/>
      <c r="I7" s="1"/>
    </row>
    <row r="8" spans="1:12" x14ac:dyDescent="0.25">
      <c r="A8" s="12" t="s">
        <v>31</v>
      </c>
      <c r="B8" s="13">
        <v>6714</v>
      </c>
      <c r="C8" s="13">
        <v>220</v>
      </c>
      <c r="D8" s="13">
        <v>36743</v>
      </c>
      <c r="E8" s="13">
        <v>39009</v>
      </c>
      <c r="F8" s="14">
        <f t="shared" ref="F8:F34" si="0">((E8*100)/D8)-100</f>
        <v>6.1671610919086675</v>
      </c>
      <c r="G8" s="1"/>
      <c r="H8" s="1"/>
      <c r="I8" s="1"/>
    </row>
    <row r="9" spans="1:12" x14ac:dyDescent="0.25">
      <c r="A9" s="9" t="s">
        <v>164</v>
      </c>
      <c r="B9" s="10">
        <v>4973</v>
      </c>
      <c r="C9" s="10">
        <v>3587</v>
      </c>
      <c r="D9" s="10">
        <v>11115</v>
      </c>
      <c r="E9" s="10">
        <v>17093</v>
      </c>
      <c r="F9" s="11">
        <f t="shared" si="0"/>
        <v>53.783175888439047</v>
      </c>
      <c r="G9" s="1"/>
      <c r="H9" s="1"/>
      <c r="I9" s="1"/>
    </row>
    <row r="10" spans="1:12" x14ac:dyDescent="0.25">
      <c r="A10" s="12" t="s">
        <v>166</v>
      </c>
      <c r="B10" s="13">
        <v>851</v>
      </c>
      <c r="C10" s="13">
        <v>752</v>
      </c>
      <c r="D10" s="13">
        <v>1688</v>
      </c>
      <c r="E10" s="13">
        <v>752</v>
      </c>
      <c r="F10" s="18">
        <f t="shared" si="0"/>
        <v>-55.450236966824647</v>
      </c>
      <c r="G10" s="1"/>
      <c r="H10" s="1"/>
      <c r="I10" s="1"/>
    </row>
    <row r="11" spans="1:12" x14ac:dyDescent="0.25">
      <c r="A11" s="9" t="s">
        <v>167</v>
      </c>
      <c r="B11" s="10">
        <v>0</v>
      </c>
      <c r="C11" s="10">
        <v>0</v>
      </c>
      <c r="D11" s="10">
        <v>0</v>
      </c>
      <c r="E11" s="10">
        <v>0</v>
      </c>
      <c r="F11" s="11"/>
      <c r="G11" s="1"/>
      <c r="H11" s="1"/>
      <c r="I11" s="1"/>
    </row>
    <row r="12" spans="1:12" x14ac:dyDescent="0.25">
      <c r="A12" s="12" t="s">
        <v>168</v>
      </c>
      <c r="B12" s="13">
        <v>31965</v>
      </c>
      <c r="C12" s="13">
        <v>32724</v>
      </c>
      <c r="D12" s="13">
        <v>163705</v>
      </c>
      <c r="E12" s="13">
        <v>170602</v>
      </c>
      <c r="F12" s="14">
        <f t="shared" si="0"/>
        <v>4.2130661861274916</v>
      </c>
      <c r="G12" s="1"/>
      <c r="H12" s="1"/>
      <c r="I12" s="1"/>
    </row>
    <row r="13" spans="1:12" x14ac:dyDescent="0.25">
      <c r="A13" s="9" t="s">
        <v>32</v>
      </c>
      <c r="B13" s="10">
        <v>274323</v>
      </c>
      <c r="C13" s="10">
        <v>311446</v>
      </c>
      <c r="D13" s="10">
        <v>1003767</v>
      </c>
      <c r="E13" s="10">
        <v>1066768</v>
      </c>
      <c r="F13" s="11">
        <f t="shared" si="0"/>
        <v>6.276456588032886</v>
      </c>
      <c r="G13" s="1"/>
      <c r="H13" s="1"/>
      <c r="I13" s="1"/>
    </row>
    <row r="14" spans="1:12" x14ac:dyDescent="0.25">
      <c r="A14" s="12" t="s">
        <v>33</v>
      </c>
      <c r="B14" s="13">
        <v>361426</v>
      </c>
      <c r="C14" s="13">
        <v>319132</v>
      </c>
      <c r="D14" s="13">
        <v>1379300</v>
      </c>
      <c r="E14" s="13">
        <v>1361569</v>
      </c>
      <c r="F14" s="14">
        <f t="shared" si="0"/>
        <v>-1.2855071413035546</v>
      </c>
      <c r="G14" s="1"/>
      <c r="H14" s="1"/>
      <c r="I14" s="1"/>
    </row>
    <row r="15" spans="1:12" x14ac:dyDescent="0.25">
      <c r="A15" s="9" t="s">
        <v>34</v>
      </c>
      <c r="B15" s="10">
        <v>6895</v>
      </c>
      <c r="C15" s="10">
        <v>5675</v>
      </c>
      <c r="D15" s="10">
        <v>49481</v>
      </c>
      <c r="E15" s="10">
        <v>43404</v>
      </c>
      <c r="F15" s="11">
        <f t="shared" si="0"/>
        <v>-12.281481780885599</v>
      </c>
      <c r="G15" s="1"/>
      <c r="H15" s="1"/>
      <c r="I15" s="1"/>
    </row>
    <row r="16" spans="1:12" x14ac:dyDescent="0.25">
      <c r="A16" s="12" t="s">
        <v>35</v>
      </c>
      <c r="B16" s="13">
        <v>20731</v>
      </c>
      <c r="C16" s="13">
        <v>24959</v>
      </c>
      <c r="D16" s="13">
        <v>85045</v>
      </c>
      <c r="E16" s="13">
        <v>116794</v>
      </c>
      <c r="F16" s="14">
        <f t="shared" si="0"/>
        <v>37.332000705508847</v>
      </c>
      <c r="G16" s="1"/>
      <c r="H16" s="1"/>
      <c r="I16" s="1"/>
    </row>
    <row r="17" spans="1:9" x14ac:dyDescent="0.25">
      <c r="A17" s="9" t="s">
        <v>169</v>
      </c>
      <c r="B17" s="10">
        <v>0</v>
      </c>
      <c r="C17" s="10">
        <v>0</v>
      </c>
      <c r="D17" s="10">
        <v>0</v>
      </c>
      <c r="E17" s="10">
        <v>411</v>
      </c>
      <c r="F17" s="11"/>
      <c r="G17" s="1"/>
      <c r="H17" s="1"/>
      <c r="I17" s="1"/>
    </row>
    <row r="18" spans="1:9" x14ac:dyDescent="0.25">
      <c r="A18" s="12" t="s">
        <v>36</v>
      </c>
      <c r="B18" s="13">
        <v>3329</v>
      </c>
      <c r="C18" s="13">
        <v>4039</v>
      </c>
      <c r="D18" s="13">
        <v>7933</v>
      </c>
      <c r="E18" s="13">
        <v>6549</v>
      </c>
      <c r="F18" s="14">
        <f t="shared" si="0"/>
        <v>-17.446111181142058</v>
      </c>
      <c r="G18" s="1"/>
      <c r="H18" s="1"/>
      <c r="I18" s="1"/>
    </row>
    <row r="19" spans="1:9" x14ac:dyDescent="0.25">
      <c r="A19" s="9" t="s">
        <v>37</v>
      </c>
      <c r="B19" s="10">
        <v>1119</v>
      </c>
      <c r="C19" s="10">
        <v>1844</v>
      </c>
      <c r="D19" s="10">
        <v>8027</v>
      </c>
      <c r="E19" s="10">
        <v>8348</v>
      </c>
      <c r="F19" s="11">
        <f t="shared" si="0"/>
        <v>3.999003363647688</v>
      </c>
      <c r="G19" s="1"/>
      <c r="H19" s="1"/>
      <c r="I19" s="1"/>
    </row>
    <row r="20" spans="1:9" x14ac:dyDescent="0.25">
      <c r="A20" s="12" t="s">
        <v>170</v>
      </c>
      <c r="B20" s="13">
        <v>664</v>
      </c>
      <c r="C20" s="13">
        <v>517</v>
      </c>
      <c r="D20" s="13">
        <v>18063</v>
      </c>
      <c r="E20" s="13">
        <v>7306</v>
      </c>
      <c r="F20" s="14">
        <f t="shared" si="0"/>
        <v>-59.552676742512318</v>
      </c>
      <c r="G20" s="1"/>
      <c r="H20" s="1"/>
      <c r="I20" s="1"/>
    </row>
    <row r="21" spans="1:9" x14ac:dyDescent="0.25">
      <c r="A21" s="9" t="s">
        <v>38</v>
      </c>
      <c r="B21" s="10">
        <v>2541</v>
      </c>
      <c r="C21" s="10">
        <v>0</v>
      </c>
      <c r="D21" s="10">
        <v>7988</v>
      </c>
      <c r="E21" s="10">
        <v>2281</v>
      </c>
      <c r="F21" s="19">
        <f t="shared" si="0"/>
        <v>-71.444667000500743</v>
      </c>
      <c r="G21" s="1"/>
      <c r="H21" s="1"/>
      <c r="I21" s="1"/>
    </row>
    <row r="22" spans="1:9" x14ac:dyDescent="0.25">
      <c r="A22" s="12" t="s">
        <v>59</v>
      </c>
      <c r="B22" s="13">
        <v>27451</v>
      </c>
      <c r="C22" s="13">
        <v>14017</v>
      </c>
      <c r="D22" s="13">
        <v>633583</v>
      </c>
      <c r="E22" s="13">
        <v>576644</v>
      </c>
      <c r="F22" s="14">
        <f t="shared" si="0"/>
        <v>-8.9868257197557426</v>
      </c>
      <c r="G22" s="1"/>
      <c r="H22" s="1"/>
      <c r="I22" s="1"/>
    </row>
    <row r="23" spans="1:9" x14ac:dyDescent="0.25">
      <c r="A23" s="9" t="s">
        <v>171</v>
      </c>
      <c r="B23" s="10">
        <v>39204</v>
      </c>
      <c r="C23" s="10">
        <v>36102</v>
      </c>
      <c r="D23" s="10">
        <v>209902</v>
      </c>
      <c r="E23" s="10">
        <v>237986</v>
      </c>
      <c r="F23" s="11">
        <f t="shared" si="0"/>
        <v>13.379577135996797</v>
      </c>
      <c r="G23" s="1"/>
      <c r="H23" s="1"/>
      <c r="I23" s="1"/>
    </row>
    <row r="24" spans="1:9" x14ac:dyDescent="0.25">
      <c r="A24" s="12" t="s">
        <v>173</v>
      </c>
      <c r="B24" s="13">
        <v>0</v>
      </c>
      <c r="C24" s="13">
        <v>0</v>
      </c>
      <c r="D24" s="13">
        <v>0</v>
      </c>
      <c r="E24" s="13">
        <v>0</v>
      </c>
      <c r="F24" s="18"/>
      <c r="G24" s="1"/>
      <c r="H24" s="1"/>
      <c r="I24" s="1"/>
    </row>
    <row r="25" spans="1:9" x14ac:dyDescent="0.25">
      <c r="A25" s="9" t="s">
        <v>39</v>
      </c>
      <c r="B25" s="10">
        <v>0</v>
      </c>
      <c r="C25" s="10">
        <v>0</v>
      </c>
      <c r="D25" s="10">
        <v>0</v>
      </c>
      <c r="E25" s="10">
        <v>0</v>
      </c>
      <c r="F25" s="11"/>
      <c r="G25" s="1"/>
      <c r="H25" s="1"/>
      <c r="I25" s="1"/>
    </row>
    <row r="26" spans="1:9" x14ac:dyDescent="0.25">
      <c r="A26" s="12" t="s">
        <v>40</v>
      </c>
      <c r="B26" s="13">
        <v>0</v>
      </c>
      <c r="C26" s="13">
        <v>179</v>
      </c>
      <c r="D26" s="13">
        <v>2386</v>
      </c>
      <c r="E26" s="13">
        <v>1858</v>
      </c>
      <c r="F26" s="14">
        <f t="shared" si="0"/>
        <v>-22.129086336965628</v>
      </c>
      <c r="G26" s="1"/>
      <c r="H26" s="1"/>
      <c r="I26" s="1"/>
    </row>
    <row r="27" spans="1:9" x14ac:dyDescent="0.25">
      <c r="A27" s="9" t="s">
        <v>41</v>
      </c>
      <c r="B27" s="10">
        <v>0</v>
      </c>
      <c r="C27" s="10">
        <v>0</v>
      </c>
      <c r="D27" s="10">
        <v>486</v>
      </c>
      <c r="E27" s="10">
        <v>230</v>
      </c>
      <c r="F27" s="19">
        <f t="shared" si="0"/>
        <v>-52.674897119341566</v>
      </c>
      <c r="G27" s="1"/>
      <c r="H27" s="1"/>
      <c r="I27" s="1"/>
    </row>
    <row r="28" spans="1:9" x14ac:dyDescent="0.25">
      <c r="A28" s="12" t="s">
        <v>42</v>
      </c>
      <c r="B28" s="13">
        <v>28351</v>
      </c>
      <c r="C28" s="13">
        <v>10622</v>
      </c>
      <c r="D28" s="13">
        <v>476435</v>
      </c>
      <c r="E28" s="13">
        <v>408843</v>
      </c>
      <c r="F28" s="14">
        <f t="shared" si="0"/>
        <v>-14.187034957549301</v>
      </c>
      <c r="G28" s="1"/>
      <c r="H28" s="1"/>
      <c r="I28" s="1"/>
    </row>
    <row r="29" spans="1:9" x14ac:dyDescent="0.25">
      <c r="A29" s="9" t="s">
        <v>43</v>
      </c>
      <c r="B29" s="10">
        <v>398</v>
      </c>
      <c r="C29" s="10">
        <v>2052</v>
      </c>
      <c r="D29" s="10">
        <v>1699</v>
      </c>
      <c r="E29" s="10">
        <v>10268</v>
      </c>
      <c r="F29" s="11">
        <f t="shared" si="0"/>
        <v>504.35550323719838</v>
      </c>
      <c r="G29" s="1"/>
      <c r="H29" s="1"/>
      <c r="I29" s="1"/>
    </row>
    <row r="30" spans="1:9" x14ac:dyDescent="0.25">
      <c r="A30" s="12" t="s">
        <v>44</v>
      </c>
      <c r="B30" s="13">
        <v>2508</v>
      </c>
      <c r="C30" s="13">
        <v>1999</v>
      </c>
      <c r="D30" s="13">
        <v>11562</v>
      </c>
      <c r="E30" s="13">
        <v>11945</v>
      </c>
      <c r="F30" s="14">
        <f t="shared" si="0"/>
        <v>3.3125756789482779</v>
      </c>
      <c r="G30" s="1"/>
      <c r="H30" s="1"/>
      <c r="I30" s="1"/>
    </row>
    <row r="31" spans="1:9" x14ac:dyDescent="0.25">
      <c r="A31" s="9" t="s">
        <v>45</v>
      </c>
      <c r="B31" s="10">
        <v>226</v>
      </c>
      <c r="C31" s="10">
        <v>11260</v>
      </c>
      <c r="D31" s="10">
        <v>1809</v>
      </c>
      <c r="E31" s="10">
        <v>21734</v>
      </c>
      <c r="F31" s="11">
        <f t="shared" si="0"/>
        <v>1101.4372581536761</v>
      </c>
      <c r="G31" s="1"/>
      <c r="H31" s="1"/>
      <c r="I31" s="1"/>
    </row>
    <row r="32" spans="1:9" x14ac:dyDescent="0.25">
      <c r="A32" s="12" t="s">
        <v>46</v>
      </c>
      <c r="B32" s="13">
        <v>38439</v>
      </c>
      <c r="C32" s="13">
        <v>35148</v>
      </c>
      <c r="D32" s="13">
        <v>177618</v>
      </c>
      <c r="E32" s="13">
        <v>185373</v>
      </c>
      <c r="F32" s="14">
        <f t="shared" si="0"/>
        <v>4.3661115427490387</v>
      </c>
      <c r="G32" s="1"/>
      <c r="H32" s="1"/>
      <c r="I32" s="1"/>
    </row>
    <row r="33" spans="1:9" x14ac:dyDescent="0.25">
      <c r="A33" s="9" t="s">
        <v>47</v>
      </c>
      <c r="B33" s="10">
        <v>12493</v>
      </c>
      <c r="C33" s="10">
        <v>4970</v>
      </c>
      <c r="D33" s="10">
        <v>88451</v>
      </c>
      <c r="E33" s="10">
        <v>72728</v>
      </c>
      <c r="F33" s="11">
        <f t="shared" si="0"/>
        <v>-17.775943742863276</v>
      </c>
      <c r="G33" s="1"/>
      <c r="H33" s="1"/>
      <c r="I33" s="1"/>
    </row>
    <row r="34" spans="1:9" x14ac:dyDescent="0.25">
      <c r="A34" s="12" t="s">
        <v>172</v>
      </c>
      <c r="B34" s="13">
        <v>0</v>
      </c>
      <c r="C34" s="13">
        <v>0</v>
      </c>
      <c r="D34" s="13">
        <v>186</v>
      </c>
      <c r="E34" s="13">
        <v>92</v>
      </c>
      <c r="F34" s="14">
        <f t="shared" si="0"/>
        <v>-50.537634408602152</v>
      </c>
      <c r="G34" s="1"/>
      <c r="H34" s="1"/>
      <c r="I34" s="1"/>
    </row>
    <row r="35" spans="1:9" x14ac:dyDescent="0.25">
      <c r="A35" s="15" t="s">
        <v>48</v>
      </c>
      <c r="B35" s="16">
        <f>SUM(B7:B34)</f>
        <v>872059</v>
      </c>
      <c r="C35" s="16">
        <f t="shared" ref="C35:E35" si="1">SUM(C7:C34)</f>
        <v>825240</v>
      </c>
      <c r="D35" s="16">
        <f t="shared" si="1"/>
        <v>4431905</v>
      </c>
      <c r="E35" s="16">
        <f t="shared" si="1"/>
        <v>4447345</v>
      </c>
      <c r="F35" s="17">
        <f t="shared" ref="F35" si="2">((E35*100)/D35)-100</f>
        <v>0.34838291885769479</v>
      </c>
      <c r="G35" s="1"/>
      <c r="H35" s="1"/>
      <c r="I35" s="1"/>
    </row>
    <row r="36" spans="1:9" x14ac:dyDescent="0.25">
      <c r="A36" s="73" t="s">
        <v>127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78758</v>
      </c>
      <c r="C39" s="51">
        <f t="shared" si="4"/>
        <v>54933</v>
      </c>
      <c r="D39" s="51">
        <f>_xlfn.RANK.EQ(B39,$B$39:$B$66)+COUNTIF($B$39:$B$66,B39)-1</f>
        <v>9</v>
      </c>
      <c r="E39" s="50" t="str">
        <f t="shared" ref="E39:E66" si="6">INDEX($A$39:$B$66,MATCH(ROW()-38,$D$39:$D$66,0),1)</f>
        <v>BARCELONA</v>
      </c>
      <c r="F39" s="50">
        <f>LOOKUP(E39,$A$39:$A$66,$B$39:$B$66)</f>
        <v>1361569</v>
      </c>
      <c r="G39" s="50">
        <f>LOOKUP(E39,$A$39:$A$66,$C$39:$C$66)</f>
        <v>1379300</v>
      </c>
    </row>
    <row r="40" spans="1:9" x14ac:dyDescent="0.25">
      <c r="A40" s="50" t="str">
        <f t="shared" si="5"/>
        <v>ALICANTE</v>
      </c>
      <c r="B40" s="51">
        <f t="shared" si="3"/>
        <v>39009</v>
      </c>
      <c r="C40" s="51">
        <f t="shared" si="4"/>
        <v>36743</v>
      </c>
      <c r="D40" s="51">
        <f t="shared" ref="D40:D66" si="7">_xlfn.RANK.EQ(B40,$B$39:$B$66)+COUNTIF($B$39:$B$66,B40)-1</f>
        <v>12</v>
      </c>
      <c r="E40" s="50" t="str">
        <f t="shared" si="6"/>
        <v>BALEARES</v>
      </c>
      <c r="F40" s="50">
        <f t="shared" ref="F40:F55" si="8">LOOKUP(E40,$A$39:$A$66,$B$39:$B$66)</f>
        <v>1066768</v>
      </c>
      <c r="G40" s="50">
        <f t="shared" ref="G40:G66" si="9">LOOKUP(E40,$A$39:$A$66,$C$39:$C$66)</f>
        <v>1003767</v>
      </c>
    </row>
    <row r="41" spans="1:9" x14ac:dyDescent="0.25">
      <c r="A41" s="50" t="str">
        <f t="shared" si="5"/>
        <v>ALMERÍA</v>
      </c>
      <c r="B41" s="51">
        <f t="shared" si="3"/>
        <v>17093</v>
      </c>
      <c r="C41" s="51">
        <f t="shared" si="4"/>
        <v>11115</v>
      </c>
      <c r="D41" s="51">
        <f t="shared" si="7"/>
        <v>14</v>
      </c>
      <c r="E41" s="50" t="str">
        <f t="shared" si="6"/>
        <v>LAS PALMAS</v>
      </c>
      <c r="F41" s="50">
        <f t="shared" si="8"/>
        <v>576644</v>
      </c>
      <c r="G41" s="50">
        <f t="shared" si="9"/>
        <v>633583</v>
      </c>
    </row>
    <row r="42" spans="1:9" x14ac:dyDescent="0.25">
      <c r="A42" s="50" t="str">
        <f t="shared" si="5"/>
        <v>AVILÉS</v>
      </c>
      <c r="B42" s="51">
        <f t="shared" si="3"/>
        <v>752</v>
      </c>
      <c r="C42" s="51">
        <f t="shared" si="4"/>
        <v>1688</v>
      </c>
      <c r="D42" s="51">
        <f t="shared" si="7"/>
        <v>22</v>
      </c>
      <c r="E42" s="50" t="str">
        <f t="shared" si="6"/>
        <v>SANTA CRUZ DE TENERIFE</v>
      </c>
      <c r="F42" s="50">
        <f t="shared" si="8"/>
        <v>408843</v>
      </c>
      <c r="G42" s="50">
        <f t="shared" si="9"/>
        <v>476435</v>
      </c>
    </row>
    <row r="43" spans="1:9" x14ac:dyDescent="0.25">
      <c r="A43" s="50" t="str">
        <f t="shared" si="5"/>
        <v>BAHÍA DE ALGECIRAS</v>
      </c>
      <c r="B43" s="51">
        <f t="shared" si="3"/>
        <v>0</v>
      </c>
      <c r="C43" s="51">
        <f t="shared" si="4"/>
        <v>0</v>
      </c>
      <c r="D43" s="51">
        <f t="shared" si="7"/>
        <v>28</v>
      </c>
      <c r="E43" s="50" t="str">
        <f t="shared" si="6"/>
        <v>MÁLAGA</v>
      </c>
      <c r="F43" s="50">
        <f t="shared" si="8"/>
        <v>237986</v>
      </c>
      <c r="G43" s="50">
        <f t="shared" si="9"/>
        <v>209902</v>
      </c>
    </row>
    <row r="44" spans="1:9" x14ac:dyDescent="0.25">
      <c r="A44" s="50" t="str">
        <f t="shared" si="5"/>
        <v>BAHÍA DE CÁDIZ</v>
      </c>
      <c r="B44" s="51">
        <f t="shared" si="3"/>
        <v>170602</v>
      </c>
      <c r="C44" s="51">
        <f t="shared" si="4"/>
        <v>163705</v>
      </c>
      <c r="D44" s="51">
        <f t="shared" si="7"/>
        <v>7</v>
      </c>
      <c r="E44" s="50" t="str">
        <f t="shared" si="6"/>
        <v>VALENCIA</v>
      </c>
      <c r="F44" s="50">
        <f t="shared" si="8"/>
        <v>185373</v>
      </c>
      <c r="G44" s="50">
        <f t="shared" si="9"/>
        <v>177618</v>
      </c>
    </row>
    <row r="45" spans="1:9" x14ac:dyDescent="0.25">
      <c r="A45" s="50" t="str">
        <f t="shared" si="5"/>
        <v>BALEARES</v>
      </c>
      <c r="B45" s="51">
        <f t="shared" si="3"/>
        <v>1066768</v>
      </c>
      <c r="C45" s="51">
        <f t="shared" si="4"/>
        <v>1003767</v>
      </c>
      <c r="D45" s="51">
        <f t="shared" si="7"/>
        <v>2</v>
      </c>
      <c r="E45" s="50" t="str">
        <f t="shared" si="6"/>
        <v>BAHÍA DE CÁDIZ</v>
      </c>
      <c r="F45" s="50">
        <f t="shared" si="8"/>
        <v>170602</v>
      </c>
      <c r="G45" s="50">
        <f t="shared" si="9"/>
        <v>163705</v>
      </c>
    </row>
    <row r="46" spans="1:9" x14ac:dyDescent="0.25">
      <c r="A46" s="50" t="str">
        <f t="shared" si="5"/>
        <v>BARCELONA</v>
      </c>
      <c r="B46" s="51">
        <f t="shared" si="3"/>
        <v>1361569</v>
      </c>
      <c r="C46" s="51">
        <f t="shared" si="4"/>
        <v>1379300</v>
      </c>
      <c r="D46" s="51">
        <f t="shared" si="7"/>
        <v>1</v>
      </c>
      <c r="E46" s="50" t="str">
        <f t="shared" si="6"/>
        <v>CARTAGENA</v>
      </c>
      <c r="F46" s="50">
        <f t="shared" si="8"/>
        <v>116794</v>
      </c>
      <c r="G46" s="50">
        <f t="shared" si="9"/>
        <v>85045</v>
      </c>
    </row>
    <row r="47" spans="1:9" x14ac:dyDescent="0.25">
      <c r="A47" s="50" t="str">
        <f t="shared" si="5"/>
        <v>BILBAO</v>
      </c>
      <c r="B47" s="51">
        <f t="shared" si="3"/>
        <v>43404</v>
      </c>
      <c r="C47" s="51">
        <f t="shared" si="4"/>
        <v>49481</v>
      </c>
      <c r="D47" s="51">
        <f t="shared" si="7"/>
        <v>11</v>
      </c>
      <c r="E47" s="50" t="str">
        <f t="shared" si="6"/>
        <v>A CORUÑA</v>
      </c>
      <c r="F47" s="50">
        <f t="shared" si="8"/>
        <v>78758</v>
      </c>
      <c r="G47" s="50">
        <f t="shared" si="9"/>
        <v>54933</v>
      </c>
    </row>
    <row r="48" spans="1:9" x14ac:dyDescent="0.25">
      <c r="A48" s="50" t="str">
        <f t="shared" si="5"/>
        <v>CARTAGENA</v>
      </c>
      <c r="B48" s="51">
        <f t="shared" si="3"/>
        <v>116794</v>
      </c>
      <c r="C48" s="51">
        <f t="shared" si="4"/>
        <v>85045</v>
      </c>
      <c r="D48" s="51">
        <f t="shared" si="7"/>
        <v>8</v>
      </c>
      <c r="E48" s="50" t="str">
        <f t="shared" si="6"/>
        <v>VIGO</v>
      </c>
      <c r="F48" s="50">
        <f t="shared" si="8"/>
        <v>72728</v>
      </c>
      <c r="G48" s="50">
        <f t="shared" si="9"/>
        <v>88451</v>
      </c>
    </row>
    <row r="49" spans="1:7" x14ac:dyDescent="0.25">
      <c r="A49" s="50" t="str">
        <f t="shared" si="5"/>
        <v>CASTELLÓN</v>
      </c>
      <c r="B49" s="51">
        <f t="shared" si="3"/>
        <v>411</v>
      </c>
      <c r="C49" s="51">
        <f t="shared" si="4"/>
        <v>0</v>
      </c>
      <c r="D49" s="51">
        <f t="shared" si="7"/>
        <v>23</v>
      </c>
      <c r="E49" s="50" t="str">
        <f t="shared" si="6"/>
        <v>BILBAO</v>
      </c>
      <c r="F49" s="50">
        <f t="shared" si="8"/>
        <v>43404</v>
      </c>
      <c r="G49" s="50">
        <f t="shared" si="9"/>
        <v>49481</v>
      </c>
    </row>
    <row r="50" spans="1:7" x14ac:dyDescent="0.25">
      <c r="A50" s="50" t="str">
        <f t="shared" si="5"/>
        <v>CEUTA</v>
      </c>
      <c r="B50" s="51">
        <f t="shared" si="3"/>
        <v>6549</v>
      </c>
      <c r="C50" s="51">
        <f t="shared" si="4"/>
        <v>7933</v>
      </c>
      <c r="D50" s="51">
        <f t="shared" si="7"/>
        <v>19</v>
      </c>
      <c r="E50" s="50" t="str">
        <f t="shared" si="6"/>
        <v>ALICANTE</v>
      </c>
      <c r="F50" s="50">
        <f t="shared" si="8"/>
        <v>39009</v>
      </c>
      <c r="G50" s="50">
        <f t="shared" si="9"/>
        <v>36743</v>
      </c>
    </row>
    <row r="51" spans="1:7" x14ac:dyDescent="0.25">
      <c r="A51" s="50" t="str">
        <f t="shared" si="5"/>
        <v>FERROL-SAN CIBRAO</v>
      </c>
      <c r="B51" s="51">
        <f t="shared" si="3"/>
        <v>8348</v>
      </c>
      <c r="C51" s="51">
        <f t="shared" si="4"/>
        <v>8027</v>
      </c>
      <c r="D51" s="51">
        <f t="shared" si="7"/>
        <v>17</v>
      </c>
      <c r="E51" s="50" t="str">
        <f t="shared" si="6"/>
        <v>TARRAGONA</v>
      </c>
      <c r="F51" s="50">
        <f t="shared" si="8"/>
        <v>21734</v>
      </c>
      <c r="G51" s="50">
        <f t="shared" si="9"/>
        <v>1809</v>
      </c>
    </row>
    <row r="52" spans="1:7" x14ac:dyDescent="0.25">
      <c r="A52" s="50" t="str">
        <f t="shared" si="5"/>
        <v>GIJÓN</v>
      </c>
      <c r="B52" s="51">
        <f t="shared" si="3"/>
        <v>7306</v>
      </c>
      <c r="C52" s="51">
        <f t="shared" si="4"/>
        <v>18063</v>
      </c>
      <c r="D52" s="51">
        <f t="shared" si="7"/>
        <v>18</v>
      </c>
      <c r="E52" s="50" t="str">
        <f t="shared" si="6"/>
        <v>ALMERÍA</v>
      </c>
      <c r="F52" s="50">
        <f t="shared" si="8"/>
        <v>17093</v>
      </c>
      <c r="G52" s="50">
        <f t="shared" si="9"/>
        <v>11115</v>
      </c>
    </row>
    <row r="53" spans="1:7" x14ac:dyDescent="0.25">
      <c r="A53" s="50" t="str">
        <f t="shared" si="5"/>
        <v>HUELVA</v>
      </c>
      <c r="B53" s="51">
        <f t="shared" si="3"/>
        <v>2281</v>
      </c>
      <c r="C53" s="51">
        <f t="shared" si="4"/>
        <v>7988</v>
      </c>
      <c r="D53" s="51">
        <f t="shared" si="7"/>
        <v>20</v>
      </c>
      <c r="E53" s="50" t="str">
        <f t="shared" si="6"/>
        <v>SEVILLA</v>
      </c>
      <c r="F53" s="50">
        <f t="shared" si="8"/>
        <v>11945</v>
      </c>
      <c r="G53" s="50">
        <f t="shared" si="9"/>
        <v>11562</v>
      </c>
    </row>
    <row r="54" spans="1:7" x14ac:dyDescent="0.25">
      <c r="A54" s="50" t="str">
        <f t="shared" si="5"/>
        <v>LAS PALMAS</v>
      </c>
      <c r="B54" s="51">
        <f t="shared" si="3"/>
        <v>576644</v>
      </c>
      <c r="C54" s="51">
        <f t="shared" si="4"/>
        <v>633583</v>
      </c>
      <c r="D54" s="51">
        <f t="shared" si="7"/>
        <v>3</v>
      </c>
      <c r="E54" s="50" t="str">
        <f t="shared" si="6"/>
        <v>SANTANDER</v>
      </c>
      <c r="F54" s="50">
        <f t="shared" si="8"/>
        <v>10268</v>
      </c>
      <c r="G54" s="50">
        <f t="shared" si="9"/>
        <v>1699</v>
      </c>
    </row>
    <row r="55" spans="1:7" x14ac:dyDescent="0.25">
      <c r="A55" s="50" t="str">
        <f t="shared" si="5"/>
        <v>MÁLAGA</v>
      </c>
      <c r="B55" s="51">
        <f t="shared" si="3"/>
        <v>237986</v>
      </c>
      <c r="C55" s="51">
        <f t="shared" si="4"/>
        <v>209902</v>
      </c>
      <c r="D55" s="51">
        <f t="shared" si="7"/>
        <v>5</v>
      </c>
      <c r="E55" s="50" t="str">
        <f t="shared" si="6"/>
        <v>FERROL-SAN CIBRAO</v>
      </c>
      <c r="F55" s="50">
        <f t="shared" si="8"/>
        <v>8348</v>
      </c>
      <c r="G55" s="50">
        <f t="shared" si="9"/>
        <v>8027</v>
      </c>
    </row>
    <row r="56" spans="1:7" x14ac:dyDescent="0.25">
      <c r="A56" s="50" t="str">
        <f t="shared" si="5"/>
        <v>MARÍN Y RÍA DE PONTEVEDRA</v>
      </c>
      <c r="B56" s="51">
        <f t="shared" si="3"/>
        <v>0</v>
      </c>
      <c r="C56" s="51">
        <f t="shared" si="4"/>
        <v>0</v>
      </c>
      <c r="D56" s="51">
        <f t="shared" si="7"/>
        <v>28</v>
      </c>
      <c r="E56" s="50" t="str">
        <f t="shared" si="6"/>
        <v>GIJÓN</v>
      </c>
      <c r="F56" s="50">
        <f t="shared" ref="F56:F66" si="10">LOOKUP(E56,$A$39:$A$66,$B$39:$B$66)</f>
        <v>7306</v>
      </c>
      <c r="G56" s="50">
        <f t="shared" si="9"/>
        <v>18063</v>
      </c>
    </row>
    <row r="57" spans="1:7" x14ac:dyDescent="0.25">
      <c r="A57" s="50" t="str">
        <f t="shared" si="5"/>
        <v>MELILLA</v>
      </c>
      <c r="B57" s="51">
        <f t="shared" si="3"/>
        <v>0</v>
      </c>
      <c r="C57" s="51">
        <f t="shared" si="4"/>
        <v>0</v>
      </c>
      <c r="D57" s="51">
        <f t="shared" si="7"/>
        <v>28</v>
      </c>
      <c r="E57" s="50" t="str">
        <f t="shared" si="6"/>
        <v>CEUTA</v>
      </c>
      <c r="F57" s="50">
        <f t="shared" si="10"/>
        <v>6549</v>
      </c>
      <c r="G57" s="50">
        <f t="shared" si="9"/>
        <v>7933</v>
      </c>
    </row>
    <row r="58" spans="1:7" x14ac:dyDescent="0.25">
      <c r="A58" s="50" t="str">
        <f t="shared" si="5"/>
        <v>MOTRIL</v>
      </c>
      <c r="B58" s="51">
        <f t="shared" si="3"/>
        <v>1858</v>
      </c>
      <c r="C58" s="51">
        <f t="shared" si="4"/>
        <v>2386</v>
      </c>
      <c r="D58" s="51">
        <f t="shared" si="7"/>
        <v>21</v>
      </c>
      <c r="E58" s="50" t="str">
        <f t="shared" si="6"/>
        <v>HUELVA</v>
      </c>
      <c r="F58" s="50">
        <f t="shared" si="10"/>
        <v>2281</v>
      </c>
      <c r="G58" s="50">
        <f t="shared" si="9"/>
        <v>7988</v>
      </c>
    </row>
    <row r="59" spans="1:7" x14ac:dyDescent="0.25">
      <c r="A59" s="50" t="str">
        <f t="shared" si="5"/>
        <v>PASAIA</v>
      </c>
      <c r="B59" s="51">
        <f t="shared" si="3"/>
        <v>230</v>
      </c>
      <c r="C59" s="51">
        <f t="shared" si="4"/>
        <v>486</v>
      </c>
      <c r="D59" s="51">
        <f t="shared" si="7"/>
        <v>24</v>
      </c>
      <c r="E59" s="50" t="str">
        <f t="shared" si="6"/>
        <v>MOTRIL</v>
      </c>
      <c r="F59" s="50">
        <f t="shared" si="10"/>
        <v>1858</v>
      </c>
      <c r="G59" s="50">
        <f t="shared" si="9"/>
        <v>2386</v>
      </c>
    </row>
    <row r="60" spans="1:7" x14ac:dyDescent="0.25">
      <c r="A60" s="50" t="str">
        <f t="shared" si="5"/>
        <v>SANTA CRUZ DE TENERIFE</v>
      </c>
      <c r="B60" s="51">
        <f t="shared" si="3"/>
        <v>408843</v>
      </c>
      <c r="C60" s="51">
        <f t="shared" si="4"/>
        <v>476435</v>
      </c>
      <c r="D60" s="51">
        <f t="shared" si="7"/>
        <v>4</v>
      </c>
      <c r="E60" s="50" t="str">
        <f t="shared" si="6"/>
        <v>AVILÉS</v>
      </c>
      <c r="F60" s="50">
        <f t="shared" si="10"/>
        <v>752</v>
      </c>
      <c r="G60" s="50">
        <f t="shared" si="9"/>
        <v>1688</v>
      </c>
    </row>
    <row r="61" spans="1:7" x14ac:dyDescent="0.25">
      <c r="A61" s="50" t="str">
        <f t="shared" si="5"/>
        <v>SANTANDER</v>
      </c>
      <c r="B61" s="51">
        <f t="shared" si="3"/>
        <v>10268</v>
      </c>
      <c r="C61" s="51">
        <f t="shared" si="4"/>
        <v>1699</v>
      </c>
      <c r="D61" s="51">
        <f t="shared" si="7"/>
        <v>16</v>
      </c>
      <c r="E61" s="50" t="str">
        <f t="shared" si="6"/>
        <v>CASTELLÓN</v>
      </c>
      <c r="F61" s="50">
        <f t="shared" si="10"/>
        <v>411</v>
      </c>
      <c r="G61" s="50">
        <f t="shared" si="9"/>
        <v>0</v>
      </c>
    </row>
    <row r="62" spans="1:7" x14ac:dyDescent="0.25">
      <c r="A62" s="50" t="str">
        <f t="shared" si="5"/>
        <v>SEVILLA</v>
      </c>
      <c r="B62" s="51">
        <f t="shared" si="3"/>
        <v>11945</v>
      </c>
      <c r="C62" s="51">
        <f t="shared" si="4"/>
        <v>11562</v>
      </c>
      <c r="D62" s="51">
        <f t="shared" si="7"/>
        <v>15</v>
      </c>
      <c r="E62" s="50" t="str">
        <f t="shared" si="6"/>
        <v>PASAIA</v>
      </c>
      <c r="F62" s="50">
        <f t="shared" si="10"/>
        <v>230</v>
      </c>
      <c r="G62" s="50">
        <f t="shared" si="9"/>
        <v>486</v>
      </c>
    </row>
    <row r="63" spans="1:7" x14ac:dyDescent="0.25">
      <c r="A63" s="50" t="str">
        <f t="shared" si="5"/>
        <v>TARRAGONA</v>
      </c>
      <c r="B63" s="51">
        <f t="shared" si="3"/>
        <v>21734</v>
      </c>
      <c r="C63" s="51">
        <f t="shared" si="4"/>
        <v>1809</v>
      </c>
      <c r="D63" s="51">
        <f t="shared" si="7"/>
        <v>13</v>
      </c>
      <c r="E63" s="50" t="str">
        <f t="shared" si="6"/>
        <v>VILAGARCÍA</v>
      </c>
      <c r="F63" s="50">
        <f t="shared" si="10"/>
        <v>92</v>
      </c>
      <c r="G63" s="50">
        <f t="shared" si="9"/>
        <v>186</v>
      </c>
    </row>
    <row r="64" spans="1:7" x14ac:dyDescent="0.25">
      <c r="A64" s="50" t="str">
        <f t="shared" si="5"/>
        <v>VALENCIA</v>
      </c>
      <c r="B64" s="51">
        <f t="shared" si="3"/>
        <v>185373</v>
      </c>
      <c r="C64" s="51">
        <f t="shared" si="4"/>
        <v>177618</v>
      </c>
      <c r="D64" s="51">
        <f t="shared" si="7"/>
        <v>6</v>
      </c>
      <c r="E64" s="50" t="e">
        <f t="shared" si="6"/>
        <v>#N/A</v>
      </c>
      <c r="F64" s="50" t="e">
        <f t="shared" si="10"/>
        <v>#N/A</v>
      </c>
      <c r="G64" s="50" t="e">
        <f t="shared" si="9"/>
        <v>#N/A</v>
      </c>
    </row>
    <row r="65" spans="1:7" x14ac:dyDescent="0.25">
      <c r="A65" s="50" t="str">
        <f t="shared" si="5"/>
        <v>VIGO</v>
      </c>
      <c r="B65" s="51">
        <f t="shared" si="3"/>
        <v>72728</v>
      </c>
      <c r="C65" s="51">
        <f t="shared" si="4"/>
        <v>88451</v>
      </c>
      <c r="D65" s="51">
        <f t="shared" si="7"/>
        <v>10</v>
      </c>
      <c r="E65" s="50" t="e">
        <f t="shared" si="6"/>
        <v>#N/A</v>
      </c>
      <c r="F65" s="50" t="e">
        <f t="shared" si="10"/>
        <v>#N/A</v>
      </c>
      <c r="G65" s="50" t="e">
        <f t="shared" si="9"/>
        <v>#N/A</v>
      </c>
    </row>
    <row r="66" spans="1:7" x14ac:dyDescent="0.25">
      <c r="A66" s="50" t="str">
        <f t="shared" si="5"/>
        <v>VILAGARCÍA</v>
      </c>
      <c r="B66" s="51">
        <f t="shared" si="3"/>
        <v>92</v>
      </c>
      <c r="C66" s="51">
        <f t="shared" si="4"/>
        <v>186</v>
      </c>
      <c r="D66" s="51">
        <f t="shared" si="7"/>
        <v>25</v>
      </c>
      <c r="E66" s="50" t="str">
        <f t="shared" si="6"/>
        <v>BAHÍA DE ALGECIRAS</v>
      </c>
      <c r="F66" s="50">
        <f t="shared" si="10"/>
        <v>0</v>
      </c>
      <c r="G66" s="50">
        <f t="shared" si="9"/>
        <v>0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L68"/>
  <sheetViews>
    <sheetView workbookViewId="0">
      <selection activeCell="G36" sqref="G36"/>
    </sheetView>
  </sheetViews>
  <sheetFormatPr baseColWidth="10" defaultRowHeight="15" x14ac:dyDescent="0.25"/>
  <cols>
    <col min="1" max="1" width="21.28515625" bestFit="1" customWidth="1"/>
    <col min="6" max="6" width="7.140625" customWidth="1"/>
  </cols>
  <sheetData>
    <row r="1" spans="1:12" s="2" customFormat="1" ht="22.5" customHeight="1" x14ac:dyDescent="0.35">
      <c r="F1" s="3" t="s">
        <v>161</v>
      </c>
    </row>
    <row r="2" spans="1:12" s="2" customFormat="1" ht="21" x14ac:dyDescent="0.35">
      <c r="F2" s="3"/>
    </row>
    <row r="5" spans="1:12" x14ac:dyDescent="0.25">
      <c r="A5" s="111" t="s">
        <v>49</v>
      </c>
      <c r="B5" s="109" t="str">
        <f>'Resumen general'!D6</f>
        <v>Mes julio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10">
        <v>0</v>
      </c>
      <c r="C7" s="10">
        <v>0</v>
      </c>
      <c r="D7" s="10">
        <v>0</v>
      </c>
      <c r="E7" s="10">
        <v>0</v>
      </c>
      <c r="F7" s="19"/>
      <c r="G7" s="1"/>
      <c r="H7" s="1"/>
      <c r="I7" s="1"/>
    </row>
    <row r="8" spans="1:12" x14ac:dyDescent="0.25">
      <c r="A8" s="12" t="s">
        <v>31</v>
      </c>
      <c r="B8" s="13">
        <v>7766</v>
      </c>
      <c r="C8" s="13">
        <v>8463</v>
      </c>
      <c r="D8" s="13">
        <v>22430</v>
      </c>
      <c r="E8" s="13">
        <v>18435</v>
      </c>
      <c r="F8" s="14">
        <f t="shared" ref="F8:F32" si="0">((E8*100)/D8)-100</f>
        <v>-17.810967454302272</v>
      </c>
      <c r="G8" s="1"/>
      <c r="H8" s="1"/>
      <c r="I8" s="1"/>
    </row>
    <row r="9" spans="1:12" x14ac:dyDescent="0.25">
      <c r="A9" s="9" t="s">
        <v>164</v>
      </c>
      <c r="B9" s="10">
        <v>34690</v>
      </c>
      <c r="C9" s="10">
        <v>44412</v>
      </c>
      <c r="D9" s="10">
        <v>77006</v>
      </c>
      <c r="E9" s="10">
        <v>95549</v>
      </c>
      <c r="F9" s="11">
        <f t="shared" si="0"/>
        <v>24.079941822715114</v>
      </c>
      <c r="G9" s="1"/>
      <c r="H9" s="1"/>
      <c r="I9" s="1"/>
    </row>
    <row r="10" spans="1:12" x14ac:dyDescent="0.25">
      <c r="A10" s="12" t="s">
        <v>166</v>
      </c>
      <c r="B10" s="13">
        <v>0</v>
      </c>
      <c r="C10" s="13">
        <v>0</v>
      </c>
      <c r="D10" s="13">
        <v>0</v>
      </c>
      <c r="E10" s="13">
        <v>0</v>
      </c>
      <c r="F10" s="18"/>
      <c r="G10" s="1"/>
      <c r="H10" s="1"/>
      <c r="I10" s="1"/>
    </row>
    <row r="11" spans="1:12" x14ac:dyDescent="0.25">
      <c r="A11" s="9" t="s">
        <v>167</v>
      </c>
      <c r="B11" s="10">
        <v>202584</v>
      </c>
      <c r="C11" s="10">
        <v>195316</v>
      </c>
      <c r="D11" s="10">
        <v>606085</v>
      </c>
      <c r="E11" s="10">
        <v>600615</v>
      </c>
      <c r="F11" s="11">
        <f t="shared" si="0"/>
        <v>-0.90251367382462888</v>
      </c>
      <c r="G11" s="1"/>
      <c r="H11" s="1"/>
      <c r="I11" s="1"/>
    </row>
    <row r="12" spans="1:12" x14ac:dyDescent="0.25">
      <c r="A12" s="12" t="s">
        <v>168</v>
      </c>
      <c r="B12" s="13">
        <v>1058</v>
      </c>
      <c r="C12" s="13">
        <v>1447</v>
      </c>
      <c r="D12" s="13">
        <v>6168</v>
      </c>
      <c r="E12" s="13">
        <v>6717</v>
      </c>
      <c r="F12" s="14">
        <f t="shared" si="0"/>
        <v>8.9007782101167265</v>
      </c>
      <c r="G12" s="1"/>
      <c r="H12" s="1"/>
      <c r="I12" s="1"/>
    </row>
    <row r="13" spans="1:12" x14ac:dyDescent="0.25">
      <c r="A13" s="9" t="s">
        <v>32</v>
      </c>
      <c r="B13" s="10">
        <v>78652</v>
      </c>
      <c r="C13" s="10">
        <v>79688</v>
      </c>
      <c r="D13" s="10">
        <v>290546</v>
      </c>
      <c r="E13" s="10">
        <v>319822</v>
      </c>
      <c r="F13" s="11">
        <f t="shared" si="0"/>
        <v>10.076201358820981</v>
      </c>
      <c r="G13" s="1"/>
      <c r="H13" s="1"/>
      <c r="I13" s="1"/>
    </row>
    <row r="14" spans="1:12" x14ac:dyDescent="0.25">
      <c r="A14" s="12" t="s">
        <v>33</v>
      </c>
      <c r="B14" s="13">
        <v>55432</v>
      </c>
      <c r="C14" s="13">
        <v>58045</v>
      </c>
      <c r="D14" s="13">
        <v>159011</v>
      </c>
      <c r="E14" s="13">
        <v>175594</v>
      </c>
      <c r="F14" s="14">
        <f t="shared" si="0"/>
        <v>10.428838256472829</v>
      </c>
      <c r="G14" s="1"/>
      <c r="H14" s="1"/>
      <c r="I14" s="1"/>
    </row>
    <row r="15" spans="1:12" x14ac:dyDescent="0.25">
      <c r="A15" s="9" t="s">
        <v>34</v>
      </c>
      <c r="B15" s="10">
        <v>4120</v>
      </c>
      <c r="C15" s="10">
        <v>4785</v>
      </c>
      <c r="D15" s="10">
        <v>23239</v>
      </c>
      <c r="E15" s="10">
        <v>24804</v>
      </c>
      <c r="F15" s="11">
        <f t="shared" si="0"/>
        <v>6.7343689487499461</v>
      </c>
      <c r="G15" s="1"/>
      <c r="H15" s="1"/>
      <c r="I15" s="1"/>
    </row>
    <row r="16" spans="1:12" x14ac:dyDescent="0.25">
      <c r="A16" s="12" t="s">
        <v>35</v>
      </c>
      <c r="B16" s="13">
        <v>0</v>
      </c>
      <c r="C16" s="13">
        <v>0</v>
      </c>
      <c r="D16" s="13">
        <v>0</v>
      </c>
      <c r="E16" s="13">
        <v>0</v>
      </c>
      <c r="F16" s="18"/>
      <c r="G16" s="1"/>
      <c r="H16" s="1"/>
      <c r="I16" s="1"/>
    </row>
    <row r="17" spans="1:9" x14ac:dyDescent="0.25">
      <c r="A17" s="9" t="s">
        <v>169</v>
      </c>
      <c r="B17" s="10">
        <v>0</v>
      </c>
      <c r="C17" s="10">
        <v>0</v>
      </c>
      <c r="D17" s="10">
        <v>0</v>
      </c>
      <c r="E17" s="10">
        <v>0</v>
      </c>
      <c r="F17" s="19"/>
      <c r="G17" s="1"/>
      <c r="H17" s="1"/>
      <c r="I17" s="1"/>
    </row>
    <row r="18" spans="1:9" x14ac:dyDescent="0.25">
      <c r="A18" s="12" t="s">
        <v>36</v>
      </c>
      <c r="B18" s="13">
        <v>49752</v>
      </c>
      <c r="C18" s="13">
        <v>44094</v>
      </c>
      <c r="D18" s="13">
        <v>197809</v>
      </c>
      <c r="E18" s="13">
        <v>181397</v>
      </c>
      <c r="F18" s="14">
        <f t="shared" si="0"/>
        <v>-8.2968924568649527</v>
      </c>
      <c r="G18" s="1"/>
      <c r="H18" s="1"/>
      <c r="I18" s="1"/>
    </row>
    <row r="19" spans="1:9" x14ac:dyDescent="0.25">
      <c r="A19" s="9" t="s">
        <v>37</v>
      </c>
      <c r="B19" s="10">
        <v>0</v>
      </c>
      <c r="C19" s="10">
        <v>0</v>
      </c>
      <c r="D19" s="10">
        <v>0</v>
      </c>
      <c r="E19" s="10">
        <v>0</v>
      </c>
      <c r="F19" s="19"/>
      <c r="G19" s="1"/>
      <c r="H19" s="1"/>
      <c r="I19" s="1"/>
    </row>
    <row r="20" spans="1:9" x14ac:dyDescent="0.25">
      <c r="A20" s="12" t="s">
        <v>170</v>
      </c>
      <c r="B20" s="13">
        <v>0</v>
      </c>
      <c r="C20" s="13">
        <v>0</v>
      </c>
      <c r="D20" s="13">
        <v>0</v>
      </c>
      <c r="E20" s="13">
        <v>0</v>
      </c>
      <c r="F20" s="14"/>
      <c r="G20" s="1"/>
      <c r="H20" s="1"/>
      <c r="I20" s="1"/>
    </row>
    <row r="21" spans="1:9" x14ac:dyDescent="0.25">
      <c r="A21" s="9" t="s">
        <v>38</v>
      </c>
      <c r="B21" s="10">
        <v>2883</v>
      </c>
      <c r="C21" s="10">
        <v>2857</v>
      </c>
      <c r="D21" s="10">
        <v>10956</v>
      </c>
      <c r="E21" s="10">
        <v>11563</v>
      </c>
      <c r="F21" s="11">
        <f t="shared" si="0"/>
        <v>5.540343190945606</v>
      </c>
      <c r="G21" s="1"/>
      <c r="H21" s="1"/>
      <c r="I21" s="1"/>
    </row>
    <row r="22" spans="1:9" x14ac:dyDescent="0.25">
      <c r="A22" s="12" t="s">
        <v>59</v>
      </c>
      <c r="B22" s="13">
        <v>53597</v>
      </c>
      <c r="C22" s="13">
        <v>56618</v>
      </c>
      <c r="D22" s="13">
        <v>234809</v>
      </c>
      <c r="E22" s="13">
        <v>245195</v>
      </c>
      <c r="F22" s="14">
        <f t="shared" si="0"/>
        <v>4.4231694696540558</v>
      </c>
      <c r="G22" s="1"/>
      <c r="H22" s="1"/>
      <c r="I22" s="1"/>
    </row>
    <row r="23" spans="1:9" x14ac:dyDescent="0.25">
      <c r="A23" s="9" t="s">
        <v>171</v>
      </c>
      <c r="B23" s="10">
        <v>5738</v>
      </c>
      <c r="C23" s="10">
        <v>5137</v>
      </c>
      <c r="D23" s="10">
        <v>18128</v>
      </c>
      <c r="E23" s="10">
        <v>20058</v>
      </c>
      <c r="F23" s="11">
        <f t="shared" si="0"/>
        <v>10.646513680494266</v>
      </c>
      <c r="G23" s="1"/>
      <c r="H23" s="1"/>
      <c r="I23" s="1"/>
    </row>
    <row r="24" spans="1:9" x14ac:dyDescent="0.25">
      <c r="A24" s="12" t="s">
        <v>173</v>
      </c>
      <c r="B24" s="13">
        <v>0</v>
      </c>
      <c r="C24" s="13">
        <v>0</v>
      </c>
      <c r="D24" s="13">
        <v>0</v>
      </c>
      <c r="E24" s="13">
        <v>0</v>
      </c>
      <c r="F24" s="18"/>
      <c r="G24" s="1"/>
      <c r="H24" s="1"/>
      <c r="I24" s="1"/>
    </row>
    <row r="25" spans="1:9" x14ac:dyDescent="0.25">
      <c r="A25" s="9" t="s">
        <v>39</v>
      </c>
      <c r="B25" s="10">
        <v>30581</v>
      </c>
      <c r="C25" s="10">
        <v>23937</v>
      </c>
      <c r="D25" s="10">
        <v>78973</v>
      </c>
      <c r="E25" s="10">
        <v>76331</v>
      </c>
      <c r="F25" s="11">
        <f t="shared" si="0"/>
        <v>-3.3454471781494988</v>
      </c>
      <c r="G25" s="1"/>
      <c r="H25" s="1"/>
      <c r="I25" s="1"/>
    </row>
    <row r="26" spans="1:9" x14ac:dyDescent="0.25">
      <c r="A26" s="12" t="s">
        <v>40</v>
      </c>
      <c r="B26" s="13">
        <v>22670</v>
      </c>
      <c r="C26" s="13">
        <v>16938</v>
      </c>
      <c r="D26" s="13">
        <v>44125</v>
      </c>
      <c r="E26" s="13">
        <v>37024</v>
      </c>
      <c r="F26" s="14">
        <f t="shared" si="0"/>
        <v>-16.09291784702549</v>
      </c>
      <c r="G26" s="1"/>
      <c r="H26" s="1"/>
      <c r="I26" s="1"/>
    </row>
    <row r="27" spans="1:9" x14ac:dyDescent="0.25">
      <c r="A27" s="9" t="s">
        <v>41</v>
      </c>
      <c r="B27" s="10">
        <v>0</v>
      </c>
      <c r="C27" s="10">
        <v>0</v>
      </c>
      <c r="D27" s="10">
        <v>0</v>
      </c>
      <c r="E27" s="10">
        <v>0</v>
      </c>
      <c r="F27" s="19"/>
      <c r="G27" s="1"/>
      <c r="H27" s="1"/>
      <c r="I27" s="1"/>
    </row>
    <row r="28" spans="1:9" x14ac:dyDescent="0.25">
      <c r="A28" s="12" t="s">
        <v>42</v>
      </c>
      <c r="B28" s="13">
        <v>121493</v>
      </c>
      <c r="C28" s="13">
        <v>143256</v>
      </c>
      <c r="D28" s="13">
        <v>615603</v>
      </c>
      <c r="E28" s="13">
        <v>669544</v>
      </c>
      <c r="F28" s="14">
        <f t="shared" si="0"/>
        <v>8.7623029777307835</v>
      </c>
      <c r="G28" s="1"/>
      <c r="H28" s="1"/>
      <c r="I28" s="1"/>
    </row>
    <row r="29" spans="1:9" x14ac:dyDescent="0.25">
      <c r="A29" s="9" t="s">
        <v>43</v>
      </c>
      <c r="B29" s="10">
        <v>10608</v>
      </c>
      <c r="C29" s="10">
        <v>10990</v>
      </c>
      <c r="D29" s="10">
        <v>46586</v>
      </c>
      <c r="E29" s="10">
        <v>52126</v>
      </c>
      <c r="F29" s="11">
        <f t="shared" si="0"/>
        <v>11.891984716438415</v>
      </c>
      <c r="G29" s="1"/>
      <c r="H29" s="1"/>
      <c r="I29" s="1"/>
    </row>
    <row r="30" spans="1:9" x14ac:dyDescent="0.25">
      <c r="A30" s="12" t="s">
        <v>44</v>
      </c>
      <c r="B30" s="13">
        <v>0</v>
      </c>
      <c r="C30" s="13">
        <v>0</v>
      </c>
      <c r="D30" s="13">
        <v>0</v>
      </c>
      <c r="E30" s="13">
        <v>0</v>
      </c>
      <c r="F30" s="18"/>
      <c r="G30" s="1"/>
      <c r="H30" s="1"/>
      <c r="I30" s="1"/>
    </row>
    <row r="31" spans="1:9" x14ac:dyDescent="0.25">
      <c r="A31" s="9" t="s">
        <v>45</v>
      </c>
      <c r="B31" s="10">
        <v>0</v>
      </c>
      <c r="C31" s="10">
        <v>0</v>
      </c>
      <c r="D31" s="10">
        <v>144</v>
      </c>
      <c r="E31" s="10">
        <v>0</v>
      </c>
      <c r="F31" s="11">
        <f t="shared" si="0"/>
        <v>-100</v>
      </c>
      <c r="G31" s="1"/>
      <c r="H31" s="1"/>
      <c r="I31" s="1"/>
    </row>
    <row r="32" spans="1:9" x14ac:dyDescent="0.25">
      <c r="A32" s="12" t="s">
        <v>46</v>
      </c>
      <c r="B32" s="13">
        <v>15199</v>
      </c>
      <c r="C32" s="13">
        <v>18944</v>
      </c>
      <c r="D32" s="13">
        <v>51165</v>
      </c>
      <c r="E32" s="13">
        <v>77074</v>
      </c>
      <c r="F32" s="14">
        <f t="shared" si="0"/>
        <v>50.638131535229149</v>
      </c>
      <c r="G32" s="1"/>
      <c r="H32" s="1"/>
      <c r="I32" s="1"/>
    </row>
    <row r="33" spans="1:9" x14ac:dyDescent="0.25">
      <c r="A33" s="9" t="s">
        <v>47</v>
      </c>
      <c r="B33" s="10">
        <v>0</v>
      </c>
      <c r="C33" s="10">
        <v>0</v>
      </c>
      <c r="D33" s="10">
        <v>0</v>
      </c>
      <c r="E33" s="10">
        <v>0</v>
      </c>
      <c r="F33" s="19"/>
      <c r="G33" s="1"/>
      <c r="H33" s="1"/>
      <c r="I33" s="1"/>
    </row>
    <row r="34" spans="1:9" x14ac:dyDescent="0.25">
      <c r="A34" s="12" t="s">
        <v>172</v>
      </c>
      <c r="B34" s="13">
        <v>0</v>
      </c>
      <c r="C34" s="13">
        <v>0</v>
      </c>
      <c r="D34" s="13">
        <v>0</v>
      </c>
      <c r="E34" s="13">
        <v>0</v>
      </c>
      <c r="F34" s="18"/>
      <c r="G34" s="1"/>
      <c r="H34" s="1"/>
      <c r="I34" s="1"/>
    </row>
    <row r="35" spans="1:9" x14ac:dyDescent="0.25">
      <c r="A35" s="15" t="s">
        <v>48</v>
      </c>
      <c r="B35" s="16">
        <f>SUM(B7:B34)</f>
        <v>696823</v>
      </c>
      <c r="C35" s="16">
        <f t="shared" ref="C35:E35" si="1">SUM(C7:C34)</f>
        <v>714927</v>
      </c>
      <c r="D35" s="16">
        <f t="shared" si="1"/>
        <v>2482783</v>
      </c>
      <c r="E35" s="16">
        <f t="shared" si="1"/>
        <v>2611848</v>
      </c>
      <c r="F35" s="17">
        <f t="shared" ref="F35" si="2">((E35*100)/D35)-100</f>
        <v>5.1984003434855168</v>
      </c>
      <c r="G35" s="1"/>
      <c r="H35" s="1"/>
      <c r="I35" s="1"/>
    </row>
    <row r="36" spans="1:9" x14ac:dyDescent="0.25">
      <c r="A36" s="73" t="s">
        <v>126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0</v>
      </c>
      <c r="C39" s="51">
        <f t="shared" si="4"/>
        <v>0</v>
      </c>
      <c r="D39" s="51">
        <f>_xlfn.RANK.EQ(B39,$B$39:$B$66)+COUNTIF($B$39:$B$66,B39)-1</f>
        <v>28</v>
      </c>
      <c r="E39" s="50" t="str">
        <f t="shared" ref="E39:E66" si="6">INDEX($A$39:$B$66,MATCH(ROW()-38,$D$39:$D$66,0),1)</f>
        <v>SANTA CRUZ DE TENERIFE</v>
      </c>
      <c r="F39" s="50">
        <f>LOOKUP(E39,$A$39:$A$66,$B$39:$B$66)</f>
        <v>669544</v>
      </c>
      <c r="G39" s="50">
        <f>LOOKUP(E39,$A$39:$A$66,$C$39:$C$66)</f>
        <v>615603</v>
      </c>
    </row>
    <row r="40" spans="1:9" x14ac:dyDescent="0.25">
      <c r="A40" s="50" t="str">
        <f t="shared" si="5"/>
        <v>ALICANTE</v>
      </c>
      <c r="B40" s="51">
        <f t="shared" si="3"/>
        <v>18435</v>
      </c>
      <c r="C40" s="51">
        <f t="shared" si="4"/>
        <v>22430</v>
      </c>
      <c r="D40" s="51">
        <f t="shared" ref="D40:D66" si="7">_xlfn.RANK.EQ(B40,$B$39:$B$66)+COUNTIF($B$39:$B$66,B40)-1</f>
        <v>14</v>
      </c>
      <c r="E40" s="50" t="str">
        <f t="shared" si="6"/>
        <v>BAHÍA DE ALGECIRAS</v>
      </c>
      <c r="F40" s="50">
        <f t="shared" ref="F40:F55" si="8">LOOKUP(E40,$A$39:$A$66,$B$39:$B$66)</f>
        <v>600615</v>
      </c>
      <c r="G40" s="50">
        <f t="shared" ref="G40:G66" si="9">LOOKUP(E40,$A$39:$A$66,$C$39:$C$66)</f>
        <v>606085</v>
      </c>
    </row>
    <row r="41" spans="1:9" x14ac:dyDescent="0.25">
      <c r="A41" s="50" t="str">
        <f t="shared" si="5"/>
        <v>ALMERÍA</v>
      </c>
      <c r="B41" s="51">
        <f t="shared" si="3"/>
        <v>95549</v>
      </c>
      <c r="C41" s="51">
        <f t="shared" si="4"/>
        <v>77006</v>
      </c>
      <c r="D41" s="51">
        <f t="shared" si="7"/>
        <v>7</v>
      </c>
      <c r="E41" s="50" t="str">
        <f t="shared" si="6"/>
        <v>BALEARES</v>
      </c>
      <c r="F41" s="50">
        <f t="shared" si="8"/>
        <v>319822</v>
      </c>
      <c r="G41" s="50">
        <f t="shared" si="9"/>
        <v>290546</v>
      </c>
    </row>
    <row r="42" spans="1:9" x14ac:dyDescent="0.25">
      <c r="A42" s="50" t="str">
        <f t="shared" si="5"/>
        <v>AVILÉS</v>
      </c>
      <c r="B42" s="51">
        <f t="shared" si="3"/>
        <v>0</v>
      </c>
      <c r="C42" s="51">
        <f t="shared" si="4"/>
        <v>0</v>
      </c>
      <c r="D42" s="51">
        <f t="shared" si="7"/>
        <v>28</v>
      </c>
      <c r="E42" s="50" t="str">
        <f t="shared" si="6"/>
        <v>LAS PALMAS</v>
      </c>
      <c r="F42" s="50">
        <f t="shared" si="8"/>
        <v>245195</v>
      </c>
      <c r="G42" s="50">
        <f t="shared" si="9"/>
        <v>234809</v>
      </c>
    </row>
    <row r="43" spans="1:9" x14ac:dyDescent="0.25">
      <c r="A43" s="50" t="str">
        <f t="shared" si="5"/>
        <v>BAHÍA DE ALGECIRAS</v>
      </c>
      <c r="B43" s="51">
        <f t="shared" si="3"/>
        <v>600615</v>
      </c>
      <c r="C43" s="51">
        <f t="shared" si="4"/>
        <v>606085</v>
      </c>
      <c r="D43" s="51">
        <f t="shared" si="7"/>
        <v>2</v>
      </c>
      <c r="E43" s="50" t="str">
        <f t="shared" si="6"/>
        <v>CEUTA</v>
      </c>
      <c r="F43" s="50">
        <f t="shared" si="8"/>
        <v>181397</v>
      </c>
      <c r="G43" s="50">
        <f t="shared" si="9"/>
        <v>197809</v>
      </c>
    </row>
    <row r="44" spans="1:9" x14ac:dyDescent="0.25">
      <c r="A44" s="50" t="str">
        <f t="shared" si="5"/>
        <v>BAHÍA DE CÁDIZ</v>
      </c>
      <c r="B44" s="51">
        <f t="shared" si="3"/>
        <v>6717</v>
      </c>
      <c r="C44" s="51">
        <f t="shared" si="4"/>
        <v>6168</v>
      </c>
      <c r="D44" s="51">
        <f t="shared" si="7"/>
        <v>16</v>
      </c>
      <c r="E44" s="50" t="str">
        <f t="shared" si="6"/>
        <v>BARCELONA</v>
      </c>
      <c r="F44" s="50">
        <f t="shared" si="8"/>
        <v>175594</v>
      </c>
      <c r="G44" s="50">
        <f t="shared" si="9"/>
        <v>159011</v>
      </c>
    </row>
    <row r="45" spans="1:9" x14ac:dyDescent="0.25">
      <c r="A45" s="50" t="str">
        <f t="shared" si="5"/>
        <v>BALEARES</v>
      </c>
      <c r="B45" s="51">
        <f t="shared" si="3"/>
        <v>319822</v>
      </c>
      <c r="C45" s="51">
        <f t="shared" si="4"/>
        <v>290546</v>
      </c>
      <c r="D45" s="51">
        <f t="shared" si="7"/>
        <v>3</v>
      </c>
      <c r="E45" s="50" t="str">
        <f t="shared" si="6"/>
        <v>ALMERÍA</v>
      </c>
      <c r="F45" s="50">
        <f t="shared" si="8"/>
        <v>95549</v>
      </c>
      <c r="G45" s="50">
        <f t="shared" si="9"/>
        <v>77006</v>
      </c>
    </row>
    <row r="46" spans="1:9" x14ac:dyDescent="0.25">
      <c r="A46" s="50" t="str">
        <f t="shared" si="5"/>
        <v>BARCELONA</v>
      </c>
      <c r="B46" s="51">
        <f t="shared" si="3"/>
        <v>175594</v>
      </c>
      <c r="C46" s="51">
        <f t="shared" si="4"/>
        <v>159011</v>
      </c>
      <c r="D46" s="51">
        <f t="shared" si="7"/>
        <v>6</v>
      </c>
      <c r="E46" s="50" t="str">
        <f t="shared" si="6"/>
        <v>VALENCIA</v>
      </c>
      <c r="F46" s="50">
        <f t="shared" si="8"/>
        <v>77074</v>
      </c>
      <c r="G46" s="50">
        <f t="shared" si="9"/>
        <v>51165</v>
      </c>
    </row>
    <row r="47" spans="1:9" x14ac:dyDescent="0.25">
      <c r="A47" s="50" t="str">
        <f t="shared" si="5"/>
        <v>BILBAO</v>
      </c>
      <c r="B47" s="51">
        <f t="shared" si="3"/>
        <v>24804</v>
      </c>
      <c r="C47" s="51">
        <f t="shared" si="4"/>
        <v>23239</v>
      </c>
      <c r="D47" s="51">
        <f t="shared" si="7"/>
        <v>12</v>
      </c>
      <c r="E47" s="50" t="str">
        <f t="shared" si="6"/>
        <v>MELILLA</v>
      </c>
      <c r="F47" s="50">
        <f t="shared" si="8"/>
        <v>76331</v>
      </c>
      <c r="G47" s="50">
        <f t="shared" si="9"/>
        <v>78973</v>
      </c>
    </row>
    <row r="48" spans="1:9" x14ac:dyDescent="0.25">
      <c r="A48" s="50" t="str">
        <f t="shared" si="5"/>
        <v>CARTAGENA</v>
      </c>
      <c r="B48" s="51">
        <f t="shared" si="3"/>
        <v>0</v>
      </c>
      <c r="C48" s="51">
        <f t="shared" si="4"/>
        <v>0</v>
      </c>
      <c r="D48" s="51">
        <f t="shared" si="7"/>
        <v>28</v>
      </c>
      <c r="E48" s="50" t="str">
        <f t="shared" si="6"/>
        <v>SANTANDER</v>
      </c>
      <c r="F48" s="50">
        <f t="shared" si="8"/>
        <v>52126</v>
      </c>
      <c r="G48" s="50">
        <f t="shared" si="9"/>
        <v>46586</v>
      </c>
    </row>
    <row r="49" spans="1:7" x14ac:dyDescent="0.25">
      <c r="A49" s="50" t="str">
        <f t="shared" si="5"/>
        <v>CASTELLÓN</v>
      </c>
      <c r="B49" s="51">
        <f t="shared" si="3"/>
        <v>0</v>
      </c>
      <c r="C49" s="51">
        <f t="shared" si="4"/>
        <v>0</v>
      </c>
      <c r="D49" s="51">
        <f t="shared" si="7"/>
        <v>28</v>
      </c>
      <c r="E49" s="50" t="str">
        <f t="shared" si="6"/>
        <v>MOTRIL</v>
      </c>
      <c r="F49" s="50">
        <f t="shared" si="8"/>
        <v>37024</v>
      </c>
      <c r="G49" s="50">
        <f t="shared" si="9"/>
        <v>44125</v>
      </c>
    </row>
    <row r="50" spans="1:7" x14ac:dyDescent="0.25">
      <c r="A50" s="50" t="str">
        <f t="shared" si="5"/>
        <v>CEUTA</v>
      </c>
      <c r="B50" s="51">
        <f t="shared" si="3"/>
        <v>181397</v>
      </c>
      <c r="C50" s="51">
        <f t="shared" si="4"/>
        <v>197809</v>
      </c>
      <c r="D50" s="51">
        <f t="shared" si="7"/>
        <v>5</v>
      </c>
      <c r="E50" s="50" t="str">
        <f t="shared" si="6"/>
        <v>BILBAO</v>
      </c>
      <c r="F50" s="50">
        <f t="shared" si="8"/>
        <v>24804</v>
      </c>
      <c r="G50" s="50">
        <f t="shared" si="9"/>
        <v>23239</v>
      </c>
    </row>
    <row r="51" spans="1:7" x14ac:dyDescent="0.25">
      <c r="A51" s="50" t="str">
        <f t="shared" si="5"/>
        <v>FERROL-SAN CIBRAO</v>
      </c>
      <c r="B51" s="51">
        <f t="shared" si="3"/>
        <v>0</v>
      </c>
      <c r="C51" s="51">
        <f t="shared" si="4"/>
        <v>0</v>
      </c>
      <c r="D51" s="51">
        <f t="shared" si="7"/>
        <v>28</v>
      </c>
      <c r="E51" s="50" t="str">
        <f t="shared" si="6"/>
        <v>MÁLAGA</v>
      </c>
      <c r="F51" s="50">
        <f t="shared" si="8"/>
        <v>20058</v>
      </c>
      <c r="G51" s="50">
        <f t="shared" si="9"/>
        <v>18128</v>
      </c>
    </row>
    <row r="52" spans="1:7" x14ac:dyDescent="0.25">
      <c r="A52" s="50" t="str">
        <f t="shared" si="5"/>
        <v>GIJÓN</v>
      </c>
      <c r="B52" s="51">
        <f t="shared" si="3"/>
        <v>0</v>
      </c>
      <c r="C52" s="51">
        <f t="shared" si="4"/>
        <v>0</v>
      </c>
      <c r="D52" s="51">
        <f t="shared" si="7"/>
        <v>28</v>
      </c>
      <c r="E52" s="50" t="str">
        <f t="shared" si="6"/>
        <v>ALICANTE</v>
      </c>
      <c r="F52" s="50">
        <f t="shared" si="8"/>
        <v>18435</v>
      </c>
      <c r="G52" s="50">
        <f t="shared" si="9"/>
        <v>22430</v>
      </c>
    </row>
    <row r="53" spans="1:7" x14ac:dyDescent="0.25">
      <c r="A53" s="50" t="str">
        <f t="shared" si="5"/>
        <v>HUELVA</v>
      </c>
      <c r="B53" s="51">
        <f t="shared" si="3"/>
        <v>11563</v>
      </c>
      <c r="C53" s="51">
        <f t="shared" si="4"/>
        <v>10956</v>
      </c>
      <c r="D53" s="51">
        <f t="shared" si="7"/>
        <v>15</v>
      </c>
      <c r="E53" s="50" t="str">
        <f t="shared" si="6"/>
        <v>HUELVA</v>
      </c>
      <c r="F53" s="50">
        <f t="shared" si="8"/>
        <v>11563</v>
      </c>
      <c r="G53" s="50">
        <f t="shared" si="9"/>
        <v>10956</v>
      </c>
    </row>
    <row r="54" spans="1:7" x14ac:dyDescent="0.25">
      <c r="A54" s="50" t="str">
        <f t="shared" si="5"/>
        <v>LAS PALMAS</v>
      </c>
      <c r="B54" s="51">
        <f t="shared" si="3"/>
        <v>245195</v>
      </c>
      <c r="C54" s="51">
        <f t="shared" si="4"/>
        <v>234809</v>
      </c>
      <c r="D54" s="51">
        <f t="shared" si="7"/>
        <v>4</v>
      </c>
      <c r="E54" s="50" t="str">
        <f t="shared" si="6"/>
        <v>BAHÍA DE CÁDIZ</v>
      </c>
      <c r="F54" s="50">
        <f t="shared" si="8"/>
        <v>6717</v>
      </c>
      <c r="G54" s="50">
        <f t="shared" si="9"/>
        <v>6168</v>
      </c>
    </row>
    <row r="55" spans="1:7" x14ac:dyDescent="0.25">
      <c r="A55" s="50" t="str">
        <f t="shared" si="5"/>
        <v>MÁLAGA</v>
      </c>
      <c r="B55" s="51">
        <f t="shared" si="3"/>
        <v>20058</v>
      </c>
      <c r="C55" s="51">
        <f t="shared" si="4"/>
        <v>18128</v>
      </c>
      <c r="D55" s="51">
        <f t="shared" si="7"/>
        <v>13</v>
      </c>
      <c r="E55" s="50" t="e">
        <f t="shared" si="6"/>
        <v>#N/A</v>
      </c>
      <c r="F55" s="50" t="e">
        <f t="shared" si="8"/>
        <v>#N/A</v>
      </c>
      <c r="G55" s="50" t="e">
        <f t="shared" si="9"/>
        <v>#N/A</v>
      </c>
    </row>
    <row r="56" spans="1:7" x14ac:dyDescent="0.25">
      <c r="A56" s="50" t="str">
        <f t="shared" si="5"/>
        <v>MARÍN Y RÍA DE PONTEVEDRA</v>
      </c>
      <c r="B56" s="51">
        <f t="shared" si="3"/>
        <v>0</v>
      </c>
      <c r="C56" s="51">
        <f t="shared" si="4"/>
        <v>0</v>
      </c>
      <c r="D56" s="51">
        <f t="shared" si="7"/>
        <v>28</v>
      </c>
      <c r="E56" s="50" t="e">
        <f t="shared" si="6"/>
        <v>#N/A</v>
      </c>
      <c r="F56" s="50" t="e">
        <f t="shared" ref="F56:F66" si="10">LOOKUP(E56,$A$39:$A$66,$B$39:$B$66)</f>
        <v>#N/A</v>
      </c>
      <c r="G56" s="50" t="e">
        <f t="shared" si="9"/>
        <v>#N/A</v>
      </c>
    </row>
    <row r="57" spans="1:7" x14ac:dyDescent="0.25">
      <c r="A57" s="50" t="str">
        <f t="shared" si="5"/>
        <v>MELILLA</v>
      </c>
      <c r="B57" s="51">
        <f t="shared" si="3"/>
        <v>76331</v>
      </c>
      <c r="C57" s="51">
        <f t="shared" si="4"/>
        <v>78973</v>
      </c>
      <c r="D57" s="51">
        <f t="shared" si="7"/>
        <v>9</v>
      </c>
      <c r="E57" s="50" t="e">
        <f t="shared" si="6"/>
        <v>#N/A</v>
      </c>
      <c r="F57" s="50" t="e">
        <f t="shared" si="10"/>
        <v>#N/A</v>
      </c>
      <c r="G57" s="50" t="e">
        <f t="shared" si="9"/>
        <v>#N/A</v>
      </c>
    </row>
    <row r="58" spans="1:7" x14ac:dyDescent="0.25">
      <c r="A58" s="50" t="str">
        <f t="shared" si="5"/>
        <v>MOTRIL</v>
      </c>
      <c r="B58" s="51">
        <f t="shared" si="3"/>
        <v>37024</v>
      </c>
      <c r="C58" s="51">
        <f t="shared" si="4"/>
        <v>44125</v>
      </c>
      <c r="D58" s="51">
        <f t="shared" si="7"/>
        <v>11</v>
      </c>
      <c r="E58" s="50" t="e">
        <f t="shared" si="6"/>
        <v>#N/A</v>
      </c>
      <c r="F58" s="50" t="e">
        <f t="shared" si="10"/>
        <v>#N/A</v>
      </c>
      <c r="G58" s="50" t="e">
        <f t="shared" si="9"/>
        <v>#N/A</v>
      </c>
    </row>
    <row r="59" spans="1:7" x14ac:dyDescent="0.25">
      <c r="A59" s="50" t="str">
        <f t="shared" si="5"/>
        <v>PASAIA</v>
      </c>
      <c r="B59" s="51">
        <f t="shared" si="3"/>
        <v>0</v>
      </c>
      <c r="C59" s="51">
        <f t="shared" si="4"/>
        <v>0</v>
      </c>
      <c r="D59" s="51">
        <f t="shared" si="7"/>
        <v>28</v>
      </c>
      <c r="E59" s="50" t="e">
        <f t="shared" si="6"/>
        <v>#N/A</v>
      </c>
      <c r="F59" s="50" t="e">
        <f t="shared" si="10"/>
        <v>#N/A</v>
      </c>
      <c r="G59" s="50" t="e">
        <f t="shared" si="9"/>
        <v>#N/A</v>
      </c>
    </row>
    <row r="60" spans="1:7" x14ac:dyDescent="0.25">
      <c r="A60" s="50" t="str">
        <f t="shared" si="5"/>
        <v>SANTA CRUZ DE TENERIFE</v>
      </c>
      <c r="B60" s="51">
        <f t="shared" si="3"/>
        <v>669544</v>
      </c>
      <c r="C60" s="51">
        <f t="shared" si="4"/>
        <v>615603</v>
      </c>
      <c r="D60" s="51">
        <f t="shared" si="7"/>
        <v>1</v>
      </c>
      <c r="E60" s="50" t="e">
        <f t="shared" si="6"/>
        <v>#N/A</v>
      </c>
      <c r="F60" s="50" t="e">
        <f t="shared" si="10"/>
        <v>#N/A</v>
      </c>
      <c r="G60" s="50" t="e">
        <f t="shared" si="9"/>
        <v>#N/A</v>
      </c>
    </row>
    <row r="61" spans="1:7" x14ac:dyDescent="0.25">
      <c r="A61" s="50" t="str">
        <f t="shared" si="5"/>
        <v>SANTANDER</v>
      </c>
      <c r="B61" s="51">
        <f t="shared" si="3"/>
        <v>52126</v>
      </c>
      <c r="C61" s="51">
        <f t="shared" si="4"/>
        <v>46586</v>
      </c>
      <c r="D61" s="51">
        <f t="shared" si="7"/>
        <v>10</v>
      </c>
      <c r="E61" s="50" t="e">
        <f t="shared" si="6"/>
        <v>#N/A</v>
      </c>
      <c r="F61" s="50" t="e">
        <f t="shared" si="10"/>
        <v>#N/A</v>
      </c>
      <c r="G61" s="50" t="e">
        <f t="shared" si="9"/>
        <v>#N/A</v>
      </c>
    </row>
    <row r="62" spans="1:7" x14ac:dyDescent="0.25">
      <c r="A62" s="50" t="str">
        <f t="shared" si="5"/>
        <v>SEVILLA</v>
      </c>
      <c r="B62" s="51">
        <f t="shared" si="3"/>
        <v>0</v>
      </c>
      <c r="C62" s="51">
        <f t="shared" si="4"/>
        <v>0</v>
      </c>
      <c r="D62" s="51">
        <f t="shared" si="7"/>
        <v>28</v>
      </c>
      <c r="E62" s="50" t="e">
        <f t="shared" si="6"/>
        <v>#N/A</v>
      </c>
      <c r="F62" s="50" t="e">
        <f t="shared" si="10"/>
        <v>#N/A</v>
      </c>
      <c r="G62" s="50" t="e">
        <f t="shared" si="9"/>
        <v>#N/A</v>
      </c>
    </row>
    <row r="63" spans="1:7" x14ac:dyDescent="0.25">
      <c r="A63" s="50" t="str">
        <f t="shared" si="5"/>
        <v>TARRAGONA</v>
      </c>
      <c r="B63" s="51">
        <f t="shared" si="3"/>
        <v>0</v>
      </c>
      <c r="C63" s="51">
        <f t="shared" si="4"/>
        <v>144</v>
      </c>
      <c r="D63" s="51">
        <f t="shared" si="7"/>
        <v>28</v>
      </c>
      <c r="E63" s="50" t="e">
        <f t="shared" si="6"/>
        <v>#N/A</v>
      </c>
      <c r="F63" s="50" t="e">
        <f t="shared" si="10"/>
        <v>#N/A</v>
      </c>
      <c r="G63" s="50" t="e">
        <f t="shared" si="9"/>
        <v>#N/A</v>
      </c>
    </row>
    <row r="64" spans="1:7" x14ac:dyDescent="0.25">
      <c r="A64" s="50" t="str">
        <f t="shared" si="5"/>
        <v>VALENCIA</v>
      </c>
      <c r="B64" s="51">
        <f t="shared" si="3"/>
        <v>77074</v>
      </c>
      <c r="C64" s="51">
        <f t="shared" si="4"/>
        <v>51165</v>
      </c>
      <c r="D64" s="51">
        <f t="shared" si="7"/>
        <v>8</v>
      </c>
      <c r="E64" s="50" t="e">
        <f t="shared" si="6"/>
        <v>#N/A</v>
      </c>
      <c r="F64" s="50" t="e">
        <f t="shared" si="10"/>
        <v>#N/A</v>
      </c>
      <c r="G64" s="50" t="e">
        <f t="shared" si="9"/>
        <v>#N/A</v>
      </c>
    </row>
    <row r="65" spans="1:7" x14ac:dyDescent="0.25">
      <c r="A65" s="50" t="str">
        <f t="shared" si="5"/>
        <v>VIGO</v>
      </c>
      <c r="B65" s="51">
        <f t="shared" si="3"/>
        <v>0</v>
      </c>
      <c r="C65" s="51">
        <f t="shared" si="4"/>
        <v>0</v>
      </c>
      <c r="D65" s="51">
        <f t="shared" si="7"/>
        <v>28</v>
      </c>
      <c r="E65" s="50" t="e">
        <f t="shared" si="6"/>
        <v>#N/A</v>
      </c>
      <c r="F65" s="50" t="e">
        <f t="shared" si="10"/>
        <v>#N/A</v>
      </c>
      <c r="G65" s="50" t="e">
        <f t="shared" si="9"/>
        <v>#N/A</v>
      </c>
    </row>
    <row r="66" spans="1:7" x14ac:dyDescent="0.25">
      <c r="A66" s="50" t="str">
        <f t="shared" si="5"/>
        <v>VILAGARCÍA</v>
      </c>
      <c r="B66" s="51">
        <f t="shared" si="3"/>
        <v>0</v>
      </c>
      <c r="C66" s="51">
        <f t="shared" si="4"/>
        <v>0</v>
      </c>
      <c r="D66" s="51">
        <f t="shared" si="7"/>
        <v>28</v>
      </c>
      <c r="E66" s="50" t="str">
        <f t="shared" si="6"/>
        <v>A CORUÑA</v>
      </c>
      <c r="F66" s="50">
        <f t="shared" si="10"/>
        <v>0</v>
      </c>
      <c r="G66" s="50">
        <f t="shared" si="9"/>
        <v>0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L69"/>
  <sheetViews>
    <sheetView tabSelected="1" zoomScaleNormal="100" workbookViewId="0">
      <selection activeCell="C22" sqref="C22"/>
    </sheetView>
  </sheetViews>
  <sheetFormatPr baseColWidth="10" defaultRowHeight="15" x14ac:dyDescent="0.25"/>
  <cols>
    <col min="1" max="1" width="21.28515625" bestFit="1" customWidth="1"/>
    <col min="6" max="6" width="7.7109375" customWidth="1"/>
  </cols>
  <sheetData>
    <row r="1" spans="1:12" s="2" customFormat="1" ht="22.5" customHeight="1" x14ac:dyDescent="0.35">
      <c r="E1" s="48" t="s">
        <v>119</v>
      </c>
    </row>
    <row r="2" spans="1:12" s="2" customFormat="1" ht="21" x14ac:dyDescent="0.35">
      <c r="F2" s="3"/>
      <c r="H2" s="49" t="s">
        <v>58</v>
      </c>
    </row>
    <row r="5" spans="1:12" x14ac:dyDescent="0.25">
      <c r="A5" s="111" t="s">
        <v>49</v>
      </c>
      <c r="B5" s="109" t="str">
        <f>'Resumen general'!D6</f>
        <v>Mes julio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44">
        <v>0</v>
      </c>
      <c r="C7" s="44">
        <v>0</v>
      </c>
      <c r="D7" s="44">
        <v>0</v>
      </c>
      <c r="E7" s="44">
        <v>0</v>
      </c>
      <c r="F7" s="11"/>
      <c r="G7" s="1"/>
      <c r="H7" s="1"/>
      <c r="I7" s="1"/>
    </row>
    <row r="8" spans="1:12" x14ac:dyDescent="0.25">
      <c r="A8" s="12" t="s">
        <v>31</v>
      </c>
      <c r="B8" s="45">
        <v>176</v>
      </c>
      <c r="C8" s="45">
        <v>0</v>
      </c>
      <c r="D8" s="45">
        <v>1228</v>
      </c>
      <c r="E8" s="45">
        <v>0</v>
      </c>
      <c r="F8" s="14"/>
      <c r="G8" s="1"/>
      <c r="H8" s="1"/>
      <c r="I8" s="1"/>
    </row>
    <row r="9" spans="1:12" x14ac:dyDescent="0.25">
      <c r="A9" s="9" t="s">
        <v>164</v>
      </c>
      <c r="B9" s="44">
        <v>100</v>
      </c>
      <c r="C9" s="44">
        <v>35</v>
      </c>
      <c r="D9" s="44">
        <v>374</v>
      </c>
      <c r="E9" s="44">
        <v>220</v>
      </c>
      <c r="F9" s="11">
        <f t="shared" ref="F9:F33" si="0">((E9*100)/D9)-100</f>
        <v>-41.176470588235297</v>
      </c>
      <c r="G9" s="1"/>
      <c r="H9" s="1"/>
      <c r="I9" s="1"/>
    </row>
    <row r="10" spans="1:12" x14ac:dyDescent="0.25">
      <c r="A10" s="12" t="s">
        <v>166</v>
      </c>
      <c r="B10" s="45">
        <v>0</v>
      </c>
      <c r="C10" s="45">
        <v>0</v>
      </c>
      <c r="D10" s="45">
        <v>0</v>
      </c>
      <c r="E10" s="45">
        <v>0</v>
      </c>
      <c r="F10" s="14"/>
      <c r="G10" s="1"/>
      <c r="H10" s="1"/>
      <c r="I10" s="1"/>
    </row>
    <row r="11" spans="1:12" x14ac:dyDescent="0.25">
      <c r="A11" s="9" t="s">
        <v>167</v>
      </c>
      <c r="B11" s="44">
        <v>11</v>
      </c>
      <c r="C11" s="44">
        <v>1242</v>
      </c>
      <c r="D11" s="44">
        <v>54</v>
      </c>
      <c r="E11" s="44">
        <v>7627</v>
      </c>
      <c r="F11" s="11">
        <f t="shared" si="0"/>
        <v>14024.074074074075</v>
      </c>
      <c r="G11" s="1"/>
      <c r="H11" s="1"/>
      <c r="I11" s="1"/>
    </row>
    <row r="12" spans="1:12" x14ac:dyDescent="0.25">
      <c r="A12" s="12" t="s">
        <v>168</v>
      </c>
      <c r="B12" s="45">
        <v>1628</v>
      </c>
      <c r="C12" s="45">
        <v>1580</v>
      </c>
      <c r="D12" s="45">
        <v>8646</v>
      </c>
      <c r="E12" s="45">
        <v>9061</v>
      </c>
      <c r="F12" s="14">
        <f t="shared" si="0"/>
        <v>4.7999074716632038</v>
      </c>
      <c r="G12" s="1"/>
      <c r="H12" s="1"/>
      <c r="I12" s="1"/>
    </row>
    <row r="13" spans="1:12" x14ac:dyDescent="0.25">
      <c r="A13" s="9" t="s">
        <v>32</v>
      </c>
      <c r="B13" s="44">
        <v>8664</v>
      </c>
      <c r="C13" s="44">
        <v>7643</v>
      </c>
      <c r="D13" s="44">
        <v>100064</v>
      </c>
      <c r="E13" s="44">
        <v>90895</v>
      </c>
      <c r="F13" s="11">
        <f t="shared" si="0"/>
        <v>-9.163135593220332</v>
      </c>
      <c r="G13" s="1"/>
      <c r="H13" s="1"/>
      <c r="I13" s="1"/>
    </row>
    <row r="14" spans="1:12" x14ac:dyDescent="0.25">
      <c r="A14" s="12" t="s">
        <v>33</v>
      </c>
      <c r="B14" s="45">
        <v>83154</v>
      </c>
      <c r="C14" s="45">
        <v>75311</v>
      </c>
      <c r="D14" s="45">
        <v>560429</v>
      </c>
      <c r="E14" s="45">
        <v>510921</v>
      </c>
      <c r="F14" s="14">
        <f t="shared" si="0"/>
        <v>-8.8339468514298858</v>
      </c>
      <c r="G14" s="1"/>
      <c r="H14" s="1"/>
      <c r="I14" s="1"/>
    </row>
    <row r="15" spans="1:12" x14ac:dyDescent="0.25">
      <c r="A15" s="9" t="s">
        <v>34</v>
      </c>
      <c r="B15" s="44">
        <v>506</v>
      </c>
      <c r="C15" s="44">
        <v>708</v>
      </c>
      <c r="D15" s="44">
        <v>7409</v>
      </c>
      <c r="E15" s="44">
        <v>4402</v>
      </c>
      <c r="F15" s="11">
        <f t="shared" si="0"/>
        <v>-40.585774058577407</v>
      </c>
      <c r="G15" s="1"/>
      <c r="H15" s="1"/>
      <c r="I15" s="1"/>
    </row>
    <row r="16" spans="1:12" x14ac:dyDescent="0.25">
      <c r="A16" s="12" t="s">
        <v>35</v>
      </c>
      <c r="B16" s="45">
        <v>0</v>
      </c>
      <c r="C16" s="45">
        <v>0</v>
      </c>
      <c r="D16" s="45">
        <v>0</v>
      </c>
      <c r="E16" s="45">
        <v>0</v>
      </c>
      <c r="F16" s="14"/>
      <c r="G16" s="1"/>
      <c r="H16" s="1"/>
      <c r="I16" s="1"/>
    </row>
    <row r="17" spans="1:9" x14ac:dyDescent="0.25">
      <c r="A17" s="9" t="s">
        <v>169</v>
      </c>
      <c r="B17" s="44">
        <v>164</v>
      </c>
      <c r="C17" s="44">
        <v>0</v>
      </c>
      <c r="D17" s="44">
        <v>1144</v>
      </c>
      <c r="E17" s="44">
        <v>0</v>
      </c>
      <c r="F17" s="11"/>
      <c r="G17" s="1"/>
      <c r="H17" s="1"/>
      <c r="I17" s="1"/>
    </row>
    <row r="18" spans="1:9" x14ac:dyDescent="0.25">
      <c r="A18" s="12" t="s">
        <v>36</v>
      </c>
      <c r="B18" s="45">
        <v>107</v>
      </c>
      <c r="C18" s="45">
        <v>118</v>
      </c>
      <c r="D18" s="45">
        <v>659</v>
      </c>
      <c r="E18" s="45">
        <v>804</v>
      </c>
      <c r="F18" s="14">
        <f t="shared" si="0"/>
        <v>22.003034901365709</v>
      </c>
      <c r="G18" s="1"/>
      <c r="H18" s="1"/>
      <c r="I18" s="1"/>
    </row>
    <row r="19" spans="1:9" x14ac:dyDescent="0.25">
      <c r="A19" s="9" t="s">
        <v>37</v>
      </c>
      <c r="B19" s="44">
        <v>0</v>
      </c>
      <c r="C19" s="44">
        <v>0</v>
      </c>
      <c r="D19" s="44">
        <v>0</v>
      </c>
      <c r="E19" s="44">
        <v>0</v>
      </c>
      <c r="F19" s="11"/>
      <c r="G19" s="1"/>
      <c r="H19" s="1"/>
      <c r="I19" s="1"/>
    </row>
    <row r="20" spans="1:9" x14ac:dyDescent="0.25">
      <c r="A20" s="12" t="s">
        <v>170</v>
      </c>
      <c r="B20" s="45">
        <v>36</v>
      </c>
      <c r="C20" s="45">
        <v>0</v>
      </c>
      <c r="D20" s="45">
        <v>255</v>
      </c>
      <c r="E20" s="45">
        <v>0</v>
      </c>
      <c r="F20" s="14">
        <f t="shared" si="0"/>
        <v>-100</v>
      </c>
      <c r="G20" s="1"/>
      <c r="H20" s="1"/>
      <c r="I20" s="1"/>
    </row>
    <row r="21" spans="1:9" x14ac:dyDescent="0.25">
      <c r="A21" s="9" t="s">
        <v>38</v>
      </c>
      <c r="B21" s="44">
        <v>3</v>
      </c>
      <c r="C21" s="44">
        <v>0</v>
      </c>
      <c r="D21" s="44">
        <v>19</v>
      </c>
      <c r="E21" s="44">
        <v>0</v>
      </c>
      <c r="F21" s="11"/>
      <c r="G21" s="1"/>
      <c r="H21" s="1"/>
      <c r="I21" s="1"/>
    </row>
    <row r="22" spans="1:9" x14ac:dyDescent="0.25">
      <c r="A22" s="12" t="s">
        <v>59</v>
      </c>
      <c r="B22" s="45">
        <v>10776</v>
      </c>
      <c r="C22" s="45">
        <v>11176</v>
      </c>
      <c r="D22" s="45">
        <v>53905</v>
      </c>
      <c r="E22" s="45">
        <v>60590</v>
      </c>
      <c r="F22" s="14">
        <f t="shared" si="0"/>
        <v>12.401446990075129</v>
      </c>
      <c r="G22" s="1"/>
      <c r="H22" s="1"/>
      <c r="I22" s="1"/>
    </row>
    <row r="23" spans="1:9" x14ac:dyDescent="0.25">
      <c r="A23" s="9" t="s">
        <v>171</v>
      </c>
      <c r="B23" s="44">
        <v>5196</v>
      </c>
      <c r="C23" s="44">
        <v>0</v>
      </c>
      <c r="D23" s="44">
        <v>36378</v>
      </c>
      <c r="E23" s="44">
        <v>0</v>
      </c>
      <c r="F23" s="11"/>
      <c r="G23" s="1"/>
      <c r="H23" s="1"/>
      <c r="I23" s="1"/>
    </row>
    <row r="24" spans="1:9" x14ac:dyDescent="0.25">
      <c r="A24" s="12" t="s">
        <v>173</v>
      </c>
      <c r="B24" s="45">
        <v>0</v>
      </c>
      <c r="C24" s="45">
        <v>0</v>
      </c>
      <c r="D24" s="45">
        <v>0</v>
      </c>
      <c r="E24" s="45">
        <v>0</v>
      </c>
      <c r="F24" s="14"/>
      <c r="G24" s="1"/>
      <c r="H24" s="1"/>
      <c r="I24" s="1"/>
    </row>
    <row r="25" spans="1:9" x14ac:dyDescent="0.25">
      <c r="A25" s="9" t="s">
        <v>39</v>
      </c>
      <c r="B25" s="44">
        <v>1181</v>
      </c>
      <c r="C25" s="44">
        <v>131</v>
      </c>
      <c r="D25" s="44">
        <v>6745</v>
      </c>
      <c r="E25" s="44">
        <v>775</v>
      </c>
      <c r="F25" s="11">
        <f t="shared" si="0"/>
        <v>-88.510007412898446</v>
      </c>
      <c r="G25" s="1"/>
      <c r="H25" s="1"/>
      <c r="I25" s="1"/>
    </row>
    <row r="26" spans="1:9" x14ac:dyDescent="0.25">
      <c r="A26" s="12" t="s">
        <v>40</v>
      </c>
      <c r="B26" s="45">
        <v>142</v>
      </c>
      <c r="C26" s="45">
        <v>4</v>
      </c>
      <c r="D26" s="45">
        <v>334</v>
      </c>
      <c r="E26" s="45">
        <v>273</v>
      </c>
      <c r="F26" s="14">
        <f t="shared" si="0"/>
        <v>-18.263473053892213</v>
      </c>
      <c r="G26" s="1"/>
      <c r="H26" s="1"/>
      <c r="I26" s="1"/>
    </row>
    <row r="27" spans="1:9" x14ac:dyDescent="0.25">
      <c r="A27" s="9" t="s">
        <v>41</v>
      </c>
      <c r="B27" s="44">
        <v>23988</v>
      </c>
      <c r="C27" s="44">
        <v>18836</v>
      </c>
      <c r="D27" s="44">
        <v>162597</v>
      </c>
      <c r="E27" s="44">
        <v>142109</v>
      </c>
      <c r="F27" s="11">
        <f t="shared" si="0"/>
        <v>-12.600478483612861</v>
      </c>
      <c r="G27" s="1"/>
      <c r="H27" s="1"/>
      <c r="I27" s="1"/>
    </row>
    <row r="28" spans="1:9" x14ac:dyDescent="0.25">
      <c r="A28" s="12" t="s">
        <v>42</v>
      </c>
      <c r="B28" s="45">
        <v>6305</v>
      </c>
      <c r="C28" s="45">
        <v>7375</v>
      </c>
      <c r="D28" s="45">
        <v>35599</v>
      </c>
      <c r="E28" s="45">
        <v>43483</v>
      </c>
      <c r="F28" s="14">
        <f t="shared" si="0"/>
        <v>22.146689513750388</v>
      </c>
      <c r="G28" s="1"/>
      <c r="H28" s="1"/>
      <c r="I28" s="1"/>
    </row>
    <row r="29" spans="1:9" x14ac:dyDescent="0.25">
      <c r="A29" s="9" t="s">
        <v>43</v>
      </c>
      <c r="B29" s="44">
        <v>43042</v>
      </c>
      <c r="C29" s="44">
        <v>37477</v>
      </c>
      <c r="D29" s="44">
        <v>295669</v>
      </c>
      <c r="E29" s="44">
        <v>306389</v>
      </c>
      <c r="F29" s="11">
        <f t="shared" si="0"/>
        <v>3.6256760093212392</v>
      </c>
      <c r="G29" s="1"/>
      <c r="H29" s="1"/>
      <c r="I29" s="1"/>
    </row>
    <row r="30" spans="1:9" x14ac:dyDescent="0.25">
      <c r="A30" s="12" t="s">
        <v>44</v>
      </c>
      <c r="B30" s="45">
        <v>270</v>
      </c>
      <c r="C30" s="45">
        <v>186</v>
      </c>
      <c r="D30" s="45">
        <v>4477</v>
      </c>
      <c r="E30" s="45">
        <v>1494</v>
      </c>
      <c r="F30" s="14">
        <f t="shared" si="0"/>
        <v>-66.629439356712084</v>
      </c>
      <c r="G30" s="1"/>
      <c r="H30" s="1"/>
      <c r="I30" s="1"/>
    </row>
    <row r="31" spans="1:9" x14ac:dyDescent="0.25">
      <c r="A31" s="9" t="s">
        <v>45</v>
      </c>
      <c r="B31" s="44">
        <v>10593</v>
      </c>
      <c r="C31" s="44">
        <v>17175</v>
      </c>
      <c r="D31" s="44">
        <v>97100</v>
      </c>
      <c r="E31" s="44">
        <v>124792</v>
      </c>
      <c r="F31" s="11">
        <f t="shared" si="0"/>
        <v>28.519052523171979</v>
      </c>
      <c r="G31" s="1"/>
      <c r="H31" s="1"/>
      <c r="I31" s="1"/>
    </row>
    <row r="32" spans="1:9" x14ac:dyDescent="0.25">
      <c r="A32" s="12" t="s">
        <v>46</v>
      </c>
      <c r="B32" s="45">
        <v>63592</v>
      </c>
      <c r="C32" s="45">
        <v>66216</v>
      </c>
      <c r="D32" s="45">
        <v>476181</v>
      </c>
      <c r="E32" s="45">
        <v>478851</v>
      </c>
      <c r="F32" s="14">
        <f t="shared" si="0"/>
        <v>0.56071115815204564</v>
      </c>
      <c r="G32" s="1"/>
      <c r="H32" s="1"/>
      <c r="I32" s="1"/>
    </row>
    <row r="33" spans="1:9" x14ac:dyDescent="0.25">
      <c r="A33" s="9" t="s">
        <v>47</v>
      </c>
      <c r="B33" s="44">
        <v>40666</v>
      </c>
      <c r="C33" s="44">
        <v>47705</v>
      </c>
      <c r="D33" s="44">
        <v>280207</v>
      </c>
      <c r="E33" s="44">
        <v>295727</v>
      </c>
      <c r="F33" s="11">
        <f t="shared" si="0"/>
        <v>5.5387624149289678</v>
      </c>
      <c r="G33" s="1"/>
      <c r="H33" s="1"/>
      <c r="I33" s="1"/>
    </row>
    <row r="34" spans="1:9" x14ac:dyDescent="0.25">
      <c r="A34" s="12" t="s">
        <v>172</v>
      </c>
      <c r="B34" s="45">
        <v>0</v>
      </c>
      <c r="C34" s="45">
        <v>0</v>
      </c>
      <c r="D34" s="45">
        <v>0</v>
      </c>
      <c r="E34" s="45">
        <v>0</v>
      </c>
      <c r="F34" s="14"/>
      <c r="G34" s="1"/>
      <c r="H34" s="1"/>
      <c r="I34" s="1"/>
    </row>
    <row r="35" spans="1:9" x14ac:dyDescent="0.25">
      <c r="A35" s="15" t="s">
        <v>48</v>
      </c>
      <c r="B35" s="16">
        <f>SUM(B7:B34)</f>
        <v>300300</v>
      </c>
      <c r="C35" s="16">
        <f t="shared" ref="C35:E35" si="1">SUM(C7:C34)</f>
        <v>292918</v>
      </c>
      <c r="D35" s="16">
        <f t="shared" si="1"/>
        <v>2129473</v>
      </c>
      <c r="E35" s="16">
        <f t="shared" si="1"/>
        <v>2078413</v>
      </c>
      <c r="F35" s="17">
        <f t="shared" ref="F35" si="2">((E35*100)/D35)-100</f>
        <v>-2.397776351238079</v>
      </c>
      <c r="G35" s="1"/>
      <c r="H35" s="1"/>
      <c r="I35" s="1"/>
    </row>
    <row r="36" spans="1:9" x14ac:dyDescent="0.25">
      <c r="A36" s="73" t="s">
        <v>128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0</v>
      </c>
      <c r="C39" s="51">
        <f t="shared" si="4"/>
        <v>0</v>
      </c>
      <c r="D39" s="51">
        <f>_xlfn.RANK.EQ(B39,$B$39:$B$66)+COUNTIF($B$39:$B$66,B39)-1</f>
        <v>28</v>
      </c>
      <c r="E39" s="50" t="str">
        <f t="shared" ref="E39:E66" si="6">INDEX($A$39:$B$66,MATCH(ROW()-38,$D$39:$D$66,0),1)</f>
        <v>BARCELONA</v>
      </c>
      <c r="F39" s="50">
        <f>LOOKUP(E39,$A$39:$A$66,$B$39:$B$66)</f>
        <v>510921</v>
      </c>
      <c r="G39" s="50">
        <f>LOOKUP(E39,$A$39:$A$66,$C$39:$C$66)</f>
        <v>560429</v>
      </c>
    </row>
    <row r="40" spans="1:9" x14ac:dyDescent="0.25">
      <c r="A40" s="50" t="str">
        <f t="shared" si="5"/>
        <v>ALICANTE</v>
      </c>
      <c r="B40" s="51">
        <f t="shared" si="3"/>
        <v>0</v>
      </c>
      <c r="C40" s="51">
        <f t="shared" si="4"/>
        <v>1228</v>
      </c>
      <c r="D40" s="51">
        <f t="shared" ref="D40:D66" si="7">_xlfn.RANK.EQ(B40,$B$39:$B$66)+COUNTIF($B$39:$B$66,B40)-1</f>
        <v>28</v>
      </c>
      <c r="E40" s="50" t="str">
        <f t="shared" si="6"/>
        <v>VALENCIA</v>
      </c>
      <c r="F40" s="50">
        <f t="shared" ref="F40:F66" si="8">LOOKUP(E40,$A$39:$A$66,$B$39:$B$66)</f>
        <v>478851</v>
      </c>
      <c r="G40" s="50">
        <f t="shared" ref="G40:G66" si="9">LOOKUP(E40,$A$39:$A$66,$C$39:$C$66)</f>
        <v>476181</v>
      </c>
    </row>
    <row r="41" spans="1:9" x14ac:dyDescent="0.25">
      <c r="A41" s="50" t="str">
        <f t="shared" si="5"/>
        <v>ALMERÍA</v>
      </c>
      <c r="B41" s="51">
        <f t="shared" si="3"/>
        <v>220</v>
      </c>
      <c r="C41" s="51">
        <f t="shared" si="4"/>
        <v>374</v>
      </c>
      <c r="D41" s="51">
        <f t="shared" si="7"/>
        <v>17</v>
      </c>
      <c r="E41" s="50" t="str">
        <f t="shared" si="6"/>
        <v>SANTANDER</v>
      </c>
      <c r="F41" s="50">
        <f t="shared" si="8"/>
        <v>306389</v>
      </c>
      <c r="G41" s="50">
        <f t="shared" si="9"/>
        <v>295669</v>
      </c>
    </row>
    <row r="42" spans="1:9" x14ac:dyDescent="0.25">
      <c r="A42" s="50" t="str">
        <f t="shared" si="5"/>
        <v>AVILÉS</v>
      </c>
      <c r="B42" s="51">
        <f t="shared" si="3"/>
        <v>0</v>
      </c>
      <c r="C42" s="51">
        <f t="shared" si="4"/>
        <v>0</v>
      </c>
      <c r="D42" s="51">
        <f t="shared" si="7"/>
        <v>28</v>
      </c>
      <c r="E42" s="50" t="str">
        <f t="shared" si="6"/>
        <v>VIGO</v>
      </c>
      <c r="F42" s="50">
        <f t="shared" si="8"/>
        <v>295727</v>
      </c>
      <c r="G42" s="50">
        <f t="shared" si="9"/>
        <v>280207</v>
      </c>
    </row>
    <row r="43" spans="1:9" x14ac:dyDescent="0.25">
      <c r="A43" s="50" t="str">
        <f t="shared" si="5"/>
        <v>BAHÍA DE ALGECIRAS</v>
      </c>
      <c r="B43" s="51">
        <f t="shared" si="3"/>
        <v>7627</v>
      </c>
      <c r="C43" s="51">
        <f t="shared" si="4"/>
        <v>54</v>
      </c>
      <c r="D43" s="51">
        <f t="shared" si="7"/>
        <v>11</v>
      </c>
      <c r="E43" s="50" t="str">
        <f t="shared" si="6"/>
        <v>PASAIA</v>
      </c>
      <c r="F43" s="50">
        <f t="shared" si="8"/>
        <v>142109</v>
      </c>
      <c r="G43" s="50">
        <f t="shared" si="9"/>
        <v>162597</v>
      </c>
    </row>
    <row r="44" spans="1:9" x14ac:dyDescent="0.25">
      <c r="A44" s="50" t="str">
        <f t="shared" si="5"/>
        <v>BAHÍA DE CÁDIZ</v>
      </c>
      <c r="B44" s="51">
        <f t="shared" si="3"/>
        <v>9061</v>
      </c>
      <c r="C44" s="51">
        <f t="shared" si="4"/>
        <v>8646</v>
      </c>
      <c r="D44" s="51">
        <f t="shared" si="7"/>
        <v>10</v>
      </c>
      <c r="E44" s="50" t="str">
        <f t="shared" si="6"/>
        <v>TARRAGONA</v>
      </c>
      <c r="F44" s="50">
        <f t="shared" si="8"/>
        <v>124792</v>
      </c>
      <c r="G44" s="50">
        <f t="shared" si="9"/>
        <v>97100</v>
      </c>
    </row>
    <row r="45" spans="1:9" x14ac:dyDescent="0.25">
      <c r="A45" s="50" t="str">
        <f t="shared" si="5"/>
        <v>BALEARES</v>
      </c>
      <c r="B45" s="51">
        <f t="shared" si="3"/>
        <v>90895</v>
      </c>
      <c r="C45" s="51">
        <f t="shared" si="4"/>
        <v>100064</v>
      </c>
      <c r="D45" s="51">
        <f t="shared" si="7"/>
        <v>7</v>
      </c>
      <c r="E45" s="50" t="str">
        <f t="shared" si="6"/>
        <v>BALEARES</v>
      </c>
      <c r="F45" s="50">
        <f t="shared" si="8"/>
        <v>90895</v>
      </c>
      <c r="G45" s="50">
        <f t="shared" si="9"/>
        <v>100064</v>
      </c>
    </row>
    <row r="46" spans="1:9" x14ac:dyDescent="0.25">
      <c r="A46" s="50" t="str">
        <f t="shared" si="5"/>
        <v>BARCELONA</v>
      </c>
      <c r="B46" s="51">
        <f t="shared" si="3"/>
        <v>510921</v>
      </c>
      <c r="C46" s="51">
        <f t="shared" si="4"/>
        <v>560429</v>
      </c>
      <c r="D46" s="51">
        <f t="shared" si="7"/>
        <v>1</v>
      </c>
      <c r="E46" s="50" t="str">
        <f t="shared" si="6"/>
        <v>LAS PALMAS</v>
      </c>
      <c r="F46" s="50">
        <f t="shared" si="8"/>
        <v>60590</v>
      </c>
      <c r="G46" s="50">
        <f t="shared" si="9"/>
        <v>53905</v>
      </c>
    </row>
    <row r="47" spans="1:9" x14ac:dyDescent="0.25">
      <c r="A47" s="50" t="str">
        <f t="shared" si="5"/>
        <v>BILBAO</v>
      </c>
      <c r="B47" s="51">
        <f t="shared" si="3"/>
        <v>4402</v>
      </c>
      <c r="C47" s="51">
        <f t="shared" si="4"/>
        <v>7409</v>
      </c>
      <c r="D47" s="51">
        <f t="shared" si="7"/>
        <v>12</v>
      </c>
      <c r="E47" s="50" t="str">
        <f t="shared" si="6"/>
        <v>SANTA CRUZ DE TENERIFE</v>
      </c>
      <c r="F47" s="50">
        <f t="shared" si="8"/>
        <v>43483</v>
      </c>
      <c r="G47" s="50">
        <f t="shared" si="9"/>
        <v>35599</v>
      </c>
    </row>
    <row r="48" spans="1:9" x14ac:dyDescent="0.25">
      <c r="A48" s="50" t="str">
        <f t="shared" si="5"/>
        <v>CARTAGENA</v>
      </c>
      <c r="B48" s="51">
        <f t="shared" si="3"/>
        <v>0</v>
      </c>
      <c r="C48" s="51">
        <f t="shared" si="4"/>
        <v>0</v>
      </c>
      <c r="D48" s="51">
        <f t="shared" si="7"/>
        <v>28</v>
      </c>
      <c r="E48" s="50" t="str">
        <f t="shared" si="6"/>
        <v>BAHÍA DE CÁDIZ</v>
      </c>
      <c r="F48" s="50">
        <f t="shared" si="8"/>
        <v>9061</v>
      </c>
      <c r="G48" s="50">
        <f t="shared" si="9"/>
        <v>8646</v>
      </c>
    </row>
    <row r="49" spans="1:7" x14ac:dyDescent="0.25">
      <c r="A49" s="50" t="str">
        <f t="shared" si="5"/>
        <v>CASTELLÓN</v>
      </c>
      <c r="B49" s="51">
        <f t="shared" si="3"/>
        <v>0</v>
      </c>
      <c r="C49" s="51">
        <f t="shared" si="4"/>
        <v>1144</v>
      </c>
      <c r="D49" s="51">
        <f t="shared" si="7"/>
        <v>28</v>
      </c>
      <c r="E49" s="50" t="str">
        <f t="shared" si="6"/>
        <v>BAHÍA DE ALGECIRAS</v>
      </c>
      <c r="F49" s="50">
        <f t="shared" si="8"/>
        <v>7627</v>
      </c>
      <c r="G49" s="50">
        <f t="shared" si="9"/>
        <v>54</v>
      </c>
    </row>
    <row r="50" spans="1:7" x14ac:dyDescent="0.25">
      <c r="A50" s="50" t="str">
        <f t="shared" si="5"/>
        <v>CEUTA</v>
      </c>
      <c r="B50" s="51">
        <f t="shared" si="3"/>
        <v>804</v>
      </c>
      <c r="C50" s="51">
        <f t="shared" si="4"/>
        <v>659</v>
      </c>
      <c r="D50" s="51">
        <f t="shared" si="7"/>
        <v>14</v>
      </c>
      <c r="E50" s="50" t="str">
        <f t="shared" si="6"/>
        <v>BILBAO</v>
      </c>
      <c r="F50" s="50">
        <f t="shared" si="8"/>
        <v>4402</v>
      </c>
      <c r="G50" s="50">
        <f t="shared" si="9"/>
        <v>7409</v>
      </c>
    </row>
    <row r="51" spans="1:7" x14ac:dyDescent="0.25">
      <c r="A51" s="50" t="str">
        <f t="shared" si="5"/>
        <v>FERROL-SAN CIBRAO</v>
      </c>
      <c r="B51" s="51">
        <f t="shared" si="3"/>
        <v>0</v>
      </c>
      <c r="C51" s="51">
        <f t="shared" si="4"/>
        <v>0</v>
      </c>
      <c r="D51" s="51">
        <f t="shared" si="7"/>
        <v>28</v>
      </c>
      <c r="E51" s="50" t="str">
        <f t="shared" si="6"/>
        <v>SEVILLA</v>
      </c>
      <c r="F51" s="50">
        <f t="shared" si="8"/>
        <v>1494</v>
      </c>
      <c r="G51" s="50">
        <f t="shared" si="9"/>
        <v>4477</v>
      </c>
    </row>
    <row r="52" spans="1:7" x14ac:dyDescent="0.25">
      <c r="A52" s="50" t="str">
        <f t="shared" si="5"/>
        <v>GIJÓN</v>
      </c>
      <c r="B52" s="51">
        <f t="shared" si="3"/>
        <v>0</v>
      </c>
      <c r="C52" s="51">
        <f t="shared" si="4"/>
        <v>255</v>
      </c>
      <c r="D52" s="51">
        <f t="shared" si="7"/>
        <v>28</v>
      </c>
      <c r="E52" s="50" t="str">
        <f t="shared" si="6"/>
        <v>CEUTA</v>
      </c>
      <c r="F52" s="50">
        <f t="shared" si="8"/>
        <v>804</v>
      </c>
      <c r="G52" s="50">
        <f t="shared" si="9"/>
        <v>659</v>
      </c>
    </row>
    <row r="53" spans="1:7" x14ac:dyDescent="0.25">
      <c r="A53" s="50" t="str">
        <f t="shared" si="5"/>
        <v>HUELVA</v>
      </c>
      <c r="B53" s="51">
        <f t="shared" si="3"/>
        <v>0</v>
      </c>
      <c r="C53" s="51">
        <f t="shared" si="4"/>
        <v>19</v>
      </c>
      <c r="D53" s="51">
        <f t="shared" si="7"/>
        <v>28</v>
      </c>
      <c r="E53" s="50" t="str">
        <f t="shared" si="6"/>
        <v>MELILLA</v>
      </c>
      <c r="F53" s="50">
        <f t="shared" si="8"/>
        <v>775</v>
      </c>
      <c r="G53" s="50">
        <f t="shared" si="9"/>
        <v>6745</v>
      </c>
    </row>
    <row r="54" spans="1:7" x14ac:dyDescent="0.25">
      <c r="A54" s="50" t="str">
        <f t="shared" si="5"/>
        <v>LAS PALMAS</v>
      </c>
      <c r="B54" s="51">
        <f t="shared" si="3"/>
        <v>60590</v>
      </c>
      <c r="C54" s="51">
        <f t="shared" si="4"/>
        <v>53905</v>
      </c>
      <c r="D54" s="51">
        <f t="shared" si="7"/>
        <v>8</v>
      </c>
      <c r="E54" s="50" t="str">
        <f t="shared" si="6"/>
        <v>MOTRIL</v>
      </c>
      <c r="F54" s="50">
        <f t="shared" si="8"/>
        <v>273</v>
      </c>
      <c r="G54" s="50">
        <f t="shared" si="9"/>
        <v>334</v>
      </c>
    </row>
    <row r="55" spans="1:7" x14ac:dyDescent="0.25">
      <c r="A55" s="50" t="str">
        <f t="shared" si="5"/>
        <v>MÁLAGA</v>
      </c>
      <c r="B55" s="51">
        <f t="shared" si="3"/>
        <v>0</v>
      </c>
      <c r="C55" s="51">
        <f t="shared" si="4"/>
        <v>36378</v>
      </c>
      <c r="D55" s="51">
        <f t="shared" si="7"/>
        <v>28</v>
      </c>
      <c r="E55" s="50" t="str">
        <f t="shared" si="6"/>
        <v>ALMERÍA</v>
      </c>
      <c r="F55" s="50">
        <f t="shared" si="8"/>
        <v>220</v>
      </c>
      <c r="G55" s="50">
        <f t="shared" si="9"/>
        <v>374</v>
      </c>
    </row>
    <row r="56" spans="1:7" x14ac:dyDescent="0.25">
      <c r="A56" s="50" t="str">
        <f t="shared" si="5"/>
        <v>MARÍN Y RÍA DE PONTEVEDRA</v>
      </c>
      <c r="B56" s="51">
        <f t="shared" si="3"/>
        <v>0</v>
      </c>
      <c r="C56" s="51">
        <f t="shared" si="4"/>
        <v>0</v>
      </c>
      <c r="D56" s="51">
        <f t="shared" si="7"/>
        <v>28</v>
      </c>
      <c r="E56" s="50" t="e">
        <f t="shared" si="6"/>
        <v>#N/A</v>
      </c>
      <c r="F56" s="50" t="e">
        <f t="shared" si="8"/>
        <v>#N/A</v>
      </c>
      <c r="G56" s="50" t="e">
        <f t="shared" si="9"/>
        <v>#N/A</v>
      </c>
    </row>
    <row r="57" spans="1:7" x14ac:dyDescent="0.25">
      <c r="A57" s="50" t="str">
        <f t="shared" si="5"/>
        <v>MELILLA</v>
      </c>
      <c r="B57" s="51">
        <f t="shared" si="3"/>
        <v>775</v>
      </c>
      <c r="C57" s="51">
        <f t="shared" si="4"/>
        <v>6745</v>
      </c>
      <c r="D57" s="51">
        <f t="shared" si="7"/>
        <v>15</v>
      </c>
      <c r="E57" s="50" t="e">
        <f t="shared" si="6"/>
        <v>#N/A</v>
      </c>
      <c r="F57" s="50" t="e">
        <f t="shared" si="8"/>
        <v>#N/A</v>
      </c>
      <c r="G57" s="50" t="e">
        <f t="shared" si="9"/>
        <v>#N/A</v>
      </c>
    </row>
    <row r="58" spans="1:7" x14ac:dyDescent="0.25">
      <c r="A58" s="50" t="str">
        <f t="shared" si="5"/>
        <v>MOTRIL</v>
      </c>
      <c r="B58" s="51">
        <f t="shared" si="3"/>
        <v>273</v>
      </c>
      <c r="C58" s="51">
        <f t="shared" si="4"/>
        <v>334</v>
      </c>
      <c r="D58" s="51">
        <f t="shared" si="7"/>
        <v>16</v>
      </c>
      <c r="E58" s="50" t="e">
        <f t="shared" si="6"/>
        <v>#N/A</v>
      </c>
      <c r="F58" s="50" t="e">
        <f t="shared" si="8"/>
        <v>#N/A</v>
      </c>
      <c r="G58" s="50" t="e">
        <f t="shared" si="9"/>
        <v>#N/A</v>
      </c>
    </row>
    <row r="59" spans="1:7" x14ac:dyDescent="0.25">
      <c r="A59" s="50" t="str">
        <f t="shared" si="5"/>
        <v>PASAIA</v>
      </c>
      <c r="B59" s="51">
        <f t="shared" si="3"/>
        <v>142109</v>
      </c>
      <c r="C59" s="51">
        <f t="shared" si="4"/>
        <v>162597</v>
      </c>
      <c r="D59" s="51">
        <f t="shared" si="7"/>
        <v>5</v>
      </c>
      <c r="E59" s="50" t="e">
        <f t="shared" si="6"/>
        <v>#N/A</v>
      </c>
      <c r="F59" s="50" t="e">
        <f t="shared" si="8"/>
        <v>#N/A</v>
      </c>
      <c r="G59" s="50" t="e">
        <f t="shared" si="9"/>
        <v>#N/A</v>
      </c>
    </row>
    <row r="60" spans="1:7" x14ac:dyDescent="0.25">
      <c r="A60" s="50" t="str">
        <f t="shared" si="5"/>
        <v>SANTA CRUZ DE TENERIFE</v>
      </c>
      <c r="B60" s="51">
        <f t="shared" si="3"/>
        <v>43483</v>
      </c>
      <c r="C60" s="51">
        <f t="shared" si="4"/>
        <v>35599</v>
      </c>
      <c r="D60" s="51">
        <f t="shared" si="7"/>
        <v>9</v>
      </c>
      <c r="E60" s="50" t="e">
        <f t="shared" si="6"/>
        <v>#N/A</v>
      </c>
      <c r="F60" s="50" t="e">
        <f t="shared" si="8"/>
        <v>#N/A</v>
      </c>
      <c r="G60" s="50" t="e">
        <f t="shared" si="9"/>
        <v>#N/A</v>
      </c>
    </row>
    <row r="61" spans="1:7" x14ac:dyDescent="0.25">
      <c r="A61" s="50" t="str">
        <f t="shared" si="5"/>
        <v>SANTANDER</v>
      </c>
      <c r="B61" s="51">
        <f t="shared" si="3"/>
        <v>306389</v>
      </c>
      <c r="C61" s="51">
        <f t="shared" si="4"/>
        <v>295669</v>
      </c>
      <c r="D61" s="51">
        <f t="shared" si="7"/>
        <v>3</v>
      </c>
      <c r="E61" s="50" t="e">
        <f t="shared" si="6"/>
        <v>#N/A</v>
      </c>
      <c r="F61" s="50" t="e">
        <f t="shared" si="8"/>
        <v>#N/A</v>
      </c>
      <c r="G61" s="50" t="e">
        <f t="shared" si="9"/>
        <v>#N/A</v>
      </c>
    </row>
    <row r="62" spans="1:7" x14ac:dyDescent="0.25">
      <c r="A62" s="50" t="str">
        <f t="shared" si="5"/>
        <v>SEVILLA</v>
      </c>
      <c r="B62" s="51">
        <f t="shared" si="3"/>
        <v>1494</v>
      </c>
      <c r="C62" s="51">
        <f t="shared" si="4"/>
        <v>4477</v>
      </c>
      <c r="D62" s="51">
        <f t="shared" si="7"/>
        <v>13</v>
      </c>
      <c r="E62" s="50" t="e">
        <f t="shared" si="6"/>
        <v>#N/A</v>
      </c>
      <c r="F62" s="50" t="e">
        <f t="shared" si="8"/>
        <v>#N/A</v>
      </c>
      <c r="G62" s="50" t="e">
        <f t="shared" si="9"/>
        <v>#N/A</v>
      </c>
    </row>
    <row r="63" spans="1:7" x14ac:dyDescent="0.25">
      <c r="A63" s="50" t="str">
        <f t="shared" si="5"/>
        <v>TARRAGONA</v>
      </c>
      <c r="B63" s="51">
        <f t="shared" si="3"/>
        <v>124792</v>
      </c>
      <c r="C63" s="51">
        <f t="shared" si="4"/>
        <v>97100</v>
      </c>
      <c r="D63" s="51">
        <f t="shared" si="7"/>
        <v>6</v>
      </c>
      <c r="E63" s="50" t="e">
        <f t="shared" si="6"/>
        <v>#N/A</v>
      </c>
      <c r="F63" s="50" t="e">
        <f t="shared" si="8"/>
        <v>#N/A</v>
      </c>
      <c r="G63" s="50" t="e">
        <f t="shared" si="9"/>
        <v>#N/A</v>
      </c>
    </row>
    <row r="64" spans="1:7" x14ac:dyDescent="0.25">
      <c r="A64" s="50" t="str">
        <f t="shared" si="5"/>
        <v>VALENCIA</v>
      </c>
      <c r="B64" s="51">
        <f t="shared" si="3"/>
        <v>478851</v>
      </c>
      <c r="C64" s="51">
        <f t="shared" si="4"/>
        <v>476181</v>
      </c>
      <c r="D64" s="51">
        <f t="shared" si="7"/>
        <v>2</v>
      </c>
      <c r="E64" s="50" t="e">
        <f t="shared" si="6"/>
        <v>#N/A</v>
      </c>
      <c r="F64" s="50" t="e">
        <f t="shared" si="8"/>
        <v>#N/A</v>
      </c>
      <c r="G64" s="50" t="e">
        <f t="shared" si="9"/>
        <v>#N/A</v>
      </c>
    </row>
    <row r="65" spans="1:7" x14ac:dyDescent="0.25">
      <c r="A65" s="50" t="str">
        <f t="shared" si="5"/>
        <v>VIGO</v>
      </c>
      <c r="B65" s="51">
        <f t="shared" si="3"/>
        <v>295727</v>
      </c>
      <c r="C65" s="51">
        <f t="shared" si="4"/>
        <v>280207</v>
      </c>
      <c r="D65" s="51">
        <f t="shared" si="7"/>
        <v>4</v>
      </c>
      <c r="E65" s="50" t="e">
        <f t="shared" si="6"/>
        <v>#N/A</v>
      </c>
      <c r="F65" s="50" t="e">
        <f t="shared" si="8"/>
        <v>#N/A</v>
      </c>
      <c r="G65" s="50" t="e">
        <f t="shared" si="9"/>
        <v>#N/A</v>
      </c>
    </row>
    <row r="66" spans="1:7" x14ac:dyDescent="0.25">
      <c r="A66" s="50" t="str">
        <f t="shared" si="5"/>
        <v>VILAGARCÍA</v>
      </c>
      <c r="B66" s="51">
        <f t="shared" si="3"/>
        <v>0</v>
      </c>
      <c r="C66" s="51">
        <f t="shared" si="4"/>
        <v>0</v>
      </c>
      <c r="D66" s="51">
        <f t="shared" si="7"/>
        <v>28</v>
      </c>
      <c r="E66" s="50" t="str">
        <f t="shared" si="6"/>
        <v>A CORUÑA</v>
      </c>
      <c r="F66" s="50">
        <f t="shared" si="8"/>
        <v>0</v>
      </c>
      <c r="G66" s="50">
        <f t="shared" si="9"/>
        <v>0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7"/>
      <c r="B68" s="87"/>
      <c r="C68" s="87"/>
      <c r="D68" s="87"/>
      <c r="E68" s="87"/>
      <c r="F68" s="87"/>
    </row>
    <row r="69" spans="1:7" x14ac:dyDescent="0.25">
      <c r="A69" s="5"/>
      <c r="B69" s="6"/>
      <c r="C69" s="6"/>
      <c r="D69" s="6"/>
      <c r="E69" s="6"/>
      <c r="F69" s="7"/>
    </row>
  </sheetData>
  <mergeCells count="3">
    <mergeCell ref="A5:A6"/>
    <mergeCell ref="B5:C5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L68"/>
  <sheetViews>
    <sheetView workbookViewId="0">
      <selection activeCell="F13" sqref="F13"/>
    </sheetView>
  </sheetViews>
  <sheetFormatPr baseColWidth="10" defaultRowHeight="15" x14ac:dyDescent="0.25"/>
  <cols>
    <col min="1" max="1" width="21.28515625" bestFit="1" customWidth="1"/>
    <col min="6" max="6" width="7.140625" customWidth="1"/>
  </cols>
  <sheetData>
    <row r="1" spans="1:12" s="2" customFormat="1" ht="22.5" customHeight="1" x14ac:dyDescent="0.35">
      <c r="F1" s="3" t="s">
        <v>155</v>
      </c>
    </row>
    <row r="2" spans="1:12" s="2" customFormat="1" ht="21" x14ac:dyDescent="0.35">
      <c r="F2" s="3"/>
    </row>
    <row r="5" spans="1:12" x14ac:dyDescent="0.25">
      <c r="A5" s="111" t="s">
        <v>49</v>
      </c>
      <c r="B5" s="109" t="str">
        <f>'Resumen general'!D6</f>
        <v>Mes julio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10">
        <v>97</v>
      </c>
      <c r="C7" s="10">
        <v>98</v>
      </c>
      <c r="D7" s="10">
        <v>649</v>
      </c>
      <c r="E7" s="10">
        <v>654</v>
      </c>
      <c r="F7" s="11">
        <f>((E7*100)/D7)-100</f>
        <v>0.77041602465331493</v>
      </c>
      <c r="G7" s="1"/>
      <c r="H7" s="1"/>
      <c r="I7" s="1"/>
    </row>
    <row r="8" spans="1:12" x14ac:dyDescent="0.25">
      <c r="A8" s="12" t="s">
        <v>31</v>
      </c>
      <c r="B8" s="13">
        <v>87</v>
      </c>
      <c r="C8" s="13">
        <v>77</v>
      </c>
      <c r="D8" s="13">
        <v>523</v>
      </c>
      <c r="E8" s="13">
        <v>487</v>
      </c>
      <c r="F8" s="14">
        <f t="shared" ref="F8:F34" si="0">((E8*100)/D8)-100</f>
        <v>-6.8833652007648141</v>
      </c>
      <c r="G8" s="1"/>
      <c r="H8" s="1"/>
      <c r="I8" s="1"/>
    </row>
    <row r="9" spans="1:12" x14ac:dyDescent="0.25">
      <c r="A9" s="9" t="s">
        <v>164</v>
      </c>
      <c r="B9" s="10">
        <v>210</v>
      </c>
      <c r="C9" s="10">
        <v>304</v>
      </c>
      <c r="D9" s="10">
        <v>856</v>
      </c>
      <c r="E9" s="10">
        <v>1154</v>
      </c>
      <c r="F9" s="11">
        <f t="shared" si="0"/>
        <v>34.813084112149539</v>
      </c>
      <c r="G9" s="1"/>
      <c r="H9" s="1"/>
      <c r="I9" s="1"/>
    </row>
    <row r="10" spans="1:12" x14ac:dyDescent="0.25">
      <c r="A10" s="12" t="s">
        <v>166</v>
      </c>
      <c r="B10" s="13">
        <v>71</v>
      </c>
      <c r="C10" s="13">
        <v>77</v>
      </c>
      <c r="D10" s="13">
        <v>491</v>
      </c>
      <c r="E10" s="13">
        <v>481</v>
      </c>
      <c r="F10" s="14">
        <f t="shared" si="0"/>
        <v>-2.0366598778004033</v>
      </c>
      <c r="G10" s="1"/>
      <c r="H10" s="1"/>
      <c r="I10" s="1"/>
    </row>
    <row r="11" spans="1:12" x14ac:dyDescent="0.25">
      <c r="A11" s="9" t="s">
        <v>167</v>
      </c>
      <c r="B11" s="10">
        <v>2883</v>
      </c>
      <c r="C11" s="10">
        <v>2811</v>
      </c>
      <c r="D11" s="10">
        <v>16711</v>
      </c>
      <c r="E11" s="10">
        <v>16036</v>
      </c>
      <c r="F11" s="11">
        <f t="shared" si="0"/>
        <v>-4.0392555801567767</v>
      </c>
      <c r="G11" s="1"/>
      <c r="H11" s="1"/>
      <c r="I11" s="1"/>
    </row>
    <row r="12" spans="1:12" x14ac:dyDescent="0.25">
      <c r="A12" s="12" t="s">
        <v>168</v>
      </c>
      <c r="B12" s="13">
        <v>89</v>
      </c>
      <c r="C12" s="13">
        <v>100</v>
      </c>
      <c r="D12" s="13">
        <v>510</v>
      </c>
      <c r="E12" s="13">
        <v>634</v>
      </c>
      <c r="F12" s="14">
        <f t="shared" si="0"/>
        <v>24.313725490196077</v>
      </c>
      <c r="G12" s="1"/>
      <c r="H12" s="1"/>
      <c r="I12" s="1"/>
    </row>
    <row r="13" spans="1:12" x14ac:dyDescent="0.25">
      <c r="A13" s="9" t="s">
        <v>32</v>
      </c>
      <c r="B13" s="10">
        <v>5493</v>
      </c>
      <c r="C13" s="10">
        <v>6003</v>
      </c>
      <c r="D13" s="10">
        <v>23195</v>
      </c>
      <c r="E13" s="10">
        <v>24998</v>
      </c>
      <c r="F13" s="11">
        <f t="shared" si="0"/>
        <v>7.773226988575118</v>
      </c>
      <c r="G13" s="1"/>
      <c r="H13" s="1"/>
      <c r="I13" s="1"/>
    </row>
    <row r="14" spans="1:12" x14ac:dyDescent="0.25">
      <c r="A14" s="12" t="s">
        <v>33</v>
      </c>
      <c r="B14" s="13">
        <v>809</v>
      </c>
      <c r="C14" s="13">
        <v>858</v>
      </c>
      <c r="D14" s="13">
        <v>4982</v>
      </c>
      <c r="E14" s="13">
        <v>5073</v>
      </c>
      <c r="F14" s="14">
        <f t="shared" si="0"/>
        <v>1.8265756724207165</v>
      </c>
      <c r="G14" s="1"/>
      <c r="H14" s="1"/>
      <c r="I14" s="1"/>
    </row>
    <row r="15" spans="1:12" x14ac:dyDescent="0.25">
      <c r="A15" s="9" t="s">
        <v>34</v>
      </c>
      <c r="B15" s="10">
        <v>217</v>
      </c>
      <c r="C15" s="10">
        <v>255</v>
      </c>
      <c r="D15" s="10">
        <v>1598</v>
      </c>
      <c r="E15" s="10">
        <v>1641</v>
      </c>
      <c r="F15" s="11">
        <f t="shared" si="0"/>
        <v>2.690863579474339</v>
      </c>
      <c r="G15" s="1"/>
      <c r="H15" s="1"/>
      <c r="I15" s="1"/>
    </row>
    <row r="16" spans="1:12" x14ac:dyDescent="0.25">
      <c r="A16" s="12" t="s">
        <v>35</v>
      </c>
      <c r="B16" s="13">
        <v>161</v>
      </c>
      <c r="C16" s="13">
        <v>197</v>
      </c>
      <c r="D16" s="13">
        <v>1090</v>
      </c>
      <c r="E16" s="13">
        <v>1192</v>
      </c>
      <c r="F16" s="14">
        <f t="shared" si="0"/>
        <v>9.3577981651376092</v>
      </c>
      <c r="G16" s="1"/>
      <c r="H16" s="1"/>
      <c r="I16" s="1"/>
    </row>
    <row r="17" spans="1:9" x14ac:dyDescent="0.25">
      <c r="A17" s="9" t="s">
        <v>169</v>
      </c>
      <c r="B17" s="10">
        <v>149</v>
      </c>
      <c r="C17" s="10">
        <v>149</v>
      </c>
      <c r="D17" s="10">
        <v>951</v>
      </c>
      <c r="E17" s="10">
        <v>987</v>
      </c>
      <c r="F17" s="11">
        <f t="shared" si="0"/>
        <v>3.7854889589905412</v>
      </c>
      <c r="G17" s="1"/>
      <c r="H17" s="1"/>
      <c r="I17" s="1"/>
    </row>
    <row r="18" spans="1:9" x14ac:dyDescent="0.25">
      <c r="A18" s="12" t="s">
        <v>36</v>
      </c>
      <c r="B18" s="13">
        <v>963</v>
      </c>
      <c r="C18" s="13">
        <v>927</v>
      </c>
      <c r="D18" s="13">
        <v>6143</v>
      </c>
      <c r="E18" s="13">
        <v>6108</v>
      </c>
      <c r="F18" s="14">
        <f t="shared" si="0"/>
        <v>-0.56975419176298203</v>
      </c>
      <c r="G18" s="1"/>
      <c r="H18" s="1"/>
      <c r="I18" s="1"/>
    </row>
    <row r="19" spans="1:9" x14ac:dyDescent="0.25">
      <c r="A19" s="9" t="s">
        <v>37</v>
      </c>
      <c r="B19" s="10">
        <v>89</v>
      </c>
      <c r="C19" s="10">
        <v>95</v>
      </c>
      <c r="D19" s="10">
        <v>611</v>
      </c>
      <c r="E19" s="10">
        <v>641</v>
      </c>
      <c r="F19" s="11">
        <f t="shared" si="0"/>
        <v>4.9099836333878955</v>
      </c>
      <c r="G19" s="1"/>
      <c r="H19" s="1"/>
      <c r="I19" s="1"/>
    </row>
    <row r="20" spans="1:9" x14ac:dyDescent="0.25">
      <c r="A20" s="12" t="s">
        <v>170</v>
      </c>
      <c r="B20" s="13">
        <v>94</v>
      </c>
      <c r="C20" s="13">
        <v>111</v>
      </c>
      <c r="D20" s="13">
        <v>693</v>
      </c>
      <c r="E20" s="13">
        <v>731</v>
      </c>
      <c r="F20" s="14">
        <f t="shared" si="0"/>
        <v>5.4834054834054768</v>
      </c>
      <c r="G20" s="1"/>
      <c r="H20" s="1"/>
      <c r="I20" s="1"/>
    </row>
    <row r="21" spans="1:9" x14ac:dyDescent="0.25">
      <c r="A21" s="9" t="s">
        <v>38</v>
      </c>
      <c r="B21" s="10">
        <v>184</v>
      </c>
      <c r="C21" s="10">
        <v>191</v>
      </c>
      <c r="D21" s="10">
        <v>1201</v>
      </c>
      <c r="E21" s="10">
        <v>1320</v>
      </c>
      <c r="F21" s="11">
        <f t="shared" si="0"/>
        <v>9.9084096586178134</v>
      </c>
      <c r="G21" s="1"/>
      <c r="H21" s="1"/>
      <c r="I21" s="1"/>
    </row>
    <row r="22" spans="1:9" x14ac:dyDescent="0.25">
      <c r="A22" s="12" t="s">
        <v>59</v>
      </c>
      <c r="B22" s="13">
        <v>989</v>
      </c>
      <c r="C22" s="13">
        <v>935</v>
      </c>
      <c r="D22" s="13">
        <v>6863</v>
      </c>
      <c r="E22" s="13">
        <v>6681</v>
      </c>
      <c r="F22" s="14">
        <f t="shared" si="0"/>
        <v>-2.6519015008014009</v>
      </c>
      <c r="G22" s="1"/>
      <c r="H22" s="1"/>
      <c r="I22" s="1"/>
    </row>
    <row r="23" spans="1:9" x14ac:dyDescent="0.25">
      <c r="A23" s="9" t="s">
        <v>171</v>
      </c>
      <c r="B23" s="10">
        <v>139</v>
      </c>
      <c r="C23" s="10">
        <v>123</v>
      </c>
      <c r="D23" s="10">
        <v>787</v>
      </c>
      <c r="E23" s="10">
        <v>877</v>
      </c>
      <c r="F23" s="11">
        <f t="shared" si="0"/>
        <v>11.435832274459969</v>
      </c>
      <c r="G23" s="1"/>
      <c r="H23" s="1"/>
      <c r="I23" s="1"/>
    </row>
    <row r="24" spans="1:9" x14ac:dyDescent="0.25">
      <c r="A24" s="12" t="s">
        <v>173</v>
      </c>
      <c r="B24" s="13">
        <v>41</v>
      </c>
      <c r="C24" s="13">
        <v>39</v>
      </c>
      <c r="D24" s="13">
        <v>306</v>
      </c>
      <c r="E24" s="13">
        <v>297</v>
      </c>
      <c r="F24" s="14">
        <f t="shared" si="0"/>
        <v>-2.941176470588232</v>
      </c>
      <c r="G24" s="1"/>
      <c r="H24" s="1"/>
      <c r="I24" s="1"/>
    </row>
    <row r="25" spans="1:9" x14ac:dyDescent="0.25">
      <c r="A25" s="9" t="s">
        <v>39</v>
      </c>
      <c r="B25" s="10">
        <v>151</v>
      </c>
      <c r="C25" s="10">
        <v>180</v>
      </c>
      <c r="D25" s="10">
        <v>851</v>
      </c>
      <c r="E25" s="10">
        <v>1117</v>
      </c>
      <c r="F25" s="11">
        <f t="shared" si="0"/>
        <v>31.257344300822552</v>
      </c>
      <c r="G25" s="1"/>
      <c r="H25" s="1"/>
      <c r="I25" s="1"/>
    </row>
    <row r="26" spans="1:9" x14ac:dyDescent="0.25">
      <c r="A26" s="12" t="s">
        <v>40</v>
      </c>
      <c r="B26" s="13">
        <v>120</v>
      </c>
      <c r="C26" s="13">
        <v>160</v>
      </c>
      <c r="D26" s="13">
        <v>687</v>
      </c>
      <c r="E26" s="13">
        <v>762</v>
      </c>
      <c r="F26" s="14">
        <f t="shared" si="0"/>
        <v>10.917030567685586</v>
      </c>
      <c r="G26" s="1"/>
      <c r="H26" s="1"/>
      <c r="I26" s="1"/>
    </row>
    <row r="27" spans="1:9" x14ac:dyDescent="0.25">
      <c r="A27" s="9" t="s">
        <v>41</v>
      </c>
      <c r="B27" s="10">
        <v>76</v>
      </c>
      <c r="C27" s="10">
        <v>70</v>
      </c>
      <c r="D27" s="10">
        <v>602</v>
      </c>
      <c r="E27" s="10">
        <v>483</v>
      </c>
      <c r="F27" s="11">
        <f t="shared" si="0"/>
        <v>-19.767441860465112</v>
      </c>
      <c r="G27" s="1"/>
      <c r="H27" s="1"/>
      <c r="I27" s="1"/>
    </row>
    <row r="28" spans="1:9" x14ac:dyDescent="0.25">
      <c r="A28" s="12" t="s">
        <v>42</v>
      </c>
      <c r="B28" s="13">
        <v>1080</v>
      </c>
      <c r="C28" s="13">
        <v>1086</v>
      </c>
      <c r="D28" s="13">
        <v>7147</v>
      </c>
      <c r="E28" s="13">
        <v>7319</v>
      </c>
      <c r="F28" s="14">
        <f t="shared" si="0"/>
        <v>2.4066041695816409</v>
      </c>
      <c r="G28" s="1"/>
      <c r="H28" s="1"/>
      <c r="I28" s="1"/>
    </row>
    <row r="29" spans="1:9" x14ac:dyDescent="0.25">
      <c r="A29" s="9" t="s">
        <v>43</v>
      </c>
      <c r="B29" s="10">
        <v>122</v>
      </c>
      <c r="C29" s="10">
        <v>134</v>
      </c>
      <c r="D29" s="10">
        <v>794</v>
      </c>
      <c r="E29" s="10">
        <v>874</v>
      </c>
      <c r="F29" s="11">
        <f t="shared" si="0"/>
        <v>10.075566750629719</v>
      </c>
      <c r="G29" s="1"/>
      <c r="H29" s="1"/>
      <c r="I29" s="1"/>
    </row>
    <row r="30" spans="1:9" x14ac:dyDescent="0.25">
      <c r="A30" s="12" t="s">
        <v>44</v>
      </c>
      <c r="B30" s="13">
        <v>91</v>
      </c>
      <c r="C30" s="13">
        <v>86</v>
      </c>
      <c r="D30" s="13">
        <v>631</v>
      </c>
      <c r="E30" s="13">
        <v>550</v>
      </c>
      <c r="F30" s="14">
        <f t="shared" si="0"/>
        <v>-12.836767036450084</v>
      </c>
      <c r="G30" s="1"/>
      <c r="H30" s="1"/>
      <c r="I30" s="1"/>
    </row>
    <row r="31" spans="1:9" x14ac:dyDescent="0.25">
      <c r="A31" s="9" t="s">
        <v>45</v>
      </c>
      <c r="B31" s="10">
        <v>206</v>
      </c>
      <c r="C31" s="10">
        <v>236</v>
      </c>
      <c r="D31" s="10">
        <v>1471</v>
      </c>
      <c r="E31" s="10">
        <v>1546</v>
      </c>
      <c r="F31" s="11">
        <f t="shared" si="0"/>
        <v>5.0985723997280701</v>
      </c>
      <c r="G31" s="1"/>
      <c r="H31" s="1"/>
      <c r="I31" s="1"/>
    </row>
    <row r="32" spans="1:9" x14ac:dyDescent="0.25">
      <c r="A32" s="12" t="s">
        <v>46</v>
      </c>
      <c r="B32" s="13">
        <v>648</v>
      </c>
      <c r="C32" s="13">
        <v>701</v>
      </c>
      <c r="D32" s="13">
        <v>4501</v>
      </c>
      <c r="E32" s="13">
        <v>4417</v>
      </c>
      <c r="F32" s="14">
        <f t="shared" si="0"/>
        <v>-1.866251944012447</v>
      </c>
      <c r="G32" s="1"/>
      <c r="H32" s="1"/>
      <c r="I32" s="1"/>
    </row>
    <row r="33" spans="1:9" x14ac:dyDescent="0.25">
      <c r="A33" s="9" t="s">
        <v>47</v>
      </c>
      <c r="B33" s="10">
        <v>142</v>
      </c>
      <c r="C33" s="10">
        <v>157</v>
      </c>
      <c r="D33" s="10">
        <v>920</v>
      </c>
      <c r="E33" s="10">
        <v>941</v>
      </c>
      <c r="F33" s="11">
        <f t="shared" si="0"/>
        <v>2.2826086956521721</v>
      </c>
      <c r="G33" s="1"/>
      <c r="H33" s="1"/>
      <c r="I33" s="1"/>
    </row>
    <row r="34" spans="1:9" x14ac:dyDescent="0.25">
      <c r="A34" s="12" t="s">
        <v>172</v>
      </c>
      <c r="B34" s="13">
        <v>29</v>
      </c>
      <c r="C34" s="13">
        <v>31</v>
      </c>
      <c r="D34" s="13">
        <v>177</v>
      </c>
      <c r="E34" s="13">
        <v>177</v>
      </c>
      <c r="F34" s="14">
        <f t="shared" si="0"/>
        <v>0</v>
      </c>
      <c r="G34" s="1"/>
      <c r="H34" s="1"/>
      <c r="I34" s="1"/>
    </row>
    <row r="35" spans="1:9" x14ac:dyDescent="0.25">
      <c r="A35" s="15" t="s">
        <v>48</v>
      </c>
      <c r="B35" s="16">
        <f>SUM(B7:B34)</f>
        <v>15430</v>
      </c>
      <c r="C35" s="16">
        <f t="shared" ref="C35:E35" si="1">SUM(C7:C34)</f>
        <v>16191</v>
      </c>
      <c r="D35" s="16">
        <f t="shared" si="1"/>
        <v>85941</v>
      </c>
      <c r="E35" s="16">
        <f t="shared" si="1"/>
        <v>88178</v>
      </c>
      <c r="F35" s="17">
        <f t="shared" ref="F35" si="2">((E35*100)/D35)-100</f>
        <v>2.602948534459685</v>
      </c>
      <c r="G35" s="1"/>
      <c r="H35" s="1"/>
      <c r="I35" s="1"/>
    </row>
    <row r="36" spans="1:9" x14ac:dyDescent="0.25">
      <c r="A36" s="73" t="s">
        <v>129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654</v>
      </c>
      <c r="C39" s="51">
        <f t="shared" si="4"/>
        <v>649</v>
      </c>
      <c r="D39" s="51">
        <f>_xlfn.RANK.EQ(B39,$B$39:$B$66)+COUNTIF($B$39:$B$66,B39)-1</f>
        <v>20</v>
      </c>
      <c r="E39" s="50" t="str">
        <f t="shared" ref="E39:E66" si="6">INDEX($A$39:$B$66,MATCH(ROW()-38,$D$39:$D$66,0),1)</f>
        <v>BALEARES</v>
      </c>
      <c r="F39" s="50">
        <f>LOOKUP(E39,$A$39:$A$66,$B$39:$B$66)</f>
        <v>24998</v>
      </c>
      <c r="G39" s="50">
        <f>LOOKUP(E39,$A$39:$A$66,$C$39:$C$66)</f>
        <v>23195</v>
      </c>
    </row>
    <row r="40" spans="1:9" x14ac:dyDescent="0.25">
      <c r="A40" s="50" t="str">
        <f t="shared" si="5"/>
        <v>ALICANTE</v>
      </c>
      <c r="B40" s="51">
        <f t="shared" si="3"/>
        <v>487</v>
      </c>
      <c r="C40" s="51">
        <f t="shared" si="4"/>
        <v>523</v>
      </c>
      <c r="D40" s="51">
        <f t="shared" ref="D40:D66" si="7">_xlfn.RANK.EQ(B40,$B$39:$B$66)+COUNTIF($B$39:$B$66,B40)-1</f>
        <v>24</v>
      </c>
      <c r="E40" s="50" t="str">
        <f t="shared" si="6"/>
        <v>BAHÍA DE ALGECIRAS</v>
      </c>
      <c r="F40" s="50">
        <f t="shared" ref="F40:F55" si="8">LOOKUP(E40,$A$39:$A$66,$B$39:$B$66)</f>
        <v>16036</v>
      </c>
      <c r="G40" s="50">
        <f t="shared" ref="G40:G66" si="9">LOOKUP(E40,$A$39:$A$66,$C$39:$C$66)</f>
        <v>16711</v>
      </c>
    </row>
    <row r="41" spans="1:9" x14ac:dyDescent="0.25">
      <c r="A41" s="50" t="str">
        <f t="shared" si="5"/>
        <v>ALMERÍA</v>
      </c>
      <c r="B41" s="51">
        <f t="shared" si="3"/>
        <v>1154</v>
      </c>
      <c r="C41" s="51">
        <f t="shared" si="4"/>
        <v>856</v>
      </c>
      <c r="D41" s="51">
        <f t="shared" si="7"/>
        <v>12</v>
      </c>
      <c r="E41" s="50" t="str">
        <f t="shared" si="6"/>
        <v>SANTA CRUZ DE TENERIFE</v>
      </c>
      <c r="F41" s="50">
        <f t="shared" si="8"/>
        <v>7319</v>
      </c>
      <c r="G41" s="50">
        <f t="shared" si="9"/>
        <v>7147</v>
      </c>
    </row>
    <row r="42" spans="1:9" x14ac:dyDescent="0.25">
      <c r="A42" s="50" t="str">
        <f t="shared" si="5"/>
        <v>AVILÉS</v>
      </c>
      <c r="B42" s="51">
        <f t="shared" si="3"/>
        <v>481</v>
      </c>
      <c r="C42" s="51">
        <f t="shared" si="4"/>
        <v>491</v>
      </c>
      <c r="D42" s="51">
        <f t="shared" si="7"/>
        <v>26</v>
      </c>
      <c r="E42" s="50" t="str">
        <f t="shared" si="6"/>
        <v>LAS PALMAS</v>
      </c>
      <c r="F42" s="50">
        <f t="shared" si="8"/>
        <v>6681</v>
      </c>
      <c r="G42" s="50">
        <f t="shared" si="9"/>
        <v>6863</v>
      </c>
    </row>
    <row r="43" spans="1:9" x14ac:dyDescent="0.25">
      <c r="A43" s="50" t="str">
        <f t="shared" si="5"/>
        <v>BAHÍA DE ALGECIRAS</v>
      </c>
      <c r="B43" s="51">
        <f t="shared" si="3"/>
        <v>16036</v>
      </c>
      <c r="C43" s="51">
        <f t="shared" si="4"/>
        <v>16711</v>
      </c>
      <c r="D43" s="51">
        <f t="shared" si="7"/>
        <v>2</v>
      </c>
      <c r="E43" s="50" t="str">
        <f t="shared" si="6"/>
        <v>CEUTA</v>
      </c>
      <c r="F43" s="50">
        <f t="shared" si="8"/>
        <v>6108</v>
      </c>
      <c r="G43" s="50">
        <f t="shared" si="9"/>
        <v>6143</v>
      </c>
    </row>
    <row r="44" spans="1:9" x14ac:dyDescent="0.25">
      <c r="A44" s="50" t="str">
        <f t="shared" si="5"/>
        <v>BAHÍA DE CÁDIZ</v>
      </c>
      <c r="B44" s="51">
        <f t="shared" si="3"/>
        <v>634</v>
      </c>
      <c r="C44" s="51">
        <f t="shared" si="4"/>
        <v>510</v>
      </c>
      <c r="D44" s="51">
        <f t="shared" si="7"/>
        <v>22</v>
      </c>
      <c r="E44" s="50" t="str">
        <f t="shared" si="6"/>
        <v>BARCELONA</v>
      </c>
      <c r="F44" s="50">
        <f t="shared" si="8"/>
        <v>5073</v>
      </c>
      <c r="G44" s="50">
        <f t="shared" si="9"/>
        <v>4982</v>
      </c>
    </row>
    <row r="45" spans="1:9" x14ac:dyDescent="0.25">
      <c r="A45" s="50" t="str">
        <f t="shared" si="5"/>
        <v>BALEARES</v>
      </c>
      <c r="B45" s="51">
        <f t="shared" si="3"/>
        <v>24998</v>
      </c>
      <c r="C45" s="51">
        <f t="shared" si="4"/>
        <v>23195</v>
      </c>
      <c r="D45" s="51">
        <f t="shared" si="7"/>
        <v>1</v>
      </c>
      <c r="E45" s="50" t="str">
        <f t="shared" si="6"/>
        <v>VALENCIA</v>
      </c>
      <c r="F45" s="50">
        <f t="shared" si="8"/>
        <v>4417</v>
      </c>
      <c r="G45" s="50">
        <f t="shared" si="9"/>
        <v>4501</v>
      </c>
    </row>
    <row r="46" spans="1:9" x14ac:dyDescent="0.25">
      <c r="A46" s="50" t="str">
        <f t="shared" si="5"/>
        <v>BARCELONA</v>
      </c>
      <c r="B46" s="51">
        <f t="shared" si="3"/>
        <v>5073</v>
      </c>
      <c r="C46" s="51">
        <f t="shared" si="4"/>
        <v>4982</v>
      </c>
      <c r="D46" s="51">
        <f t="shared" si="7"/>
        <v>6</v>
      </c>
      <c r="E46" s="50" t="str">
        <f t="shared" si="6"/>
        <v>BILBAO</v>
      </c>
      <c r="F46" s="50">
        <f t="shared" si="8"/>
        <v>1641</v>
      </c>
      <c r="G46" s="50">
        <f t="shared" si="9"/>
        <v>1598</v>
      </c>
    </row>
    <row r="47" spans="1:9" x14ac:dyDescent="0.25">
      <c r="A47" s="50" t="str">
        <f t="shared" si="5"/>
        <v>BILBAO</v>
      </c>
      <c r="B47" s="51">
        <f t="shared" si="3"/>
        <v>1641</v>
      </c>
      <c r="C47" s="51">
        <f t="shared" si="4"/>
        <v>1598</v>
      </c>
      <c r="D47" s="51">
        <f t="shared" si="7"/>
        <v>8</v>
      </c>
      <c r="E47" s="50" t="str">
        <f t="shared" si="6"/>
        <v>TARRAGONA</v>
      </c>
      <c r="F47" s="50">
        <f t="shared" si="8"/>
        <v>1546</v>
      </c>
      <c r="G47" s="50">
        <f t="shared" si="9"/>
        <v>1471</v>
      </c>
    </row>
    <row r="48" spans="1:9" x14ac:dyDescent="0.25">
      <c r="A48" s="50" t="str">
        <f t="shared" si="5"/>
        <v>CARTAGENA</v>
      </c>
      <c r="B48" s="51">
        <f t="shared" si="3"/>
        <v>1192</v>
      </c>
      <c r="C48" s="51">
        <f t="shared" si="4"/>
        <v>1090</v>
      </c>
      <c r="D48" s="51">
        <f t="shared" si="7"/>
        <v>11</v>
      </c>
      <c r="E48" s="50" t="str">
        <f t="shared" si="6"/>
        <v>HUELVA</v>
      </c>
      <c r="F48" s="50">
        <f t="shared" si="8"/>
        <v>1320</v>
      </c>
      <c r="G48" s="50">
        <f t="shared" si="9"/>
        <v>1201</v>
      </c>
    </row>
    <row r="49" spans="1:7" x14ac:dyDescent="0.25">
      <c r="A49" s="50" t="str">
        <f t="shared" si="5"/>
        <v>CASTELLÓN</v>
      </c>
      <c r="B49" s="51">
        <f t="shared" si="3"/>
        <v>987</v>
      </c>
      <c r="C49" s="51">
        <f t="shared" si="4"/>
        <v>951</v>
      </c>
      <c r="D49" s="51">
        <f t="shared" si="7"/>
        <v>14</v>
      </c>
      <c r="E49" s="50" t="str">
        <f t="shared" si="6"/>
        <v>CARTAGENA</v>
      </c>
      <c r="F49" s="50">
        <f t="shared" si="8"/>
        <v>1192</v>
      </c>
      <c r="G49" s="50">
        <f t="shared" si="9"/>
        <v>1090</v>
      </c>
    </row>
    <row r="50" spans="1:7" x14ac:dyDescent="0.25">
      <c r="A50" s="50" t="str">
        <f t="shared" si="5"/>
        <v>CEUTA</v>
      </c>
      <c r="B50" s="51">
        <f t="shared" si="3"/>
        <v>6108</v>
      </c>
      <c r="C50" s="51">
        <f t="shared" si="4"/>
        <v>6143</v>
      </c>
      <c r="D50" s="51">
        <f t="shared" si="7"/>
        <v>5</v>
      </c>
      <c r="E50" s="50" t="str">
        <f t="shared" si="6"/>
        <v>ALMERÍA</v>
      </c>
      <c r="F50" s="50">
        <f t="shared" si="8"/>
        <v>1154</v>
      </c>
      <c r="G50" s="50">
        <f t="shared" si="9"/>
        <v>856</v>
      </c>
    </row>
    <row r="51" spans="1:7" x14ac:dyDescent="0.25">
      <c r="A51" s="50" t="str">
        <f t="shared" si="5"/>
        <v>FERROL-SAN CIBRAO</v>
      </c>
      <c r="B51" s="51">
        <f t="shared" si="3"/>
        <v>641</v>
      </c>
      <c r="C51" s="51">
        <f t="shared" si="4"/>
        <v>611</v>
      </c>
      <c r="D51" s="51">
        <f t="shared" si="7"/>
        <v>21</v>
      </c>
      <c r="E51" s="50" t="str">
        <f t="shared" si="6"/>
        <v>MELILLA</v>
      </c>
      <c r="F51" s="50">
        <f t="shared" si="8"/>
        <v>1117</v>
      </c>
      <c r="G51" s="50">
        <f t="shared" si="9"/>
        <v>851</v>
      </c>
    </row>
    <row r="52" spans="1:7" x14ac:dyDescent="0.25">
      <c r="A52" s="50" t="str">
        <f t="shared" si="5"/>
        <v>GIJÓN</v>
      </c>
      <c r="B52" s="51">
        <f t="shared" si="3"/>
        <v>731</v>
      </c>
      <c r="C52" s="51">
        <f t="shared" si="4"/>
        <v>693</v>
      </c>
      <c r="D52" s="51">
        <f t="shared" si="7"/>
        <v>19</v>
      </c>
      <c r="E52" s="50" t="str">
        <f t="shared" si="6"/>
        <v>CASTELLÓN</v>
      </c>
      <c r="F52" s="50">
        <f t="shared" si="8"/>
        <v>987</v>
      </c>
      <c r="G52" s="50">
        <f t="shared" si="9"/>
        <v>951</v>
      </c>
    </row>
    <row r="53" spans="1:7" x14ac:dyDescent="0.25">
      <c r="A53" s="50" t="str">
        <f t="shared" si="5"/>
        <v>HUELVA</v>
      </c>
      <c r="B53" s="51">
        <f t="shared" si="3"/>
        <v>1320</v>
      </c>
      <c r="C53" s="51">
        <f t="shared" si="4"/>
        <v>1201</v>
      </c>
      <c r="D53" s="51">
        <f t="shared" si="7"/>
        <v>10</v>
      </c>
      <c r="E53" s="50" t="str">
        <f t="shared" si="6"/>
        <v>VIGO</v>
      </c>
      <c r="F53" s="50">
        <f t="shared" si="8"/>
        <v>941</v>
      </c>
      <c r="G53" s="50">
        <f t="shared" si="9"/>
        <v>920</v>
      </c>
    </row>
    <row r="54" spans="1:7" x14ac:dyDescent="0.25">
      <c r="A54" s="50" t="str">
        <f t="shared" si="5"/>
        <v>LAS PALMAS</v>
      </c>
      <c r="B54" s="51">
        <f t="shared" si="3"/>
        <v>6681</v>
      </c>
      <c r="C54" s="51">
        <f t="shared" si="4"/>
        <v>6863</v>
      </c>
      <c r="D54" s="51">
        <f t="shared" si="7"/>
        <v>4</v>
      </c>
      <c r="E54" s="50" t="str">
        <f t="shared" si="6"/>
        <v>MÁLAGA</v>
      </c>
      <c r="F54" s="50">
        <f t="shared" si="8"/>
        <v>877</v>
      </c>
      <c r="G54" s="50">
        <f t="shared" si="9"/>
        <v>787</v>
      </c>
    </row>
    <row r="55" spans="1:7" x14ac:dyDescent="0.25">
      <c r="A55" s="50" t="str">
        <f t="shared" si="5"/>
        <v>MÁLAGA</v>
      </c>
      <c r="B55" s="51">
        <f t="shared" si="3"/>
        <v>877</v>
      </c>
      <c r="C55" s="51">
        <f t="shared" si="4"/>
        <v>787</v>
      </c>
      <c r="D55" s="51">
        <f t="shared" si="7"/>
        <v>16</v>
      </c>
      <c r="E55" s="50" t="str">
        <f t="shared" si="6"/>
        <v>SANTANDER</v>
      </c>
      <c r="F55" s="50">
        <f t="shared" si="8"/>
        <v>874</v>
      </c>
      <c r="G55" s="50">
        <f t="shared" si="9"/>
        <v>794</v>
      </c>
    </row>
    <row r="56" spans="1:7" x14ac:dyDescent="0.25">
      <c r="A56" s="50" t="str">
        <f t="shared" si="5"/>
        <v>MARÍN Y RÍA DE PONTEVEDRA</v>
      </c>
      <c r="B56" s="51">
        <f t="shared" si="3"/>
        <v>297</v>
      </c>
      <c r="C56" s="51">
        <f t="shared" si="4"/>
        <v>306</v>
      </c>
      <c r="D56" s="51">
        <f t="shared" si="7"/>
        <v>27</v>
      </c>
      <c r="E56" s="50" t="str">
        <f t="shared" si="6"/>
        <v>MOTRIL</v>
      </c>
      <c r="F56" s="50">
        <f t="shared" ref="F56:F66" si="10">LOOKUP(E56,$A$39:$A$66,$B$39:$B$66)</f>
        <v>762</v>
      </c>
      <c r="G56" s="50">
        <f t="shared" si="9"/>
        <v>687</v>
      </c>
    </row>
    <row r="57" spans="1:7" x14ac:dyDescent="0.25">
      <c r="A57" s="50" t="str">
        <f t="shared" si="5"/>
        <v>MELILLA</v>
      </c>
      <c r="B57" s="51">
        <f t="shared" si="3"/>
        <v>1117</v>
      </c>
      <c r="C57" s="51">
        <f t="shared" si="4"/>
        <v>851</v>
      </c>
      <c r="D57" s="51">
        <f t="shared" si="7"/>
        <v>13</v>
      </c>
      <c r="E57" s="50" t="str">
        <f t="shared" si="6"/>
        <v>GIJÓN</v>
      </c>
      <c r="F57" s="50">
        <f t="shared" si="10"/>
        <v>731</v>
      </c>
      <c r="G57" s="50">
        <f t="shared" si="9"/>
        <v>693</v>
      </c>
    </row>
    <row r="58" spans="1:7" x14ac:dyDescent="0.25">
      <c r="A58" s="50" t="str">
        <f t="shared" si="5"/>
        <v>MOTRIL</v>
      </c>
      <c r="B58" s="51">
        <f t="shared" si="3"/>
        <v>762</v>
      </c>
      <c r="C58" s="51">
        <f t="shared" si="4"/>
        <v>687</v>
      </c>
      <c r="D58" s="51">
        <f t="shared" si="7"/>
        <v>18</v>
      </c>
      <c r="E58" s="50" t="str">
        <f t="shared" si="6"/>
        <v>A CORUÑA</v>
      </c>
      <c r="F58" s="50">
        <f t="shared" si="10"/>
        <v>654</v>
      </c>
      <c r="G58" s="50">
        <f t="shared" si="9"/>
        <v>649</v>
      </c>
    </row>
    <row r="59" spans="1:7" x14ac:dyDescent="0.25">
      <c r="A59" s="50" t="str">
        <f t="shared" si="5"/>
        <v>PASAIA</v>
      </c>
      <c r="B59" s="51">
        <f t="shared" si="3"/>
        <v>483</v>
      </c>
      <c r="C59" s="51">
        <f t="shared" si="4"/>
        <v>602</v>
      </c>
      <c r="D59" s="51">
        <f t="shared" si="7"/>
        <v>25</v>
      </c>
      <c r="E59" s="50" t="str">
        <f t="shared" si="6"/>
        <v>FERROL-SAN CIBRAO</v>
      </c>
      <c r="F59" s="50">
        <f t="shared" si="10"/>
        <v>641</v>
      </c>
      <c r="G59" s="50">
        <f t="shared" si="9"/>
        <v>611</v>
      </c>
    </row>
    <row r="60" spans="1:7" x14ac:dyDescent="0.25">
      <c r="A60" s="50" t="str">
        <f t="shared" si="5"/>
        <v>SANTA CRUZ DE TENERIFE</v>
      </c>
      <c r="B60" s="51">
        <f t="shared" si="3"/>
        <v>7319</v>
      </c>
      <c r="C60" s="51">
        <f t="shared" si="4"/>
        <v>7147</v>
      </c>
      <c r="D60" s="51">
        <f t="shared" si="7"/>
        <v>3</v>
      </c>
      <c r="E60" s="50" t="str">
        <f t="shared" si="6"/>
        <v>BAHÍA DE CÁDIZ</v>
      </c>
      <c r="F60" s="50">
        <f t="shared" si="10"/>
        <v>634</v>
      </c>
      <c r="G60" s="50">
        <f t="shared" si="9"/>
        <v>510</v>
      </c>
    </row>
    <row r="61" spans="1:7" x14ac:dyDescent="0.25">
      <c r="A61" s="50" t="str">
        <f t="shared" si="5"/>
        <v>SANTANDER</v>
      </c>
      <c r="B61" s="51">
        <f t="shared" si="3"/>
        <v>874</v>
      </c>
      <c r="C61" s="51">
        <f t="shared" si="4"/>
        <v>794</v>
      </c>
      <c r="D61" s="51">
        <f t="shared" si="7"/>
        <v>17</v>
      </c>
      <c r="E61" s="50" t="str">
        <f t="shared" si="6"/>
        <v>SEVILLA</v>
      </c>
      <c r="F61" s="50">
        <f t="shared" si="10"/>
        <v>550</v>
      </c>
      <c r="G61" s="50">
        <f t="shared" si="9"/>
        <v>631</v>
      </c>
    </row>
    <row r="62" spans="1:7" x14ac:dyDescent="0.25">
      <c r="A62" s="50" t="str">
        <f t="shared" si="5"/>
        <v>SEVILLA</v>
      </c>
      <c r="B62" s="51">
        <f t="shared" si="3"/>
        <v>550</v>
      </c>
      <c r="C62" s="51">
        <f t="shared" si="4"/>
        <v>631</v>
      </c>
      <c r="D62" s="51">
        <f t="shared" si="7"/>
        <v>23</v>
      </c>
      <c r="E62" s="50" t="str">
        <f t="shared" si="6"/>
        <v>ALICANTE</v>
      </c>
      <c r="F62" s="50">
        <f t="shared" si="10"/>
        <v>487</v>
      </c>
      <c r="G62" s="50">
        <f t="shared" si="9"/>
        <v>523</v>
      </c>
    </row>
    <row r="63" spans="1:7" x14ac:dyDescent="0.25">
      <c r="A63" s="50" t="str">
        <f t="shared" si="5"/>
        <v>TARRAGONA</v>
      </c>
      <c r="B63" s="51">
        <f t="shared" si="3"/>
        <v>1546</v>
      </c>
      <c r="C63" s="51">
        <f t="shared" si="4"/>
        <v>1471</v>
      </c>
      <c r="D63" s="51">
        <f t="shared" si="7"/>
        <v>9</v>
      </c>
      <c r="E63" s="50" t="str">
        <f t="shared" si="6"/>
        <v>PASAIA</v>
      </c>
      <c r="F63" s="50">
        <f t="shared" si="10"/>
        <v>483</v>
      </c>
      <c r="G63" s="50">
        <f t="shared" si="9"/>
        <v>602</v>
      </c>
    </row>
    <row r="64" spans="1:7" x14ac:dyDescent="0.25">
      <c r="A64" s="50" t="str">
        <f t="shared" si="5"/>
        <v>VALENCIA</v>
      </c>
      <c r="B64" s="51">
        <f t="shared" si="3"/>
        <v>4417</v>
      </c>
      <c r="C64" s="51">
        <f t="shared" si="4"/>
        <v>4501</v>
      </c>
      <c r="D64" s="51">
        <f t="shared" si="7"/>
        <v>7</v>
      </c>
      <c r="E64" s="50" t="str">
        <f t="shared" si="6"/>
        <v>AVILÉS</v>
      </c>
      <c r="F64" s="50">
        <f t="shared" si="10"/>
        <v>481</v>
      </c>
      <c r="G64" s="50">
        <f t="shared" si="9"/>
        <v>491</v>
      </c>
    </row>
    <row r="65" spans="1:7" x14ac:dyDescent="0.25">
      <c r="A65" s="50" t="str">
        <f t="shared" si="5"/>
        <v>VIGO</v>
      </c>
      <c r="B65" s="51">
        <f t="shared" si="3"/>
        <v>941</v>
      </c>
      <c r="C65" s="51">
        <f t="shared" si="4"/>
        <v>920</v>
      </c>
      <c r="D65" s="51">
        <f t="shared" si="7"/>
        <v>15</v>
      </c>
      <c r="E65" s="50" t="str">
        <f t="shared" si="6"/>
        <v>MARÍN Y RÍA DE PONTEVEDRA</v>
      </c>
      <c r="F65" s="50">
        <f t="shared" si="10"/>
        <v>297</v>
      </c>
      <c r="G65" s="50">
        <f t="shared" si="9"/>
        <v>306</v>
      </c>
    </row>
    <row r="66" spans="1:7" x14ac:dyDescent="0.25">
      <c r="A66" s="50" t="str">
        <f t="shared" si="5"/>
        <v>VILAGARCÍA</v>
      </c>
      <c r="B66" s="51">
        <f t="shared" si="3"/>
        <v>177</v>
      </c>
      <c r="C66" s="51">
        <f t="shared" si="4"/>
        <v>177</v>
      </c>
      <c r="D66" s="51">
        <f t="shared" si="7"/>
        <v>28</v>
      </c>
      <c r="E66" s="50" t="str">
        <f t="shared" si="6"/>
        <v>VILAGARCÍA</v>
      </c>
      <c r="F66" s="50">
        <f t="shared" si="10"/>
        <v>177</v>
      </c>
      <c r="G66" s="50">
        <f t="shared" si="9"/>
        <v>177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L68"/>
  <sheetViews>
    <sheetView workbookViewId="0">
      <selection activeCell="E19" sqref="E19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141</v>
      </c>
    </row>
    <row r="2" spans="1:12" s="2" customFormat="1" ht="21" x14ac:dyDescent="0.35">
      <c r="F2" s="3"/>
    </row>
    <row r="5" spans="1:12" x14ac:dyDescent="0.25">
      <c r="A5" s="111" t="s">
        <v>49</v>
      </c>
      <c r="B5" s="109" t="str">
        <f>'Resumen general'!D6</f>
        <v>Mes julio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10">
        <v>1402185</v>
      </c>
      <c r="C7" s="10">
        <v>1516416</v>
      </c>
      <c r="D7" s="10">
        <v>10135203</v>
      </c>
      <c r="E7" s="10">
        <v>11241080</v>
      </c>
      <c r="F7" s="11">
        <f>((E7*100)/D7)-100</f>
        <v>10.911246671625619</v>
      </c>
      <c r="G7" s="1"/>
      <c r="H7" s="1"/>
      <c r="I7" s="1"/>
    </row>
    <row r="8" spans="1:12" x14ac:dyDescent="0.25">
      <c r="A8" s="12" t="s">
        <v>31</v>
      </c>
      <c r="B8" s="13">
        <v>1271968</v>
      </c>
      <c r="C8" s="13">
        <v>1036907</v>
      </c>
      <c r="D8" s="13">
        <v>6729416</v>
      </c>
      <c r="E8" s="13">
        <v>6723546</v>
      </c>
      <c r="F8" s="14">
        <f t="shared" ref="F8:F34" si="0">((E8*100)/D8)-100</f>
        <v>-8.7228966079678116E-2</v>
      </c>
      <c r="G8" s="1"/>
      <c r="H8" s="1"/>
      <c r="I8" s="1"/>
    </row>
    <row r="9" spans="1:12" x14ac:dyDescent="0.25">
      <c r="A9" s="9" t="s">
        <v>164</v>
      </c>
      <c r="B9" s="10">
        <v>3598781</v>
      </c>
      <c r="C9" s="10">
        <v>4501062</v>
      </c>
      <c r="D9" s="10">
        <v>15342776</v>
      </c>
      <c r="E9" s="10">
        <v>18456521</v>
      </c>
      <c r="F9" s="11">
        <f t="shared" si="0"/>
        <v>20.294534704801791</v>
      </c>
      <c r="G9" s="1"/>
      <c r="H9" s="1"/>
      <c r="I9" s="1"/>
    </row>
    <row r="10" spans="1:12" x14ac:dyDescent="0.25">
      <c r="A10" s="12" t="s">
        <v>166</v>
      </c>
      <c r="B10" s="13">
        <v>513354</v>
      </c>
      <c r="C10" s="13">
        <v>578507</v>
      </c>
      <c r="D10" s="13">
        <v>3400802</v>
      </c>
      <c r="E10" s="13">
        <v>3378020</v>
      </c>
      <c r="F10" s="14">
        <f t="shared" si="0"/>
        <v>-0.66990080575111222</v>
      </c>
      <c r="G10" s="1"/>
      <c r="H10" s="1"/>
      <c r="I10" s="1"/>
    </row>
    <row r="11" spans="1:12" x14ac:dyDescent="0.25">
      <c r="A11" s="9" t="s">
        <v>167</v>
      </c>
      <c r="B11" s="10">
        <v>41576347</v>
      </c>
      <c r="C11" s="10">
        <v>37709724</v>
      </c>
      <c r="D11" s="10">
        <v>258541008</v>
      </c>
      <c r="E11" s="10">
        <v>234984082</v>
      </c>
      <c r="F11" s="11">
        <f t="shared" si="0"/>
        <v>-9.1114853238291715</v>
      </c>
      <c r="G11" s="1"/>
      <c r="H11" s="1"/>
      <c r="I11" s="1"/>
    </row>
    <row r="12" spans="1:12" x14ac:dyDescent="0.25">
      <c r="A12" s="12" t="s">
        <v>168</v>
      </c>
      <c r="B12" s="13">
        <v>2001398</v>
      </c>
      <c r="C12" s="13">
        <v>2244891</v>
      </c>
      <c r="D12" s="13">
        <v>12377660</v>
      </c>
      <c r="E12" s="13">
        <v>13203499</v>
      </c>
      <c r="F12" s="14">
        <f t="shared" si="0"/>
        <v>6.6720123189681999</v>
      </c>
      <c r="G12" s="1"/>
      <c r="H12" s="1"/>
      <c r="I12" s="1"/>
    </row>
    <row r="13" spans="1:12" x14ac:dyDescent="0.25">
      <c r="A13" s="9" t="s">
        <v>32</v>
      </c>
      <c r="B13" s="10">
        <v>24219078</v>
      </c>
      <c r="C13" s="10">
        <v>24404602</v>
      </c>
      <c r="D13" s="10">
        <v>119316905</v>
      </c>
      <c r="E13" s="10">
        <v>125673725</v>
      </c>
      <c r="F13" s="11">
        <f t="shared" si="0"/>
        <v>5.327677582652683</v>
      </c>
      <c r="G13" s="1"/>
      <c r="H13" s="1"/>
      <c r="I13" s="1"/>
    </row>
    <row r="14" spans="1:12" x14ac:dyDescent="0.25">
      <c r="A14" s="12" t="s">
        <v>33</v>
      </c>
      <c r="B14" s="13">
        <v>30804171</v>
      </c>
      <c r="C14" s="13">
        <v>32139245</v>
      </c>
      <c r="D14" s="13">
        <v>174805077</v>
      </c>
      <c r="E14" s="13">
        <v>181006723</v>
      </c>
      <c r="F14" s="14">
        <f t="shared" si="0"/>
        <v>3.547749359705378</v>
      </c>
      <c r="G14" s="1"/>
      <c r="H14" s="1"/>
      <c r="I14" s="1"/>
    </row>
    <row r="15" spans="1:12" x14ac:dyDescent="0.25">
      <c r="A15" s="9" t="s">
        <v>34</v>
      </c>
      <c r="B15" s="10">
        <v>3486401</v>
      </c>
      <c r="C15" s="10">
        <v>4328791</v>
      </c>
      <c r="D15" s="10">
        <v>25019425</v>
      </c>
      <c r="E15" s="10">
        <v>26674134</v>
      </c>
      <c r="F15" s="11">
        <f t="shared" si="0"/>
        <v>6.6136971573087777</v>
      </c>
      <c r="G15" s="1"/>
      <c r="H15" s="1"/>
      <c r="I15" s="1"/>
    </row>
    <row r="16" spans="1:12" x14ac:dyDescent="0.25">
      <c r="A16" s="12" t="s">
        <v>35</v>
      </c>
      <c r="B16" s="13">
        <v>3274680</v>
      </c>
      <c r="C16" s="13">
        <v>4100407</v>
      </c>
      <c r="D16" s="13">
        <v>20947918</v>
      </c>
      <c r="E16" s="13">
        <v>23092169</v>
      </c>
      <c r="F16" s="14">
        <f t="shared" si="0"/>
        <v>10.23610556428568</v>
      </c>
      <c r="G16" s="1"/>
      <c r="H16" s="1"/>
      <c r="I16" s="1"/>
    </row>
    <row r="17" spans="1:9" x14ac:dyDescent="0.25">
      <c r="A17" s="9" t="s">
        <v>169</v>
      </c>
      <c r="B17" s="10">
        <v>1860272</v>
      </c>
      <c r="C17" s="10">
        <v>2164376</v>
      </c>
      <c r="D17" s="10">
        <v>12954060</v>
      </c>
      <c r="E17" s="10">
        <v>14307264</v>
      </c>
      <c r="F17" s="11">
        <f t="shared" si="0"/>
        <v>10.4461767198855</v>
      </c>
      <c r="G17" s="1"/>
      <c r="H17" s="1"/>
      <c r="I17" s="1"/>
    </row>
    <row r="18" spans="1:9" x14ac:dyDescent="0.25">
      <c r="A18" s="12" t="s">
        <v>36</v>
      </c>
      <c r="B18" s="13">
        <v>5623550</v>
      </c>
      <c r="C18" s="13">
        <v>5317476</v>
      </c>
      <c r="D18" s="13">
        <v>35737299</v>
      </c>
      <c r="E18" s="13">
        <v>35714432</v>
      </c>
      <c r="F18" s="14">
        <f t="shared" si="0"/>
        <v>-6.3986368975449182E-2</v>
      </c>
      <c r="G18" s="1"/>
      <c r="H18" s="1"/>
      <c r="I18" s="1"/>
    </row>
    <row r="19" spans="1:9" x14ac:dyDescent="0.25">
      <c r="A19" s="9" t="s">
        <v>37</v>
      </c>
      <c r="B19" s="10">
        <v>1214851</v>
      </c>
      <c r="C19" s="10">
        <v>1176712</v>
      </c>
      <c r="D19" s="10">
        <v>9265003</v>
      </c>
      <c r="E19" s="10">
        <v>8518823</v>
      </c>
      <c r="F19" s="11">
        <f t="shared" si="0"/>
        <v>-8.0537480667842232</v>
      </c>
      <c r="G19" s="1"/>
      <c r="H19" s="1"/>
      <c r="I19" s="1"/>
    </row>
    <row r="20" spans="1:9" x14ac:dyDescent="0.25">
      <c r="A20" s="12" t="s">
        <v>170</v>
      </c>
      <c r="B20" s="13">
        <v>1678958</v>
      </c>
      <c r="C20" s="13">
        <v>1589477</v>
      </c>
      <c r="D20" s="13">
        <v>11720651</v>
      </c>
      <c r="E20" s="13">
        <v>11201520</v>
      </c>
      <c r="F20" s="14">
        <f t="shared" si="0"/>
        <v>-4.4291993678508135</v>
      </c>
      <c r="G20" s="1"/>
      <c r="H20" s="1"/>
      <c r="I20" s="1"/>
    </row>
    <row r="21" spans="1:9" x14ac:dyDescent="0.25">
      <c r="A21" s="9" t="s">
        <v>38</v>
      </c>
      <c r="B21" s="10">
        <v>2845418</v>
      </c>
      <c r="C21" s="10">
        <v>2913265</v>
      </c>
      <c r="D21" s="10">
        <v>18055325</v>
      </c>
      <c r="E21" s="10">
        <v>19766508</v>
      </c>
      <c r="F21" s="11">
        <f t="shared" si="0"/>
        <v>9.4774422504164306</v>
      </c>
      <c r="G21" s="1"/>
      <c r="H21" s="1"/>
      <c r="I21" s="1"/>
    </row>
    <row r="22" spans="1:9" x14ac:dyDescent="0.25">
      <c r="A22" s="12" t="s">
        <v>59</v>
      </c>
      <c r="B22" s="13">
        <v>18508926</v>
      </c>
      <c r="C22" s="13">
        <v>18232456</v>
      </c>
      <c r="D22" s="13">
        <v>137396351</v>
      </c>
      <c r="E22" s="13">
        <v>132452989</v>
      </c>
      <c r="F22" s="14">
        <f t="shared" si="0"/>
        <v>-3.597884488213225</v>
      </c>
      <c r="G22" s="1"/>
      <c r="H22" s="1"/>
      <c r="I22" s="1"/>
    </row>
    <row r="23" spans="1:9" x14ac:dyDescent="0.25">
      <c r="A23" s="9" t="s">
        <v>171</v>
      </c>
      <c r="B23" s="10">
        <v>3821826</v>
      </c>
      <c r="C23" s="10">
        <v>2639763</v>
      </c>
      <c r="D23" s="10">
        <v>19861571</v>
      </c>
      <c r="E23" s="10">
        <v>20234532</v>
      </c>
      <c r="F23" s="11">
        <f t="shared" si="0"/>
        <v>1.8778021134380509</v>
      </c>
      <c r="G23" s="1"/>
      <c r="H23" s="1"/>
      <c r="I23" s="1"/>
    </row>
    <row r="24" spans="1:9" x14ac:dyDescent="0.25">
      <c r="A24" s="12" t="s">
        <v>173</v>
      </c>
      <c r="B24" s="13">
        <v>390396</v>
      </c>
      <c r="C24" s="13">
        <v>325210</v>
      </c>
      <c r="D24" s="13">
        <v>2449010</v>
      </c>
      <c r="E24" s="13">
        <v>2523412</v>
      </c>
      <c r="F24" s="14">
        <f t="shared" si="0"/>
        <v>3.0380439442876934</v>
      </c>
      <c r="G24" s="1"/>
      <c r="H24" s="1"/>
      <c r="I24" s="1"/>
    </row>
    <row r="25" spans="1:9" x14ac:dyDescent="0.25">
      <c r="A25" s="9" t="s">
        <v>39</v>
      </c>
      <c r="B25" s="10">
        <v>3209748</v>
      </c>
      <c r="C25" s="10">
        <v>3055921</v>
      </c>
      <c r="D25" s="10">
        <v>18907349</v>
      </c>
      <c r="E25" s="10">
        <v>21861864</v>
      </c>
      <c r="F25" s="11">
        <f t="shared" si="0"/>
        <v>15.626278438082466</v>
      </c>
      <c r="G25" s="1"/>
      <c r="H25" s="1"/>
      <c r="I25" s="1"/>
    </row>
    <row r="26" spans="1:9" x14ac:dyDescent="0.25">
      <c r="A26" s="12" t="s">
        <v>40</v>
      </c>
      <c r="B26" s="13">
        <v>2269235</v>
      </c>
      <c r="C26" s="13">
        <v>2430279</v>
      </c>
      <c r="D26" s="13">
        <v>12065246</v>
      </c>
      <c r="E26" s="13">
        <v>11871608</v>
      </c>
      <c r="F26" s="14">
        <f t="shared" si="0"/>
        <v>-1.6049237620186148</v>
      </c>
      <c r="G26" s="1"/>
      <c r="H26" s="1"/>
      <c r="I26" s="1"/>
    </row>
    <row r="27" spans="1:9" x14ac:dyDescent="0.25">
      <c r="A27" s="9" t="s">
        <v>41</v>
      </c>
      <c r="B27" s="10">
        <v>549973</v>
      </c>
      <c r="C27" s="10">
        <v>478735</v>
      </c>
      <c r="D27" s="10">
        <v>4216463</v>
      </c>
      <c r="E27" s="10">
        <v>3692552</v>
      </c>
      <c r="F27" s="11">
        <f t="shared" si="0"/>
        <v>-12.425366948553801</v>
      </c>
      <c r="G27" s="1"/>
      <c r="H27" s="1"/>
      <c r="I27" s="1"/>
    </row>
    <row r="28" spans="1:9" x14ac:dyDescent="0.25">
      <c r="A28" s="12" t="s">
        <v>42</v>
      </c>
      <c r="B28" s="13">
        <v>13889186</v>
      </c>
      <c r="C28" s="13">
        <v>13636529</v>
      </c>
      <c r="D28" s="13">
        <v>98249136</v>
      </c>
      <c r="E28" s="13">
        <v>100180580</v>
      </c>
      <c r="F28" s="14">
        <f t="shared" si="0"/>
        <v>1.9658635980269565</v>
      </c>
      <c r="G28" s="1"/>
      <c r="H28" s="1"/>
      <c r="I28" s="1"/>
    </row>
    <row r="29" spans="1:9" x14ac:dyDescent="0.25">
      <c r="A29" s="9" t="s">
        <v>43</v>
      </c>
      <c r="B29" s="10">
        <v>2152896</v>
      </c>
      <c r="C29" s="10">
        <v>2493624</v>
      </c>
      <c r="D29" s="10">
        <v>14724559</v>
      </c>
      <c r="E29" s="10">
        <v>16825528</v>
      </c>
      <c r="F29" s="11">
        <f t="shared" si="0"/>
        <v>14.268468074323991</v>
      </c>
      <c r="G29" s="1"/>
      <c r="H29" s="1"/>
      <c r="I29" s="1"/>
    </row>
    <row r="30" spans="1:9" x14ac:dyDescent="0.25">
      <c r="A30" s="12" t="s">
        <v>44</v>
      </c>
      <c r="B30" s="13">
        <v>484032</v>
      </c>
      <c r="C30" s="13">
        <v>463724</v>
      </c>
      <c r="D30" s="13">
        <v>3355102</v>
      </c>
      <c r="E30" s="13">
        <v>2874033</v>
      </c>
      <c r="F30" s="14">
        <f t="shared" si="0"/>
        <v>-14.338431439640289</v>
      </c>
      <c r="G30" s="1"/>
      <c r="H30" s="1"/>
      <c r="I30" s="1"/>
    </row>
    <row r="31" spans="1:9" x14ac:dyDescent="0.25">
      <c r="A31" s="9" t="s">
        <v>45</v>
      </c>
      <c r="B31" s="10">
        <v>3617754</v>
      </c>
      <c r="C31" s="10">
        <v>4607495</v>
      </c>
      <c r="D31" s="10">
        <v>26150017</v>
      </c>
      <c r="E31" s="10">
        <v>28063834</v>
      </c>
      <c r="F31" s="11">
        <f t="shared" si="0"/>
        <v>7.3186070968902186</v>
      </c>
      <c r="G31" s="1"/>
      <c r="H31" s="1"/>
      <c r="I31" s="1"/>
    </row>
    <row r="32" spans="1:9" x14ac:dyDescent="0.25">
      <c r="A32" s="12" t="s">
        <v>46</v>
      </c>
      <c r="B32" s="13">
        <v>21560108</v>
      </c>
      <c r="C32" s="13">
        <v>21757902</v>
      </c>
      <c r="D32" s="13">
        <v>147146703</v>
      </c>
      <c r="E32" s="13">
        <v>144507466</v>
      </c>
      <c r="F32" s="14">
        <f t="shared" si="0"/>
        <v>-1.7936093342166117</v>
      </c>
      <c r="G32" s="1"/>
      <c r="H32" s="1"/>
      <c r="I32" s="1"/>
    </row>
    <row r="33" spans="1:9" x14ac:dyDescent="0.25">
      <c r="A33" s="9" t="s">
        <v>47</v>
      </c>
      <c r="B33" s="10">
        <v>3004871</v>
      </c>
      <c r="C33" s="10">
        <v>3182567</v>
      </c>
      <c r="D33" s="10">
        <v>19214942</v>
      </c>
      <c r="E33" s="10">
        <v>20647549</v>
      </c>
      <c r="F33" s="11">
        <f t="shared" si="0"/>
        <v>7.4556925542632371</v>
      </c>
      <c r="G33" s="1"/>
      <c r="H33" s="1"/>
      <c r="I33" s="1"/>
    </row>
    <row r="34" spans="1:9" x14ac:dyDescent="0.25">
      <c r="A34" s="12" t="s">
        <v>172</v>
      </c>
      <c r="B34" s="13">
        <v>160944</v>
      </c>
      <c r="C34" s="13">
        <v>182964</v>
      </c>
      <c r="D34" s="13">
        <v>1005603</v>
      </c>
      <c r="E34" s="13">
        <v>1117349</v>
      </c>
      <c r="F34" s="14">
        <f t="shared" si="0"/>
        <v>11.112337572580827</v>
      </c>
      <c r="G34" s="1"/>
      <c r="H34" s="1"/>
      <c r="I34" s="1"/>
    </row>
    <row r="35" spans="1:9" x14ac:dyDescent="0.25">
      <c r="A35" s="15" t="s">
        <v>48</v>
      </c>
      <c r="B35" s="16">
        <f>SUM(B7:B34)</f>
        <v>198991307</v>
      </c>
      <c r="C35" s="16">
        <f t="shared" ref="C35:E35" si="1">SUM(C7:C34)</f>
        <v>199209027</v>
      </c>
      <c r="D35" s="16">
        <f t="shared" si="1"/>
        <v>1239090580</v>
      </c>
      <c r="E35" s="16">
        <f t="shared" si="1"/>
        <v>1240795342</v>
      </c>
      <c r="F35" s="17">
        <f t="shared" ref="F35" si="2">((E35*100)/D35)-100</f>
        <v>0.13758170932104008</v>
      </c>
      <c r="G35" s="1"/>
      <c r="H35" s="1"/>
      <c r="I35" s="1"/>
    </row>
    <row r="36" spans="1:9" x14ac:dyDescent="0.25">
      <c r="A36" s="73" t="s">
        <v>130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11241080</v>
      </c>
      <c r="C39" s="51">
        <f t="shared" si="4"/>
        <v>10135203</v>
      </c>
      <c r="D39" s="51">
        <f>_xlfn.RANK.EQ(B39,$B$39:$B$66)+COUNTIF($B$39:$B$66,B39)-1</f>
        <v>20</v>
      </c>
      <c r="E39" s="50" t="str">
        <f t="shared" ref="E39:E66" si="6">INDEX($A$39:$B$66,MATCH(ROW()-38,$D$39:$D$66,0),1)</f>
        <v>BAHÍA DE ALGECIRAS</v>
      </c>
      <c r="F39" s="50">
        <f>LOOKUP(E39,$A$39:$A$66,$B$39:$B$66)</f>
        <v>234984082</v>
      </c>
      <c r="G39" s="50">
        <f>LOOKUP(E39,$A$39:$A$66,$C$39:$C$66)</f>
        <v>258541008</v>
      </c>
    </row>
    <row r="40" spans="1:9" x14ac:dyDescent="0.25">
      <c r="A40" s="50" t="str">
        <f t="shared" si="5"/>
        <v>ALICANTE</v>
      </c>
      <c r="B40" s="51">
        <f t="shared" si="3"/>
        <v>6723546</v>
      </c>
      <c r="C40" s="51">
        <f t="shared" si="4"/>
        <v>6729416</v>
      </c>
      <c r="D40" s="51">
        <f t="shared" ref="D40:D66" si="7">_xlfn.RANK.EQ(B40,$B$39:$B$66)+COUNTIF($B$39:$B$66,B40)-1</f>
        <v>23</v>
      </c>
      <c r="E40" s="50" t="str">
        <f t="shared" si="6"/>
        <v>BARCELONA</v>
      </c>
      <c r="F40" s="50">
        <f t="shared" ref="F40:F55" si="8">LOOKUP(E40,$A$39:$A$66,$B$39:$B$66)</f>
        <v>181006723</v>
      </c>
      <c r="G40" s="50">
        <f t="shared" ref="G40:G66" si="9">LOOKUP(E40,$A$39:$A$66,$C$39:$C$66)</f>
        <v>174805077</v>
      </c>
    </row>
    <row r="41" spans="1:9" x14ac:dyDescent="0.25">
      <c r="A41" s="50" t="str">
        <f t="shared" si="5"/>
        <v>ALMERÍA</v>
      </c>
      <c r="B41" s="51">
        <f t="shared" si="3"/>
        <v>18456521</v>
      </c>
      <c r="C41" s="51">
        <f t="shared" si="4"/>
        <v>15342776</v>
      </c>
      <c r="D41" s="51">
        <f t="shared" si="7"/>
        <v>15</v>
      </c>
      <c r="E41" s="50" t="str">
        <f t="shared" si="6"/>
        <v>VALENCIA</v>
      </c>
      <c r="F41" s="50">
        <f t="shared" si="8"/>
        <v>144507466</v>
      </c>
      <c r="G41" s="50">
        <f t="shared" si="9"/>
        <v>147146703</v>
      </c>
    </row>
    <row r="42" spans="1:9" x14ac:dyDescent="0.25">
      <c r="A42" s="50" t="str">
        <f t="shared" si="5"/>
        <v>AVILÉS</v>
      </c>
      <c r="B42" s="51">
        <f t="shared" si="3"/>
        <v>3378020</v>
      </c>
      <c r="C42" s="51">
        <f t="shared" si="4"/>
        <v>3400802</v>
      </c>
      <c r="D42" s="51">
        <f t="shared" si="7"/>
        <v>25</v>
      </c>
      <c r="E42" s="50" t="str">
        <f t="shared" si="6"/>
        <v>LAS PALMAS</v>
      </c>
      <c r="F42" s="50">
        <f t="shared" si="8"/>
        <v>132452989</v>
      </c>
      <c r="G42" s="50">
        <f t="shared" si="9"/>
        <v>137396351</v>
      </c>
    </row>
    <row r="43" spans="1:9" x14ac:dyDescent="0.25">
      <c r="A43" s="50" t="str">
        <f t="shared" si="5"/>
        <v>BAHÍA DE ALGECIRAS</v>
      </c>
      <c r="B43" s="51">
        <f t="shared" si="3"/>
        <v>234984082</v>
      </c>
      <c r="C43" s="51">
        <f t="shared" si="4"/>
        <v>258541008</v>
      </c>
      <c r="D43" s="51">
        <f t="shared" si="7"/>
        <v>1</v>
      </c>
      <c r="E43" s="50" t="str">
        <f t="shared" si="6"/>
        <v>BALEARES</v>
      </c>
      <c r="F43" s="50">
        <f t="shared" si="8"/>
        <v>125673725</v>
      </c>
      <c r="G43" s="50">
        <f t="shared" si="9"/>
        <v>119316905</v>
      </c>
    </row>
    <row r="44" spans="1:9" x14ac:dyDescent="0.25">
      <c r="A44" s="50" t="str">
        <f t="shared" si="5"/>
        <v>BAHÍA DE CÁDIZ</v>
      </c>
      <c r="B44" s="51">
        <f t="shared" si="3"/>
        <v>13203499</v>
      </c>
      <c r="C44" s="51">
        <f t="shared" si="4"/>
        <v>12377660</v>
      </c>
      <c r="D44" s="51">
        <f t="shared" si="7"/>
        <v>18</v>
      </c>
      <c r="E44" s="50" t="str">
        <f t="shared" si="6"/>
        <v>SANTA CRUZ DE TENERIFE</v>
      </c>
      <c r="F44" s="50">
        <f t="shared" si="8"/>
        <v>100180580</v>
      </c>
      <c r="G44" s="50">
        <f t="shared" si="9"/>
        <v>98249136</v>
      </c>
    </row>
    <row r="45" spans="1:9" x14ac:dyDescent="0.25">
      <c r="A45" s="50" t="str">
        <f t="shared" si="5"/>
        <v>BALEARES</v>
      </c>
      <c r="B45" s="51">
        <f t="shared" si="3"/>
        <v>125673725</v>
      </c>
      <c r="C45" s="51">
        <f t="shared" si="4"/>
        <v>119316905</v>
      </c>
      <c r="D45" s="51">
        <f t="shared" si="7"/>
        <v>5</v>
      </c>
      <c r="E45" s="50" t="str">
        <f t="shared" si="6"/>
        <v>CEUTA</v>
      </c>
      <c r="F45" s="50">
        <f t="shared" si="8"/>
        <v>35714432</v>
      </c>
      <c r="G45" s="50">
        <f t="shared" si="9"/>
        <v>35737299</v>
      </c>
    </row>
    <row r="46" spans="1:9" x14ac:dyDescent="0.25">
      <c r="A46" s="50" t="str">
        <f t="shared" si="5"/>
        <v>BARCELONA</v>
      </c>
      <c r="B46" s="51">
        <f t="shared" si="3"/>
        <v>181006723</v>
      </c>
      <c r="C46" s="51">
        <f t="shared" si="4"/>
        <v>174805077</v>
      </c>
      <c r="D46" s="51">
        <f t="shared" si="7"/>
        <v>2</v>
      </c>
      <c r="E46" s="50" t="str">
        <f t="shared" si="6"/>
        <v>TARRAGONA</v>
      </c>
      <c r="F46" s="50">
        <f t="shared" si="8"/>
        <v>28063834</v>
      </c>
      <c r="G46" s="50">
        <f t="shared" si="9"/>
        <v>26150017</v>
      </c>
    </row>
    <row r="47" spans="1:9" x14ac:dyDescent="0.25">
      <c r="A47" s="50" t="str">
        <f t="shared" si="5"/>
        <v>BILBAO</v>
      </c>
      <c r="B47" s="51">
        <f t="shared" si="3"/>
        <v>26674134</v>
      </c>
      <c r="C47" s="51">
        <f t="shared" si="4"/>
        <v>25019425</v>
      </c>
      <c r="D47" s="51">
        <f t="shared" si="7"/>
        <v>9</v>
      </c>
      <c r="E47" s="50" t="str">
        <f t="shared" si="6"/>
        <v>BILBAO</v>
      </c>
      <c r="F47" s="50">
        <f t="shared" si="8"/>
        <v>26674134</v>
      </c>
      <c r="G47" s="50">
        <f t="shared" si="9"/>
        <v>25019425</v>
      </c>
    </row>
    <row r="48" spans="1:9" x14ac:dyDescent="0.25">
      <c r="A48" s="50" t="str">
        <f t="shared" si="5"/>
        <v>CARTAGENA</v>
      </c>
      <c r="B48" s="51">
        <f t="shared" si="3"/>
        <v>23092169</v>
      </c>
      <c r="C48" s="51">
        <f t="shared" si="4"/>
        <v>20947918</v>
      </c>
      <c r="D48" s="51">
        <f t="shared" si="7"/>
        <v>10</v>
      </c>
      <c r="E48" s="50" t="str">
        <f t="shared" si="6"/>
        <v>CARTAGENA</v>
      </c>
      <c r="F48" s="50">
        <f t="shared" si="8"/>
        <v>23092169</v>
      </c>
      <c r="G48" s="50">
        <f t="shared" si="9"/>
        <v>20947918</v>
      </c>
    </row>
    <row r="49" spans="1:7" x14ac:dyDescent="0.25">
      <c r="A49" s="50" t="str">
        <f t="shared" si="5"/>
        <v>CASTELLÓN</v>
      </c>
      <c r="B49" s="51">
        <f t="shared" si="3"/>
        <v>14307264</v>
      </c>
      <c r="C49" s="51">
        <f t="shared" si="4"/>
        <v>12954060</v>
      </c>
      <c r="D49" s="51">
        <f t="shared" si="7"/>
        <v>17</v>
      </c>
      <c r="E49" s="50" t="str">
        <f t="shared" si="6"/>
        <v>MELILLA</v>
      </c>
      <c r="F49" s="50">
        <f t="shared" si="8"/>
        <v>21861864</v>
      </c>
      <c r="G49" s="50">
        <f t="shared" si="9"/>
        <v>18907349</v>
      </c>
    </row>
    <row r="50" spans="1:7" x14ac:dyDescent="0.25">
      <c r="A50" s="50" t="str">
        <f t="shared" si="5"/>
        <v>CEUTA</v>
      </c>
      <c r="B50" s="51">
        <f t="shared" si="3"/>
        <v>35714432</v>
      </c>
      <c r="C50" s="51">
        <f t="shared" si="4"/>
        <v>35737299</v>
      </c>
      <c r="D50" s="51">
        <f t="shared" si="7"/>
        <v>7</v>
      </c>
      <c r="E50" s="50" t="str">
        <f t="shared" si="6"/>
        <v>VIGO</v>
      </c>
      <c r="F50" s="50">
        <f t="shared" si="8"/>
        <v>20647549</v>
      </c>
      <c r="G50" s="50">
        <f t="shared" si="9"/>
        <v>19214942</v>
      </c>
    </row>
    <row r="51" spans="1:7" x14ac:dyDescent="0.25">
      <c r="A51" s="50" t="str">
        <f t="shared" si="5"/>
        <v>FERROL-SAN CIBRAO</v>
      </c>
      <c r="B51" s="51">
        <f t="shared" si="3"/>
        <v>8518823</v>
      </c>
      <c r="C51" s="51">
        <f t="shared" si="4"/>
        <v>9265003</v>
      </c>
      <c r="D51" s="51">
        <f t="shared" si="7"/>
        <v>22</v>
      </c>
      <c r="E51" s="50" t="str">
        <f t="shared" si="6"/>
        <v>MÁLAGA</v>
      </c>
      <c r="F51" s="50">
        <f t="shared" si="8"/>
        <v>20234532</v>
      </c>
      <c r="G51" s="50">
        <f t="shared" si="9"/>
        <v>19861571</v>
      </c>
    </row>
    <row r="52" spans="1:7" x14ac:dyDescent="0.25">
      <c r="A52" s="50" t="str">
        <f t="shared" si="5"/>
        <v>GIJÓN</v>
      </c>
      <c r="B52" s="51">
        <f t="shared" si="3"/>
        <v>11201520</v>
      </c>
      <c r="C52" s="51">
        <f t="shared" si="4"/>
        <v>11720651</v>
      </c>
      <c r="D52" s="51">
        <f t="shared" si="7"/>
        <v>21</v>
      </c>
      <c r="E52" s="50" t="str">
        <f t="shared" si="6"/>
        <v>HUELVA</v>
      </c>
      <c r="F52" s="50">
        <f t="shared" si="8"/>
        <v>19766508</v>
      </c>
      <c r="G52" s="50">
        <f t="shared" si="9"/>
        <v>18055325</v>
      </c>
    </row>
    <row r="53" spans="1:7" x14ac:dyDescent="0.25">
      <c r="A53" s="50" t="str">
        <f t="shared" si="5"/>
        <v>HUELVA</v>
      </c>
      <c r="B53" s="51">
        <f t="shared" si="3"/>
        <v>19766508</v>
      </c>
      <c r="C53" s="51">
        <f t="shared" si="4"/>
        <v>18055325</v>
      </c>
      <c r="D53" s="51">
        <f t="shared" si="7"/>
        <v>14</v>
      </c>
      <c r="E53" s="50" t="str">
        <f t="shared" si="6"/>
        <v>ALMERÍA</v>
      </c>
      <c r="F53" s="50">
        <f t="shared" si="8"/>
        <v>18456521</v>
      </c>
      <c r="G53" s="50">
        <f t="shared" si="9"/>
        <v>15342776</v>
      </c>
    </row>
    <row r="54" spans="1:7" x14ac:dyDescent="0.25">
      <c r="A54" s="50" t="str">
        <f t="shared" si="5"/>
        <v>LAS PALMAS</v>
      </c>
      <c r="B54" s="51">
        <f t="shared" si="3"/>
        <v>132452989</v>
      </c>
      <c r="C54" s="51">
        <f t="shared" si="4"/>
        <v>137396351</v>
      </c>
      <c r="D54" s="51">
        <f t="shared" si="7"/>
        <v>4</v>
      </c>
      <c r="E54" s="50" t="str">
        <f t="shared" si="6"/>
        <v>SANTANDER</v>
      </c>
      <c r="F54" s="50">
        <f t="shared" si="8"/>
        <v>16825528</v>
      </c>
      <c r="G54" s="50">
        <f t="shared" si="9"/>
        <v>14724559</v>
      </c>
    </row>
    <row r="55" spans="1:7" x14ac:dyDescent="0.25">
      <c r="A55" s="50" t="str">
        <f t="shared" si="5"/>
        <v>MÁLAGA</v>
      </c>
      <c r="B55" s="51">
        <f t="shared" si="3"/>
        <v>20234532</v>
      </c>
      <c r="C55" s="51">
        <f t="shared" si="4"/>
        <v>19861571</v>
      </c>
      <c r="D55" s="51">
        <f t="shared" si="7"/>
        <v>13</v>
      </c>
      <c r="E55" s="50" t="str">
        <f t="shared" si="6"/>
        <v>CASTELLÓN</v>
      </c>
      <c r="F55" s="50">
        <f t="shared" si="8"/>
        <v>14307264</v>
      </c>
      <c r="G55" s="50">
        <f t="shared" si="9"/>
        <v>12954060</v>
      </c>
    </row>
    <row r="56" spans="1:7" x14ac:dyDescent="0.25">
      <c r="A56" s="50" t="str">
        <f t="shared" si="5"/>
        <v>MARÍN Y RÍA DE PONTEVEDRA</v>
      </c>
      <c r="B56" s="51">
        <f t="shared" si="3"/>
        <v>2523412</v>
      </c>
      <c r="C56" s="51">
        <f t="shared" si="4"/>
        <v>2449010</v>
      </c>
      <c r="D56" s="51">
        <f t="shared" si="7"/>
        <v>27</v>
      </c>
      <c r="E56" s="50" t="str">
        <f t="shared" si="6"/>
        <v>BAHÍA DE CÁDIZ</v>
      </c>
      <c r="F56" s="50">
        <f t="shared" ref="F56:F66" si="10">LOOKUP(E56,$A$39:$A$66,$B$39:$B$66)</f>
        <v>13203499</v>
      </c>
      <c r="G56" s="50">
        <f t="shared" si="9"/>
        <v>12377660</v>
      </c>
    </row>
    <row r="57" spans="1:7" x14ac:dyDescent="0.25">
      <c r="A57" s="50" t="str">
        <f t="shared" si="5"/>
        <v>MELILLA</v>
      </c>
      <c r="B57" s="51">
        <f t="shared" si="3"/>
        <v>21861864</v>
      </c>
      <c r="C57" s="51">
        <f t="shared" si="4"/>
        <v>18907349</v>
      </c>
      <c r="D57" s="51">
        <f t="shared" si="7"/>
        <v>11</v>
      </c>
      <c r="E57" s="50" t="str">
        <f t="shared" si="6"/>
        <v>MOTRIL</v>
      </c>
      <c r="F57" s="50">
        <f t="shared" si="10"/>
        <v>11871608</v>
      </c>
      <c r="G57" s="50">
        <f t="shared" si="9"/>
        <v>12065246</v>
      </c>
    </row>
    <row r="58" spans="1:7" x14ac:dyDescent="0.25">
      <c r="A58" s="50" t="str">
        <f t="shared" si="5"/>
        <v>MOTRIL</v>
      </c>
      <c r="B58" s="51">
        <f t="shared" si="3"/>
        <v>11871608</v>
      </c>
      <c r="C58" s="51">
        <f t="shared" si="4"/>
        <v>12065246</v>
      </c>
      <c r="D58" s="51">
        <f t="shared" si="7"/>
        <v>19</v>
      </c>
      <c r="E58" s="50" t="str">
        <f t="shared" si="6"/>
        <v>A CORUÑA</v>
      </c>
      <c r="F58" s="50">
        <f t="shared" si="10"/>
        <v>11241080</v>
      </c>
      <c r="G58" s="50">
        <f t="shared" si="9"/>
        <v>10135203</v>
      </c>
    </row>
    <row r="59" spans="1:7" x14ac:dyDescent="0.25">
      <c r="A59" s="50" t="str">
        <f t="shared" si="5"/>
        <v>PASAIA</v>
      </c>
      <c r="B59" s="51">
        <f t="shared" si="3"/>
        <v>3692552</v>
      </c>
      <c r="C59" s="51">
        <f t="shared" si="4"/>
        <v>4216463</v>
      </c>
      <c r="D59" s="51">
        <f t="shared" si="7"/>
        <v>24</v>
      </c>
      <c r="E59" s="50" t="str">
        <f t="shared" si="6"/>
        <v>GIJÓN</v>
      </c>
      <c r="F59" s="50">
        <f t="shared" si="10"/>
        <v>11201520</v>
      </c>
      <c r="G59" s="50">
        <f t="shared" si="9"/>
        <v>11720651</v>
      </c>
    </row>
    <row r="60" spans="1:7" x14ac:dyDescent="0.25">
      <c r="A60" s="50" t="str">
        <f t="shared" si="5"/>
        <v>SANTA CRUZ DE TENERIFE</v>
      </c>
      <c r="B60" s="51">
        <f t="shared" si="3"/>
        <v>100180580</v>
      </c>
      <c r="C60" s="51">
        <f t="shared" si="4"/>
        <v>98249136</v>
      </c>
      <c r="D60" s="51">
        <f t="shared" si="7"/>
        <v>6</v>
      </c>
      <c r="E60" s="50" t="str">
        <f t="shared" si="6"/>
        <v>FERROL-SAN CIBRAO</v>
      </c>
      <c r="F60" s="50">
        <f t="shared" si="10"/>
        <v>8518823</v>
      </c>
      <c r="G60" s="50">
        <f t="shared" si="9"/>
        <v>9265003</v>
      </c>
    </row>
    <row r="61" spans="1:7" x14ac:dyDescent="0.25">
      <c r="A61" s="50" t="str">
        <f t="shared" si="5"/>
        <v>SANTANDER</v>
      </c>
      <c r="B61" s="51">
        <f t="shared" si="3"/>
        <v>16825528</v>
      </c>
      <c r="C61" s="51">
        <f t="shared" si="4"/>
        <v>14724559</v>
      </c>
      <c r="D61" s="51">
        <f t="shared" si="7"/>
        <v>16</v>
      </c>
      <c r="E61" s="50" t="str">
        <f t="shared" si="6"/>
        <v>ALICANTE</v>
      </c>
      <c r="F61" s="50">
        <f t="shared" si="10"/>
        <v>6723546</v>
      </c>
      <c r="G61" s="50">
        <f t="shared" si="9"/>
        <v>6729416</v>
      </c>
    </row>
    <row r="62" spans="1:7" x14ac:dyDescent="0.25">
      <c r="A62" s="50" t="str">
        <f t="shared" si="5"/>
        <v>SEVILLA</v>
      </c>
      <c r="B62" s="51">
        <f t="shared" si="3"/>
        <v>2874033</v>
      </c>
      <c r="C62" s="51">
        <f t="shared" si="4"/>
        <v>3355102</v>
      </c>
      <c r="D62" s="51">
        <f t="shared" si="7"/>
        <v>26</v>
      </c>
      <c r="E62" s="50" t="str">
        <f t="shared" si="6"/>
        <v>PASAIA</v>
      </c>
      <c r="F62" s="50">
        <f t="shared" si="10"/>
        <v>3692552</v>
      </c>
      <c r="G62" s="50">
        <f t="shared" si="9"/>
        <v>4216463</v>
      </c>
    </row>
    <row r="63" spans="1:7" x14ac:dyDescent="0.25">
      <c r="A63" s="50" t="str">
        <f t="shared" si="5"/>
        <v>TARRAGONA</v>
      </c>
      <c r="B63" s="51">
        <f t="shared" si="3"/>
        <v>28063834</v>
      </c>
      <c r="C63" s="51">
        <f t="shared" si="4"/>
        <v>26150017</v>
      </c>
      <c r="D63" s="51">
        <f t="shared" si="7"/>
        <v>8</v>
      </c>
      <c r="E63" s="50" t="str">
        <f t="shared" si="6"/>
        <v>AVILÉS</v>
      </c>
      <c r="F63" s="50">
        <f t="shared" si="10"/>
        <v>3378020</v>
      </c>
      <c r="G63" s="50">
        <f t="shared" si="9"/>
        <v>3400802</v>
      </c>
    </row>
    <row r="64" spans="1:7" x14ac:dyDescent="0.25">
      <c r="A64" s="50" t="str">
        <f t="shared" si="5"/>
        <v>VALENCIA</v>
      </c>
      <c r="B64" s="51">
        <f t="shared" si="3"/>
        <v>144507466</v>
      </c>
      <c r="C64" s="51">
        <f t="shared" si="4"/>
        <v>147146703</v>
      </c>
      <c r="D64" s="51">
        <f t="shared" si="7"/>
        <v>3</v>
      </c>
      <c r="E64" s="50" t="str">
        <f t="shared" si="6"/>
        <v>SEVILLA</v>
      </c>
      <c r="F64" s="50">
        <f t="shared" si="10"/>
        <v>2874033</v>
      </c>
      <c r="G64" s="50">
        <f t="shared" si="9"/>
        <v>3355102</v>
      </c>
    </row>
    <row r="65" spans="1:7" x14ac:dyDescent="0.25">
      <c r="A65" s="50" t="str">
        <f t="shared" si="5"/>
        <v>VIGO</v>
      </c>
      <c r="B65" s="51">
        <f t="shared" si="3"/>
        <v>20647549</v>
      </c>
      <c r="C65" s="51">
        <f t="shared" si="4"/>
        <v>19214942</v>
      </c>
      <c r="D65" s="51">
        <f t="shared" si="7"/>
        <v>12</v>
      </c>
      <c r="E65" s="50" t="str">
        <f t="shared" si="6"/>
        <v>MARÍN Y RÍA DE PONTEVEDRA</v>
      </c>
      <c r="F65" s="50">
        <f t="shared" si="10"/>
        <v>2523412</v>
      </c>
      <c r="G65" s="50">
        <f t="shared" si="9"/>
        <v>2449010</v>
      </c>
    </row>
    <row r="66" spans="1:7" x14ac:dyDescent="0.25">
      <c r="A66" s="50" t="str">
        <f t="shared" si="5"/>
        <v>VILAGARCÍA</v>
      </c>
      <c r="B66" s="51">
        <f t="shared" si="3"/>
        <v>1117349</v>
      </c>
      <c r="C66" s="51">
        <f t="shared" si="4"/>
        <v>1005603</v>
      </c>
      <c r="D66" s="51">
        <f t="shared" si="7"/>
        <v>28</v>
      </c>
      <c r="E66" s="50" t="str">
        <f t="shared" si="6"/>
        <v>VILAGARCÍA</v>
      </c>
      <c r="F66" s="50">
        <f t="shared" si="10"/>
        <v>1117349</v>
      </c>
      <c r="G66" s="50">
        <f t="shared" si="9"/>
        <v>1005603</v>
      </c>
    </row>
    <row r="67" spans="1:7" x14ac:dyDescent="0.25">
      <c r="A67" s="87"/>
      <c r="B67" s="87"/>
      <c r="C67" s="87"/>
      <c r="D67" s="87"/>
      <c r="E67" s="87"/>
      <c r="F67" s="87"/>
      <c r="G67" s="50"/>
    </row>
    <row r="68" spans="1:7" x14ac:dyDescent="0.25">
      <c r="A68" s="88"/>
      <c r="B68" s="89"/>
      <c r="C68" s="89"/>
      <c r="D68" s="89"/>
      <c r="E68" s="89"/>
      <c r="F68" s="90"/>
      <c r="G68" s="5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L68"/>
  <sheetViews>
    <sheetView workbookViewId="0">
      <selection activeCell="I39" sqref="I39"/>
    </sheetView>
  </sheetViews>
  <sheetFormatPr baseColWidth="10" defaultRowHeight="15" x14ac:dyDescent="0.25"/>
  <cols>
    <col min="1" max="1" width="21.28515625" bestFit="1" customWidth="1"/>
    <col min="6" max="6" width="7.140625" customWidth="1"/>
  </cols>
  <sheetData>
    <row r="1" spans="1:12" s="2" customFormat="1" ht="22.5" customHeight="1" x14ac:dyDescent="0.35">
      <c r="F1" s="3" t="s">
        <v>156</v>
      </c>
    </row>
    <row r="2" spans="1:12" s="2" customFormat="1" ht="21" x14ac:dyDescent="0.35">
      <c r="F2" s="3"/>
    </row>
    <row r="5" spans="1:12" x14ac:dyDescent="0.25">
      <c r="A5" s="111" t="s">
        <v>49</v>
      </c>
      <c r="B5" s="109" t="str">
        <f>'Resumen general'!D6</f>
        <v>Mes julio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10">
        <v>5</v>
      </c>
      <c r="C7" s="10">
        <v>6</v>
      </c>
      <c r="D7" s="10">
        <v>47</v>
      </c>
      <c r="E7" s="10">
        <v>59</v>
      </c>
      <c r="F7" s="11">
        <f>((E7*100)/D7)-100</f>
        <v>25.531914893617028</v>
      </c>
      <c r="G7" s="1"/>
      <c r="H7" s="1"/>
      <c r="I7" s="1"/>
    </row>
    <row r="8" spans="1:12" x14ac:dyDescent="0.25">
      <c r="A8" s="12" t="s">
        <v>31</v>
      </c>
      <c r="B8" s="13">
        <v>3</v>
      </c>
      <c r="C8" s="13">
        <v>1</v>
      </c>
      <c r="D8" s="13">
        <v>22</v>
      </c>
      <c r="E8" s="13">
        <v>27</v>
      </c>
      <c r="F8" s="14">
        <f t="shared" ref="F8:F34" si="0">((E8*100)/D8)-100</f>
        <v>22.727272727272734</v>
      </c>
      <c r="G8" s="1"/>
      <c r="H8" s="1"/>
      <c r="I8" s="1"/>
    </row>
    <row r="9" spans="1:12" x14ac:dyDescent="0.25">
      <c r="A9" s="9" t="s">
        <v>164</v>
      </c>
      <c r="B9" s="10">
        <v>5</v>
      </c>
      <c r="C9" s="10">
        <v>4</v>
      </c>
      <c r="D9" s="10">
        <v>16</v>
      </c>
      <c r="E9" s="10">
        <v>22</v>
      </c>
      <c r="F9" s="11">
        <f t="shared" si="0"/>
        <v>37.5</v>
      </c>
      <c r="G9" s="1"/>
      <c r="H9" s="1"/>
      <c r="I9" s="1"/>
    </row>
    <row r="10" spans="1:12" x14ac:dyDescent="0.25">
      <c r="A10" s="12" t="s">
        <v>166</v>
      </c>
      <c r="B10" s="13">
        <v>1</v>
      </c>
      <c r="C10" s="13">
        <v>0</v>
      </c>
      <c r="D10" s="13">
        <v>2</v>
      </c>
      <c r="E10" s="13">
        <v>1</v>
      </c>
      <c r="F10" s="14">
        <f t="shared" si="0"/>
        <v>-50</v>
      </c>
      <c r="G10" s="1"/>
      <c r="H10" s="1"/>
      <c r="I10" s="1"/>
    </row>
    <row r="11" spans="1:12" x14ac:dyDescent="0.25">
      <c r="A11" s="9" t="s">
        <v>167</v>
      </c>
      <c r="B11" s="10">
        <v>0</v>
      </c>
      <c r="C11" s="10">
        <v>0</v>
      </c>
      <c r="D11" s="10">
        <v>1</v>
      </c>
      <c r="E11" s="10">
        <v>1</v>
      </c>
      <c r="F11" s="11">
        <f t="shared" si="0"/>
        <v>0</v>
      </c>
      <c r="G11" s="1"/>
      <c r="H11" s="1"/>
      <c r="I11" s="1"/>
    </row>
    <row r="12" spans="1:12" x14ac:dyDescent="0.25">
      <c r="A12" s="12" t="s">
        <v>168</v>
      </c>
      <c r="B12" s="13">
        <v>22</v>
      </c>
      <c r="C12" s="13">
        <v>24</v>
      </c>
      <c r="D12" s="13">
        <v>134</v>
      </c>
      <c r="E12" s="13">
        <v>139</v>
      </c>
      <c r="F12" s="14">
        <f t="shared" si="0"/>
        <v>3.7313432835820919</v>
      </c>
      <c r="G12" s="1"/>
      <c r="H12" s="1"/>
      <c r="I12" s="1"/>
    </row>
    <row r="13" spans="1:12" x14ac:dyDescent="0.25">
      <c r="A13" s="9" t="s">
        <v>32</v>
      </c>
      <c r="B13" s="10">
        <v>93</v>
      </c>
      <c r="C13" s="10">
        <v>105</v>
      </c>
      <c r="D13" s="10">
        <v>380</v>
      </c>
      <c r="E13" s="10">
        <v>426</v>
      </c>
      <c r="F13" s="11">
        <f t="shared" si="0"/>
        <v>12.10526315789474</v>
      </c>
      <c r="G13" s="1"/>
      <c r="H13" s="1"/>
      <c r="I13" s="1"/>
    </row>
    <row r="14" spans="1:12" x14ac:dyDescent="0.25">
      <c r="A14" s="12" t="s">
        <v>33</v>
      </c>
      <c r="B14" s="13">
        <v>81</v>
      </c>
      <c r="C14" s="13">
        <v>74</v>
      </c>
      <c r="D14" s="13">
        <v>376</v>
      </c>
      <c r="E14" s="13">
        <v>391</v>
      </c>
      <c r="F14" s="14">
        <f t="shared" si="0"/>
        <v>3.9893617021276526</v>
      </c>
      <c r="G14" s="1"/>
      <c r="H14" s="1"/>
      <c r="I14" s="1"/>
    </row>
    <row r="15" spans="1:12" x14ac:dyDescent="0.25">
      <c r="A15" s="9" t="s">
        <v>34</v>
      </c>
      <c r="B15" s="10">
        <v>3</v>
      </c>
      <c r="C15" s="10">
        <v>4</v>
      </c>
      <c r="D15" s="10">
        <v>29</v>
      </c>
      <c r="E15" s="10">
        <v>28</v>
      </c>
      <c r="F15" s="11">
        <f t="shared" si="0"/>
        <v>-3.448275862068968</v>
      </c>
      <c r="G15" s="1"/>
      <c r="H15" s="1"/>
      <c r="I15" s="1"/>
    </row>
    <row r="16" spans="1:12" x14ac:dyDescent="0.25">
      <c r="A16" s="12" t="s">
        <v>35</v>
      </c>
      <c r="B16" s="13">
        <v>9</v>
      </c>
      <c r="C16" s="13">
        <v>13</v>
      </c>
      <c r="D16" s="13">
        <v>55</v>
      </c>
      <c r="E16" s="13">
        <v>70</v>
      </c>
      <c r="F16" s="14">
        <f t="shared" si="0"/>
        <v>27.272727272727266</v>
      </c>
      <c r="G16" s="1"/>
      <c r="H16" s="1"/>
      <c r="I16" s="1"/>
    </row>
    <row r="17" spans="1:9" x14ac:dyDescent="0.25">
      <c r="A17" s="9" t="s">
        <v>169</v>
      </c>
      <c r="B17" s="10">
        <v>0</v>
      </c>
      <c r="C17" s="10">
        <v>0</v>
      </c>
      <c r="D17" s="10">
        <v>0</v>
      </c>
      <c r="E17" s="10">
        <v>1</v>
      </c>
      <c r="F17" s="11"/>
      <c r="G17" s="1"/>
      <c r="H17" s="1"/>
      <c r="I17" s="1"/>
    </row>
    <row r="18" spans="1:9" x14ac:dyDescent="0.25">
      <c r="A18" s="12" t="s">
        <v>36</v>
      </c>
      <c r="B18" s="13">
        <v>3</v>
      </c>
      <c r="C18" s="13">
        <v>2</v>
      </c>
      <c r="D18" s="13">
        <v>8</v>
      </c>
      <c r="E18" s="13">
        <v>6</v>
      </c>
      <c r="F18" s="14">
        <f t="shared" si="0"/>
        <v>-25</v>
      </c>
      <c r="G18" s="1"/>
      <c r="H18" s="1"/>
      <c r="I18" s="1"/>
    </row>
    <row r="19" spans="1:9" x14ac:dyDescent="0.25">
      <c r="A19" s="9" t="s">
        <v>37</v>
      </c>
      <c r="B19" s="10">
        <v>2</v>
      </c>
      <c r="C19" s="10">
        <v>1</v>
      </c>
      <c r="D19" s="10">
        <v>10</v>
      </c>
      <c r="E19" s="10">
        <v>10</v>
      </c>
      <c r="F19" s="11">
        <f t="shared" si="0"/>
        <v>0</v>
      </c>
      <c r="G19" s="1"/>
      <c r="H19" s="1"/>
      <c r="I19" s="1"/>
    </row>
    <row r="20" spans="1:9" x14ac:dyDescent="0.25">
      <c r="A20" s="12" t="s">
        <v>170</v>
      </c>
      <c r="B20" s="13">
        <v>1</v>
      </c>
      <c r="C20" s="13">
        <v>1</v>
      </c>
      <c r="D20" s="13">
        <v>10</v>
      </c>
      <c r="E20" s="13">
        <v>7</v>
      </c>
      <c r="F20" s="14">
        <f t="shared" si="0"/>
        <v>-30</v>
      </c>
      <c r="G20" s="1"/>
      <c r="H20" s="1"/>
      <c r="I20" s="1"/>
    </row>
    <row r="21" spans="1:9" x14ac:dyDescent="0.25">
      <c r="A21" s="9" t="s">
        <v>38</v>
      </c>
      <c r="B21" s="10">
        <v>2</v>
      </c>
      <c r="C21" s="10">
        <v>0</v>
      </c>
      <c r="D21" s="10">
        <v>7</v>
      </c>
      <c r="E21" s="10">
        <v>3</v>
      </c>
      <c r="F21" s="19">
        <f t="shared" si="0"/>
        <v>-57.142857142857146</v>
      </c>
      <c r="G21" s="1"/>
      <c r="H21" s="1"/>
      <c r="I21" s="1"/>
    </row>
    <row r="22" spans="1:9" x14ac:dyDescent="0.25">
      <c r="A22" s="12" t="s">
        <v>59</v>
      </c>
      <c r="B22" s="13">
        <v>12</v>
      </c>
      <c r="C22" s="13">
        <v>5</v>
      </c>
      <c r="D22" s="13">
        <v>278</v>
      </c>
      <c r="E22" s="13">
        <v>259</v>
      </c>
      <c r="F22" s="14">
        <f t="shared" si="0"/>
        <v>-6.8345323741007178</v>
      </c>
      <c r="G22" s="1"/>
      <c r="H22" s="1"/>
      <c r="I22" s="1"/>
    </row>
    <row r="23" spans="1:9" x14ac:dyDescent="0.25">
      <c r="A23" s="9" t="s">
        <v>171</v>
      </c>
      <c r="B23" s="10">
        <v>19</v>
      </c>
      <c r="C23" s="10">
        <v>20</v>
      </c>
      <c r="D23" s="10">
        <v>121</v>
      </c>
      <c r="E23" s="10">
        <v>145</v>
      </c>
      <c r="F23" s="11">
        <f t="shared" si="0"/>
        <v>19.834710743801651</v>
      </c>
      <c r="G23" s="1"/>
      <c r="H23" s="1"/>
      <c r="I23" s="1"/>
    </row>
    <row r="24" spans="1:9" x14ac:dyDescent="0.25">
      <c r="A24" s="12" t="s">
        <v>173</v>
      </c>
      <c r="B24" s="13">
        <v>0</v>
      </c>
      <c r="C24" s="13">
        <v>1</v>
      </c>
      <c r="D24" s="13">
        <v>0</v>
      </c>
      <c r="E24" s="13">
        <v>1</v>
      </c>
      <c r="F24" s="18"/>
      <c r="G24" s="1"/>
      <c r="H24" s="1"/>
      <c r="I24" s="1"/>
    </row>
    <row r="25" spans="1:9" x14ac:dyDescent="0.25">
      <c r="A25" s="9" t="s">
        <v>39</v>
      </c>
      <c r="B25" s="10">
        <v>0</v>
      </c>
      <c r="C25" s="10">
        <v>0</v>
      </c>
      <c r="D25" s="10">
        <v>0</v>
      </c>
      <c r="E25" s="10">
        <v>0</v>
      </c>
      <c r="F25" s="11"/>
      <c r="G25" s="1"/>
      <c r="H25" s="1"/>
      <c r="I25" s="1"/>
    </row>
    <row r="26" spans="1:9" x14ac:dyDescent="0.25">
      <c r="A26" s="12" t="s">
        <v>40</v>
      </c>
      <c r="B26" s="13">
        <v>0</v>
      </c>
      <c r="C26" s="13">
        <v>5</v>
      </c>
      <c r="D26" s="13">
        <v>10</v>
      </c>
      <c r="E26" s="13">
        <v>15</v>
      </c>
      <c r="F26" s="14">
        <f t="shared" si="0"/>
        <v>50</v>
      </c>
      <c r="G26" s="1"/>
      <c r="H26" s="1"/>
      <c r="I26" s="1"/>
    </row>
    <row r="27" spans="1:9" x14ac:dyDescent="0.25">
      <c r="A27" s="9" t="s">
        <v>41</v>
      </c>
      <c r="B27" s="10">
        <v>0</v>
      </c>
      <c r="C27" s="10">
        <v>0</v>
      </c>
      <c r="D27" s="10">
        <v>2</v>
      </c>
      <c r="E27" s="10">
        <v>3</v>
      </c>
      <c r="F27" s="19">
        <f t="shared" si="0"/>
        <v>50</v>
      </c>
      <c r="G27" s="1"/>
      <c r="H27" s="1"/>
      <c r="I27" s="1"/>
    </row>
    <row r="28" spans="1:9" x14ac:dyDescent="0.25">
      <c r="A28" s="12" t="s">
        <v>42</v>
      </c>
      <c r="B28" s="13">
        <v>15</v>
      </c>
      <c r="C28" s="13">
        <v>4</v>
      </c>
      <c r="D28" s="13">
        <v>265</v>
      </c>
      <c r="E28" s="13">
        <v>241</v>
      </c>
      <c r="F28" s="14">
        <f t="shared" si="0"/>
        <v>-9.0566037735849108</v>
      </c>
      <c r="G28" s="1"/>
      <c r="H28" s="1"/>
      <c r="I28" s="1"/>
    </row>
    <row r="29" spans="1:9" x14ac:dyDescent="0.25">
      <c r="A29" s="9" t="s">
        <v>43</v>
      </c>
      <c r="B29" s="10">
        <v>0</v>
      </c>
      <c r="C29" s="10">
        <v>1</v>
      </c>
      <c r="D29" s="10">
        <v>3</v>
      </c>
      <c r="E29" s="10">
        <v>7</v>
      </c>
      <c r="F29" s="11">
        <f t="shared" si="0"/>
        <v>133.33333333333334</v>
      </c>
      <c r="G29" s="1"/>
      <c r="H29" s="1"/>
      <c r="I29" s="1"/>
    </row>
    <row r="30" spans="1:9" x14ac:dyDescent="0.25">
      <c r="A30" s="12" t="s">
        <v>44</v>
      </c>
      <c r="B30" s="13">
        <v>8</v>
      </c>
      <c r="C30" s="13">
        <v>7</v>
      </c>
      <c r="D30" s="13">
        <v>40</v>
      </c>
      <c r="E30" s="13">
        <v>38</v>
      </c>
      <c r="F30" s="14">
        <f t="shared" si="0"/>
        <v>-5</v>
      </c>
      <c r="G30" s="1"/>
      <c r="H30" s="1"/>
      <c r="I30" s="1"/>
    </row>
    <row r="31" spans="1:9" x14ac:dyDescent="0.25">
      <c r="A31" s="9" t="s">
        <v>45</v>
      </c>
      <c r="B31" s="10">
        <v>1</v>
      </c>
      <c r="C31" s="10">
        <v>6</v>
      </c>
      <c r="D31" s="10">
        <v>8</v>
      </c>
      <c r="E31" s="10">
        <v>17</v>
      </c>
      <c r="F31" s="11">
        <f t="shared" si="0"/>
        <v>112.5</v>
      </c>
      <c r="G31" s="1"/>
      <c r="H31" s="1"/>
      <c r="I31" s="1"/>
    </row>
    <row r="32" spans="1:9" x14ac:dyDescent="0.25">
      <c r="A32" s="12" t="s">
        <v>46</v>
      </c>
      <c r="B32" s="13">
        <v>14</v>
      </c>
      <c r="C32" s="13">
        <v>13</v>
      </c>
      <c r="D32" s="13">
        <v>86</v>
      </c>
      <c r="E32" s="13">
        <v>87</v>
      </c>
      <c r="F32" s="14">
        <f t="shared" si="0"/>
        <v>1.1627906976744242</v>
      </c>
      <c r="G32" s="1"/>
      <c r="H32" s="1"/>
      <c r="I32" s="1"/>
    </row>
    <row r="33" spans="1:9" x14ac:dyDescent="0.25">
      <c r="A33" s="9" t="s">
        <v>47</v>
      </c>
      <c r="B33" s="10">
        <v>7</v>
      </c>
      <c r="C33" s="10">
        <v>3</v>
      </c>
      <c r="D33" s="10">
        <v>45</v>
      </c>
      <c r="E33" s="10">
        <v>36</v>
      </c>
      <c r="F33" s="11">
        <f t="shared" si="0"/>
        <v>-20</v>
      </c>
      <c r="G33" s="1"/>
      <c r="H33" s="1"/>
      <c r="I33" s="1"/>
    </row>
    <row r="34" spans="1:9" x14ac:dyDescent="0.25">
      <c r="A34" s="12" t="s">
        <v>172</v>
      </c>
      <c r="B34" s="13">
        <v>0</v>
      </c>
      <c r="C34" s="13">
        <v>0</v>
      </c>
      <c r="D34" s="13">
        <v>2</v>
      </c>
      <c r="E34" s="13">
        <v>1</v>
      </c>
      <c r="F34" s="14">
        <f t="shared" si="0"/>
        <v>-50</v>
      </c>
      <c r="G34" s="1"/>
      <c r="H34" s="1"/>
      <c r="I34" s="1"/>
    </row>
    <row r="35" spans="1:9" x14ac:dyDescent="0.25">
      <c r="A35" s="15" t="s">
        <v>48</v>
      </c>
      <c r="B35" s="16">
        <f>SUM(B7:B34)</f>
        <v>306</v>
      </c>
      <c r="C35" s="16">
        <f t="shared" ref="C35:E35" si="1">SUM(C7:C34)</f>
        <v>300</v>
      </c>
      <c r="D35" s="16">
        <f t="shared" si="1"/>
        <v>1957</v>
      </c>
      <c r="E35" s="16">
        <f t="shared" si="1"/>
        <v>2041</v>
      </c>
      <c r="F35" s="17">
        <f t="shared" ref="F35" si="2">((E35*100)/D35)-100</f>
        <v>4.2922841083290706</v>
      </c>
      <c r="G35" s="1"/>
      <c r="H35" s="1"/>
      <c r="I35" s="1"/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  <c r="H38" s="91"/>
      <c r="I38" s="91"/>
    </row>
    <row r="39" spans="1:9" x14ac:dyDescent="0.25">
      <c r="A39" s="50" t="str">
        <f t="shared" ref="A39:A66" si="5">A7</f>
        <v>A CORUÑA</v>
      </c>
      <c r="B39" s="51">
        <f t="shared" si="3"/>
        <v>59</v>
      </c>
      <c r="C39" s="51">
        <f t="shared" si="4"/>
        <v>47</v>
      </c>
      <c r="D39" s="51">
        <f>_xlfn.RANK.EQ(B39,$B$39:$B$66)+COUNTIF($B$39:$B$66,B39)-1</f>
        <v>9</v>
      </c>
      <c r="E39" s="50" t="str">
        <f t="shared" ref="E39:E47" si="6">INDEX($A$39:$B$66,MATCH(ROW()-38,$D$39:$D$66,0),1)</f>
        <v>BALEARES</v>
      </c>
      <c r="F39" s="50">
        <f>LOOKUP(E39,$A$39:$A$66,$B$39:$B$66)</f>
        <v>426</v>
      </c>
      <c r="G39" s="50">
        <f>LOOKUP(E39,$A$39:$A$66,$C$39:$C$66)</f>
        <v>380</v>
      </c>
      <c r="H39" s="91"/>
      <c r="I39" s="91"/>
    </row>
    <row r="40" spans="1:9" x14ac:dyDescent="0.25">
      <c r="A40" s="50" t="str">
        <f t="shared" si="5"/>
        <v>ALICANTE</v>
      </c>
      <c r="B40" s="51">
        <f t="shared" si="3"/>
        <v>27</v>
      </c>
      <c r="C40" s="51">
        <f t="shared" si="4"/>
        <v>22</v>
      </c>
      <c r="D40" s="51">
        <f t="shared" ref="D40:D66" si="7">_xlfn.RANK.EQ(B40,$B$39:$B$66)+COUNTIF($B$39:$B$66,B40)-1</f>
        <v>13</v>
      </c>
      <c r="E40" s="50" t="str">
        <f t="shared" si="6"/>
        <v>BARCELONA</v>
      </c>
      <c r="F40" s="50">
        <f t="shared" ref="F40:F55" si="8">LOOKUP(E40,$A$39:$A$66,$B$39:$B$66)</f>
        <v>391</v>
      </c>
      <c r="G40" s="50">
        <f t="shared" ref="G40:G66" si="9">LOOKUP(E40,$A$39:$A$66,$C$39:$C$66)</f>
        <v>376</v>
      </c>
      <c r="H40" s="91"/>
      <c r="I40" s="91"/>
    </row>
    <row r="41" spans="1:9" x14ac:dyDescent="0.25">
      <c r="A41" s="50" t="str">
        <f t="shared" si="5"/>
        <v>ALMERÍA</v>
      </c>
      <c r="B41" s="51">
        <f t="shared" si="3"/>
        <v>22</v>
      </c>
      <c r="C41" s="51">
        <f t="shared" si="4"/>
        <v>16</v>
      </c>
      <c r="D41" s="51">
        <f t="shared" si="7"/>
        <v>14</v>
      </c>
      <c r="E41" s="50" t="str">
        <f t="shared" si="6"/>
        <v>LAS PALMAS</v>
      </c>
      <c r="F41" s="50">
        <f t="shared" si="8"/>
        <v>259</v>
      </c>
      <c r="G41" s="50">
        <f t="shared" si="9"/>
        <v>278</v>
      </c>
      <c r="H41" s="91"/>
      <c r="I41" s="91"/>
    </row>
    <row r="42" spans="1:9" x14ac:dyDescent="0.25">
      <c r="A42" s="50" t="str">
        <f t="shared" si="5"/>
        <v>AVILÉS</v>
      </c>
      <c r="B42" s="51">
        <f t="shared" si="3"/>
        <v>1</v>
      </c>
      <c r="C42" s="51">
        <f t="shared" si="4"/>
        <v>2</v>
      </c>
      <c r="D42" s="51">
        <f t="shared" si="7"/>
        <v>27</v>
      </c>
      <c r="E42" s="50" t="str">
        <f t="shared" si="6"/>
        <v>SANTA CRUZ DE TENERIFE</v>
      </c>
      <c r="F42" s="50">
        <f t="shared" si="8"/>
        <v>241</v>
      </c>
      <c r="G42" s="50">
        <f t="shared" si="9"/>
        <v>265</v>
      </c>
      <c r="H42" s="91"/>
      <c r="I42" s="91"/>
    </row>
    <row r="43" spans="1:9" x14ac:dyDescent="0.25">
      <c r="A43" s="50" t="str">
        <f t="shared" si="5"/>
        <v>BAHÍA DE ALGECIRAS</v>
      </c>
      <c r="B43" s="51">
        <f t="shared" si="3"/>
        <v>1</v>
      </c>
      <c r="C43" s="51">
        <f t="shared" si="4"/>
        <v>1</v>
      </c>
      <c r="D43" s="51">
        <f t="shared" si="7"/>
        <v>27</v>
      </c>
      <c r="E43" s="50" t="str">
        <f t="shared" si="6"/>
        <v>MÁLAGA</v>
      </c>
      <c r="F43" s="50">
        <f t="shared" si="8"/>
        <v>145</v>
      </c>
      <c r="G43" s="50">
        <f t="shared" si="9"/>
        <v>121</v>
      </c>
      <c r="H43" s="91"/>
      <c r="I43" s="91"/>
    </row>
    <row r="44" spans="1:9" x14ac:dyDescent="0.25">
      <c r="A44" s="50" t="str">
        <f t="shared" si="5"/>
        <v>BAHÍA DE CÁDIZ</v>
      </c>
      <c r="B44" s="51">
        <f t="shared" si="3"/>
        <v>139</v>
      </c>
      <c r="C44" s="51">
        <f t="shared" si="4"/>
        <v>134</v>
      </c>
      <c r="D44" s="51">
        <f t="shared" si="7"/>
        <v>6</v>
      </c>
      <c r="E44" s="50" t="str">
        <f t="shared" si="6"/>
        <v>BAHÍA DE CÁDIZ</v>
      </c>
      <c r="F44" s="50">
        <f t="shared" si="8"/>
        <v>139</v>
      </c>
      <c r="G44" s="50">
        <f t="shared" si="9"/>
        <v>134</v>
      </c>
      <c r="H44" s="91"/>
      <c r="I44" s="91"/>
    </row>
    <row r="45" spans="1:9" x14ac:dyDescent="0.25">
      <c r="A45" s="50" t="str">
        <f t="shared" si="5"/>
        <v>BALEARES</v>
      </c>
      <c r="B45" s="51">
        <f t="shared" si="3"/>
        <v>426</v>
      </c>
      <c r="C45" s="51">
        <f t="shared" si="4"/>
        <v>380</v>
      </c>
      <c r="D45" s="51">
        <f t="shared" si="7"/>
        <v>1</v>
      </c>
      <c r="E45" s="50" t="str">
        <f t="shared" si="6"/>
        <v>VALENCIA</v>
      </c>
      <c r="F45" s="50">
        <f t="shared" si="8"/>
        <v>87</v>
      </c>
      <c r="G45" s="50">
        <f t="shared" si="9"/>
        <v>86</v>
      </c>
      <c r="H45" s="91"/>
      <c r="I45" s="91"/>
    </row>
    <row r="46" spans="1:9" x14ac:dyDescent="0.25">
      <c r="A46" s="50" t="str">
        <f t="shared" si="5"/>
        <v>BARCELONA</v>
      </c>
      <c r="B46" s="51">
        <f t="shared" si="3"/>
        <v>391</v>
      </c>
      <c r="C46" s="51">
        <f t="shared" si="4"/>
        <v>376</v>
      </c>
      <c r="D46" s="51">
        <f t="shared" si="7"/>
        <v>2</v>
      </c>
      <c r="E46" s="50" t="str">
        <f t="shared" si="6"/>
        <v>CARTAGENA</v>
      </c>
      <c r="F46" s="50">
        <f t="shared" si="8"/>
        <v>70</v>
      </c>
      <c r="G46" s="50">
        <f t="shared" si="9"/>
        <v>55</v>
      </c>
      <c r="H46" s="91"/>
      <c r="I46" s="91"/>
    </row>
    <row r="47" spans="1:9" x14ac:dyDescent="0.25">
      <c r="A47" s="50" t="str">
        <f t="shared" si="5"/>
        <v>BILBAO</v>
      </c>
      <c r="B47" s="51">
        <f t="shared" si="3"/>
        <v>28</v>
      </c>
      <c r="C47" s="51">
        <f t="shared" si="4"/>
        <v>29</v>
      </c>
      <c r="D47" s="51">
        <f t="shared" si="7"/>
        <v>12</v>
      </c>
      <c r="E47" s="50" t="str">
        <f t="shared" si="6"/>
        <v>A CORUÑA</v>
      </c>
      <c r="F47" s="50">
        <f t="shared" si="8"/>
        <v>59</v>
      </c>
      <c r="G47" s="50">
        <f t="shared" si="9"/>
        <v>47</v>
      </c>
      <c r="H47" s="91"/>
      <c r="I47" s="91"/>
    </row>
    <row r="48" spans="1:9" x14ac:dyDescent="0.25">
      <c r="A48" s="50" t="str">
        <f t="shared" si="5"/>
        <v>CARTAGENA</v>
      </c>
      <c r="B48" s="51">
        <f t="shared" si="3"/>
        <v>70</v>
      </c>
      <c r="C48" s="51">
        <f t="shared" si="4"/>
        <v>55</v>
      </c>
      <c r="D48" s="51">
        <f t="shared" si="7"/>
        <v>8</v>
      </c>
      <c r="E48" s="50" t="s">
        <v>47</v>
      </c>
      <c r="F48" s="50">
        <f t="shared" si="8"/>
        <v>36</v>
      </c>
      <c r="G48" s="50">
        <f t="shared" si="9"/>
        <v>45</v>
      </c>
      <c r="H48" s="91"/>
      <c r="I48" s="91"/>
    </row>
    <row r="49" spans="1:9" x14ac:dyDescent="0.25">
      <c r="A49" s="50" t="str">
        <f t="shared" si="5"/>
        <v>CASTELLÓN</v>
      </c>
      <c r="B49" s="51">
        <f t="shared" si="3"/>
        <v>1</v>
      </c>
      <c r="C49" s="51">
        <f t="shared" si="4"/>
        <v>0</v>
      </c>
      <c r="D49" s="51">
        <f t="shared" si="7"/>
        <v>27</v>
      </c>
      <c r="E49" s="50" t="str">
        <f t="shared" ref="E49:E66" si="10">INDEX($A$39:$B$66,MATCH(ROW()-38,$D$39:$D$66,0),1)</f>
        <v>VIGO</v>
      </c>
      <c r="F49" s="50">
        <f t="shared" si="8"/>
        <v>36</v>
      </c>
      <c r="G49" s="50">
        <f t="shared" si="9"/>
        <v>45</v>
      </c>
      <c r="H49" s="91"/>
      <c r="I49" s="91"/>
    </row>
    <row r="50" spans="1:9" x14ac:dyDescent="0.25">
      <c r="A50" s="50" t="str">
        <f t="shared" si="5"/>
        <v>CEUTA</v>
      </c>
      <c r="B50" s="51">
        <f t="shared" si="3"/>
        <v>6</v>
      </c>
      <c r="C50" s="51">
        <f t="shared" si="4"/>
        <v>8</v>
      </c>
      <c r="D50" s="51">
        <f t="shared" si="7"/>
        <v>20</v>
      </c>
      <c r="E50" s="50" t="str">
        <f t="shared" si="10"/>
        <v>BILBAO</v>
      </c>
      <c r="F50" s="50">
        <f t="shared" si="8"/>
        <v>28</v>
      </c>
      <c r="G50" s="50">
        <f t="shared" si="9"/>
        <v>29</v>
      </c>
      <c r="H50" s="91"/>
      <c r="I50" s="91"/>
    </row>
    <row r="51" spans="1:9" x14ac:dyDescent="0.25">
      <c r="A51" s="50" t="str">
        <f t="shared" si="5"/>
        <v>FERROL-SAN CIBRAO</v>
      </c>
      <c r="B51" s="51">
        <f t="shared" si="3"/>
        <v>10</v>
      </c>
      <c r="C51" s="51">
        <f t="shared" si="4"/>
        <v>10</v>
      </c>
      <c r="D51" s="51">
        <f t="shared" si="7"/>
        <v>17</v>
      </c>
      <c r="E51" s="50" t="str">
        <f t="shared" si="10"/>
        <v>ALICANTE</v>
      </c>
      <c r="F51" s="50">
        <f t="shared" si="8"/>
        <v>27</v>
      </c>
      <c r="G51" s="50">
        <f t="shared" si="9"/>
        <v>22</v>
      </c>
      <c r="H51" s="91"/>
      <c r="I51" s="91"/>
    </row>
    <row r="52" spans="1:9" x14ac:dyDescent="0.25">
      <c r="A52" s="50" t="str">
        <f t="shared" si="5"/>
        <v>GIJÓN</v>
      </c>
      <c r="B52" s="51">
        <f t="shared" si="3"/>
        <v>7</v>
      </c>
      <c r="C52" s="51">
        <f t="shared" si="4"/>
        <v>10</v>
      </c>
      <c r="D52" s="51">
        <f t="shared" si="7"/>
        <v>19</v>
      </c>
      <c r="E52" s="50" t="str">
        <f t="shared" si="10"/>
        <v>ALMERÍA</v>
      </c>
      <c r="F52" s="50">
        <f t="shared" si="8"/>
        <v>22</v>
      </c>
      <c r="G52" s="50">
        <f t="shared" si="9"/>
        <v>16</v>
      </c>
      <c r="H52" s="91"/>
      <c r="I52" s="91"/>
    </row>
    <row r="53" spans="1:9" x14ac:dyDescent="0.25">
      <c r="A53" s="50" t="str">
        <f t="shared" si="5"/>
        <v>HUELVA</v>
      </c>
      <c r="B53" s="51">
        <f t="shared" si="3"/>
        <v>3</v>
      </c>
      <c r="C53" s="51">
        <f t="shared" si="4"/>
        <v>7</v>
      </c>
      <c r="D53" s="51">
        <f t="shared" si="7"/>
        <v>22</v>
      </c>
      <c r="E53" s="50" t="str">
        <f t="shared" si="10"/>
        <v>TARRAGONA</v>
      </c>
      <c r="F53" s="50">
        <f t="shared" si="8"/>
        <v>17</v>
      </c>
      <c r="G53" s="50">
        <f t="shared" si="9"/>
        <v>8</v>
      </c>
      <c r="H53" s="91"/>
      <c r="I53" s="91"/>
    </row>
    <row r="54" spans="1:9" x14ac:dyDescent="0.25">
      <c r="A54" s="50" t="str">
        <f t="shared" si="5"/>
        <v>LAS PALMAS</v>
      </c>
      <c r="B54" s="51">
        <f t="shared" si="3"/>
        <v>259</v>
      </c>
      <c r="C54" s="51">
        <f t="shared" si="4"/>
        <v>278</v>
      </c>
      <c r="D54" s="51">
        <f t="shared" si="7"/>
        <v>3</v>
      </c>
      <c r="E54" s="50" t="str">
        <f t="shared" si="10"/>
        <v>MOTRIL</v>
      </c>
      <c r="F54" s="50">
        <f t="shared" si="8"/>
        <v>15</v>
      </c>
      <c r="G54" s="50">
        <f t="shared" si="9"/>
        <v>10</v>
      </c>
      <c r="H54" s="91"/>
      <c r="I54" s="91"/>
    </row>
    <row r="55" spans="1:9" x14ac:dyDescent="0.25">
      <c r="A55" s="50" t="str">
        <f t="shared" si="5"/>
        <v>MÁLAGA</v>
      </c>
      <c r="B55" s="51">
        <f t="shared" si="3"/>
        <v>145</v>
      </c>
      <c r="C55" s="51">
        <f t="shared" si="4"/>
        <v>121</v>
      </c>
      <c r="D55" s="51">
        <f t="shared" si="7"/>
        <v>5</v>
      </c>
      <c r="E55" s="50" t="str">
        <f t="shared" si="10"/>
        <v>FERROL-SAN CIBRAO</v>
      </c>
      <c r="F55" s="50">
        <f t="shared" si="8"/>
        <v>10</v>
      </c>
      <c r="G55" s="50">
        <f t="shared" si="9"/>
        <v>10</v>
      </c>
      <c r="H55" s="91"/>
      <c r="I55" s="91"/>
    </row>
    <row r="56" spans="1:9" x14ac:dyDescent="0.25">
      <c r="A56" s="50" t="str">
        <f t="shared" si="5"/>
        <v>MARÍN Y RÍA DE PONTEVEDRA</v>
      </c>
      <c r="B56" s="51">
        <f t="shared" si="3"/>
        <v>1</v>
      </c>
      <c r="C56" s="51">
        <f t="shared" si="4"/>
        <v>0</v>
      </c>
      <c r="D56" s="51">
        <f t="shared" si="7"/>
        <v>27</v>
      </c>
      <c r="E56" s="50" t="e">
        <f t="shared" si="10"/>
        <v>#N/A</v>
      </c>
      <c r="F56" s="50" t="e">
        <f t="shared" ref="F56:F66" si="11">LOOKUP(E56,$A$39:$A$66,$B$39:$B$66)</f>
        <v>#N/A</v>
      </c>
      <c r="G56" s="50" t="e">
        <f t="shared" si="9"/>
        <v>#N/A</v>
      </c>
      <c r="H56" s="91"/>
      <c r="I56" s="91"/>
    </row>
    <row r="57" spans="1:9" x14ac:dyDescent="0.25">
      <c r="A57" s="50" t="str">
        <f t="shared" si="5"/>
        <v>MELILLA</v>
      </c>
      <c r="B57" s="51">
        <f t="shared" si="3"/>
        <v>0</v>
      </c>
      <c r="C57" s="51">
        <f t="shared" si="4"/>
        <v>0</v>
      </c>
      <c r="D57" s="51">
        <f t="shared" si="7"/>
        <v>28</v>
      </c>
      <c r="E57" s="50" t="str">
        <f t="shared" si="10"/>
        <v>GIJÓN</v>
      </c>
      <c r="F57" s="50">
        <f t="shared" si="11"/>
        <v>7</v>
      </c>
      <c r="G57" s="50">
        <f t="shared" si="9"/>
        <v>10</v>
      </c>
      <c r="H57" s="91"/>
      <c r="I57" s="91"/>
    </row>
    <row r="58" spans="1:9" x14ac:dyDescent="0.25">
      <c r="A58" s="50" t="str">
        <f t="shared" si="5"/>
        <v>MOTRIL</v>
      </c>
      <c r="B58" s="51">
        <f t="shared" si="3"/>
        <v>15</v>
      </c>
      <c r="C58" s="51">
        <f t="shared" si="4"/>
        <v>10</v>
      </c>
      <c r="D58" s="51">
        <f t="shared" si="7"/>
        <v>16</v>
      </c>
      <c r="E58" s="50" t="str">
        <f t="shared" si="10"/>
        <v>CEUTA</v>
      </c>
      <c r="F58" s="50">
        <f t="shared" si="11"/>
        <v>6</v>
      </c>
      <c r="G58" s="50">
        <f t="shared" si="9"/>
        <v>8</v>
      </c>
      <c r="H58" s="91"/>
      <c r="I58" s="91"/>
    </row>
    <row r="59" spans="1:9" x14ac:dyDescent="0.25">
      <c r="A59" s="50" t="str">
        <f t="shared" si="5"/>
        <v>PASAIA</v>
      </c>
      <c r="B59" s="51">
        <f t="shared" si="3"/>
        <v>3</v>
      </c>
      <c r="C59" s="51">
        <f t="shared" si="4"/>
        <v>2</v>
      </c>
      <c r="D59" s="51">
        <f t="shared" si="7"/>
        <v>22</v>
      </c>
      <c r="E59" s="50" t="e">
        <f t="shared" si="10"/>
        <v>#N/A</v>
      </c>
      <c r="F59" s="50" t="e">
        <f t="shared" si="11"/>
        <v>#N/A</v>
      </c>
      <c r="G59" s="50" t="e">
        <f t="shared" si="9"/>
        <v>#N/A</v>
      </c>
      <c r="H59" s="91"/>
      <c r="I59" s="91"/>
    </row>
    <row r="60" spans="1:9" x14ac:dyDescent="0.25">
      <c r="A60" s="50" t="str">
        <f t="shared" si="5"/>
        <v>SANTA CRUZ DE TENERIFE</v>
      </c>
      <c r="B60" s="51">
        <f t="shared" si="3"/>
        <v>241</v>
      </c>
      <c r="C60" s="51">
        <f t="shared" si="4"/>
        <v>265</v>
      </c>
      <c r="D60" s="51">
        <f t="shared" si="7"/>
        <v>4</v>
      </c>
      <c r="E60" s="50" t="str">
        <f t="shared" si="10"/>
        <v>HUELVA</v>
      </c>
      <c r="F60" s="50">
        <f t="shared" si="11"/>
        <v>3</v>
      </c>
      <c r="G60" s="50">
        <f t="shared" si="9"/>
        <v>7</v>
      </c>
      <c r="H60" s="91"/>
      <c r="I60" s="91"/>
    </row>
    <row r="61" spans="1:9" x14ac:dyDescent="0.25">
      <c r="A61" s="50" t="str">
        <f t="shared" si="5"/>
        <v>SANTANDER</v>
      </c>
      <c r="B61" s="51">
        <f t="shared" si="3"/>
        <v>7</v>
      </c>
      <c r="C61" s="51">
        <f t="shared" si="4"/>
        <v>3</v>
      </c>
      <c r="D61" s="51">
        <f t="shared" si="7"/>
        <v>19</v>
      </c>
      <c r="E61" s="50" t="e">
        <f t="shared" si="10"/>
        <v>#N/A</v>
      </c>
      <c r="F61" s="50" t="e">
        <f t="shared" si="11"/>
        <v>#N/A</v>
      </c>
      <c r="G61" s="50" t="e">
        <f t="shared" si="9"/>
        <v>#N/A</v>
      </c>
      <c r="H61" s="91"/>
      <c r="I61" s="91"/>
    </row>
    <row r="62" spans="1:9" x14ac:dyDescent="0.25">
      <c r="A62" s="50" t="str">
        <f t="shared" si="5"/>
        <v>SEVILLA</v>
      </c>
      <c r="B62" s="51">
        <f t="shared" si="3"/>
        <v>38</v>
      </c>
      <c r="C62" s="51">
        <f t="shared" si="4"/>
        <v>40</v>
      </c>
      <c r="D62" s="51">
        <f t="shared" si="7"/>
        <v>10</v>
      </c>
      <c r="E62" s="50" t="e">
        <f t="shared" si="10"/>
        <v>#N/A</v>
      </c>
      <c r="F62" s="50" t="e">
        <f t="shared" si="11"/>
        <v>#N/A</v>
      </c>
      <c r="G62" s="50" t="e">
        <f t="shared" si="9"/>
        <v>#N/A</v>
      </c>
      <c r="H62" s="91"/>
      <c r="I62" s="91"/>
    </row>
    <row r="63" spans="1:9" x14ac:dyDescent="0.25">
      <c r="A63" s="50" t="str">
        <f t="shared" si="5"/>
        <v>TARRAGONA</v>
      </c>
      <c r="B63" s="51">
        <f t="shared" si="3"/>
        <v>17</v>
      </c>
      <c r="C63" s="51">
        <f t="shared" si="4"/>
        <v>8</v>
      </c>
      <c r="D63" s="51">
        <f t="shared" si="7"/>
        <v>15</v>
      </c>
      <c r="E63" s="50" t="e">
        <f t="shared" si="10"/>
        <v>#N/A</v>
      </c>
      <c r="F63" s="50" t="e">
        <f t="shared" si="11"/>
        <v>#N/A</v>
      </c>
      <c r="G63" s="50" t="e">
        <f t="shared" si="9"/>
        <v>#N/A</v>
      </c>
      <c r="H63" s="91"/>
      <c r="I63" s="91"/>
    </row>
    <row r="64" spans="1:9" x14ac:dyDescent="0.25">
      <c r="A64" s="50" t="str">
        <f t="shared" si="5"/>
        <v>VALENCIA</v>
      </c>
      <c r="B64" s="51">
        <f t="shared" si="3"/>
        <v>87</v>
      </c>
      <c r="C64" s="51">
        <f t="shared" si="4"/>
        <v>86</v>
      </c>
      <c r="D64" s="51">
        <f t="shared" si="7"/>
        <v>7</v>
      </c>
      <c r="E64" s="50" t="e">
        <f t="shared" si="10"/>
        <v>#N/A</v>
      </c>
      <c r="F64" s="50" t="e">
        <f t="shared" si="11"/>
        <v>#N/A</v>
      </c>
      <c r="G64" s="50" t="e">
        <f t="shared" si="9"/>
        <v>#N/A</v>
      </c>
      <c r="H64" s="91"/>
      <c r="I64" s="91"/>
    </row>
    <row r="65" spans="1:9" x14ac:dyDescent="0.25">
      <c r="A65" s="50" t="str">
        <f t="shared" si="5"/>
        <v>VIGO</v>
      </c>
      <c r="B65" s="51">
        <f t="shared" si="3"/>
        <v>36</v>
      </c>
      <c r="C65" s="51">
        <f t="shared" si="4"/>
        <v>45</v>
      </c>
      <c r="D65" s="51">
        <f t="shared" si="7"/>
        <v>11</v>
      </c>
      <c r="E65" s="50" t="str">
        <f t="shared" si="10"/>
        <v>AVILÉS</v>
      </c>
      <c r="F65" s="50">
        <f t="shared" si="11"/>
        <v>1</v>
      </c>
      <c r="G65" s="50">
        <f t="shared" si="9"/>
        <v>2</v>
      </c>
      <c r="H65" s="91"/>
      <c r="I65" s="91"/>
    </row>
    <row r="66" spans="1:9" x14ac:dyDescent="0.25">
      <c r="A66" s="50" t="str">
        <f t="shared" si="5"/>
        <v>VILAGARCÍA</v>
      </c>
      <c r="B66" s="51">
        <f t="shared" si="3"/>
        <v>1</v>
      </c>
      <c r="C66" s="51">
        <f t="shared" si="4"/>
        <v>2</v>
      </c>
      <c r="D66" s="51">
        <f t="shared" si="7"/>
        <v>27</v>
      </c>
      <c r="E66" s="50" t="str">
        <f t="shared" si="10"/>
        <v>MELILLA</v>
      </c>
      <c r="F66" s="50">
        <f t="shared" si="11"/>
        <v>0</v>
      </c>
      <c r="G66" s="50">
        <f t="shared" si="9"/>
        <v>0</v>
      </c>
      <c r="H66" s="91"/>
      <c r="I66" s="91"/>
    </row>
    <row r="67" spans="1:9" x14ac:dyDescent="0.25">
      <c r="A67" s="91"/>
      <c r="B67" s="91"/>
      <c r="C67" s="91"/>
      <c r="D67" s="91"/>
      <c r="E67" s="91"/>
      <c r="F67" s="91"/>
      <c r="G67" s="91"/>
      <c r="H67" s="91"/>
      <c r="I67" s="91"/>
    </row>
    <row r="68" spans="1:9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12</A_x00f1_o>
  </documentManagement>
</p:properties>
</file>

<file path=customXml/itemProps1.xml><?xml version="1.0" encoding="utf-8"?>
<ds:datastoreItem xmlns:ds="http://schemas.openxmlformats.org/officeDocument/2006/customXml" ds:itemID="{1D0A0ED7-8574-4BF2-B794-319D90204F0A}"/>
</file>

<file path=customXml/itemProps2.xml><?xml version="1.0" encoding="utf-8"?>
<ds:datastoreItem xmlns:ds="http://schemas.openxmlformats.org/officeDocument/2006/customXml" ds:itemID="{1E2AFCDE-4B10-42E8-BFC7-E6AEF5772326}"/>
</file>

<file path=customXml/itemProps3.xml><?xml version="1.0" encoding="utf-8"?>
<ds:datastoreItem xmlns:ds="http://schemas.openxmlformats.org/officeDocument/2006/customXml" ds:itemID="{B569397F-B673-42DD-B736-6E015B693C8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28</vt:i4>
      </vt:variant>
      <vt:variant>
        <vt:lpstr>Rangos con nombre</vt:lpstr>
      </vt:variant>
      <vt:variant>
        <vt:i4>82</vt:i4>
      </vt:variant>
    </vt:vector>
  </HeadingPairs>
  <TitlesOfParts>
    <vt:vector size="110" baseType="lpstr">
      <vt:lpstr>Portada e índice</vt:lpstr>
      <vt:lpstr>Resumen general</vt:lpstr>
      <vt:lpstr>Total tráfico</vt:lpstr>
      <vt:lpstr>Total presentación</vt:lpstr>
      <vt:lpstr>Líquidos</vt:lpstr>
      <vt:lpstr>Sólidos</vt:lpstr>
      <vt:lpstr>Mercancía general</vt:lpstr>
      <vt:lpstr>Mercancías contenedores</vt:lpstr>
      <vt:lpstr>Pesca</vt:lpstr>
      <vt:lpstr>Avituallamiento</vt:lpstr>
      <vt:lpstr>Avit. combustibles</vt:lpstr>
      <vt:lpstr>Tráfico interior</vt:lpstr>
      <vt:lpstr>Mercancías tránsito</vt:lpstr>
      <vt:lpstr>Mercan. contene. tránsito</vt:lpstr>
      <vt:lpstr>Ro-Ro</vt:lpstr>
      <vt:lpstr>Ro-Ro remolques</vt:lpstr>
      <vt:lpstr>TEUS</vt:lpstr>
      <vt:lpstr>TEUS tránsito</vt:lpstr>
      <vt:lpstr>TEUS nacional</vt:lpstr>
      <vt:lpstr>TEUS exterior</vt:lpstr>
      <vt:lpstr>TEUS nacional y exterior</vt:lpstr>
      <vt:lpstr>Pasajeros total</vt:lpstr>
      <vt:lpstr>Pasajeros crucero</vt:lpstr>
      <vt:lpstr>Automóviles régimen pasaje</vt:lpstr>
      <vt:lpstr>Automóviles régimen mercancía</vt:lpstr>
      <vt:lpstr>Buques número</vt:lpstr>
      <vt:lpstr>Buques GT</vt:lpstr>
      <vt:lpstr>Cruceros</vt:lpstr>
      <vt:lpstr>'Automóviles régimen mercancía'!Área_de_impresión</vt:lpstr>
      <vt:lpstr>'Automóviles régimen pasaje'!Área_de_impresión</vt:lpstr>
      <vt:lpstr>'Avit. combustibles'!Área_de_impresión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'Ro-Ro remolques'!Área_de_impresión</vt:lpstr>
      <vt:lpstr>Sólidos!Área_de_impresión</vt:lpstr>
      <vt:lpstr>TEUS!Área_de_impresión</vt:lpstr>
      <vt:lpstr>'TEUS exterior'!Área_de_impresión</vt:lpstr>
      <vt:lpstr>'TEUS nacional'!Área_de_impresión</vt:lpstr>
      <vt:lpstr>'TEUS nacional y exterior'!Área_de_impresión</vt:lpstr>
      <vt:lpstr>'TEUS tránsito'!Área_de_impresión</vt:lpstr>
      <vt:lpstr>'Total presentación'!Área_de_impresión</vt:lpstr>
      <vt:lpstr>'Total tráfico'!Área_de_impresión</vt:lpstr>
      <vt:lpstr>'Tráfico interior'!Área_de_impresión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'Automóviles régimen mercancía'!LblRes01_Acum</vt:lpstr>
      <vt:lpstr>'Ro-Ro remolques'!LblRes01_Acum</vt:lpstr>
      <vt:lpstr>LblRes01_Acum</vt:lpstr>
      <vt:lpstr>'Automóviles régimen mercancía'!LblRes01_Mes</vt:lpstr>
      <vt:lpstr>'Ro-Ro remolques'!LblRes01_Mes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LblRes10_2_Acum</vt:lpstr>
      <vt:lpstr>LblRes10_2_Mes</vt:lpstr>
      <vt:lpstr>LblRes10_3_Acum</vt:lpstr>
      <vt:lpstr>LblRes10_3_Mes</vt:lpstr>
      <vt:lpstr>LblRes10_4_Acum</vt:lpstr>
      <vt:lpstr>LblRes10_4_Mes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osp</dc:creator>
  <cp:lastModifiedBy>María Isabel Hortal Muñoz</cp:lastModifiedBy>
  <cp:lastPrinted>2018-02-01T16:32:26Z</cp:lastPrinted>
  <dcterms:created xsi:type="dcterms:W3CDTF">2015-12-29T08:33:54Z</dcterms:created>
  <dcterms:modified xsi:type="dcterms:W3CDTF">2018-02-09T12:20:12Z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