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olors24.xml" ContentType="application/vnd.ms-office.chartcolorstyle+xml"/>
  <Override PartName="/xl/charts/style24.xml" ContentType="application/vnd.ms-office.chartstyle+xml"/>
  <Override PartName="/xl/charts/chart24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/colors22.xml" ContentType="application/vnd.ms-office.chartcolorstyle+xml"/>
  <Override PartName="/xl/charts/style22.xml" ContentType="application/vnd.ms-office.chartstyle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worksheets/sheet25.xml" ContentType="application/vnd.openxmlformats-officedocument.spreadsheetml.worksheet+xml"/>
  <Override PartName="/xl/charts/colors6.xml" ContentType="application/vnd.ms-office.chartcolorstyle+xml"/>
  <Override PartName="/xl/worksheets/sheet26.xml" ContentType="application/vnd.openxmlformats-officedocument.spreadsheetml.workshee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worksheets/sheet24.xml" ContentType="application/vnd.openxmlformats-officedocument.spreadsheetml.worksheet+xml"/>
  <Override PartName="/xl/charts/colors8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olors2.xml" ContentType="application/vnd.ms-office.chartcolorstyle+xml"/>
  <Override PartName="/xl/theme/theme1.xml" ContentType="application/vnd.openxmlformats-officedocument.theme+xml"/>
  <Override PartName="/xl/drawings/drawing5.xml" ContentType="application/vnd.openxmlformats-officedocument.drawing+xml"/>
  <Override PartName="/xl/charts/style4.xml" ContentType="application/vnd.ms-office.chartstyle+xml"/>
  <Override PartName="/xl/charts/colors4.xml" ContentType="application/vnd.ms-office.chartcolorstyle+xml"/>
  <Override PartName="/xl/worksheets/sheet2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28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olors10.xml" ContentType="application/vnd.ms-office.chartcolorstyle+xml"/>
  <Override PartName="/xl/worksheets/sheet21.xml" ContentType="application/vnd.openxmlformats-officedocument.spreadsheetml.worksheet+xml"/>
  <Override PartName="/xl/charts/style15.xml" ContentType="application/vnd.ms-office.chartstyle+xml"/>
  <Override PartName="/xl/charts/colors15.xml" ContentType="application/vnd.ms-office.chartcolorstyl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style14.xml" ContentType="application/vnd.ms-office.chartstyle+xml"/>
  <Override PartName="/xl/charts/colors14.xml" ContentType="application/vnd.ms-office.chartcolorstyl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5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charts/colors16.xml" ContentType="application/vnd.ms-office.chartcolorstyle+xml"/>
  <Override PartName="/xl/worksheets/sheet7.xml" ContentType="application/vnd.openxmlformats-officedocument.spreadsheetml.worksheet+xml"/>
  <Override PartName="/xl/charts/style16.xml" ContentType="application/vnd.ms-office.chartstyle+xml"/>
  <Override PartName="/xl/worksheets/sheet22.xml" ContentType="application/vnd.openxmlformats-officedocument.spreadsheetml.worksheet+xml"/>
  <Override PartName="/xl/charts/chart14.xml" ContentType="application/vnd.openxmlformats-officedocument.drawingml.char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4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charts/style13.xml" ContentType="application/vnd.ms-office.chartstyle+xml"/>
  <Override PartName="/xl/charts/colors13.xml" ContentType="application/vnd.ms-office.chartcolorstyle+xml"/>
  <Override PartName="/xl/worksheets/sheet13.xml" ContentType="application/vnd.openxmlformats-officedocument.spreadsheetml.worksheet+xml"/>
  <Override PartName="/xl/drawings/drawing16.xml" ContentType="application/vnd.openxmlformats-officedocument.drawing+xml"/>
  <Override PartName="/xl/charts/style12.xml" ContentType="application/vnd.ms-office.chartstyle+xml"/>
  <Override PartName="/xl/worksheets/sheet14.xml" ContentType="application/vnd.openxmlformats-officedocument.spreadsheetml.worksheet+xml"/>
  <Override PartName="/xl/charts/chart13.xml" ContentType="application/vnd.openxmlformats-officedocument.drawingml.chart+xml"/>
  <Override PartName="/xl/charts/colors12.xml" ContentType="application/vnd.ms-office.chartcolorstyle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2017 con plantilla\"/>
    </mc:Choice>
  </mc:AlternateContent>
  <bookViews>
    <workbookView xWindow="480" yWindow="45" windowWidth="22110" windowHeight="13485" firstSheet="24" activeTab="24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F14" i="13" l="1"/>
  <c r="F33" i="28" l="1"/>
  <c r="F32" i="28"/>
  <c r="F31" i="28"/>
  <c r="F30" i="28"/>
  <c r="F29" i="28"/>
  <c r="F28" i="28"/>
  <c r="F27" i="28"/>
  <c r="F26" i="28"/>
  <c r="F25" i="28"/>
  <c r="F23" i="28"/>
  <c r="F22" i="28"/>
  <c r="F21" i="28"/>
  <c r="F20" i="28"/>
  <c r="F18" i="28"/>
  <c r="F17" i="28"/>
  <c r="F15" i="28"/>
  <c r="F14" i="28"/>
  <c r="F13" i="28"/>
  <c r="F12" i="28"/>
  <c r="F11" i="28"/>
  <c r="F9" i="28"/>
  <c r="F8" i="28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3" i="17"/>
  <c r="F32" i="17"/>
  <c r="F31" i="17"/>
  <c r="F29" i="17"/>
  <c r="F28" i="17"/>
  <c r="F26" i="17"/>
  <c r="F24" i="17"/>
  <c r="F23" i="17"/>
  <c r="F22" i="17"/>
  <c r="F20" i="17"/>
  <c r="F17" i="17"/>
  <c r="F16" i="17"/>
  <c r="F15" i="17"/>
  <c r="F14" i="17"/>
  <c r="F12" i="17"/>
  <c r="F11" i="17"/>
  <c r="F9" i="17"/>
  <c r="F8" i="17"/>
  <c r="F33" i="27"/>
  <c r="F32" i="27"/>
  <c r="F30" i="27"/>
  <c r="F29" i="27"/>
  <c r="F28" i="27"/>
  <c r="F26" i="27"/>
  <c r="F25" i="27"/>
  <c r="F23" i="27"/>
  <c r="F22" i="27"/>
  <c r="F21" i="27"/>
  <c r="F20" i="27"/>
  <c r="F19" i="27"/>
  <c r="F18" i="27"/>
  <c r="F15" i="27"/>
  <c r="F14" i="27"/>
  <c r="F13" i="27"/>
  <c r="F12" i="27"/>
  <c r="F11" i="27"/>
  <c r="F9" i="27"/>
  <c r="F8" i="27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5" i="15"/>
  <c r="F14" i="15"/>
  <c r="F13" i="15"/>
  <c r="F12" i="15"/>
  <c r="F11" i="15"/>
  <c r="F9" i="15"/>
  <c r="F8" i="15"/>
  <c r="F33" i="13"/>
  <c r="F32" i="13"/>
  <c r="F31" i="13"/>
  <c r="F29" i="13"/>
  <c r="F28" i="13"/>
  <c r="F26" i="13"/>
  <c r="F24" i="13"/>
  <c r="F23" i="13"/>
  <c r="F22" i="13"/>
  <c r="F20" i="13"/>
  <c r="F17" i="13"/>
  <c r="F16" i="13"/>
  <c r="F15" i="13"/>
  <c r="F12" i="13"/>
  <c r="F11" i="13"/>
  <c r="F9" i="13"/>
  <c r="F8" i="13"/>
  <c r="F31" i="33"/>
  <c r="F28" i="33"/>
  <c r="F21" i="33"/>
  <c r="F19" i="33"/>
  <c r="F15" i="33"/>
  <c r="F13" i="33"/>
  <c r="F11" i="33"/>
  <c r="F33" i="12"/>
  <c r="F32" i="12"/>
  <c r="F31" i="12"/>
  <c r="F29" i="12"/>
  <c r="F28" i="12"/>
  <c r="F27" i="12"/>
  <c r="F26" i="12"/>
  <c r="F25" i="12"/>
  <c r="F24" i="12"/>
  <c r="F23" i="12"/>
  <c r="F22" i="12"/>
  <c r="F21" i="12"/>
  <c r="F20" i="12"/>
  <c r="F18" i="12"/>
  <c r="F17" i="12"/>
  <c r="F16" i="12"/>
  <c r="F15" i="12"/>
  <c r="F14" i="12"/>
  <c r="F13" i="12"/>
  <c r="F12" i="12"/>
  <c r="F11" i="12"/>
  <c r="F10" i="12"/>
  <c r="F9" i="12"/>
  <c r="F8" i="12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8"/>
  <c r="F33" i="18"/>
  <c r="F32" i="18"/>
  <c r="F31" i="18"/>
  <c r="F30" i="18"/>
  <c r="F28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3" i="22"/>
  <c r="F22" i="22"/>
  <c r="F21" i="22"/>
  <c r="F20" i="22"/>
  <c r="F19" i="22"/>
  <c r="F18" i="22"/>
  <c r="F16" i="22"/>
  <c r="F15" i="22"/>
  <c r="F14" i="22"/>
  <c r="F13" i="22"/>
  <c r="F12" i="22"/>
  <c r="F10" i="22"/>
  <c r="F9" i="22"/>
  <c r="F8" i="22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3" i="26"/>
  <c r="F22" i="26"/>
  <c r="F21" i="26"/>
  <c r="F20" i="26"/>
  <c r="F19" i="26"/>
  <c r="F18" i="26"/>
  <c r="F16" i="26"/>
  <c r="F15" i="26"/>
  <c r="F14" i="26"/>
  <c r="F13" i="26"/>
  <c r="F12" i="26"/>
  <c r="F11" i="26"/>
  <c r="F10" i="26"/>
  <c r="F9" i="26"/>
  <c r="F8" i="26"/>
  <c r="F34" i="32"/>
  <c r="F33" i="32"/>
  <c r="F32" i="32"/>
  <c r="F31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1" i="32"/>
  <c r="F10" i="32"/>
  <c r="F9" i="32"/>
  <c r="F8" i="32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7" i="10"/>
  <c r="F16" i="10"/>
  <c r="F26" i="7"/>
  <c r="F25" i="7"/>
  <c r="F24" i="7"/>
  <c r="F11" i="11" l="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G64" i="32"/>
  <c r="F64" i="32"/>
  <c r="F42" i="33" l="1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14" l="1"/>
  <c r="F22" i="11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7" i="26"/>
  <c r="F7" i="25"/>
  <c r="F7" i="24"/>
  <c r="F7" i="22"/>
  <c r="F7" i="21"/>
  <c r="F7" i="20"/>
  <c r="F7" i="19"/>
  <c r="F7" i="18"/>
  <c r="F7" i="16"/>
  <c r="F7" i="14"/>
  <c r="F7" i="12"/>
  <c r="F7" i="11"/>
  <c r="F7" i="10"/>
  <c r="F7" i="9"/>
  <c r="F7" i="8"/>
  <c r="F7" i="7"/>
  <c r="F7" i="6"/>
  <c r="F7" i="5"/>
  <c r="F10" i="14"/>
  <c r="F10" i="11"/>
  <c r="F10" i="10"/>
  <c r="F10" i="9"/>
  <c r="F10" i="8"/>
  <c r="F10" i="7"/>
  <c r="F10" i="6"/>
  <c r="F10" i="5"/>
  <c r="F16" i="14"/>
  <c r="F16" i="11"/>
  <c r="F16" i="9"/>
  <c r="F16" i="8"/>
  <c r="F16" i="7"/>
  <c r="F16" i="6"/>
  <c r="F16" i="5"/>
  <c r="F17" i="14"/>
  <c r="F17" i="11"/>
  <c r="F17" i="9"/>
  <c r="F17" i="8"/>
  <c r="F17" i="7"/>
  <c r="F17" i="6"/>
  <c r="F17" i="5"/>
  <c r="F19" i="14"/>
  <c r="F19" i="11"/>
  <c r="F19" i="9"/>
  <c r="F19" i="8"/>
  <c r="F19" i="7"/>
  <c r="F19" i="6"/>
  <c r="F19" i="5"/>
  <c r="F20" i="14"/>
  <c r="F20" i="11"/>
  <c r="F20" i="9"/>
  <c r="F20" i="8"/>
  <c r="F20" i="7"/>
  <c r="F20" i="6"/>
  <c r="F20" i="5"/>
  <c r="F24" i="14"/>
  <c r="F24" i="11"/>
  <c r="F24" i="9"/>
  <c r="F24" i="8"/>
  <c r="F24" i="6"/>
  <c r="F24" i="5"/>
  <c r="F27" i="14"/>
  <c r="F27" i="11"/>
  <c r="F27" i="9"/>
  <c r="F27" i="8"/>
  <c r="F27" i="6"/>
  <c r="F27" i="5"/>
  <c r="F30" i="14"/>
  <c r="F30" i="11"/>
  <c r="F30" i="9"/>
  <c r="F30" i="8"/>
  <c r="F30" i="7"/>
  <c r="F30" i="6"/>
  <c r="F30" i="5"/>
  <c r="F33" i="14"/>
  <c r="F33" i="11"/>
  <c r="F33" i="9"/>
  <c r="F33" i="8"/>
  <c r="F33" i="7"/>
  <c r="F33" i="6"/>
  <c r="F33" i="5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F46" i="28" s="1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5" i="28"/>
  <c r="G46" i="28"/>
  <c r="F47" i="28" l="1"/>
  <c r="G49" i="28"/>
  <c r="G51" i="28"/>
  <c r="G54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F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G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9" i="27"/>
  <c r="G57" i="27"/>
  <c r="F43" i="27"/>
  <c r="F64" i="27"/>
  <c r="F61" i="27" l="1"/>
  <c r="G63" i="27"/>
  <c r="F60" i="27"/>
  <c r="F45" i="27"/>
  <c r="F40" i="27"/>
  <c r="G42" i="27"/>
  <c r="F39" i="27"/>
  <c r="F44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18" i="7"/>
  <c r="F15" i="7"/>
  <c r="F14" i="7"/>
  <c r="F13" i="7"/>
  <c r="F12" i="7"/>
  <c r="F9" i="7"/>
  <c r="F8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14" i="10"/>
  <c r="F13" i="10"/>
  <c r="F12" i="10"/>
  <c r="F9" i="10"/>
  <c r="F8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D35" i="8"/>
  <c r="F9" i="4" s="1"/>
  <c r="F13" i="4" s="1"/>
  <c r="E35" i="8"/>
  <c r="G9" i="4" s="1"/>
  <c r="G13" i="4" s="1"/>
  <c r="C35" i="9"/>
  <c r="E12" i="4" s="1"/>
  <c r="E10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H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H23" i="4" s="1"/>
  <c r="C35" i="16"/>
  <c r="E25" i="4" s="1"/>
  <c r="D35" i="16"/>
  <c r="F25" i="4" s="1"/>
  <c r="E35" i="16"/>
  <c r="G25" i="4" s="1"/>
  <c r="H25" i="4" s="1"/>
  <c r="C35" i="17"/>
  <c r="E26" i="4" s="1"/>
  <c r="D35" i="17"/>
  <c r="F26" i="4" s="1"/>
  <c r="E35" i="17"/>
  <c r="G26" i="4" s="1"/>
  <c r="H26" i="4" s="1"/>
  <c r="C35" i="18"/>
  <c r="E27" i="4" s="1"/>
  <c r="D35" i="18"/>
  <c r="F27" i="4" s="1"/>
  <c r="E35" i="18"/>
  <c r="G27" i="4" s="1"/>
  <c r="H27" i="4" s="1"/>
  <c r="C35" i="19"/>
  <c r="E28" i="4" s="1"/>
  <c r="D35" i="19"/>
  <c r="F28" i="4" s="1"/>
  <c r="E35" i="19"/>
  <c r="G28" i="4" s="1"/>
  <c r="H28" i="4" s="1"/>
  <c r="C35" i="20"/>
  <c r="E29" i="4" s="1"/>
  <c r="D35" i="20"/>
  <c r="F29" i="4" s="1"/>
  <c r="E35" i="20"/>
  <c r="G29" i="4" s="1"/>
  <c r="H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H32" i="4" s="1"/>
  <c r="C35" i="24"/>
  <c r="E34" i="4" s="1"/>
  <c r="D35" i="24"/>
  <c r="F34" i="4" s="1"/>
  <c r="E35" i="24"/>
  <c r="G34" i="4" s="1"/>
  <c r="H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H36" i="4" s="1"/>
  <c r="C35" i="5"/>
  <c r="D35" i="5"/>
  <c r="E35" i="5"/>
  <c r="B35" i="6"/>
  <c r="B35" i="8"/>
  <c r="D9" i="4" s="1"/>
  <c r="B35" i="9"/>
  <c r="D12" i="4" s="1"/>
  <c r="B35" i="10"/>
  <c r="D14" i="4" s="1"/>
  <c r="B35" i="1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35" i="4" l="1"/>
  <c r="H31" i="4"/>
  <c r="D16" i="4"/>
  <c r="D18" i="4" s="1"/>
  <c r="D10" i="4"/>
  <c r="G10" i="4"/>
  <c r="E13" i="4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D13" i="4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I28" i="4"/>
  <c r="I11" i="4"/>
  <c r="H11" i="4"/>
  <c r="I29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D19" i="4" l="1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E19" i="4"/>
  <c r="F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<sst xmlns="http://schemas.openxmlformats.org/spreadsheetml/2006/main" count="973" uniqueCount="178">
  <si>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</si>
  <si>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</si>
  <si>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</si>
  <si>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</si>
  <si>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</si>
  <si>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</si>
  <si>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</si>
  <si>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</si>
  <si>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</si>
  <si>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</si>
  <si>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</si>
  <si>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</si>
  <si>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</si>
  <si>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</si>
  <si>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</si>
  <si>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</si>
  <si>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</si>
  <si>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</si>
  <si>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</si>
  <si>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</si>
  <si>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</si>
  <si>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</si>
  <si>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</si>
  <si>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</si>
  <si>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</si>
  <si>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</si>
  <si>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</si>
  <si>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</si>
  <si>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</si>
  <si>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</si>
  <si>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</si>
  <si>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</si>
  <si>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</si>
  <si>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</si>
  <si>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</si>
  <si>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</si>
  <si>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</si>
  <si>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</si>
  <si>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</si>
  <si>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</si>
  <si>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</si>
  <si>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</si>
  <si>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</si>
  <si>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</si>
  <si>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</si>
  <si>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</si>
  <si>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</si>
  <si>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</si>
  <si>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</si>
  <si>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</si>
  <si>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</si>
  <si>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</si>
  <si>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</si>
  <si>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</si>
  <si>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</si>
  <si>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</si>
  <si>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</si>
  <si>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</si>
  <si>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</si>
  <si>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</si>
  <si>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Dirección de Servicios y Competitividad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</si>
  <si>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</si>
  <si>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</si>
  <si>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</si>
  <si>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</si>
  <si>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</si>
  <si>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</si>
  <si>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</si>
  <si>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</si>
  <si>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</si>
  <si>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</si>
  <si>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</si>
  <si>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</si>
  <si>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</si>
  <si>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</si>
  <si>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</si>
  <si>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</si>
  <si>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</si>
  <si>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</si>
  <si>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</si>
  <si>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</si>
  <si>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</si>
  <si>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</si>
  <si>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</si>
  <si>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</si>
  <si>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</si>
  <si>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</si>
  <si>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</si>
  <si>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</si>
  <si>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</si>
  <si>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</si>
  <si>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</si>
  <si>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</si>
  <si>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</si>
  <si>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</si>
  <si>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</si>
  <si>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</si>
  <si>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</si>
  <si>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</si>
  <si>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</si>
  <si>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</si>
  <si>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</si>
  <si>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</si>
  <si>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</si>
  <si>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</si>
  <si>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</si>
  <si>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</si>
  <si>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</si>
  <si>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</si>
  <si>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</si>
  <si>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</si>
  <si>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</si>
  <si>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</si>
  <si>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</si>
  <si>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</si>
  <si>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</si>
  <si>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</si>
  <si>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</si>
  <si>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</si>
  <si>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</si>
  <si>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</si>
  <si>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</si>
  <si>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</si>
  <si>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</si>
  <si>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</si>
  <si>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</si>
  <si>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</si>
  <si>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</si>
  <si>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</si>
  <si>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</si>
  <si>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</si>
  <si>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</si>
  <si>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</si>
  <si>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</si>
  <si>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</si>
  <si>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</si>
  <si>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</si>
  <si>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</si>
  <si>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</si>
  <si>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</si>
  <si>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</si>
  <si>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</si>
  <si>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</si>
  <si>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</si>
  <si>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</si>
  <si>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</si>
  <si>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</si>
  <si>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</si>
  <si>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</si>
  <si>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</si>
  <si>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</si>
  <si>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</si>
  <si>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</si>
  <si>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</si>
  <si>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</si>
  <si>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</si>
  <si>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</si>
  <si>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</si>
  <si>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</si>
  <si>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</si>
  <si>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</si>
  <si>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</si>
  <si>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</si>
  <si>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</si>
  <si>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</si>
  <si>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</si>
  <si>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</si>
  <si>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</si>
  <si>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</si>
  <si>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</si>
  <si>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</si>
  <si>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</si>
  <si>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</si>
  <si>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</si>
  <si>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</si>
  <si>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agosto 2017</t>
  </si>
  <si>
    <t>Mes agosto</t>
  </si>
  <si>
    <t>Fecha: 08/02/2018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</si>
</sst>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37" fillId="0" borderId="0"/>
  </cellStyleXfs>
  <cellXfs count="113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66401767</c:v>
                </c:pt>
                <c:pt idx="1">
                  <c:v>49183105</c:v>
                </c:pt>
                <c:pt idx="2">
                  <c:v>40275021</c:v>
                </c:pt>
                <c:pt idx="3">
                  <c:v>22890761</c:v>
                </c:pt>
                <c:pt idx="4">
                  <c:v>22257445</c:v>
                </c:pt>
                <c:pt idx="5">
                  <c:v>21812287</c:v>
                </c:pt>
                <c:pt idx="6">
                  <c:v>21032248</c:v>
                </c:pt>
                <c:pt idx="7">
                  <c:v>17353542</c:v>
                </c:pt>
                <c:pt idx="8">
                  <c:v>14438452</c:v>
                </c:pt>
                <c:pt idx="9">
                  <c:v>12444764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69284339</c:v>
                </c:pt>
                <c:pt idx="1">
                  <c:v>47711131</c:v>
                </c:pt>
                <c:pt idx="2">
                  <c:v>33168132</c:v>
                </c:pt>
                <c:pt idx="3">
                  <c:v>20691290</c:v>
                </c:pt>
                <c:pt idx="4">
                  <c:v>20330368</c:v>
                </c:pt>
                <c:pt idx="5">
                  <c:v>19544214</c:v>
                </c:pt>
                <c:pt idx="6">
                  <c:v>20579514</c:v>
                </c:pt>
                <c:pt idx="7">
                  <c:v>15021833</c:v>
                </c:pt>
                <c:pt idx="8">
                  <c:v>13524090</c:v>
                </c:pt>
                <c:pt idx="9">
                  <c:v>11299211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62728757</c:v>
                </c:pt>
                <c:pt idx="1">
                  <c:v>48975612</c:v>
                </c:pt>
                <c:pt idx="2">
                  <c:v>39503706</c:v>
                </c:pt>
                <c:pt idx="3">
                  <c:v>22850276</c:v>
                </c:pt>
                <c:pt idx="4">
                  <c:v>22183571</c:v>
                </c:pt>
                <c:pt idx="5">
                  <c:v>21769265</c:v>
                </c:pt>
                <c:pt idx="6">
                  <c:v>20925828</c:v>
                </c:pt>
                <c:pt idx="7">
                  <c:v>15645300</c:v>
                </c:pt>
                <c:pt idx="8">
                  <c:v>14399283</c:v>
                </c:pt>
                <c:pt idx="9">
                  <c:v>12425843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64912394</c:v>
                </c:pt>
                <c:pt idx="1">
                  <c:v>47389031</c:v>
                </c:pt>
                <c:pt idx="2">
                  <c:v>32416485</c:v>
                </c:pt>
                <c:pt idx="3">
                  <c:v>20604343</c:v>
                </c:pt>
                <c:pt idx="4">
                  <c:v>20250788</c:v>
                </c:pt>
                <c:pt idx="5">
                  <c:v>19523611</c:v>
                </c:pt>
                <c:pt idx="6">
                  <c:v>20454618</c:v>
                </c:pt>
                <c:pt idx="7">
                  <c:v>13255349</c:v>
                </c:pt>
                <c:pt idx="8">
                  <c:v>13483412</c:v>
                </c:pt>
                <c:pt idx="9">
                  <c:v>11277730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18849420</c:v>
                </c:pt>
                <c:pt idx="1">
                  <c:v>18171997</c:v>
                </c:pt>
                <c:pt idx="2">
                  <c:v>16416275</c:v>
                </c:pt>
                <c:pt idx="3">
                  <c:v>14649625</c:v>
                </c:pt>
                <c:pt idx="4">
                  <c:v>12954031</c:v>
                </c:pt>
                <c:pt idx="5">
                  <c:v>9453197</c:v>
                </c:pt>
                <c:pt idx="6">
                  <c:v>5721891</c:v>
                </c:pt>
                <c:pt idx="7">
                  <c:v>5672708</c:v>
                </c:pt>
                <c:pt idx="8">
                  <c:v>4534789</c:v>
                </c:pt>
                <c:pt idx="9">
                  <c:v>3500559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18606978</c:v>
                </c:pt>
                <c:pt idx="1">
                  <c:v>16174126</c:v>
                </c:pt>
                <c:pt idx="2">
                  <c:v>16497361</c:v>
                </c:pt>
                <c:pt idx="3">
                  <c:v>12976873</c:v>
                </c:pt>
                <c:pt idx="4">
                  <c:v>11555772</c:v>
                </c:pt>
                <c:pt idx="5">
                  <c:v>8159664</c:v>
                </c:pt>
                <c:pt idx="6">
                  <c:v>5296308</c:v>
                </c:pt>
                <c:pt idx="7">
                  <c:v>5634863</c:v>
                </c:pt>
                <c:pt idx="8">
                  <c:v>4154641</c:v>
                </c:pt>
                <c:pt idx="9">
                  <c:v>4083289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12714892</c:v>
                </c:pt>
                <c:pt idx="1">
                  <c:v>6879136</c:v>
                </c:pt>
                <c:pt idx="2">
                  <c:v>5765304</c:v>
                </c:pt>
                <c:pt idx="3">
                  <c:v>4273657</c:v>
                </c:pt>
                <c:pt idx="4">
                  <c:v>4004977</c:v>
                </c:pt>
                <c:pt idx="5">
                  <c:v>3657191</c:v>
                </c:pt>
                <c:pt idx="6">
                  <c:v>3638216</c:v>
                </c:pt>
                <c:pt idx="7">
                  <c:v>3117447</c:v>
                </c:pt>
                <c:pt idx="8">
                  <c:v>2959812</c:v>
                </c:pt>
                <c:pt idx="9">
                  <c:v>2758689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11972266</c:v>
                </c:pt>
                <c:pt idx="1">
                  <c:v>6000743</c:v>
                </c:pt>
                <c:pt idx="2">
                  <c:v>5190536</c:v>
                </c:pt>
                <c:pt idx="3">
                  <c:v>3421597</c:v>
                </c:pt>
                <c:pt idx="4">
                  <c:v>3690679</c:v>
                </c:pt>
                <c:pt idx="5">
                  <c:v>3229169</c:v>
                </c:pt>
                <c:pt idx="6">
                  <c:v>3461027</c:v>
                </c:pt>
                <c:pt idx="7">
                  <c:v>2943533</c:v>
                </c:pt>
                <c:pt idx="8">
                  <c:v>2703978</c:v>
                </c:pt>
                <c:pt idx="9">
                  <c:v>2949031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45264071</c:v>
                </c:pt>
                <c:pt idx="1">
                  <c:v>42569090</c:v>
                </c:pt>
                <c:pt idx="2">
                  <c:v>27291820</c:v>
                </c:pt>
                <c:pt idx="3">
                  <c:v>10736764</c:v>
                </c:pt>
                <c:pt idx="4">
                  <c:v>8633889</c:v>
                </c:pt>
                <c:pt idx="5">
                  <c:v>6269728</c:v>
                </c:pt>
                <c:pt idx="6">
                  <c:v>4472230</c:v>
                </c:pt>
                <c:pt idx="7">
                  <c:v>2479478</c:v>
                </c:pt>
                <c:pt idx="8">
                  <c:v>2371250</c:v>
                </c:pt>
                <c:pt idx="9">
                  <c:v>1368015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43165247</c:v>
                </c:pt>
                <c:pt idx="1">
                  <c:v>45365373</c:v>
                </c:pt>
                <c:pt idx="2">
                  <c:v>21307790</c:v>
                </c:pt>
                <c:pt idx="3">
                  <c:v>8716650</c:v>
                </c:pt>
                <c:pt idx="4">
                  <c:v>8084862</c:v>
                </c:pt>
                <c:pt idx="5">
                  <c:v>5991038</c:v>
                </c:pt>
                <c:pt idx="6">
                  <c:v>4175230</c:v>
                </c:pt>
                <c:pt idx="7">
                  <c:v>2221270</c:v>
                </c:pt>
                <c:pt idx="8">
                  <c:v>2438266</c:v>
                </c:pt>
                <c:pt idx="9">
                  <c:v>1612063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37786599</c:v>
                </c:pt>
                <c:pt idx="1">
                  <c:v>37072685</c:v>
                </c:pt>
                <c:pt idx="2">
                  <c:v>19654594</c:v>
                </c:pt>
                <c:pt idx="3">
                  <c:v>8007761</c:v>
                </c:pt>
                <c:pt idx="4">
                  <c:v>4070787</c:v>
                </c:pt>
                <c:pt idx="5">
                  <c:v>2294415</c:v>
                </c:pt>
                <c:pt idx="6">
                  <c:v>2054496</c:v>
                </c:pt>
                <c:pt idx="7">
                  <c:v>1701448</c:v>
                </c:pt>
                <c:pt idx="8">
                  <c:v>832651</c:v>
                </c:pt>
                <c:pt idx="9">
                  <c:v>808776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35982344</c:v>
                </c:pt>
                <c:pt idx="1">
                  <c:v>40097990</c:v>
                </c:pt>
                <c:pt idx="2">
                  <c:v>13992524</c:v>
                </c:pt>
                <c:pt idx="3">
                  <c:v>6004043</c:v>
                </c:pt>
                <c:pt idx="4">
                  <c:v>4031167</c:v>
                </c:pt>
                <c:pt idx="5">
                  <c:v>2055985</c:v>
                </c:pt>
                <c:pt idx="6">
                  <c:v>1853325</c:v>
                </c:pt>
                <c:pt idx="7">
                  <c:v>1793543</c:v>
                </c:pt>
                <c:pt idx="8">
                  <c:v>790629</c:v>
                </c:pt>
                <c:pt idx="9">
                  <c:v>827122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49501</c:v>
                </c:pt>
                <c:pt idx="1">
                  <c:v>38485</c:v>
                </c:pt>
                <c:pt idx="2">
                  <c:v>18467</c:v>
                </c:pt>
                <c:pt idx="3">
                  <c:v>12135</c:v>
                </c:pt>
                <c:pt idx="4">
                  <c:v>10323</c:v>
                </c:pt>
                <c:pt idx="5">
                  <c:v>6483</c:v>
                </c:pt>
                <c:pt idx="6">
                  <c:v>4528</c:v>
                </c:pt>
                <c:pt idx="7">
                  <c:v>2844</c:v>
                </c:pt>
                <c:pt idx="8">
                  <c:v>2787</c:v>
                </c:pt>
                <c:pt idx="9">
                  <c:v>2523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46860</c:v>
                </c:pt>
                <c:pt idx="1">
                  <c:v>30436</c:v>
                </c:pt>
                <c:pt idx="2">
                  <c:v>18567</c:v>
                </c:pt>
                <c:pt idx="3">
                  <c:v>13229</c:v>
                </c:pt>
                <c:pt idx="4">
                  <c:v>9464</c:v>
                </c:pt>
                <c:pt idx="5">
                  <c:v>7149</c:v>
                </c:pt>
                <c:pt idx="6">
                  <c:v>6252</c:v>
                </c:pt>
                <c:pt idx="7">
                  <c:v>3039</c:v>
                </c:pt>
                <c:pt idx="8">
                  <c:v>3173</c:v>
                </c:pt>
                <c:pt idx="9">
                  <c:v>2784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1893736</c:v>
                </c:pt>
                <c:pt idx="1">
                  <c:v>1707403</c:v>
                </c:pt>
                <c:pt idx="2">
                  <c:v>768800</c:v>
                </c:pt>
                <c:pt idx="3">
                  <c:v>471637</c:v>
                </c:pt>
                <c:pt idx="4">
                  <c:v>389113</c:v>
                </c:pt>
                <c:pt idx="5">
                  <c:v>206297</c:v>
                </c:pt>
                <c:pt idx="6">
                  <c:v>153274</c:v>
                </c:pt>
                <c:pt idx="7">
                  <c:v>117382</c:v>
                </c:pt>
                <c:pt idx="8">
                  <c:v>99452</c:v>
                </c:pt>
                <c:pt idx="9">
                  <c:v>74687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2284412</c:v>
                </c:pt>
                <c:pt idx="1">
                  <c:v>1765152</c:v>
                </c:pt>
                <c:pt idx="2">
                  <c:v>748936</c:v>
                </c:pt>
                <c:pt idx="3">
                  <c:v>420237</c:v>
                </c:pt>
                <c:pt idx="4">
                  <c:v>374734</c:v>
                </c:pt>
                <c:pt idx="5">
                  <c:v>320685</c:v>
                </c:pt>
                <c:pt idx="6">
                  <c:v>168215</c:v>
                </c:pt>
                <c:pt idx="7">
                  <c:v>120119</c:v>
                </c:pt>
                <c:pt idx="8">
                  <c:v>102956</c:v>
                </c:pt>
                <c:pt idx="9">
                  <c:v>93009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1771738</c:v>
                </c:pt>
                <c:pt idx="1">
                  <c:v>1519469</c:v>
                </c:pt>
                <c:pt idx="2">
                  <c:v>554928</c:v>
                </c:pt>
                <c:pt idx="3">
                  <c:v>373466</c:v>
                </c:pt>
                <c:pt idx="4">
                  <c:v>363737</c:v>
                </c:pt>
                <c:pt idx="5">
                  <c:v>149165</c:v>
                </c:pt>
                <c:pt idx="6">
                  <c:v>87375</c:v>
                </c:pt>
                <c:pt idx="7">
                  <c:v>53242</c:v>
                </c:pt>
                <c:pt idx="8">
                  <c:v>44216</c:v>
                </c:pt>
                <c:pt idx="9">
                  <c:v>32678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2160010</c:v>
                </c:pt>
                <c:pt idx="1">
                  <c:v>1586971</c:v>
                </c:pt>
                <c:pt idx="2">
                  <c:v>558714</c:v>
                </c:pt>
                <c:pt idx="3">
                  <c:v>356067</c:v>
                </c:pt>
                <c:pt idx="4">
                  <c:v>340174</c:v>
                </c:pt>
                <c:pt idx="5">
                  <c:v>268839</c:v>
                </c:pt>
                <c:pt idx="6">
                  <c:v>89567</c:v>
                </c:pt>
                <c:pt idx="7">
                  <c:v>50924</c:v>
                </c:pt>
                <c:pt idx="8">
                  <c:v>39091</c:v>
                </c:pt>
                <c:pt idx="9">
                  <c:v>33529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ALICANTE</c:v>
                </c:pt>
                <c:pt idx="8">
                  <c:v>LAS PALMAS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1778614</c:v>
                </c:pt>
                <c:pt idx="1">
                  <c:v>193449</c:v>
                </c:pt>
                <c:pt idx="2">
                  <c:v>5616</c:v>
                </c:pt>
                <c:pt idx="3">
                  <c:v>5221</c:v>
                </c:pt>
                <c:pt idx="4">
                  <c:v>2260</c:v>
                </c:pt>
                <c:pt idx="5">
                  <c:v>511</c:v>
                </c:pt>
                <c:pt idx="6">
                  <c:v>501</c:v>
                </c:pt>
                <c:pt idx="7">
                  <c:v>28</c:v>
                </c:pt>
                <c:pt idx="8">
                  <c:v>25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ALICANTE</c:v>
                </c:pt>
                <c:pt idx="8">
                  <c:v>LAS PALMAS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2087001</c:v>
                </c:pt>
                <c:pt idx="1">
                  <c:v>182280</c:v>
                </c:pt>
                <c:pt idx="2">
                  <c:v>20568</c:v>
                </c:pt>
                <c:pt idx="3">
                  <c:v>0</c:v>
                </c:pt>
                <c:pt idx="4">
                  <c:v>173</c:v>
                </c:pt>
                <c:pt idx="5">
                  <c:v>247</c:v>
                </c:pt>
                <c:pt idx="6">
                  <c:v>1548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42278166</c:v>
                </c:pt>
                <c:pt idx="1">
                  <c:v>22818814</c:v>
                </c:pt>
                <c:pt idx="2">
                  <c:v>11685057</c:v>
                </c:pt>
                <c:pt idx="3">
                  <c:v>6853432</c:v>
                </c:pt>
                <c:pt idx="4">
                  <c:v>2094305</c:v>
                </c:pt>
                <c:pt idx="5">
                  <c:v>1627780</c:v>
                </c:pt>
                <c:pt idx="6">
                  <c:v>425368</c:v>
                </c:pt>
                <c:pt idx="7">
                  <c:v>378905</c:v>
                </c:pt>
                <c:pt idx="8">
                  <c:v>180199</c:v>
                </c:pt>
                <c:pt idx="9">
                  <c:v>166955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44701987</c:v>
                </c:pt>
                <c:pt idx="1">
                  <c:v>21569812</c:v>
                </c:pt>
                <c:pt idx="2">
                  <c:v>6008809</c:v>
                </c:pt>
                <c:pt idx="3">
                  <c:v>4864311</c:v>
                </c:pt>
                <c:pt idx="4">
                  <c:v>1609829</c:v>
                </c:pt>
                <c:pt idx="5">
                  <c:v>1660829</c:v>
                </c:pt>
                <c:pt idx="6">
                  <c:v>136262</c:v>
                </c:pt>
                <c:pt idx="7">
                  <c:v>383142</c:v>
                </c:pt>
                <c:pt idx="8">
                  <c:v>192159</c:v>
                </c:pt>
                <c:pt idx="9">
                  <c:v>114843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34176185</c:v>
                </c:pt>
                <c:pt idx="1">
                  <c:v>22504448</c:v>
                </c:pt>
                <c:pt idx="2">
                  <c:v>7950680</c:v>
                </c:pt>
                <c:pt idx="3">
                  <c:v>5207460</c:v>
                </c:pt>
                <c:pt idx="4">
                  <c:v>419316</c:v>
                </c:pt>
                <c:pt idx="5">
                  <c:v>174295</c:v>
                </c:pt>
                <c:pt idx="6">
                  <c:v>112354</c:v>
                </c:pt>
                <c:pt idx="7">
                  <c:v>76847</c:v>
                </c:pt>
                <c:pt idx="8">
                  <c:v>74154</c:v>
                </c:pt>
                <c:pt idx="9">
                  <c:v>37643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37081554</c:v>
                </c:pt>
                <c:pt idx="1">
                  <c:v>21458920</c:v>
                </c:pt>
                <c:pt idx="2">
                  <c:v>3020594</c:v>
                </c:pt>
                <c:pt idx="3">
                  <c:v>3453898</c:v>
                </c:pt>
                <c:pt idx="4">
                  <c:v>133531</c:v>
                </c:pt>
                <c:pt idx="5">
                  <c:v>179284</c:v>
                </c:pt>
                <c:pt idx="6">
                  <c:v>78468</c:v>
                </c:pt>
                <c:pt idx="7">
                  <c:v>3643</c:v>
                </c:pt>
                <c:pt idx="8">
                  <c:v>22180</c:v>
                </c:pt>
                <c:pt idx="9">
                  <c:v>166427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8569110</c:v>
                </c:pt>
                <c:pt idx="1">
                  <c:v>7142169</c:v>
                </c:pt>
                <c:pt idx="2">
                  <c:v>6145636</c:v>
                </c:pt>
                <c:pt idx="3">
                  <c:v>5334542</c:v>
                </c:pt>
                <c:pt idx="4">
                  <c:v>2516215</c:v>
                </c:pt>
                <c:pt idx="5">
                  <c:v>2393606</c:v>
                </c:pt>
                <c:pt idx="6">
                  <c:v>1038449</c:v>
                </c:pt>
                <c:pt idx="7">
                  <c:v>702201</c:v>
                </c:pt>
                <c:pt idx="8">
                  <c:v>669144</c:v>
                </c:pt>
                <c:pt idx="9">
                  <c:v>625394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8012073</c:v>
                </c:pt>
                <c:pt idx="1">
                  <c:v>6766194</c:v>
                </c:pt>
                <c:pt idx="2">
                  <c:v>6156901</c:v>
                </c:pt>
                <c:pt idx="3">
                  <c:v>5081764</c:v>
                </c:pt>
                <c:pt idx="4">
                  <c:v>2454834</c:v>
                </c:pt>
                <c:pt idx="5">
                  <c:v>2229821</c:v>
                </c:pt>
                <c:pt idx="6">
                  <c:v>922546</c:v>
                </c:pt>
                <c:pt idx="7">
                  <c:v>668629</c:v>
                </c:pt>
                <c:pt idx="8">
                  <c:v>507533</c:v>
                </c:pt>
                <c:pt idx="9">
                  <c:v>691326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186094</c:v>
                </c:pt>
                <c:pt idx="1">
                  <c:v>152461</c:v>
                </c:pt>
                <c:pt idx="2">
                  <c:v>141601</c:v>
                </c:pt>
                <c:pt idx="3">
                  <c:v>138030</c:v>
                </c:pt>
                <c:pt idx="4">
                  <c:v>94215</c:v>
                </c:pt>
                <c:pt idx="5">
                  <c:v>80885</c:v>
                </c:pt>
                <c:pt idx="6">
                  <c:v>23794</c:v>
                </c:pt>
                <c:pt idx="7">
                  <c:v>18653</c:v>
                </c:pt>
                <c:pt idx="8">
                  <c:v>16040</c:v>
                </c:pt>
                <c:pt idx="9">
                  <c:v>14319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181657</c:v>
                </c:pt>
                <c:pt idx="1">
                  <c:v>171819</c:v>
                </c:pt>
                <c:pt idx="2">
                  <c:v>155401</c:v>
                </c:pt>
                <c:pt idx="3">
                  <c:v>140410</c:v>
                </c:pt>
                <c:pt idx="4">
                  <c:v>95548</c:v>
                </c:pt>
                <c:pt idx="5">
                  <c:v>94490</c:v>
                </c:pt>
                <c:pt idx="6">
                  <c:v>22798</c:v>
                </c:pt>
                <c:pt idx="7">
                  <c:v>14886</c:v>
                </c:pt>
                <c:pt idx="8">
                  <c:v>7533</c:v>
                </c:pt>
                <c:pt idx="9">
                  <c:v>15821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3203131</c:v>
                </c:pt>
                <c:pt idx="1">
                  <c:v>2847514</c:v>
                </c:pt>
                <c:pt idx="2">
                  <c:v>1994291</c:v>
                </c:pt>
                <c:pt idx="3">
                  <c:v>727737</c:v>
                </c:pt>
                <c:pt idx="4">
                  <c:v>382559</c:v>
                </c:pt>
                <c:pt idx="5">
                  <c:v>261676</c:v>
                </c:pt>
                <c:pt idx="6">
                  <c:v>166666</c:v>
                </c:pt>
                <c:pt idx="7">
                  <c:v>122454</c:v>
                </c:pt>
                <c:pt idx="8">
                  <c:v>107476</c:v>
                </c:pt>
                <c:pt idx="9">
                  <c:v>86258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3155406</c:v>
                </c:pt>
                <c:pt idx="1">
                  <c:v>3163148</c:v>
                </c:pt>
                <c:pt idx="2">
                  <c:v>1494703</c:v>
                </c:pt>
                <c:pt idx="3">
                  <c:v>604916</c:v>
                </c:pt>
                <c:pt idx="4">
                  <c:v>385359</c:v>
                </c:pt>
                <c:pt idx="5">
                  <c:v>240515</c:v>
                </c:pt>
                <c:pt idx="6">
                  <c:v>148281</c:v>
                </c:pt>
                <c:pt idx="7">
                  <c:v>128088</c:v>
                </c:pt>
                <c:pt idx="8">
                  <c:v>103757</c:v>
                </c:pt>
                <c:pt idx="9">
                  <c:v>92229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2602289</c:v>
                </c:pt>
                <c:pt idx="1">
                  <c:v>1735934</c:v>
                </c:pt>
                <c:pt idx="2">
                  <c:v>710931</c:v>
                </c:pt>
                <c:pt idx="3">
                  <c:v>368089</c:v>
                </c:pt>
                <c:pt idx="4">
                  <c:v>46836</c:v>
                </c:pt>
                <c:pt idx="5">
                  <c:v>25451</c:v>
                </c:pt>
                <c:pt idx="6">
                  <c:v>10143</c:v>
                </c:pt>
                <c:pt idx="7">
                  <c:v>6817</c:v>
                </c:pt>
                <c:pt idx="8">
                  <c:v>6107</c:v>
                </c:pt>
                <c:pt idx="9">
                  <c:v>3775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2911022</c:v>
                </c:pt>
                <c:pt idx="1">
                  <c:v>1663421</c:v>
                </c:pt>
                <c:pt idx="2">
                  <c:v>299345</c:v>
                </c:pt>
                <c:pt idx="3">
                  <c:v>271776</c:v>
                </c:pt>
                <c:pt idx="4">
                  <c:v>82397</c:v>
                </c:pt>
                <c:pt idx="5">
                  <c:v>8999</c:v>
                </c:pt>
                <c:pt idx="6">
                  <c:v>713</c:v>
                </c:pt>
                <c:pt idx="7">
                  <c:v>5681</c:v>
                </c:pt>
                <c:pt idx="8">
                  <c:v>2029</c:v>
                </c:pt>
                <c:pt idx="9">
                  <c:v>13920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304336</c:v>
                </c:pt>
                <c:pt idx="1">
                  <c:v>228037</c:v>
                </c:pt>
                <c:pt idx="2">
                  <c:v>168024</c:v>
                </c:pt>
                <c:pt idx="3">
                  <c:v>133524</c:v>
                </c:pt>
                <c:pt idx="4">
                  <c:v>93446</c:v>
                </c:pt>
                <c:pt idx="5">
                  <c:v>85812</c:v>
                </c:pt>
                <c:pt idx="6">
                  <c:v>65527</c:v>
                </c:pt>
                <c:pt idx="7">
                  <c:v>45528</c:v>
                </c:pt>
                <c:pt idx="8">
                  <c:v>36273</c:v>
                </c:pt>
                <c:pt idx="9">
                  <c:v>28062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280345</c:v>
                </c:pt>
                <c:pt idx="1">
                  <c:v>211333</c:v>
                </c:pt>
                <c:pt idx="2">
                  <c:v>160220</c:v>
                </c:pt>
                <c:pt idx="3">
                  <c:v>134079</c:v>
                </c:pt>
                <c:pt idx="4">
                  <c:v>88991</c:v>
                </c:pt>
                <c:pt idx="5">
                  <c:v>92177</c:v>
                </c:pt>
                <c:pt idx="6">
                  <c:v>93551</c:v>
                </c:pt>
                <c:pt idx="7">
                  <c:v>44216</c:v>
                </c:pt>
                <c:pt idx="8">
                  <c:v>29652</c:v>
                </c:pt>
                <c:pt idx="9">
                  <c:v>2198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1333673</c:v>
                </c:pt>
                <c:pt idx="1">
                  <c:v>1115102</c:v>
                </c:pt>
                <c:pt idx="2">
                  <c:v>335195</c:v>
                </c:pt>
                <c:pt idx="3">
                  <c:v>243063</c:v>
                </c:pt>
                <c:pt idx="4">
                  <c:v>139096</c:v>
                </c:pt>
                <c:pt idx="5">
                  <c:v>100371</c:v>
                </c:pt>
                <c:pt idx="6">
                  <c:v>55307</c:v>
                </c:pt>
                <c:pt idx="7">
                  <c:v>46669</c:v>
                </c:pt>
                <c:pt idx="8">
                  <c:v>46562</c:v>
                </c:pt>
                <c:pt idx="9">
                  <c:v>38461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1357906</c:v>
                </c:pt>
                <c:pt idx="1">
                  <c:v>1035136</c:v>
                </c:pt>
                <c:pt idx="2">
                  <c:v>339624</c:v>
                </c:pt>
                <c:pt idx="3">
                  <c:v>250059</c:v>
                </c:pt>
                <c:pt idx="4">
                  <c:v>134447</c:v>
                </c:pt>
                <c:pt idx="5">
                  <c:v>102919</c:v>
                </c:pt>
                <c:pt idx="6">
                  <c:v>52792</c:v>
                </c:pt>
                <c:pt idx="7">
                  <c:v>30274</c:v>
                </c:pt>
                <c:pt idx="8">
                  <c:v>46249</c:v>
                </c:pt>
                <c:pt idx="9">
                  <c:v>34438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1467197</c:v>
                </c:pt>
                <c:pt idx="1">
                  <c:v>1283360</c:v>
                </c:pt>
                <c:pt idx="2">
                  <c:v>380723</c:v>
                </c:pt>
                <c:pt idx="3">
                  <c:v>359648</c:v>
                </c:pt>
                <c:pt idx="4">
                  <c:v>255569</c:v>
                </c:pt>
                <c:pt idx="5">
                  <c:v>245225</c:v>
                </c:pt>
                <c:pt idx="6">
                  <c:v>141215</c:v>
                </c:pt>
                <c:pt idx="7">
                  <c:v>115637</c:v>
                </c:pt>
                <c:pt idx="8">
                  <c:v>105834</c:v>
                </c:pt>
                <c:pt idx="9">
                  <c:v>85857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1491985</c:v>
                </c:pt>
                <c:pt idx="1">
                  <c:v>1195358</c:v>
                </c:pt>
                <c:pt idx="2">
                  <c:v>383840</c:v>
                </c:pt>
                <c:pt idx="3">
                  <c:v>333140</c:v>
                </c:pt>
                <c:pt idx="4">
                  <c:v>238486</c:v>
                </c:pt>
                <c:pt idx="5">
                  <c:v>252126</c:v>
                </c:pt>
                <c:pt idx="6">
                  <c:v>139282</c:v>
                </c:pt>
                <c:pt idx="7">
                  <c:v>122407</c:v>
                </c:pt>
                <c:pt idx="8">
                  <c:v>99882</c:v>
                </c:pt>
                <c:pt idx="9">
                  <c:v>92229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5834111</c:v>
                </c:pt>
                <c:pt idx="1">
                  <c:v>3961194</c:v>
                </c:pt>
                <c:pt idx="2">
                  <c:v>3703183</c:v>
                </c:pt>
                <c:pt idx="3">
                  <c:v>2758706</c:v>
                </c:pt>
                <c:pt idx="4">
                  <c:v>1502929</c:v>
                </c:pt>
                <c:pt idx="5">
                  <c:v>1268957</c:v>
                </c:pt>
                <c:pt idx="6">
                  <c:v>701059</c:v>
                </c:pt>
                <c:pt idx="7">
                  <c:v>689154</c:v>
                </c:pt>
                <c:pt idx="8">
                  <c:v>580588</c:v>
                </c:pt>
                <c:pt idx="9">
                  <c:v>495812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5525371</c:v>
                </c:pt>
                <c:pt idx="1">
                  <c:v>4039125</c:v>
                </c:pt>
                <c:pt idx="2">
                  <c:v>3564449</c:v>
                </c:pt>
                <c:pt idx="3">
                  <c:v>2697330</c:v>
                </c:pt>
                <c:pt idx="4">
                  <c:v>1562601</c:v>
                </c:pt>
                <c:pt idx="5">
                  <c:v>1369678</c:v>
                </c:pt>
                <c:pt idx="6">
                  <c:v>608797</c:v>
                </c:pt>
                <c:pt idx="7">
                  <c:v>559749</c:v>
                </c:pt>
                <c:pt idx="8">
                  <c:v>639022</c:v>
                </c:pt>
                <c:pt idx="9">
                  <c:v>440589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1693409</c:v>
                </c:pt>
                <c:pt idx="1">
                  <c:v>1417660</c:v>
                </c:pt>
                <c:pt idx="2">
                  <c:v>579146</c:v>
                </c:pt>
                <c:pt idx="3">
                  <c:v>413966</c:v>
                </c:pt>
                <c:pt idx="4">
                  <c:v>289995</c:v>
                </c:pt>
                <c:pt idx="5">
                  <c:v>234265</c:v>
                </c:pt>
                <c:pt idx="6">
                  <c:v>210625</c:v>
                </c:pt>
                <c:pt idx="7">
                  <c:v>145179</c:v>
                </c:pt>
                <c:pt idx="8">
                  <c:v>94689</c:v>
                </c:pt>
                <c:pt idx="9">
                  <c:v>90716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1735148</c:v>
                </c:pt>
                <c:pt idx="1">
                  <c:v>1298943</c:v>
                </c:pt>
                <c:pt idx="2">
                  <c:v>664574</c:v>
                </c:pt>
                <c:pt idx="3">
                  <c:v>500003</c:v>
                </c:pt>
                <c:pt idx="4">
                  <c:v>247340</c:v>
                </c:pt>
                <c:pt idx="5">
                  <c:v>217417</c:v>
                </c:pt>
                <c:pt idx="6">
                  <c:v>200907</c:v>
                </c:pt>
                <c:pt idx="7">
                  <c:v>108114</c:v>
                </c:pt>
                <c:pt idx="8">
                  <c:v>104083</c:v>
                </c:pt>
                <c:pt idx="9">
                  <c:v>62881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BAHÍA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863328</c:v>
                </c:pt>
                <c:pt idx="1">
                  <c:v>833280</c:v>
                </c:pt>
                <c:pt idx="2">
                  <c:v>428160</c:v>
                </c:pt>
                <c:pt idx="3">
                  <c:v>312583</c:v>
                </c:pt>
                <c:pt idx="4">
                  <c:v>265029</c:v>
                </c:pt>
                <c:pt idx="5">
                  <c:v>247635</c:v>
                </c:pt>
                <c:pt idx="6">
                  <c:v>149854</c:v>
                </c:pt>
                <c:pt idx="7">
                  <c:v>105479</c:v>
                </c:pt>
                <c:pt idx="8">
                  <c:v>102941</c:v>
                </c:pt>
                <c:pt idx="9">
                  <c:v>63106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BAHÍA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865494</c:v>
                </c:pt>
                <c:pt idx="1">
                  <c:v>753763</c:v>
                </c:pt>
                <c:pt idx="2">
                  <c:v>389643</c:v>
                </c:pt>
                <c:pt idx="3">
                  <c:v>294695</c:v>
                </c:pt>
                <c:pt idx="4">
                  <c:v>240385</c:v>
                </c:pt>
                <c:pt idx="5">
                  <c:v>255116</c:v>
                </c:pt>
                <c:pt idx="6">
                  <c:v>120606</c:v>
                </c:pt>
                <c:pt idx="7">
                  <c:v>118587</c:v>
                </c:pt>
                <c:pt idx="8">
                  <c:v>71816</c:v>
                </c:pt>
                <c:pt idx="9">
                  <c:v>58699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554121</c:v>
                </c:pt>
                <c:pt idx="1">
                  <c:v>513980</c:v>
                </c:pt>
                <c:pt idx="2">
                  <c:v>327542</c:v>
                </c:pt>
                <c:pt idx="3">
                  <c:v>318693</c:v>
                </c:pt>
                <c:pt idx="4">
                  <c:v>151243</c:v>
                </c:pt>
                <c:pt idx="5">
                  <c:v>134261</c:v>
                </c:pt>
                <c:pt idx="6">
                  <c:v>96408</c:v>
                </c:pt>
                <c:pt idx="7">
                  <c:v>68904</c:v>
                </c:pt>
                <c:pt idx="8">
                  <c:v>48426</c:v>
                </c:pt>
                <c:pt idx="9">
                  <c:v>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606982</c:v>
                </c:pt>
                <c:pt idx="1">
                  <c:v>511297</c:v>
                </c:pt>
                <c:pt idx="2">
                  <c:v>320629</c:v>
                </c:pt>
                <c:pt idx="3">
                  <c:v>300307</c:v>
                </c:pt>
                <c:pt idx="4">
                  <c:v>171249</c:v>
                </c:pt>
                <c:pt idx="5">
                  <c:v>105846</c:v>
                </c:pt>
                <c:pt idx="6">
                  <c:v>105234</c:v>
                </c:pt>
                <c:pt idx="7">
                  <c:v>59301</c:v>
                </c:pt>
                <c:pt idx="8">
                  <c:v>40094</c:v>
                </c:pt>
                <c:pt idx="9">
                  <c:v>9752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30867</c:v>
                </c:pt>
                <c:pt idx="1">
                  <c:v>18998</c:v>
                </c:pt>
                <c:pt idx="2">
                  <c:v>8427</c:v>
                </c:pt>
                <c:pt idx="3">
                  <c:v>7634</c:v>
                </c:pt>
                <c:pt idx="4">
                  <c:v>7063</c:v>
                </c:pt>
                <c:pt idx="5">
                  <c:v>5921</c:v>
                </c:pt>
                <c:pt idx="6">
                  <c:v>5087</c:v>
                </c:pt>
                <c:pt idx="7">
                  <c:v>1893</c:v>
                </c:pt>
                <c:pt idx="8">
                  <c:v>1757</c:v>
                </c:pt>
                <c:pt idx="9">
                  <c:v>1528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28778</c:v>
                </c:pt>
                <c:pt idx="1">
                  <c:v>19750</c:v>
                </c:pt>
                <c:pt idx="2">
                  <c:v>8247</c:v>
                </c:pt>
                <c:pt idx="3">
                  <c:v>7810</c:v>
                </c:pt>
                <c:pt idx="4">
                  <c:v>7070</c:v>
                </c:pt>
                <c:pt idx="5">
                  <c:v>5774</c:v>
                </c:pt>
                <c:pt idx="6">
                  <c:v>5123</c:v>
                </c:pt>
                <c:pt idx="7">
                  <c:v>1827</c:v>
                </c:pt>
                <c:pt idx="8">
                  <c:v>1695</c:v>
                </c:pt>
                <c:pt idx="9">
                  <c:v>1376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272521503</c:v>
                </c:pt>
                <c:pt idx="1">
                  <c:v>212787802</c:v>
                </c:pt>
                <c:pt idx="2">
                  <c:v>165660532</c:v>
                </c:pt>
                <c:pt idx="3">
                  <c:v>151864149</c:v>
                </c:pt>
                <c:pt idx="4">
                  <c:v>149853053</c:v>
                </c:pt>
                <c:pt idx="5">
                  <c:v>113462489</c:v>
                </c:pt>
                <c:pt idx="6">
                  <c:v>41103708</c:v>
                </c:pt>
                <c:pt idx="7">
                  <c:v>31813598</c:v>
                </c:pt>
                <c:pt idx="8">
                  <c:v>31108732</c:v>
                </c:pt>
                <c:pt idx="9">
                  <c:v>27185975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304200095</c:v>
                </c:pt>
                <c:pt idx="1">
                  <c:v>203866734</c:v>
                </c:pt>
                <c:pt idx="2">
                  <c:v>168656378</c:v>
                </c:pt>
                <c:pt idx="3">
                  <c:v>143615782</c:v>
                </c:pt>
                <c:pt idx="4">
                  <c:v>155008273</c:v>
                </c:pt>
                <c:pt idx="5">
                  <c:v>111906240</c:v>
                </c:pt>
                <c:pt idx="6">
                  <c:v>40913505</c:v>
                </c:pt>
                <c:pt idx="7">
                  <c:v>30196897</c:v>
                </c:pt>
                <c:pt idx="8">
                  <c:v>28899636</c:v>
                </c:pt>
                <c:pt idx="9">
                  <c:v>24455249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553</c:v>
                </c:pt>
                <c:pt idx="1">
                  <c:v>470</c:v>
                </c:pt>
                <c:pt idx="2">
                  <c:v>261</c:v>
                </c:pt>
                <c:pt idx="3">
                  <c:v>244</c:v>
                </c:pt>
                <c:pt idx="4">
                  <c:v>167</c:v>
                </c:pt>
                <c:pt idx="5">
                  <c:v>163</c:v>
                </c:pt>
                <c:pt idx="6">
                  <c:v>106</c:v>
                </c:pt>
                <c:pt idx="7">
                  <c:v>82</c:v>
                </c:pt>
                <c:pt idx="8">
                  <c:v>64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474</c:v>
                </c:pt>
                <c:pt idx="1">
                  <c:v>461</c:v>
                </c:pt>
                <c:pt idx="2">
                  <c:v>294</c:v>
                </c:pt>
                <c:pt idx="3">
                  <c:v>279</c:v>
                </c:pt>
                <c:pt idx="4">
                  <c:v>137</c:v>
                </c:pt>
                <c:pt idx="5">
                  <c:v>154</c:v>
                </c:pt>
                <c:pt idx="6">
                  <c:v>101</c:v>
                </c:pt>
                <c:pt idx="7">
                  <c:v>65</c:v>
                </c:pt>
                <c:pt idx="8">
                  <c:v>51</c:v>
                </c:pt>
                <c:pt idx="9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topLeftCell="A4" workbookViewId="0">
      <selection activeCell="C35" sqref="C35"/>
    </sheetView>
  </sheetViews>
  <sheetFormatPr baseColWidth="10" defaultColWidth="11.5703125" defaultRowHeight="15" x14ac:dyDescent="0.25"/>
  <cols>
    <col min="1" max="1" width="8.7109375" style="74" customWidth="1"/>
    <col min="2" max="4" width="11.5703125" style="74"/>
    <col min="5" max="5" width="11.5703125" style="74" customWidth="1"/>
    <col min="6" max="10" width="11.5703125" style="74"/>
    <col min="11" max="11" width="9.7109375" style="74" customWidth="1"/>
    <col min="12" max="12" width="0" style="74" hidden="1" customWidth="1"/>
    <col min="13" max="16384" width="11.5703125" style="74"/>
  </cols>
  <sheetData>
    <row r="1" spans="7:9" ht="19.5" x14ac:dyDescent="0.25">
      <c r="I1" s="75" t="s">
        <v>60</v>
      </c>
    </row>
    <row r="2" spans="7:9" ht="18.75" x14ac:dyDescent="0.25">
      <c r="I2" s="76" t="s">
        <v>61</v>
      </c>
    </row>
    <row r="15" spans="7:9" ht="31.5" x14ac:dyDescent="0.25">
      <c r="G15" s="77" t="s">
        <v>62</v>
      </c>
    </row>
    <row r="16" spans="7:9" ht="23.25" x14ac:dyDescent="0.25">
      <c r="G16" s="78" t="s">
        <v>175</v>
      </c>
    </row>
    <row r="28" spans="6:11" x14ac:dyDescent="0.25">
      <c r="G28" s="79"/>
      <c r="H28" s="79"/>
      <c r="I28" s="79"/>
      <c r="J28" s="79"/>
    </row>
    <row r="29" spans="6:11" ht="14.45" customHeight="1" x14ac:dyDescent="0.25">
      <c r="F29" s="79"/>
      <c r="G29" s="79"/>
      <c r="H29" s="79"/>
      <c r="I29" s="79"/>
      <c r="J29" s="79"/>
      <c r="K29" s="80" t="s">
        <v>63</v>
      </c>
    </row>
    <row r="31" spans="6:11" x14ac:dyDescent="0.25">
      <c r="K31" s="81"/>
    </row>
    <row r="33" spans="2:6" ht="15.75" x14ac:dyDescent="0.25">
      <c r="F33" s="82" t="s">
        <v>64</v>
      </c>
    </row>
    <row r="34" spans="2:6" ht="15.75" x14ac:dyDescent="0.25">
      <c r="F34" s="82"/>
    </row>
    <row r="35" spans="2:6" ht="15.75" x14ac:dyDescent="0.25">
      <c r="C35" s="96"/>
    </row>
    <row r="36" spans="2:6" s="85" customFormat="1" ht="15.75" x14ac:dyDescent="0.25">
      <c r="B36" s="83" t="s">
        <v>65</v>
      </c>
      <c r="C36" s="84" t="s">
        <v>66</v>
      </c>
    </row>
    <row r="37" spans="2:6" s="85" customFormat="1" ht="15.75" x14ac:dyDescent="0.25">
      <c r="B37" s="83" t="s">
        <v>67</v>
      </c>
      <c r="C37" s="83" t="s">
        <v>68</v>
      </c>
    </row>
    <row r="38" spans="2:6" s="85" customFormat="1" ht="15.75" x14ac:dyDescent="0.25">
      <c r="B38" s="86" t="s">
        <v>69</v>
      </c>
      <c r="C38" s="86" t="s">
        <v>70</v>
      </c>
    </row>
    <row r="39" spans="2:6" s="85" customFormat="1" ht="15.75" x14ac:dyDescent="0.25">
      <c r="B39" s="83" t="s">
        <v>71</v>
      </c>
      <c r="C39" s="83" t="s">
        <v>72</v>
      </c>
    </row>
    <row r="40" spans="2:6" s="85" customFormat="1" ht="15.75" x14ac:dyDescent="0.25">
      <c r="B40" s="83" t="s">
        <v>73</v>
      </c>
      <c r="C40" s="83" t="s">
        <v>74</v>
      </c>
    </row>
    <row r="41" spans="2:6" s="85" customFormat="1" ht="15.75" x14ac:dyDescent="0.25">
      <c r="B41" s="83" t="s">
        <v>75</v>
      </c>
      <c r="C41" s="83" t="s">
        <v>76</v>
      </c>
    </row>
    <row r="42" spans="2:6" s="85" customFormat="1" ht="15.75" x14ac:dyDescent="0.25">
      <c r="B42" s="86" t="s">
        <v>77</v>
      </c>
      <c r="C42" s="86" t="s">
        <v>78</v>
      </c>
    </row>
    <row r="43" spans="2:6" s="85" customFormat="1" ht="15.75" x14ac:dyDescent="0.25">
      <c r="B43" s="83" t="s">
        <v>79</v>
      </c>
      <c r="C43" s="83" t="s">
        <v>4</v>
      </c>
    </row>
    <row r="44" spans="2:6" s="85" customFormat="1" ht="15.75" x14ac:dyDescent="0.25">
      <c r="B44" s="83" t="s">
        <v>80</v>
      </c>
      <c r="C44" s="83" t="s">
        <v>6</v>
      </c>
    </row>
    <row r="45" spans="2:6" s="85" customFormat="1" ht="15.75" x14ac:dyDescent="0.25">
      <c r="B45" s="86" t="s">
        <v>81</v>
      </c>
      <c r="C45" s="86" t="s">
        <v>162</v>
      </c>
    </row>
    <row r="46" spans="2:6" s="85" customFormat="1" ht="15.75" x14ac:dyDescent="0.25">
      <c r="B46" s="83" t="s">
        <v>82</v>
      </c>
      <c r="C46" s="83" t="s">
        <v>83</v>
      </c>
    </row>
    <row r="47" spans="2:6" s="85" customFormat="1" ht="15.75" x14ac:dyDescent="0.25">
      <c r="B47" s="83" t="s">
        <v>84</v>
      </c>
      <c r="C47" s="83" t="s">
        <v>85</v>
      </c>
    </row>
    <row r="48" spans="2:6" s="85" customFormat="1" ht="15.75" x14ac:dyDescent="0.25">
      <c r="B48" s="86" t="s">
        <v>86</v>
      </c>
      <c r="C48" s="86" t="s">
        <v>87</v>
      </c>
    </row>
    <row r="49" spans="2:3" s="85" customFormat="1" ht="15.75" x14ac:dyDescent="0.25">
      <c r="B49" s="83" t="s">
        <v>88</v>
      </c>
      <c r="C49" s="83" t="s">
        <v>21</v>
      </c>
    </row>
    <row r="50" spans="2:3" s="85" customFormat="1" ht="15.75" x14ac:dyDescent="0.25">
      <c r="B50" s="86" t="s">
        <v>89</v>
      </c>
      <c r="C50" s="86" t="s">
        <v>90</v>
      </c>
    </row>
    <row r="51" spans="2:3" s="85" customFormat="1" ht="15.75" x14ac:dyDescent="0.25">
      <c r="B51" s="83" t="s">
        <v>91</v>
      </c>
      <c r="C51" s="83" t="s">
        <v>92</v>
      </c>
    </row>
    <row r="52" spans="2:3" s="85" customFormat="1" ht="15.75" x14ac:dyDescent="0.25">
      <c r="B52" s="86" t="s">
        <v>93</v>
      </c>
      <c r="C52" s="86" t="s">
        <v>94</v>
      </c>
    </row>
    <row r="53" spans="2:3" s="85" customFormat="1" ht="15.75" x14ac:dyDescent="0.25">
      <c r="B53" s="86" t="s">
        <v>95</v>
      </c>
      <c r="C53" s="86" t="s">
        <v>96</v>
      </c>
    </row>
    <row r="54" spans="2:3" s="85" customFormat="1" ht="15.75" x14ac:dyDescent="0.25">
      <c r="B54" s="86" t="s">
        <v>97</v>
      </c>
      <c r="C54" s="86" t="s">
        <v>98</v>
      </c>
    </row>
    <row r="55" spans="2:3" s="85" customFormat="1" ht="15.75" x14ac:dyDescent="0.25">
      <c r="B55" s="86" t="s">
        <v>99</v>
      </c>
      <c r="C55" s="86" t="s">
        <v>100</v>
      </c>
    </row>
    <row r="56" spans="2:3" s="85" customFormat="1" ht="15.75" x14ac:dyDescent="0.25">
      <c r="B56" s="83" t="s">
        <v>101</v>
      </c>
      <c r="C56" s="83" t="s">
        <v>102</v>
      </c>
    </row>
    <row r="57" spans="2:3" s="85" customFormat="1" ht="15.75" x14ac:dyDescent="0.25">
      <c r="B57" s="86" t="s">
        <v>103</v>
      </c>
      <c r="C57" s="86" t="s">
        <v>104</v>
      </c>
    </row>
    <row r="58" spans="2:3" s="85" customFormat="1" ht="15.75" x14ac:dyDescent="0.25">
      <c r="B58" s="83" t="s">
        <v>115</v>
      </c>
      <c r="C58" s="83" t="s">
        <v>158</v>
      </c>
    </row>
    <row r="59" spans="2:3" s="85" customFormat="1" ht="15.75" x14ac:dyDescent="0.25">
      <c r="B59" s="83" t="s">
        <v>116</v>
      </c>
      <c r="C59" s="83" t="s">
        <v>105</v>
      </c>
    </row>
    <row r="60" spans="2:3" s="85" customFormat="1" ht="15.75" x14ac:dyDescent="0.25">
      <c r="B60" s="83" t="s">
        <v>106</v>
      </c>
      <c r="C60" s="83" t="s">
        <v>107</v>
      </c>
    </row>
    <row r="61" spans="2:3" s="85" customFormat="1" ht="15.75" x14ac:dyDescent="0.25">
      <c r="B61" s="86" t="s">
        <v>108</v>
      </c>
      <c r="C61" s="86" t="s">
        <v>109</v>
      </c>
    </row>
    <row r="62" spans="2:3" s="85" customFormat="1" ht="15.75" x14ac:dyDescent="0.25">
      <c r="B62" s="86" t="s">
        <v>110</v>
      </c>
      <c r="C62" s="86" t="s">
        <v>111</v>
      </c>
    </row>
    <row r="63" spans="2:3" x14ac:dyDescent="0.25">
      <c r="B63" s="85"/>
    </row>
    <row r="64" spans="2:3" x14ac:dyDescent="0.25">
      <c r="B64" s="85"/>
    </row>
    <row r="65" spans="2:2" x14ac:dyDescent="0.25">
      <c r="B65" s="85"/>
    </row>
    <row r="66" spans="2:2" x14ac:dyDescent="0.25">
      <c r="B66" s="85"/>
    </row>
    <row r="67" spans="2:2" x14ac:dyDescent="0.25">
      <c r="B67" s="85"/>
    </row>
    <row r="68" spans="2:2" x14ac:dyDescent="0.25">
      <c r="B68" s="85"/>
    </row>
    <row r="69" spans="2:2" x14ac:dyDescent="0.25">
      <c r="B69" s="85"/>
    </row>
    <row r="70" spans="2:2" x14ac:dyDescent="0.25">
      <c r="B70" s="85"/>
    </row>
    <row r="71" spans="2:2" x14ac:dyDescent="0.25">
      <c r="B71" s="85"/>
    </row>
    <row r="72" spans="2:2" x14ac:dyDescent="0.25">
      <c r="B72" s="85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>
      <selection activeCell="I5" sqref="I5"/>
    </sheetView>
  </sheetViews>
  <sheetFormatPr baseColWidth="10" defaultColWidth="11.42578125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13" ht="22.5" customHeight="1" x14ac:dyDescent="0.35">
      <c r="D1" s="54" t="s">
        <v>26</v>
      </c>
    </row>
    <row r="4" spans="1:13" x14ac:dyDescent="0.25">
      <c r="F4" s="55"/>
      <c r="G4" s="55"/>
      <c r="I4" s="4" t="s">
        <v>177</v>
      </c>
    </row>
    <row r="6" spans="1:13" x14ac:dyDescent="0.25">
      <c r="A6" s="100" t="s">
        <v>28</v>
      </c>
      <c r="B6" s="101"/>
      <c r="C6" s="101"/>
      <c r="D6" s="97" t="s">
        <v>176</v>
      </c>
      <c r="E6" s="98"/>
      <c r="F6" s="97" t="s">
        <v>157</v>
      </c>
      <c r="G6" s="98"/>
      <c r="H6" s="99" t="s">
        <v>27</v>
      </c>
      <c r="I6" s="98"/>
    </row>
    <row r="7" spans="1:13" x14ac:dyDescent="0.25">
      <c r="A7" s="102"/>
      <c r="B7" s="102"/>
      <c r="C7" s="102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25">
      <c r="A8" s="103" t="s">
        <v>10</v>
      </c>
      <c r="B8" s="103" t="s">
        <v>11</v>
      </c>
      <c r="C8" s="57" t="s">
        <v>12</v>
      </c>
      <c r="D8" s="58">
        <f>Líquidos!B35</f>
        <v>14476764</v>
      </c>
      <c r="E8" s="58">
        <f>Líquidos!C35</f>
        <v>15902920</v>
      </c>
      <c r="F8" s="58">
        <f>Líquidos!D35</f>
        <v>111487324</v>
      </c>
      <c r="G8" s="58">
        <f>Líquidos!E35</f>
        <v>118369972</v>
      </c>
      <c r="H8" s="58">
        <f>G8-F8</f>
        <v>6882648</v>
      </c>
      <c r="I8" s="59">
        <f>((G8*100/F8)-100)</f>
        <v>6.173480314228371</v>
      </c>
    </row>
    <row r="9" spans="1:13" x14ac:dyDescent="0.25">
      <c r="A9" s="104"/>
      <c r="B9" s="105"/>
      <c r="C9" s="57" t="s">
        <v>13</v>
      </c>
      <c r="D9" s="58">
        <f>Sólidos!B35</f>
        <v>7873016</v>
      </c>
      <c r="E9" s="58">
        <f>Sólidos!C35</f>
        <v>9362808</v>
      </c>
      <c r="F9" s="58">
        <f>Sólidos!D35</f>
        <v>60739101</v>
      </c>
      <c r="G9" s="58">
        <f>Sólidos!E35</f>
        <v>64564631</v>
      </c>
      <c r="H9" s="58">
        <f t="shared" ref="H9:H19" si="0">G9-F9</f>
        <v>3825530</v>
      </c>
      <c r="I9" s="59">
        <f t="shared" ref="I9:I19" si="1">((G9*100/F9)-100)</f>
        <v>6.2982986857181231</v>
      </c>
    </row>
    <row r="10" spans="1:13" x14ac:dyDescent="0.25">
      <c r="A10" s="104"/>
      <c r="B10" s="103" t="s">
        <v>14</v>
      </c>
      <c r="C10" s="57" t="s">
        <v>15</v>
      </c>
      <c r="D10" s="58">
        <f>D12-D11</f>
        <v>5024505</v>
      </c>
      <c r="E10" s="58">
        <f t="shared" ref="E10:G10" si="2">E12-E11</f>
        <v>5522512</v>
      </c>
      <c r="F10" s="58">
        <f t="shared" si="2"/>
        <v>45409120</v>
      </c>
      <c r="G10" s="58">
        <f t="shared" si="2"/>
        <v>47849612</v>
      </c>
      <c r="H10" s="58">
        <f t="shared" si="0"/>
        <v>2440492</v>
      </c>
      <c r="I10" s="59">
        <f t="shared" si="1"/>
        <v>5.3744534137635753</v>
      </c>
    </row>
    <row r="11" spans="1:13" x14ac:dyDescent="0.25">
      <c r="A11" s="104"/>
      <c r="B11" s="104"/>
      <c r="C11" s="57" t="s">
        <v>16</v>
      </c>
      <c r="D11" s="58">
        <f>'Mercancías contenedores'!B35</f>
        <v>14370104</v>
      </c>
      <c r="E11" s="58">
        <f>'Mercancías contenedores'!C35</f>
        <v>16386591</v>
      </c>
      <c r="F11" s="58">
        <f>'Mercancías contenedores'!D35</f>
        <v>111622497</v>
      </c>
      <c r="G11" s="58">
        <f>'Mercancías contenedores'!E35</f>
        <v>118743274</v>
      </c>
      <c r="H11" s="58">
        <f t="shared" si="0"/>
        <v>7120777</v>
      </c>
      <c r="I11" s="59">
        <f t="shared" si="1"/>
        <v>6.3793385664898778</v>
      </c>
    </row>
    <row r="12" spans="1:13" x14ac:dyDescent="0.25">
      <c r="A12" s="105"/>
      <c r="B12" s="105"/>
      <c r="C12" s="57" t="s">
        <v>1</v>
      </c>
      <c r="D12" s="58">
        <f>'Mercancía general'!B35</f>
        <v>19394609</v>
      </c>
      <c r="E12" s="58">
        <f>'Mercancía general'!C35</f>
        <v>21909103</v>
      </c>
      <c r="F12" s="58">
        <f>'Mercancía general'!D35</f>
        <v>157031617</v>
      </c>
      <c r="G12" s="58">
        <f>'Mercancía general'!E35</f>
        <v>166592886</v>
      </c>
      <c r="H12" s="58">
        <f t="shared" si="0"/>
        <v>9561269</v>
      </c>
      <c r="I12" s="59">
        <f t="shared" si="1"/>
        <v>6.0887540882929301</v>
      </c>
    </row>
    <row r="13" spans="1:13" x14ac:dyDescent="0.25">
      <c r="A13" s="60"/>
      <c r="B13" s="60"/>
      <c r="C13" s="95" t="s">
        <v>1</v>
      </c>
      <c r="D13" s="61">
        <f>+D8+D9+D12</f>
        <v>41744389</v>
      </c>
      <c r="E13" s="61">
        <f t="shared" ref="E13:G13" si="3">+E8+E9+E12</f>
        <v>47174831</v>
      </c>
      <c r="F13" s="61">
        <f t="shared" si="3"/>
        <v>329258042</v>
      </c>
      <c r="G13" s="61">
        <f t="shared" si="3"/>
        <v>349527489</v>
      </c>
      <c r="H13" s="61">
        <f t="shared" si="0"/>
        <v>20269447</v>
      </c>
      <c r="I13" s="62">
        <f t="shared" si="1"/>
        <v>6.1560977757378481</v>
      </c>
    </row>
    <row r="14" spans="1:13" x14ac:dyDescent="0.25">
      <c r="A14" s="103" t="s">
        <v>3</v>
      </c>
      <c r="B14" s="63" t="s">
        <v>4</v>
      </c>
      <c r="C14" s="57" t="s">
        <v>5</v>
      </c>
      <c r="D14" s="58">
        <f>Pesca!B35</f>
        <v>21901</v>
      </c>
      <c r="E14" s="58">
        <f>Pesca!C35</f>
        <v>24867</v>
      </c>
      <c r="F14" s="58">
        <f>Pesca!D35</f>
        <v>154616</v>
      </c>
      <c r="G14" s="58">
        <f>Pesca!E35</f>
        <v>162941</v>
      </c>
      <c r="H14" s="58">
        <f>G14-F14</f>
        <v>8325</v>
      </c>
      <c r="I14" s="59">
        <f t="shared" si="1"/>
        <v>5.384306928131636</v>
      </c>
    </row>
    <row r="15" spans="1:13" x14ac:dyDescent="0.25">
      <c r="A15" s="104"/>
      <c r="B15" s="103" t="s">
        <v>6</v>
      </c>
      <c r="C15" s="72" t="s">
        <v>174</v>
      </c>
      <c r="D15" s="58">
        <f>'Avit. combustibles'!B35</f>
        <v>743979</v>
      </c>
      <c r="E15" s="58">
        <f>'Avit. combustibles'!C35</f>
        <v>670661</v>
      </c>
      <c r="F15" s="58">
        <f>'Avit. combustibles'!D35</f>
        <v>5619289</v>
      </c>
      <c r="G15" s="58">
        <f>'Avit. combustibles'!E35</f>
        <v>5097518</v>
      </c>
      <c r="H15" s="58">
        <f>G15-F15</f>
        <v>-521771</v>
      </c>
      <c r="I15" s="59">
        <f t="shared" si="1"/>
        <v>-9.28535620787612</v>
      </c>
      <c r="J15" s="64"/>
      <c r="K15" s="64"/>
      <c r="L15" s="64"/>
      <c r="M15" s="64"/>
    </row>
    <row r="16" spans="1:13" x14ac:dyDescent="0.25">
      <c r="A16" s="104"/>
      <c r="B16" s="105"/>
      <c r="C16" s="57" t="s">
        <v>7</v>
      </c>
      <c r="D16" s="58">
        <f>Avituallamiento!B35-'Resumen general'!D15</f>
        <v>198140</v>
      </c>
      <c r="E16" s="58">
        <f>Avituallamiento!C35-'Resumen general'!E15</f>
        <v>192891</v>
      </c>
      <c r="F16" s="58">
        <f>Avituallamiento!D35-'Resumen general'!F15</f>
        <v>1286078</v>
      </c>
      <c r="G16" s="58">
        <f>Avituallamiento!E35-'Resumen general'!G15</f>
        <v>1291787</v>
      </c>
      <c r="H16" s="58">
        <f>G16-F16</f>
        <v>5709</v>
      </c>
      <c r="I16" s="59">
        <f t="shared" si="1"/>
        <v>0.44390775676124861</v>
      </c>
    </row>
    <row r="17" spans="1:9" x14ac:dyDescent="0.25">
      <c r="A17" s="105"/>
      <c r="B17" s="63" t="s">
        <v>8</v>
      </c>
      <c r="C17" s="57" t="s">
        <v>9</v>
      </c>
      <c r="D17" s="58">
        <f>'Tráfico interior'!B35</f>
        <v>293243</v>
      </c>
      <c r="E17" s="58">
        <f>'Tráfico interior'!C35</f>
        <v>303566</v>
      </c>
      <c r="F17" s="58">
        <f>'Tráfico interior'!D35</f>
        <v>2304146</v>
      </c>
      <c r="G17" s="58">
        <f>'Tráfico interior'!E35</f>
        <v>1986241</v>
      </c>
      <c r="H17" s="58">
        <f t="shared" si="0"/>
        <v>-317905</v>
      </c>
      <c r="I17" s="59">
        <f t="shared" si="1"/>
        <v>-13.797085774946552</v>
      </c>
    </row>
    <row r="18" spans="1:9" x14ac:dyDescent="0.25">
      <c r="A18" s="65"/>
      <c r="B18" s="65"/>
      <c r="C18" s="95" t="s">
        <v>1</v>
      </c>
      <c r="D18" s="61">
        <f>+D14+D15+D16+D17</f>
        <v>1257263</v>
      </c>
      <c r="E18" s="61">
        <f t="shared" ref="E18:F18" si="4">+E14+E15+E16+E17</f>
        <v>1191985</v>
      </c>
      <c r="F18" s="61">
        <f t="shared" si="4"/>
        <v>9364129</v>
      </c>
      <c r="G18" s="61">
        <f>+G14+G15+G16+G17</f>
        <v>8538487</v>
      </c>
      <c r="H18" s="61">
        <f t="shared" si="0"/>
        <v>-825642</v>
      </c>
      <c r="I18" s="62">
        <f t="shared" si="1"/>
        <v>-8.8170720416175357</v>
      </c>
    </row>
    <row r="19" spans="1:9" x14ac:dyDescent="0.25">
      <c r="A19" s="66"/>
      <c r="B19" s="66"/>
      <c r="C19" s="71" t="s">
        <v>112</v>
      </c>
      <c r="D19" s="67">
        <f>+D13+D18</f>
        <v>43001652</v>
      </c>
      <c r="E19" s="67">
        <f t="shared" ref="E19:F19" si="5">+E13+E18</f>
        <v>48366816</v>
      </c>
      <c r="F19" s="67">
        <f t="shared" si="5"/>
        <v>338622171</v>
      </c>
      <c r="G19" s="67">
        <f>+G13+G18</f>
        <v>358065976</v>
      </c>
      <c r="H19" s="67">
        <f t="shared" si="0"/>
        <v>19443805</v>
      </c>
      <c r="I19" s="68">
        <f t="shared" si="1"/>
        <v>5.7420354203564585</v>
      </c>
    </row>
    <row r="20" spans="1:9" x14ac:dyDescent="0.25">
      <c r="A20" s="65"/>
      <c r="B20" s="65"/>
      <c r="I20" s="69"/>
    </row>
    <row r="21" spans="1:9" x14ac:dyDescent="0.25">
      <c r="A21" s="103" t="s">
        <v>17</v>
      </c>
      <c r="B21" s="103" t="s">
        <v>18</v>
      </c>
      <c r="C21" s="57" t="s">
        <v>19</v>
      </c>
      <c r="D21" s="58">
        <f>'Mercancías tránsito'!B35</f>
        <v>10558130</v>
      </c>
      <c r="E21" s="58">
        <f>'Mercancías tránsito'!C35</f>
        <v>12889702</v>
      </c>
      <c r="F21" s="58">
        <f>'Mercancías tránsito'!D35</f>
        <v>81584624</v>
      </c>
      <c r="G21" s="58">
        <f>'Mercancías tránsito'!E35</f>
        <v>89024024</v>
      </c>
      <c r="H21" s="58">
        <f>G21-F21</f>
        <v>7439400</v>
      </c>
      <c r="I21" s="59">
        <f t="shared" ref="I21:I36" si="6">((G21*100/F21)-100)</f>
        <v>9.118630000672681</v>
      </c>
    </row>
    <row r="22" spans="1:9" x14ac:dyDescent="0.25">
      <c r="A22" s="104"/>
      <c r="B22" s="105"/>
      <c r="C22" s="57" t="s">
        <v>20</v>
      </c>
      <c r="D22" s="58">
        <f>'Mercan. contene. tránsito'!B35</f>
        <v>8649922</v>
      </c>
      <c r="E22" s="58">
        <f>'Mercan. contene. tránsito'!C35</f>
        <v>10210479</v>
      </c>
      <c r="F22" s="58">
        <f>'Mercan. contene. tránsito'!D35</f>
        <v>65671332</v>
      </c>
      <c r="G22" s="58">
        <f>'Mercan. contene. tránsito'!E35</f>
        <v>70796627</v>
      </c>
      <c r="H22" s="58">
        <f>G22-F22</f>
        <v>5125295</v>
      </c>
      <c r="I22" s="59">
        <f t="shared" si="6"/>
        <v>7.8044632930545674</v>
      </c>
    </row>
    <row r="23" spans="1:9" x14ac:dyDescent="0.25">
      <c r="A23" s="104"/>
      <c r="B23" s="103" t="s">
        <v>21</v>
      </c>
      <c r="C23" s="57" t="s">
        <v>22</v>
      </c>
      <c r="D23" s="58">
        <f>'Ro-Ro'!B35</f>
        <v>4073622</v>
      </c>
      <c r="E23" s="58">
        <f>'Ro-Ro'!C35</f>
        <v>4528317</v>
      </c>
      <c r="F23" s="58">
        <f>'Ro-Ro'!D35</f>
        <v>36668365</v>
      </c>
      <c r="G23" s="58">
        <f>'Ro-Ro'!E35</f>
        <v>38614646</v>
      </c>
      <c r="H23" s="58">
        <f t="shared" ref="H23:H36" si="7">G23-F23</f>
        <v>1946281</v>
      </c>
      <c r="I23" s="59">
        <f t="shared" si="6"/>
        <v>5.3077932435765831</v>
      </c>
    </row>
    <row r="24" spans="1:9" x14ac:dyDescent="0.25">
      <c r="A24" s="104"/>
      <c r="B24" s="105"/>
      <c r="C24" s="72" t="s">
        <v>159</v>
      </c>
      <c r="D24" s="58">
        <f>'Ro-Ro remolques'!B35</f>
        <v>116638</v>
      </c>
      <c r="E24" s="58">
        <f>'Ro-Ro remolques'!C35</f>
        <v>114809</v>
      </c>
      <c r="F24" s="58">
        <f>'Ro-Ro remolques'!D35</f>
        <v>999678</v>
      </c>
      <c r="G24" s="58">
        <f>'Ro-Ro remolques'!E35</f>
        <v>936438</v>
      </c>
      <c r="H24" s="58">
        <f t="shared" si="7"/>
        <v>-63240</v>
      </c>
      <c r="I24" s="59">
        <f t="shared" ref="I24" si="8">((G24*100/F24)-100)</f>
        <v>-6.3260369839088213</v>
      </c>
    </row>
    <row r="25" spans="1:9" x14ac:dyDescent="0.25">
      <c r="A25" s="104"/>
      <c r="B25" s="107" t="s">
        <v>143</v>
      </c>
      <c r="C25" s="72" t="s">
        <v>142</v>
      </c>
      <c r="D25" s="58">
        <f>TEUS!B35</f>
        <v>1331199</v>
      </c>
      <c r="E25" s="58">
        <f>TEUS!C35</f>
        <v>1429746</v>
      </c>
      <c r="F25" s="58">
        <f>TEUS!D35</f>
        <v>10047592</v>
      </c>
      <c r="G25" s="58">
        <f>TEUS!E35</f>
        <v>10408478</v>
      </c>
      <c r="H25" s="58">
        <f t="shared" si="7"/>
        <v>360886</v>
      </c>
      <c r="I25" s="59">
        <f t="shared" si="6"/>
        <v>3.5917660669342411</v>
      </c>
    </row>
    <row r="26" spans="1:9" x14ac:dyDescent="0.25">
      <c r="A26" s="104"/>
      <c r="B26" s="104"/>
      <c r="C26" s="57" t="s">
        <v>144</v>
      </c>
      <c r="D26" s="58">
        <f>'TEUS tránsito'!B35</f>
        <v>707820</v>
      </c>
      <c r="E26" s="58">
        <f>'TEUS tránsito'!C35</f>
        <v>772147</v>
      </c>
      <c r="F26" s="58">
        <f>'TEUS tránsito'!D35</f>
        <v>5265290</v>
      </c>
      <c r="G26" s="58">
        <f>'TEUS tránsito'!E35</f>
        <v>5520994</v>
      </c>
      <c r="H26" s="58">
        <f t="shared" si="7"/>
        <v>255704</v>
      </c>
      <c r="I26" s="59">
        <f t="shared" si="6"/>
        <v>4.8564086688482462</v>
      </c>
    </row>
    <row r="27" spans="1:9" x14ac:dyDescent="0.25">
      <c r="A27" s="104"/>
      <c r="B27" s="104"/>
      <c r="C27" s="57" t="s">
        <v>145</v>
      </c>
      <c r="D27" s="58">
        <f>'TEUS nacional'!B35</f>
        <v>168037</v>
      </c>
      <c r="E27" s="58">
        <f>'TEUS nacional'!C35</f>
        <v>167876</v>
      </c>
      <c r="F27" s="58">
        <f>'TEUS nacional'!D35</f>
        <v>1268689</v>
      </c>
      <c r="G27" s="58">
        <f>'TEUS nacional'!E35</f>
        <v>1303190</v>
      </c>
      <c r="H27" s="58">
        <f t="shared" si="7"/>
        <v>34501</v>
      </c>
      <c r="I27" s="59">
        <f t="shared" si="6"/>
        <v>2.7194213869592971</v>
      </c>
    </row>
    <row r="28" spans="1:9" x14ac:dyDescent="0.25">
      <c r="A28" s="104"/>
      <c r="B28" s="104"/>
      <c r="C28" s="57" t="s">
        <v>146</v>
      </c>
      <c r="D28" s="58">
        <f>'TEUS exterior'!B35</f>
        <v>455344</v>
      </c>
      <c r="E28" s="58">
        <f>'TEUS exterior'!C35</f>
        <v>489583</v>
      </c>
      <c r="F28" s="58">
        <f>'TEUS exterior'!D35</f>
        <v>3513608</v>
      </c>
      <c r="G28" s="58">
        <f>'TEUS exterior'!E35</f>
        <v>3584055</v>
      </c>
      <c r="H28" s="58">
        <f t="shared" si="7"/>
        <v>70447</v>
      </c>
      <c r="I28" s="59">
        <f t="shared" si="6"/>
        <v>2.0049760815662978</v>
      </c>
    </row>
    <row r="29" spans="1:9" x14ac:dyDescent="0.25">
      <c r="A29" s="104"/>
      <c r="B29" s="105"/>
      <c r="C29" s="57" t="s">
        <v>147</v>
      </c>
      <c r="D29" s="58">
        <f>'TEUS nacional y exterior'!B35</f>
        <v>623380</v>
      </c>
      <c r="E29" s="58">
        <f>'TEUS nacional y exterior'!C35</f>
        <v>657599</v>
      </c>
      <c r="F29" s="58">
        <f>'TEUS nacional y exterior'!D35</f>
        <v>4782302</v>
      </c>
      <c r="G29" s="58">
        <f>'TEUS nacional y exterior'!E35</f>
        <v>4887484</v>
      </c>
      <c r="H29" s="58">
        <f t="shared" si="7"/>
        <v>105182</v>
      </c>
      <c r="I29" s="59">
        <f t="shared" si="6"/>
        <v>2.1994010415904341</v>
      </c>
    </row>
    <row r="30" spans="1:9" x14ac:dyDescent="0.25">
      <c r="A30" s="104"/>
      <c r="B30" s="103" t="s">
        <v>23</v>
      </c>
      <c r="C30" s="72" t="s">
        <v>149</v>
      </c>
      <c r="D30" s="58">
        <f>'Pasajeros total'!B35</f>
        <v>5159592</v>
      </c>
      <c r="E30" s="58">
        <f>'Pasajeros total'!C35</f>
        <v>5297237</v>
      </c>
      <c r="F30" s="58">
        <f>'Pasajeros total'!D35</f>
        <v>22361075</v>
      </c>
      <c r="G30" s="58">
        <f>'Pasajeros total'!E35</f>
        <v>22852272</v>
      </c>
      <c r="H30" s="58">
        <f t="shared" si="7"/>
        <v>491197</v>
      </c>
      <c r="I30" s="59">
        <f t="shared" si="6"/>
        <v>2.1966609387071117</v>
      </c>
    </row>
    <row r="31" spans="1:9" x14ac:dyDescent="0.25">
      <c r="A31" s="104"/>
      <c r="B31" s="105"/>
      <c r="C31" s="72" t="s">
        <v>148</v>
      </c>
      <c r="D31" s="58">
        <f>'Pasajeros crucero'!B35</f>
        <v>914585</v>
      </c>
      <c r="E31" s="58">
        <f>'Pasajeros crucero'!C35</f>
        <v>935330</v>
      </c>
      <c r="F31" s="58">
        <f>'Pasajeros crucero'!D35</f>
        <v>5346490</v>
      </c>
      <c r="G31" s="58">
        <f>'Pasajeros crucero'!E35</f>
        <v>5382675</v>
      </c>
      <c r="H31" s="58">
        <f t="shared" si="7"/>
        <v>36185</v>
      </c>
      <c r="I31" s="59">
        <f t="shared" si="6"/>
        <v>0.6767991710449337</v>
      </c>
    </row>
    <row r="32" spans="1:9" x14ac:dyDescent="0.25">
      <c r="A32" s="104"/>
      <c r="B32" s="107" t="s">
        <v>160</v>
      </c>
      <c r="C32" s="57" t="s">
        <v>150</v>
      </c>
      <c r="D32" s="58">
        <f>'Automóviles régimen pasaje'!B35</f>
        <v>866299</v>
      </c>
      <c r="E32" s="58">
        <f>'Automóviles régimen pasaje'!C35</f>
        <v>925215</v>
      </c>
      <c r="F32" s="58">
        <f>'Automóviles régimen pasaje'!D35</f>
        <v>3349082</v>
      </c>
      <c r="G32" s="58">
        <f>'Automóviles régimen pasaje'!E35</f>
        <v>3537063</v>
      </c>
      <c r="H32" s="58">
        <f t="shared" si="7"/>
        <v>187981</v>
      </c>
      <c r="I32" s="59">
        <f t="shared" si="6"/>
        <v>5.6129112395575902</v>
      </c>
    </row>
    <row r="33" spans="1:9" x14ac:dyDescent="0.25">
      <c r="A33" s="104"/>
      <c r="B33" s="105"/>
      <c r="C33" s="72" t="s">
        <v>120</v>
      </c>
      <c r="D33" s="58">
        <f>'Automóviles régimen mercancía'!B35</f>
        <v>167587</v>
      </c>
      <c r="E33" s="58">
        <f>'Automóviles régimen mercancía'!C35</f>
        <v>162552</v>
      </c>
      <c r="F33" s="58">
        <f>'Automóviles régimen mercancía'!D35</f>
        <v>2297059</v>
      </c>
      <c r="G33" s="58">
        <f>'Automóviles régimen mercancía'!E35</f>
        <v>2240965</v>
      </c>
      <c r="H33" s="58">
        <f t="shared" si="7"/>
        <v>-56094</v>
      </c>
      <c r="I33" s="59">
        <f t="shared" ref="I33" si="9">((G33*100/F33)-100)</f>
        <v>-2.4419921299365797</v>
      </c>
    </row>
    <row r="34" spans="1:9" x14ac:dyDescent="0.25">
      <c r="A34" s="104"/>
      <c r="B34" s="103" t="s">
        <v>24</v>
      </c>
      <c r="C34" s="57" t="s">
        <v>151</v>
      </c>
      <c r="D34" s="58">
        <f>'Buques número'!B35</f>
        <v>15664</v>
      </c>
      <c r="E34" s="58">
        <f>'Buques número'!C35</f>
        <v>16202</v>
      </c>
      <c r="F34" s="58">
        <f>'Buques número'!D35</f>
        <v>101605</v>
      </c>
      <c r="G34" s="58">
        <f>'Buques número'!E35</f>
        <v>104380</v>
      </c>
      <c r="H34" s="58">
        <f t="shared" si="7"/>
        <v>2775</v>
      </c>
      <c r="I34" s="59">
        <f t="shared" si="6"/>
        <v>2.7311648048816437</v>
      </c>
    </row>
    <row r="35" spans="1:9" x14ac:dyDescent="0.25">
      <c r="A35" s="104"/>
      <c r="B35" s="104"/>
      <c r="C35" s="57" t="s">
        <v>25</v>
      </c>
      <c r="D35" s="58">
        <f>'Buques GT'!B35</f>
        <v>199981572</v>
      </c>
      <c r="E35" s="58">
        <f>'Buques GT'!C35</f>
        <v>199950362</v>
      </c>
      <c r="F35" s="58">
        <f>'Buques GT'!D35</f>
        <v>1439072152</v>
      </c>
      <c r="G35" s="58">
        <f>'Buques GT'!E35</f>
        <v>1440745704</v>
      </c>
      <c r="H35" s="58">
        <f t="shared" si="7"/>
        <v>1673552</v>
      </c>
      <c r="I35" s="59">
        <f t="shared" si="6"/>
        <v>0.11629382152062817</v>
      </c>
    </row>
    <row r="36" spans="1:9" x14ac:dyDescent="0.25">
      <c r="A36" s="106"/>
      <c r="B36" s="108"/>
      <c r="C36" s="57" t="s">
        <v>152</v>
      </c>
      <c r="D36" s="58">
        <f>Cruceros!B35</f>
        <v>316</v>
      </c>
      <c r="E36" s="58">
        <f>Cruceros!C35</f>
        <v>338</v>
      </c>
      <c r="F36" s="58">
        <f>Cruceros!D35</f>
        <v>2273</v>
      </c>
      <c r="G36" s="58">
        <f>Cruceros!E35</f>
        <v>2379</v>
      </c>
      <c r="H36" s="58">
        <f t="shared" si="7"/>
        <v>106</v>
      </c>
      <c r="I36" s="59">
        <f t="shared" si="6"/>
        <v>4.6634403871535426</v>
      </c>
    </row>
    <row r="37" spans="1:9" x14ac:dyDescent="0.25">
      <c r="A37" s="73" t="s">
        <v>113</v>
      </c>
    </row>
    <row r="38" spans="1:9" x14ac:dyDescent="0.25">
      <c r="A38" s="73" t="s">
        <v>114</v>
      </c>
    </row>
    <row r="39" spans="1:9" x14ac:dyDescent="0.25">
      <c r="A39" s="70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0">
        <v>1323182</v>
      </c>
      <c r="C7" s="20">
        <v>1353925</v>
      </c>
      <c r="D7" s="20">
        <v>9121448</v>
      </c>
      <c r="E7" s="20">
        <v>9750338</v>
      </c>
      <c r="F7" s="11">
        <f>((E7*100)/D7)-100</f>
        <v>6.8946290106570842</v>
      </c>
      <c r="G7" s="1"/>
      <c r="H7" s="1"/>
      <c r="I7" s="1"/>
    </row>
    <row r="8" spans="1:12" x14ac:dyDescent="0.25">
      <c r="A8" s="12" t="s">
        <v>31</v>
      </c>
      <c r="B8" s="21">
        <v>296227</v>
      </c>
      <c r="C8" s="21">
        <v>193806</v>
      </c>
      <c r="D8" s="21">
        <v>2346616</v>
      </c>
      <c r="E8" s="21">
        <v>2297986</v>
      </c>
      <c r="F8" s="14">
        <f t="shared" ref="F8:F35" si="0">((E8*100)/D8)-100</f>
        <v>-2.0723458801951438</v>
      </c>
      <c r="G8" s="1"/>
      <c r="H8" s="1"/>
      <c r="I8" s="1"/>
    </row>
    <row r="9" spans="1:12" x14ac:dyDescent="0.25">
      <c r="A9" s="9" t="s">
        <v>164</v>
      </c>
      <c r="B9" s="20">
        <v>299027</v>
      </c>
      <c r="C9" s="20">
        <v>680387</v>
      </c>
      <c r="D9" s="20">
        <v>3721226</v>
      </c>
      <c r="E9" s="20">
        <v>4166852</v>
      </c>
      <c r="F9" s="11">
        <f t="shared" si="0"/>
        <v>11.975246867564621</v>
      </c>
      <c r="G9" s="1"/>
      <c r="H9" s="1"/>
      <c r="I9" s="1"/>
    </row>
    <row r="10" spans="1:12" x14ac:dyDescent="0.25">
      <c r="A10" s="12" t="s">
        <v>166</v>
      </c>
      <c r="B10" s="21">
        <v>337022</v>
      </c>
      <c r="C10" s="21">
        <v>324786</v>
      </c>
      <c r="D10" s="21">
        <v>3021030</v>
      </c>
      <c r="E10" s="21">
        <v>3124407</v>
      </c>
      <c r="F10" s="14">
        <f t="shared" si="0"/>
        <v>3.4219123941172427</v>
      </c>
      <c r="G10" s="1"/>
      <c r="H10" s="1"/>
      <c r="I10" s="1"/>
    </row>
    <row r="11" spans="1:12" x14ac:dyDescent="0.25">
      <c r="A11" s="9" t="s">
        <v>167</v>
      </c>
      <c r="B11" s="20">
        <v>8599981</v>
      </c>
      <c r="C11" s="20">
        <v>9068950</v>
      </c>
      <c r="D11" s="20">
        <v>69284339</v>
      </c>
      <c r="E11" s="20">
        <v>66401767</v>
      </c>
      <c r="F11" s="11">
        <f t="shared" si="0"/>
        <v>-4.1604957795729263</v>
      </c>
      <c r="G11" s="1"/>
      <c r="H11" s="1"/>
      <c r="I11" s="1"/>
    </row>
    <row r="12" spans="1:12" x14ac:dyDescent="0.25">
      <c r="A12" s="12" t="s">
        <v>168</v>
      </c>
      <c r="B12" s="21">
        <v>340926</v>
      </c>
      <c r="C12" s="21">
        <v>461795</v>
      </c>
      <c r="D12" s="21">
        <v>2597285</v>
      </c>
      <c r="E12" s="21">
        <v>2717871</v>
      </c>
      <c r="F12" s="14">
        <f t="shared" si="0"/>
        <v>4.6427712014661466</v>
      </c>
      <c r="G12" s="1"/>
      <c r="H12" s="1"/>
      <c r="I12" s="1"/>
    </row>
    <row r="13" spans="1:12" x14ac:dyDescent="0.25">
      <c r="A13" s="9" t="s">
        <v>32</v>
      </c>
      <c r="B13" s="20">
        <v>1395394</v>
      </c>
      <c r="C13" s="20">
        <v>1534705</v>
      </c>
      <c r="D13" s="20">
        <v>10266102</v>
      </c>
      <c r="E13" s="20">
        <v>11053026</v>
      </c>
      <c r="F13" s="11">
        <f t="shared" si="0"/>
        <v>7.6652657454601609</v>
      </c>
      <c r="G13" s="1"/>
      <c r="H13" s="1"/>
      <c r="I13" s="1"/>
    </row>
    <row r="14" spans="1:12" x14ac:dyDescent="0.25">
      <c r="A14" s="12" t="s">
        <v>33</v>
      </c>
      <c r="B14" s="21">
        <v>4092473</v>
      </c>
      <c r="C14" s="21">
        <v>5564114</v>
      </c>
      <c r="D14" s="21">
        <v>33168132</v>
      </c>
      <c r="E14" s="21">
        <v>40275021</v>
      </c>
      <c r="F14" s="14">
        <f t="shared" si="0"/>
        <v>21.426859372122621</v>
      </c>
      <c r="G14" s="1"/>
      <c r="H14" s="1"/>
      <c r="I14" s="1"/>
    </row>
    <row r="15" spans="1:12" x14ac:dyDescent="0.25">
      <c r="A15" s="9" t="s">
        <v>34</v>
      </c>
      <c r="B15" s="20">
        <v>2614073</v>
      </c>
      <c r="C15" s="20">
        <v>2917990</v>
      </c>
      <c r="D15" s="20">
        <v>20330368</v>
      </c>
      <c r="E15" s="20">
        <v>22257445</v>
      </c>
      <c r="F15" s="11">
        <f t="shared" si="0"/>
        <v>9.4788102212414458</v>
      </c>
      <c r="G15" s="1"/>
      <c r="H15" s="1"/>
      <c r="I15" s="1"/>
    </row>
    <row r="16" spans="1:12" x14ac:dyDescent="0.25">
      <c r="A16" s="12" t="s">
        <v>35</v>
      </c>
      <c r="B16" s="21">
        <v>2922143</v>
      </c>
      <c r="C16" s="21">
        <v>3201933</v>
      </c>
      <c r="D16" s="21">
        <v>20691290</v>
      </c>
      <c r="E16" s="21">
        <v>22890761</v>
      </c>
      <c r="F16" s="14">
        <f t="shared" si="0"/>
        <v>10.629936557846321</v>
      </c>
      <c r="G16" s="1"/>
      <c r="H16" s="1"/>
      <c r="I16" s="1"/>
    </row>
    <row r="17" spans="1:9" x14ac:dyDescent="0.25">
      <c r="A17" s="9" t="s">
        <v>169</v>
      </c>
      <c r="B17" s="20">
        <v>1523627</v>
      </c>
      <c r="C17" s="20">
        <v>1608942</v>
      </c>
      <c r="D17" s="20">
        <v>11299211</v>
      </c>
      <c r="E17" s="20">
        <v>12444764</v>
      </c>
      <c r="F17" s="11">
        <f t="shared" si="0"/>
        <v>10.138345057898292</v>
      </c>
      <c r="G17" s="1"/>
      <c r="H17" s="1"/>
      <c r="I17" s="1"/>
    </row>
    <row r="18" spans="1:9" x14ac:dyDescent="0.25">
      <c r="A18" s="12" t="s">
        <v>36</v>
      </c>
      <c r="B18" s="21">
        <v>197591</v>
      </c>
      <c r="C18" s="21">
        <v>216848</v>
      </c>
      <c r="D18" s="21">
        <v>1657767</v>
      </c>
      <c r="E18" s="21">
        <v>1655842</v>
      </c>
      <c r="F18" s="14">
        <f t="shared" si="0"/>
        <v>-0.11612005788509805</v>
      </c>
      <c r="G18" s="1"/>
      <c r="H18" s="1"/>
      <c r="I18" s="1"/>
    </row>
    <row r="19" spans="1:9" x14ac:dyDescent="0.25">
      <c r="A19" s="9" t="s">
        <v>37</v>
      </c>
      <c r="B19" s="20">
        <v>925767</v>
      </c>
      <c r="C19" s="20">
        <v>1323888</v>
      </c>
      <c r="D19" s="20">
        <v>8078874</v>
      </c>
      <c r="E19" s="20">
        <v>8947542</v>
      </c>
      <c r="F19" s="11">
        <f t="shared" si="0"/>
        <v>10.75233999193452</v>
      </c>
      <c r="G19" s="1"/>
      <c r="H19" s="1"/>
      <c r="I19" s="1"/>
    </row>
    <row r="20" spans="1:9" x14ac:dyDescent="0.25">
      <c r="A20" s="12" t="s">
        <v>170</v>
      </c>
      <c r="B20" s="21">
        <v>1730460</v>
      </c>
      <c r="C20" s="21">
        <v>1680620</v>
      </c>
      <c r="D20" s="21">
        <v>13524090</v>
      </c>
      <c r="E20" s="21">
        <v>14438452</v>
      </c>
      <c r="F20" s="14">
        <f t="shared" si="0"/>
        <v>6.7609872457222622</v>
      </c>
      <c r="G20" s="1"/>
      <c r="H20" s="1"/>
      <c r="I20" s="1"/>
    </row>
    <row r="21" spans="1:9" x14ac:dyDescent="0.25">
      <c r="A21" s="9" t="s">
        <v>38</v>
      </c>
      <c r="B21" s="20">
        <v>2503121</v>
      </c>
      <c r="C21" s="20">
        <v>2936492</v>
      </c>
      <c r="D21" s="20">
        <v>20579514</v>
      </c>
      <c r="E21" s="20">
        <v>21032248</v>
      </c>
      <c r="F21" s="11">
        <f t="shared" si="0"/>
        <v>2.1999256153473823</v>
      </c>
      <c r="G21" s="1"/>
      <c r="H21" s="1"/>
      <c r="I21" s="1"/>
    </row>
    <row r="22" spans="1:9" x14ac:dyDescent="0.25">
      <c r="A22" s="12" t="s">
        <v>59</v>
      </c>
      <c r="B22" s="21">
        <v>1845817</v>
      </c>
      <c r="C22" s="21">
        <v>2449319</v>
      </c>
      <c r="D22" s="21">
        <v>15021833</v>
      </c>
      <c r="E22" s="21">
        <v>17353542</v>
      </c>
      <c r="F22" s="14">
        <f t="shared" si="0"/>
        <v>15.52213368368561</v>
      </c>
      <c r="G22" s="1"/>
      <c r="H22" s="1"/>
      <c r="I22" s="1"/>
    </row>
    <row r="23" spans="1:9" x14ac:dyDescent="0.25">
      <c r="A23" s="9" t="s">
        <v>171</v>
      </c>
      <c r="B23" s="20">
        <v>296158</v>
      </c>
      <c r="C23" s="20">
        <v>216087</v>
      </c>
      <c r="D23" s="20">
        <v>1957796</v>
      </c>
      <c r="E23" s="20">
        <v>1804666</v>
      </c>
      <c r="F23" s="11">
        <f t="shared" si="0"/>
        <v>-7.8215503556039607</v>
      </c>
      <c r="G23" s="1"/>
      <c r="H23" s="1"/>
      <c r="I23" s="1"/>
    </row>
    <row r="24" spans="1:9" x14ac:dyDescent="0.25">
      <c r="A24" s="12" t="s">
        <v>173</v>
      </c>
      <c r="B24" s="21">
        <v>188111</v>
      </c>
      <c r="C24" s="21">
        <v>243914</v>
      </c>
      <c r="D24" s="21">
        <v>1438150</v>
      </c>
      <c r="E24" s="21">
        <v>1610870</v>
      </c>
      <c r="F24" s="14">
        <f t="shared" si="0"/>
        <v>12.009873796196501</v>
      </c>
      <c r="G24" s="1"/>
      <c r="H24" s="1"/>
      <c r="I24" s="1"/>
    </row>
    <row r="25" spans="1:9" x14ac:dyDescent="0.25">
      <c r="A25" s="9" t="s">
        <v>39</v>
      </c>
      <c r="B25" s="20">
        <v>96980</v>
      </c>
      <c r="C25" s="20">
        <v>105853</v>
      </c>
      <c r="D25" s="20">
        <v>764079</v>
      </c>
      <c r="E25" s="20">
        <v>806030</v>
      </c>
      <c r="F25" s="11">
        <f t="shared" si="0"/>
        <v>5.4904008616910005</v>
      </c>
      <c r="G25" s="1"/>
      <c r="H25" s="1"/>
      <c r="I25" s="1"/>
    </row>
    <row r="26" spans="1:9" x14ac:dyDescent="0.25">
      <c r="A26" s="12" t="s">
        <v>40</v>
      </c>
      <c r="B26" s="21">
        <v>188455</v>
      </c>
      <c r="C26" s="21">
        <v>165241</v>
      </c>
      <c r="D26" s="21">
        <v>1408239</v>
      </c>
      <c r="E26" s="21">
        <v>1538521</v>
      </c>
      <c r="F26" s="14">
        <f t="shared" si="0"/>
        <v>9.2514125798248728</v>
      </c>
      <c r="G26" s="1"/>
      <c r="H26" s="1"/>
      <c r="I26" s="1"/>
    </row>
    <row r="27" spans="1:9" x14ac:dyDescent="0.25">
      <c r="A27" s="9" t="s">
        <v>41</v>
      </c>
      <c r="B27" s="20">
        <v>245958</v>
      </c>
      <c r="C27" s="20">
        <v>202696</v>
      </c>
      <c r="D27" s="20">
        <v>2357467</v>
      </c>
      <c r="E27" s="20">
        <v>1850729</v>
      </c>
      <c r="F27" s="11">
        <f t="shared" si="0"/>
        <v>-21.495019866661977</v>
      </c>
      <c r="G27" s="1"/>
      <c r="H27" s="1"/>
      <c r="I27" s="1"/>
    </row>
    <row r="28" spans="1:9" x14ac:dyDescent="0.25">
      <c r="A28" s="12" t="s">
        <v>42</v>
      </c>
      <c r="B28" s="21">
        <v>1130757</v>
      </c>
      <c r="C28" s="21">
        <v>1144712</v>
      </c>
      <c r="D28" s="21">
        <v>8970535</v>
      </c>
      <c r="E28" s="21">
        <v>8730796</v>
      </c>
      <c r="F28" s="14">
        <f t="shared" si="0"/>
        <v>-2.6725161877190118</v>
      </c>
      <c r="G28" s="1"/>
      <c r="H28" s="1"/>
      <c r="I28" s="1"/>
    </row>
    <row r="29" spans="1:9" x14ac:dyDescent="0.25">
      <c r="A29" s="9" t="s">
        <v>43</v>
      </c>
      <c r="B29" s="20">
        <v>373109</v>
      </c>
      <c r="C29" s="20">
        <v>560398</v>
      </c>
      <c r="D29" s="20">
        <v>3066534</v>
      </c>
      <c r="E29" s="20">
        <v>3557460</v>
      </c>
      <c r="F29" s="11">
        <f t="shared" si="0"/>
        <v>16.009149091449828</v>
      </c>
      <c r="G29" s="1"/>
      <c r="H29" s="1"/>
      <c r="I29" s="1"/>
    </row>
    <row r="30" spans="1:9" x14ac:dyDescent="0.25">
      <c r="A30" s="12" t="s">
        <v>44</v>
      </c>
      <c r="B30" s="21">
        <v>439847</v>
      </c>
      <c r="C30" s="21">
        <v>425050</v>
      </c>
      <c r="D30" s="21">
        <v>3175223</v>
      </c>
      <c r="E30" s="21">
        <v>2809477</v>
      </c>
      <c r="F30" s="14">
        <f t="shared" si="0"/>
        <v>-11.518750021652025</v>
      </c>
      <c r="G30" s="1"/>
      <c r="H30" s="1"/>
      <c r="I30" s="1"/>
    </row>
    <row r="31" spans="1:9" x14ac:dyDescent="0.25">
      <c r="A31" s="9" t="s">
        <v>45</v>
      </c>
      <c r="B31" s="20">
        <v>2858746</v>
      </c>
      <c r="C31" s="20">
        <v>3016726</v>
      </c>
      <c r="D31" s="20">
        <v>19544214</v>
      </c>
      <c r="E31" s="20">
        <v>21812287</v>
      </c>
      <c r="F31" s="11">
        <f t="shared" si="0"/>
        <v>11.6048309745278</v>
      </c>
      <c r="G31" s="1"/>
      <c r="H31" s="1"/>
      <c r="I31" s="1"/>
    </row>
    <row r="32" spans="1:9" x14ac:dyDescent="0.25">
      <c r="A32" s="12" t="s">
        <v>46</v>
      </c>
      <c r="B32" s="21">
        <v>5863572</v>
      </c>
      <c r="C32" s="21">
        <v>6302915</v>
      </c>
      <c r="D32" s="21">
        <v>47711131</v>
      </c>
      <c r="E32" s="21">
        <v>49183105</v>
      </c>
      <c r="F32" s="14">
        <f t="shared" si="0"/>
        <v>3.0851794311897578</v>
      </c>
      <c r="G32" s="1"/>
      <c r="H32" s="1"/>
      <c r="I32" s="1"/>
    </row>
    <row r="33" spans="1:9" x14ac:dyDescent="0.25">
      <c r="A33" s="9" t="s">
        <v>47</v>
      </c>
      <c r="B33" s="20">
        <v>288732</v>
      </c>
      <c r="C33" s="20">
        <v>320481</v>
      </c>
      <c r="D33" s="20">
        <v>2786650</v>
      </c>
      <c r="E33" s="20">
        <v>2756273</v>
      </c>
      <c r="F33" s="11">
        <f t="shared" si="0"/>
        <v>-1.0900902517359583</v>
      </c>
      <c r="G33" s="1"/>
      <c r="H33" s="1"/>
      <c r="I33" s="1"/>
    </row>
    <row r="34" spans="1:9" x14ac:dyDescent="0.25">
      <c r="A34" s="12" t="s">
        <v>172</v>
      </c>
      <c r="B34" s="21">
        <v>88070</v>
      </c>
      <c r="C34" s="21">
        <v>144243</v>
      </c>
      <c r="D34" s="21">
        <v>740393</v>
      </c>
      <c r="E34" s="21">
        <v>797898</v>
      </c>
      <c r="F34" s="14">
        <f t="shared" si="0"/>
        <v>7.7668211341814413</v>
      </c>
      <c r="G34" s="1"/>
      <c r="H34" s="1"/>
      <c r="I34" s="1"/>
    </row>
    <row r="35" spans="1:9" x14ac:dyDescent="0.25">
      <c r="A35" s="15" t="s">
        <v>48</v>
      </c>
      <c r="B35" s="16">
        <f>SUM(B7:B34)</f>
        <v>43005326</v>
      </c>
      <c r="C35" s="16">
        <f t="shared" ref="C35:E35" si="1">SUM(C7:C34)</f>
        <v>48366816</v>
      </c>
      <c r="D35" s="16">
        <f t="shared" si="1"/>
        <v>338629536</v>
      </c>
      <c r="E35" s="16">
        <f t="shared" si="1"/>
        <v>358065976</v>
      </c>
      <c r="F35" s="17">
        <f t="shared" si="0"/>
        <v>5.7397355911682837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9750338</v>
      </c>
      <c r="C39" s="51">
        <f t="shared" si="3"/>
        <v>9121448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66401767</v>
      </c>
      <c r="G39" s="50">
        <f>LOOKUP(E39,$A$39:$A$66,$C$39:$C$66)</f>
        <v>69284339</v>
      </c>
    </row>
    <row r="40" spans="1:9" x14ac:dyDescent="0.25">
      <c r="A40" s="50" t="str">
        <f t="shared" si="4"/>
        <v>ALICANTE</v>
      </c>
      <c r="B40" s="51">
        <f t="shared" si="2"/>
        <v>2297986</v>
      </c>
      <c r="C40" s="51">
        <f t="shared" si="3"/>
        <v>2346616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49183105</v>
      </c>
      <c r="G40" s="50">
        <f t="shared" ref="G40:G66" si="8">LOOKUP(E40,$A$39:$A$66,$C$39:$C$66)</f>
        <v>47711131</v>
      </c>
    </row>
    <row r="41" spans="1:9" x14ac:dyDescent="0.25">
      <c r="A41" s="50" t="str">
        <f t="shared" si="4"/>
        <v>ALMERÍA</v>
      </c>
      <c r="B41" s="51">
        <f t="shared" si="2"/>
        <v>4166852</v>
      </c>
      <c r="C41" s="51">
        <f t="shared" si="3"/>
        <v>3721226</v>
      </c>
      <c r="D41" s="51">
        <f t="shared" si="6"/>
        <v>15</v>
      </c>
      <c r="E41" s="50" t="str">
        <f t="shared" si="5"/>
        <v>BARCELONA</v>
      </c>
      <c r="F41" s="50">
        <f t="shared" si="7"/>
        <v>40275021</v>
      </c>
      <c r="G41" s="50">
        <f t="shared" si="8"/>
        <v>33168132</v>
      </c>
    </row>
    <row r="42" spans="1:9" x14ac:dyDescent="0.25">
      <c r="A42" s="50" t="str">
        <f t="shared" si="4"/>
        <v>AVILÉS</v>
      </c>
      <c r="B42" s="51">
        <f t="shared" si="2"/>
        <v>3124407</v>
      </c>
      <c r="C42" s="51">
        <f t="shared" si="3"/>
        <v>3021030</v>
      </c>
      <c r="D42" s="51">
        <f t="shared" si="6"/>
        <v>17</v>
      </c>
      <c r="E42" s="50" t="str">
        <f t="shared" si="5"/>
        <v>CARTAGENA</v>
      </c>
      <c r="F42" s="50">
        <f t="shared" si="7"/>
        <v>22890761</v>
      </c>
      <c r="G42" s="50">
        <f t="shared" si="8"/>
        <v>20691290</v>
      </c>
    </row>
    <row r="43" spans="1:9" x14ac:dyDescent="0.25">
      <c r="A43" s="50" t="str">
        <f t="shared" si="4"/>
        <v>BAHÍA DE ALGECIRAS</v>
      </c>
      <c r="B43" s="51">
        <f t="shared" si="2"/>
        <v>66401767</v>
      </c>
      <c r="C43" s="51">
        <f t="shared" si="3"/>
        <v>69284339</v>
      </c>
      <c r="D43" s="51">
        <f t="shared" si="6"/>
        <v>1</v>
      </c>
      <c r="E43" s="50" t="str">
        <f t="shared" si="5"/>
        <v>BILBAO</v>
      </c>
      <c r="F43" s="50">
        <f t="shared" si="7"/>
        <v>22257445</v>
      </c>
      <c r="G43" s="50">
        <f t="shared" si="8"/>
        <v>20330368</v>
      </c>
    </row>
    <row r="44" spans="1:9" x14ac:dyDescent="0.25">
      <c r="A44" s="50" t="str">
        <f t="shared" si="4"/>
        <v>BAHÍA DE CÁDIZ</v>
      </c>
      <c r="B44" s="51">
        <f t="shared" si="2"/>
        <v>2717871</v>
      </c>
      <c r="C44" s="51">
        <f t="shared" si="3"/>
        <v>2597285</v>
      </c>
      <c r="D44" s="51">
        <f t="shared" si="6"/>
        <v>20</v>
      </c>
      <c r="E44" s="50" t="str">
        <f t="shared" si="5"/>
        <v>TARRAGONA</v>
      </c>
      <c r="F44" s="50">
        <f t="shared" si="7"/>
        <v>21812287</v>
      </c>
      <c r="G44" s="50">
        <f t="shared" si="8"/>
        <v>19544214</v>
      </c>
    </row>
    <row r="45" spans="1:9" x14ac:dyDescent="0.25">
      <c r="A45" s="50" t="str">
        <f t="shared" si="4"/>
        <v>BALEARES</v>
      </c>
      <c r="B45" s="51">
        <f t="shared" si="2"/>
        <v>11053026</v>
      </c>
      <c r="C45" s="51">
        <f t="shared" si="3"/>
        <v>10266102</v>
      </c>
      <c r="D45" s="51">
        <f t="shared" si="6"/>
        <v>11</v>
      </c>
      <c r="E45" s="50" t="str">
        <f t="shared" si="5"/>
        <v>HUELVA</v>
      </c>
      <c r="F45" s="50">
        <f t="shared" si="7"/>
        <v>21032248</v>
      </c>
      <c r="G45" s="50">
        <f t="shared" si="8"/>
        <v>20579514</v>
      </c>
    </row>
    <row r="46" spans="1:9" x14ac:dyDescent="0.25">
      <c r="A46" s="50" t="str">
        <f t="shared" si="4"/>
        <v>BARCELONA</v>
      </c>
      <c r="B46" s="51">
        <f t="shared" si="2"/>
        <v>40275021</v>
      </c>
      <c r="C46" s="51">
        <f t="shared" si="3"/>
        <v>33168132</v>
      </c>
      <c r="D46" s="51">
        <f t="shared" si="6"/>
        <v>3</v>
      </c>
      <c r="E46" s="50" t="str">
        <f t="shared" si="5"/>
        <v>LAS PALMAS</v>
      </c>
      <c r="F46" s="50">
        <f t="shared" si="7"/>
        <v>17353542</v>
      </c>
      <c r="G46" s="50">
        <f t="shared" si="8"/>
        <v>15021833</v>
      </c>
    </row>
    <row r="47" spans="1:9" x14ac:dyDescent="0.25">
      <c r="A47" s="50" t="str">
        <f t="shared" si="4"/>
        <v>BILBAO</v>
      </c>
      <c r="B47" s="51">
        <f t="shared" si="2"/>
        <v>22257445</v>
      </c>
      <c r="C47" s="51">
        <f t="shared" si="3"/>
        <v>20330368</v>
      </c>
      <c r="D47" s="51">
        <f t="shared" si="6"/>
        <v>5</v>
      </c>
      <c r="E47" s="50" t="str">
        <f t="shared" si="5"/>
        <v>GIJÓN</v>
      </c>
      <c r="F47" s="50">
        <f t="shared" si="7"/>
        <v>14438452</v>
      </c>
      <c r="G47" s="50">
        <f t="shared" si="8"/>
        <v>13524090</v>
      </c>
    </row>
    <row r="48" spans="1:9" x14ac:dyDescent="0.25">
      <c r="A48" s="50" t="str">
        <f t="shared" si="4"/>
        <v>CARTAGENA</v>
      </c>
      <c r="B48" s="51">
        <f t="shared" si="2"/>
        <v>22890761</v>
      </c>
      <c r="C48" s="51">
        <f t="shared" si="3"/>
        <v>20691290</v>
      </c>
      <c r="D48" s="51">
        <f t="shared" si="6"/>
        <v>4</v>
      </c>
      <c r="E48" s="50" t="str">
        <f t="shared" si="5"/>
        <v>CASTELLÓN</v>
      </c>
      <c r="F48" s="50">
        <f t="shared" si="7"/>
        <v>12444764</v>
      </c>
      <c r="G48" s="50">
        <f t="shared" si="8"/>
        <v>11299211</v>
      </c>
    </row>
    <row r="49" spans="1:7" x14ac:dyDescent="0.25">
      <c r="A49" s="50" t="str">
        <f t="shared" si="4"/>
        <v>CASTELLÓN</v>
      </c>
      <c r="B49" s="51">
        <f t="shared" si="2"/>
        <v>12444764</v>
      </c>
      <c r="C49" s="51">
        <f t="shared" si="3"/>
        <v>11299211</v>
      </c>
      <c r="D49" s="51">
        <f t="shared" si="6"/>
        <v>10</v>
      </c>
      <c r="E49" s="50" t="str">
        <f t="shared" si="5"/>
        <v>BALEARES</v>
      </c>
      <c r="F49" s="50">
        <f t="shared" si="7"/>
        <v>11053026</v>
      </c>
      <c r="G49" s="50">
        <f t="shared" si="8"/>
        <v>10266102</v>
      </c>
    </row>
    <row r="50" spans="1:7" x14ac:dyDescent="0.25">
      <c r="A50" s="50" t="str">
        <f t="shared" si="4"/>
        <v>CEUTA</v>
      </c>
      <c r="B50" s="51">
        <f t="shared" si="2"/>
        <v>1655842</v>
      </c>
      <c r="C50" s="51">
        <f t="shared" si="3"/>
        <v>1657767</v>
      </c>
      <c r="D50" s="51">
        <f t="shared" si="6"/>
        <v>24</v>
      </c>
      <c r="E50" s="50" t="str">
        <f t="shared" si="5"/>
        <v>A CORUÑA</v>
      </c>
      <c r="F50" s="50">
        <f t="shared" si="7"/>
        <v>9750338</v>
      </c>
      <c r="G50" s="50">
        <f t="shared" si="8"/>
        <v>9121448</v>
      </c>
    </row>
    <row r="51" spans="1:7" x14ac:dyDescent="0.25">
      <c r="A51" s="50" t="str">
        <f t="shared" si="4"/>
        <v>FERROL-SAN CIBRAO</v>
      </c>
      <c r="B51" s="51">
        <f t="shared" si="2"/>
        <v>8947542</v>
      </c>
      <c r="C51" s="51">
        <f t="shared" si="3"/>
        <v>8078874</v>
      </c>
      <c r="D51" s="51">
        <f t="shared" si="6"/>
        <v>13</v>
      </c>
      <c r="E51" s="50" t="str">
        <f t="shared" si="5"/>
        <v>FERROL-SAN CIBRAO</v>
      </c>
      <c r="F51" s="50">
        <f t="shared" si="7"/>
        <v>8947542</v>
      </c>
      <c r="G51" s="50">
        <f t="shared" si="8"/>
        <v>8078874</v>
      </c>
    </row>
    <row r="52" spans="1:7" x14ac:dyDescent="0.25">
      <c r="A52" s="50" t="str">
        <f t="shared" si="4"/>
        <v>GIJÓN</v>
      </c>
      <c r="B52" s="51">
        <f t="shared" si="2"/>
        <v>14438452</v>
      </c>
      <c r="C52" s="51">
        <f t="shared" si="3"/>
        <v>13524090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8730796</v>
      </c>
      <c r="G52" s="50">
        <f t="shared" si="8"/>
        <v>8970535</v>
      </c>
    </row>
    <row r="53" spans="1:7" x14ac:dyDescent="0.25">
      <c r="A53" s="50" t="str">
        <f t="shared" si="4"/>
        <v>HUELVA</v>
      </c>
      <c r="B53" s="51">
        <f t="shared" si="2"/>
        <v>21032248</v>
      </c>
      <c r="C53" s="51">
        <f t="shared" si="3"/>
        <v>20579514</v>
      </c>
      <c r="D53" s="51">
        <f t="shared" si="6"/>
        <v>7</v>
      </c>
      <c r="E53" s="50" t="str">
        <f t="shared" si="5"/>
        <v>ALMERÍA</v>
      </c>
      <c r="F53" s="50">
        <f t="shared" si="7"/>
        <v>4166852</v>
      </c>
      <c r="G53" s="50">
        <f t="shared" si="8"/>
        <v>3721226</v>
      </c>
    </row>
    <row r="54" spans="1:7" x14ac:dyDescent="0.25">
      <c r="A54" s="50" t="str">
        <f t="shared" si="4"/>
        <v>LAS PALMAS</v>
      </c>
      <c r="B54" s="51">
        <f t="shared" si="2"/>
        <v>17353542</v>
      </c>
      <c r="C54" s="51">
        <f t="shared" si="3"/>
        <v>15021833</v>
      </c>
      <c r="D54" s="51">
        <f t="shared" si="6"/>
        <v>8</v>
      </c>
      <c r="E54" s="50" t="str">
        <f t="shared" si="5"/>
        <v>SANTANDER</v>
      </c>
      <c r="F54" s="50">
        <f t="shared" si="7"/>
        <v>3557460</v>
      </c>
      <c r="G54" s="50">
        <f t="shared" si="8"/>
        <v>3066534</v>
      </c>
    </row>
    <row r="55" spans="1:7" x14ac:dyDescent="0.25">
      <c r="A55" s="50" t="str">
        <f t="shared" si="4"/>
        <v>MÁLAGA</v>
      </c>
      <c r="B55" s="51">
        <f t="shared" si="2"/>
        <v>1804666</v>
      </c>
      <c r="C55" s="51">
        <f t="shared" si="3"/>
        <v>1957796</v>
      </c>
      <c r="D55" s="51">
        <f t="shared" si="6"/>
        <v>23</v>
      </c>
      <c r="E55" s="50" t="str">
        <f t="shared" si="5"/>
        <v>AVILÉS</v>
      </c>
      <c r="F55" s="50">
        <f t="shared" si="7"/>
        <v>3124407</v>
      </c>
      <c r="G55" s="50">
        <f t="shared" si="8"/>
        <v>3021030</v>
      </c>
    </row>
    <row r="56" spans="1:7" x14ac:dyDescent="0.25">
      <c r="A56" s="50" t="str">
        <f t="shared" si="4"/>
        <v>MARÍN Y RÍA DE PONTEVEDRA</v>
      </c>
      <c r="B56" s="51">
        <f t="shared" si="2"/>
        <v>1610870</v>
      </c>
      <c r="C56" s="51">
        <f t="shared" si="3"/>
        <v>1438150</v>
      </c>
      <c r="D56" s="51">
        <f t="shared" si="6"/>
        <v>25</v>
      </c>
      <c r="E56" s="50" t="str">
        <f t="shared" si="5"/>
        <v>SEVILLA</v>
      </c>
      <c r="F56" s="50">
        <f t="shared" si="7"/>
        <v>2809477</v>
      </c>
      <c r="G56" s="50">
        <f t="shared" si="8"/>
        <v>3175223</v>
      </c>
    </row>
    <row r="57" spans="1:7" x14ac:dyDescent="0.25">
      <c r="A57" s="50" t="str">
        <f t="shared" si="4"/>
        <v>MELILLA</v>
      </c>
      <c r="B57" s="51">
        <f t="shared" si="2"/>
        <v>806030</v>
      </c>
      <c r="C57" s="51">
        <f t="shared" si="3"/>
        <v>764079</v>
      </c>
      <c r="D57" s="51">
        <f t="shared" si="6"/>
        <v>27</v>
      </c>
      <c r="E57" s="50" t="str">
        <f t="shared" si="5"/>
        <v>VIGO</v>
      </c>
      <c r="F57" s="50">
        <f t="shared" si="7"/>
        <v>2756273</v>
      </c>
      <c r="G57" s="50">
        <f t="shared" si="8"/>
        <v>2786650</v>
      </c>
    </row>
    <row r="58" spans="1:7" x14ac:dyDescent="0.25">
      <c r="A58" s="50" t="str">
        <f t="shared" si="4"/>
        <v>MOTRIL</v>
      </c>
      <c r="B58" s="51">
        <f t="shared" si="2"/>
        <v>1538521</v>
      </c>
      <c r="C58" s="51">
        <f t="shared" si="3"/>
        <v>1408239</v>
      </c>
      <c r="D58" s="51">
        <f t="shared" si="6"/>
        <v>26</v>
      </c>
      <c r="E58" s="50" t="str">
        <f t="shared" si="5"/>
        <v>BAHÍA DE CÁDIZ</v>
      </c>
      <c r="F58" s="50">
        <f t="shared" si="7"/>
        <v>2717871</v>
      </c>
      <c r="G58" s="50">
        <f t="shared" si="8"/>
        <v>2597285</v>
      </c>
    </row>
    <row r="59" spans="1:7" x14ac:dyDescent="0.25">
      <c r="A59" s="50" t="str">
        <f t="shared" si="4"/>
        <v>PASAIA</v>
      </c>
      <c r="B59" s="51">
        <f t="shared" si="2"/>
        <v>1850729</v>
      </c>
      <c r="C59" s="51">
        <f t="shared" si="3"/>
        <v>2357467</v>
      </c>
      <c r="D59" s="51">
        <f t="shared" si="6"/>
        <v>22</v>
      </c>
      <c r="E59" s="50" t="str">
        <f t="shared" si="5"/>
        <v>ALICANTE</v>
      </c>
      <c r="F59" s="50">
        <f t="shared" si="7"/>
        <v>2297986</v>
      </c>
      <c r="G59" s="50">
        <f t="shared" si="8"/>
        <v>2346616</v>
      </c>
    </row>
    <row r="60" spans="1:7" x14ac:dyDescent="0.25">
      <c r="A60" s="50" t="str">
        <f t="shared" si="4"/>
        <v>SANTA CRUZ DE TENERIFE</v>
      </c>
      <c r="B60" s="51">
        <f t="shared" si="2"/>
        <v>8730796</v>
      </c>
      <c r="C60" s="51">
        <f t="shared" si="3"/>
        <v>8970535</v>
      </c>
      <c r="D60" s="51">
        <f t="shared" si="6"/>
        <v>14</v>
      </c>
      <c r="E60" s="50" t="str">
        <f t="shared" si="5"/>
        <v>PASAIA</v>
      </c>
      <c r="F60" s="50">
        <f t="shared" si="7"/>
        <v>1850729</v>
      </c>
      <c r="G60" s="50">
        <f t="shared" si="8"/>
        <v>2357467</v>
      </c>
    </row>
    <row r="61" spans="1:7" x14ac:dyDescent="0.25">
      <c r="A61" s="50" t="str">
        <f t="shared" si="4"/>
        <v>SANTANDER</v>
      </c>
      <c r="B61" s="51">
        <f t="shared" si="2"/>
        <v>3557460</v>
      </c>
      <c r="C61" s="51">
        <f t="shared" si="3"/>
        <v>3066534</v>
      </c>
      <c r="D61" s="51">
        <f t="shared" si="6"/>
        <v>16</v>
      </c>
      <c r="E61" s="50" t="str">
        <f t="shared" si="5"/>
        <v>MÁLAGA</v>
      </c>
      <c r="F61" s="50">
        <f t="shared" si="7"/>
        <v>1804666</v>
      </c>
      <c r="G61" s="50">
        <f t="shared" si="8"/>
        <v>1957796</v>
      </c>
    </row>
    <row r="62" spans="1:7" x14ac:dyDescent="0.25">
      <c r="A62" s="50" t="str">
        <f t="shared" si="4"/>
        <v>SEVILLA</v>
      </c>
      <c r="B62" s="51">
        <f t="shared" si="2"/>
        <v>2809477</v>
      </c>
      <c r="C62" s="51">
        <f t="shared" si="3"/>
        <v>3175223</v>
      </c>
      <c r="D62" s="51">
        <f t="shared" si="6"/>
        <v>18</v>
      </c>
      <c r="E62" s="50" t="str">
        <f t="shared" si="5"/>
        <v>CEUTA</v>
      </c>
      <c r="F62" s="50">
        <f t="shared" si="7"/>
        <v>1655842</v>
      </c>
      <c r="G62" s="50">
        <f t="shared" si="8"/>
        <v>1657767</v>
      </c>
    </row>
    <row r="63" spans="1:7" x14ac:dyDescent="0.25">
      <c r="A63" s="50" t="str">
        <f t="shared" si="4"/>
        <v>TARRAGONA</v>
      </c>
      <c r="B63" s="51">
        <f t="shared" si="2"/>
        <v>21812287</v>
      </c>
      <c r="C63" s="51">
        <f t="shared" si="3"/>
        <v>19544214</v>
      </c>
      <c r="D63" s="51">
        <f t="shared" si="6"/>
        <v>6</v>
      </c>
      <c r="E63" s="50" t="str">
        <f t="shared" si="5"/>
        <v>MARÍN Y RÍA DE PONTEVEDRA</v>
      </c>
      <c r="F63" s="50">
        <f t="shared" si="7"/>
        <v>1610870</v>
      </c>
      <c r="G63" s="50">
        <f t="shared" si="8"/>
        <v>1438150</v>
      </c>
    </row>
    <row r="64" spans="1:7" x14ac:dyDescent="0.25">
      <c r="A64" s="50" t="str">
        <f t="shared" si="4"/>
        <v>VALENCIA</v>
      </c>
      <c r="B64" s="51">
        <f t="shared" si="2"/>
        <v>49183105</v>
      </c>
      <c r="C64" s="51">
        <f t="shared" si="3"/>
        <v>47711131</v>
      </c>
      <c r="D64" s="51">
        <f t="shared" si="6"/>
        <v>2</v>
      </c>
      <c r="E64" s="50" t="str">
        <f t="shared" si="5"/>
        <v>MOTRIL</v>
      </c>
      <c r="F64" s="50">
        <f t="shared" si="7"/>
        <v>1538521</v>
      </c>
      <c r="G64" s="50">
        <f t="shared" si="8"/>
        <v>1408239</v>
      </c>
    </row>
    <row r="65" spans="1:7" x14ac:dyDescent="0.25">
      <c r="A65" s="50" t="str">
        <f t="shared" si="4"/>
        <v>VIGO</v>
      </c>
      <c r="B65" s="51">
        <f t="shared" si="2"/>
        <v>2756273</v>
      </c>
      <c r="C65" s="51">
        <f t="shared" si="3"/>
        <v>2786650</v>
      </c>
      <c r="D65" s="51">
        <f t="shared" si="6"/>
        <v>19</v>
      </c>
      <c r="E65" s="50" t="str">
        <f t="shared" si="5"/>
        <v>MELILLA</v>
      </c>
      <c r="F65" s="50">
        <f t="shared" si="7"/>
        <v>806030</v>
      </c>
      <c r="G65" s="50">
        <f t="shared" si="8"/>
        <v>764079</v>
      </c>
    </row>
    <row r="66" spans="1:7" x14ac:dyDescent="0.25">
      <c r="A66" s="50" t="str">
        <f t="shared" si="4"/>
        <v>VILAGARCÍA</v>
      </c>
      <c r="B66" s="51">
        <f t="shared" si="2"/>
        <v>797898</v>
      </c>
      <c r="C66" s="51">
        <f t="shared" si="3"/>
        <v>740393</v>
      </c>
      <c r="D66" s="51">
        <f t="shared" si="6"/>
        <v>28</v>
      </c>
      <c r="E66" s="50" t="str">
        <f t="shared" si="5"/>
        <v>VILAGARCÍA</v>
      </c>
      <c r="F66" s="50">
        <f t="shared" si="7"/>
        <v>797898</v>
      </c>
      <c r="G66" s="50">
        <f t="shared" si="8"/>
        <v>740393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>
      <selection activeCell="D20" sqref="D20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131</v>
      </c>
    </row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2">
        <v>1291135</v>
      </c>
      <c r="C7" s="22">
        <v>1316354</v>
      </c>
      <c r="D7" s="22">
        <v>8884656</v>
      </c>
      <c r="E7" s="22">
        <v>9483994</v>
      </c>
      <c r="F7" s="11">
        <f>((E7*100)/D7)-100</f>
        <v>6.7457648332135705</v>
      </c>
      <c r="G7" s="1"/>
      <c r="H7" s="1"/>
      <c r="I7" s="1"/>
    </row>
    <row r="8" spans="1:12" x14ac:dyDescent="0.25">
      <c r="A8" s="12" t="s">
        <v>31</v>
      </c>
      <c r="B8" s="23">
        <v>291125</v>
      </c>
      <c r="C8" s="23">
        <v>190715</v>
      </c>
      <c r="D8" s="23">
        <v>2325661</v>
      </c>
      <c r="E8" s="23">
        <v>2281106</v>
      </c>
      <c r="F8" s="14">
        <f t="shared" ref="F8:F35" si="0">((E8*100)/D8)-100</f>
        <v>-1.9157994221857848</v>
      </c>
      <c r="G8" s="1"/>
      <c r="H8" s="1"/>
      <c r="I8" s="1"/>
    </row>
    <row r="9" spans="1:12" x14ac:dyDescent="0.25">
      <c r="A9" s="9" t="s">
        <v>164</v>
      </c>
      <c r="B9" s="22">
        <v>288203</v>
      </c>
      <c r="C9" s="22">
        <v>668118</v>
      </c>
      <c r="D9" s="22">
        <v>3669048</v>
      </c>
      <c r="E9" s="22">
        <v>4108348</v>
      </c>
      <c r="F9" s="11">
        <f t="shared" si="0"/>
        <v>11.973133085203571</v>
      </c>
      <c r="G9" s="1"/>
      <c r="H9" s="1"/>
      <c r="I9" s="1"/>
    </row>
    <row r="10" spans="1:12" x14ac:dyDescent="0.25">
      <c r="A10" s="12" t="s">
        <v>166</v>
      </c>
      <c r="B10" s="23">
        <v>334275</v>
      </c>
      <c r="C10" s="23">
        <v>318293</v>
      </c>
      <c r="D10" s="23">
        <v>2996743</v>
      </c>
      <c r="E10" s="23">
        <v>3085405</v>
      </c>
      <c r="F10" s="14">
        <f t="shared" si="0"/>
        <v>2.9586120665001943</v>
      </c>
      <c r="G10" s="1"/>
      <c r="H10" s="1"/>
      <c r="I10" s="1"/>
    </row>
    <row r="11" spans="1:12" x14ac:dyDescent="0.25">
      <c r="A11" s="9" t="s">
        <v>167</v>
      </c>
      <c r="B11" s="22">
        <v>8037338</v>
      </c>
      <c r="C11" s="22">
        <v>8556908</v>
      </c>
      <c r="D11" s="22">
        <v>64912394</v>
      </c>
      <c r="E11" s="22">
        <v>62728757</v>
      </c>
      <c r="F11" s="11">
        <f t="shared" si="0"/>
        <v>-3.3639754528233823</v>
      </c>
      <c r="G11" s="1"/>
      <c r="H11" s="1"/>
      <c r="I11" s="1"/>
    </row>
    <row r="12" spans="1:12" x14ac:dyDescent="0.25">
      <c r="A12" s="12" t="s">
        <v>168</v>
      </c>
      <c r="B12" s="23">
        <v>329305</v>
      </c>
      <c r="C12" s="23">
        <v>450501</v>
      </c>
      <c r="D12" s="23">
        <v>2491047</v>
      </c>
      <c r="E12" s="23">
        <v>2631049</v>
      </c>
      <c r="F12" s="14">
        <f t="shared" si="0"/>
        <v>5.6202070856150073</v>
      </c>
      <c r="G12" s="1"/>
      <c r="H12" s="1"/>
      <c r="I12" s="1"/>
    </row>
    <row r="13" spans="1:12" x14ac:dyDescent="0.25">
      <c r="A13" s="9" t="s">
        <v>32</v>
      </c>
      <c r="B13" s="22">
        <v>1357636</v>
      </c>
      <c r="C13" s="22">
        <v>1496450</v>
      </c>
      <c r="D13" s="22">
        <v>10095592</v>
      </c>
      <c r="E13" s="22">
        <v>10897067</v>
      </c>
      <c r="F13" s="11">
        <f t="shared" si="0"/>
        <v>7.9388608414444661</v>
      </c>
      <c r="G13" s="1"/>
      <c r="H13" s="1"/>
      <c r="I13" s="1"/>
    </row>
    <row r="14" spans="1:12" x14ac:dyDescent="0.25">
      <c r="A14" s="12" t="s">
        <v>33</v>
      </c>
      <c r="B14" s="23">
        <v>3960187</v>
      </c>
      <c r="C14" s="23">
        <v>5422360</v>
      </c>
      <c r="D14" s="23">
        <v>32416485</v>
      </c>
      <c r="E14" s="23">
        <v>39503706</v>
      </c>
      <c r="F14" s="14">
        <f t="shared" si="0"/>
        <v>21.863015067796525</v>
      </c>
      <c r="G14" s="1"/>
      <c r="H14" s="1"/>
      <c r="I14" s="1"/>
    </row>
    <row r="15" spans="1:12" x14ac:dyDescent="0.25">
      <c r="A15" s="9" t="s">
        <v>34</v>
      </c>
      <c r="B15" s="22">
        <v>2596488</v>
      </c>
      <c r="C15" s="22">
        <v>2908162</v>
      </c>
      <c r="D15" s="22">
        <v>20250788</v>
      </c>
      <c r="E15" s="22">
        <v>22183571</v>
      </c>
      <c r="F15" s="11">
        <f t="shared" si="0"/>
        <v>9.5442360070136516</v>
      </c>
      <c r="G15" s="1"/>
      <c r="H15" s="1"/>
      <c r="I15" s="1"/>
    </row>
    <row r="16" spans="1:12" x14ac:dyDescent="0.25">
      <c r="A16" s="12" t="s">
        <v>35</v>
      </c>
      <c r="B16" s="23">
        <v>2904718</v>
      </c>
      <c r="C16" s="23">
        <v>3195306</v>
      </c>
      <c r="D16" s="23">
        <v>20604343</v>
      </c>
      <c r="E16" s="23">
        <v>22850276</v>
      </c>
      <c r="F16" s="14">
        <f t="shared" si="0"/>
        <v>10.900289322498665</v>
      </c>
      <c r="G16" s="1"/>
      <c r="H16" s="1"/>
      <c r="I16" s="1"/>
    </row>
    <row r="17" spans="1:9" x14ac:dyDescent="0.25">
      <c r="A17" s="9" t="s">
        <v>169</v>
      </c>
      <c r="B17" s="22">
        <v>1519479</v>
      </c>
      <c r="C17" s="22">
        <v>1605788</v>
      </c>
      <c r="D17" s="22">
        <v>11277730</v>
      </c>
      <c r="E17" s="22">
        <v>12425843</v>
      </c>
      <c r="F17" s="11">
        <f t="shared" si="0"/>
        <v>10.180355443870354</v>
      </c>
      <c r="G17" s="1"/>
      <c r="H17" s="1"/>
      <c r="I17" s="1"/>
    </row>
    <row r="18" spans="1:9" x14ac:dyDescent="0.25">
      <c r="A18" s="12" t="s">
        <v>36</v>
      </c>
      <c r="B18" s="23">
        <v>151850</v>
      </c>
      <c r="C18" s="23">
        <v>169270</v>
      </c>
      <c r="D18" s="23">
        <v>1279342</v>
      </c>
      <c r="E18" s="23">
        <v>1266729</v>
      </c>
      <c r="F18" s="14">
        <f t="shared" si="0"/>
        <v>-0.98589743790167006</v>
      </c>
      <c r="G18" s="1"/>
      <c r="H18" s="1"/>
      <c r="I18" s="1"/>
    </row>
    <row r="19" spans="1:9" x14ac:dyDescent="0.25">
      <c r="A19" s="9" t="s">
        <v>37</v>
      </c>
      <c r="B19" s="22">
        <v>924734</v>
      </c>
      <c r="C19" s="22">
        <v>1322195</v>
      </c>
      <c r="D19" s="22">
        <v>8070829</v>
      </c>
      <c r="E19" s="22">
        <v>8935887</v>
      </c>
      <c r="F19" s="11">
        <f t="shared" si="0"/>
        <v>10.718328934983006</v>
      </c>
      <c r="G19" s="1"/>
      <c r="H19" s="1"/>
      <c r="I19" s="1"/>
    </row>
    <row r="20" spans="1:9" x14ac:dyDescent="0.25">
      <c r="A20" s="12" t="s">
        <v>170</v>
      </c>
      <c r="B20" s="23">
        <v>1723986</v>
      </c>
      <c r="C20" s="23">
        <v>1674290</v>
      </c>
      <c r="D20" s="23">
        <v>13483412</v>
      </c>
      <c r="E20" s="23">
        <v>14399283</v>
      </c>
      <c r="F20" s="14">
        <f t="shared" si="0"/>
        <v>6.7925759444271279</v>
      </c>
      <c r="G20" s="1"/>
      <c r="H20" s="1"/>
      <c r="I20" s="1"/>
    </row>
    <row r="21" spans="1:9" x14ac:dyDescent="0.25">
      <c r="A21" s="9" t="s">
        <v>38</v>
      </c>
      <c r="B21" s="22">
        <v>2488361</v>
      </c>
      <c r="C21" s="22">
        <v>2925685</v>
      </c>
      <c r="D21" s="22">
        <v>20454618</v>
      </c>
      <c r="E21" s="22">
        <v>20925828</v>
      </c>
      <c r="F21" s="11">
        <f t="shared" si="0"/>
        <v>2.303685162929952</v>
      </c>
      <c r="G21" s="1"/>
      <c r="H21" s="1"/>
      <c r="I21" s="1"/>
    </row>
    <row r="22" spans="1:9" x14ac:dyDescent="0.25">
      <c r="A22" s="12" t="s">
        <v>59</v>
      </c>
      <c r="B22" s="23">
        <v>1641362</v>
      </c>
      <c r="C22" s="23">
        <v>2234577</v>
      </c>
      <c r="D22" s="23">
        <v>13255349</v>
      </c>
      <c r="E22" s="23">
        <v>15645300</v>
      </c>
      <c r="F22" s="14">
        <f t="shared" si="0"/>
        <v>18.030087325501583</v>
      </c>
      <c r="G22" s="1"/>
      <c r="H22" s="1"/>
      <c r="I22" s="1"/>
    </row>
    <row r="23" spans="1:9" x14ac:dyDescent="0.25">
      <c r="A23" s="9" t="s">
        <v>171</v>
      </c>
      <c r="B23" s="22">
        <v>287106</v>
      </c>
      <c r="C23" s="22">
        <v>207305</v>
      </c>
      <c r="D23" s="22">
        <v>1902518</v>
      </c>
      <c r="E23" s="22">
        <v>1733718</v>
      </c>
      <c r="F23" s="11">
        <f t="shared" si="0"/>
        <v>-8.8724521923051469</v>
      </c>
      <c r="G23" s="1"/>
      <c r="H23" s="1"/>
      <c r="I23" s="1"/>
    </row>
    <row r="24" spans="1:9" x14ac:dyDescent="0.25">
      <c r="A24" s="12" t="s">
        <v>173</v>
      </c>
      <c r="B24" s="23">
        <v>185020</v>
      </c>
      <c r="C24" s="23">
        <v>241916</v>
      </c>
      <c r="D24" s="23">
        <v>1421745</v>
      </c>
      <c r="E24" s="23">
        <v>1596188</v>
      </c>
      <c r="F24" s="14">
        <f t="shared" si="0"/>
        <v>12.269640477019436</v>
      </c>
      <c r="G24" s="1"/>
      <c r="H24" s="1"/>
      <c r="I24" s="1"/>
    </row>
    <row r="25" spans="1:9" x14ac:dyDescent="0.25">
      <c r="A25" s="9" t="s">
        <v>39</v>
      </c>
      <c r="B25" s="22">
        <v>96847</v>
      </c>
      <c r="C25" s="22">
        <v>105737</v>
      </c>
      <c r="D25" s="22">
        <v>753144</v>
      </c>
      <c r="E25" s="22">
        <v>803134</v>
      </c>
      <c r="F25" s="11">
        <f t="shared" si="0"/>
        <v>6.6375088960411261</v>
      </c>
      <c r="G25" s="1"/>
      <c r="H25" s="1"/>
      <c r="I25" s="1"/>
    </row>
    <row r="26" spans="1:9" x14ac:dyDescent="0.25">
      <c r="A26" s="12" t="s">
        <v>40</v>
      </c>
      <c r="B26" s="23">
        <v>184067</v>
      </c>
      <c r="C26" s="23">
        <v>164755</v>
      </c>
      <c r="D26" s="23">
        <v>1385209</v>
      </c>
      <c r="E26" s="23">
        <v>1519384</v>
      </c>
      <c r="F26" s="14">
        <f t="shared" si="0"/>
        <v>9.6862639500609617</v>
      </c>
      <c r="G26" s="1"/>
      <c r="H26" s="1"/>
      <c r="I26" s="1"/>
    </row>
    <row r="27" spans="1:9" x14ac:dyDescent="0.25">
      <c r="A27" s="9" t="s">
        <v>41</v>
      </c>
      <c r="B27" s="22">
        <v>242174</v>
      </c>
      <c r="C27" s="22">
        <v>199024</v>
      </c>
      <c r="D27" s="22">
        <v>2317026</v>
      </c>
      <c r="E27" s="22">
        <v>1813392</v>
      </c>
      <c r="F27" s="11">
        <f t="shared" si="0"/>
        <v>-21.736225661688735</v>
      </c>
      <c r="G27" s="1"/>
      <c r="H27" s="1"/>
      <c r="I27" s="1"/>
    </row>
    <row r="28" spans="1:9" x14ac:dyDescent="0.25">
      <c r="A28" s="12" t="s">
        <v>42</v>
      </c>
      <c r="B28" s="23">
        <v>1076494</v>
      </c>
      <c r="C28" s="23">
        <v>1098170</v>
      </c>
      <c r="D28" s="23">
        <v>8542498</v>
      </c>
      <c r="E28" s="23">
        <v>8254130</v>
      </c>
      <c r="F28" s="14">
        <f t="shared" si="0"/>
        <v>-3.3756870648374786</v>
      </c>
      <c r="G28" s="1"/>
      <c r="H28" s="1"/>
      <c r="I28" s="1"/>
    </row>
    <row r="29" spans="1:9" x14ac:dyDescent="0.25">
      <c r="A29" s="9" t="s">
        <v>43</v>
      </c>
      <c r="B29" s="22">
        <v>369316</v>
      </c>
      <c r="C29" s="22">
        <v>559283</v>
      </c>
      <c r="D29" s="22">
        <v>3035851</v>
      </c>
      <c r="E29" s="22">
        <v>3535472</v>
      </c>
      <c r="F29" s="11">
        <f t="shared" si="0"/>
        <v>16.457362367257161</v>
      </c>
      <c r="G29" s="1"/>
      <c r="H29" s="1"/>
      <c r="I29" s="1"/>
    </row>
    <row r="30" spans="1:9" x14ac:dyDescent="0.25">
      <c r="A30" s="12" t="s">
        <v>44</v>
      </c>
      <c r="B30" s="23">
        <v>437517</v>
      </c>
      <c r="C30" s="23">
        <v>422593</v>
      </c>
      <c r="D30" s="23">
        <v>3163812</v>
      </c>
      <c r="E30" s="23">
        <v>2795877</v>
      </c>
      <c r="F30" s="14">
        <f t="shared" si="0"/>
        <v>-11.629483673492615</v>
      </c>
      <c r="G30" s="1"/>
      <c r="H30" s="1"/>
      <c r="I30" s="1"/>
    </row>
    <row r="31" spans="1:9" x14ac:dyDescent="0.25">
      <c r="A31" s="9" t="s">
        <v>45</v>
      </c>
      <c r="B31" s="22">
        <v>2849119</v>
      </c>
      <c r="C31" s="22">
        <v>3011447</v>
      </c>
      <c r="D31" s="22">
        <v>19523611</v>
      </c>
      <c r="E31" s="22">
        <v>21769265</v>
      </c>
      <c r="F31" s="11">
        <f t="shared" si="0"/>
        <v>11.502247202118497</v>
      </c>
      <c r="G31" s="1"/>
      <c r="H31" s="1"/>
      <c r="I31" s="1"/>
    </row>
    <row r="32" spans="1:9" x14ac:dyDescent="0.25">
      <c r="A32" s="12" t="s">
        <v>46</v>
      </c>
      <c r="B32" s="23">
        <v>5820287</v>
      </c>
      <c r="C32" s="23">
        <v>6271235</v>
      </c>
      <c r="D32" s="23">
        <v>47389031</v>
      </c>
      <c r="E32" s="23">
        <v>48975612</v>
      </c>
      <c r="F32" s="14">
        <f t="shared" si="0"/>
        <v>3.3479920701480523</v>
      </c>
      <c r="G32" s="1"/>
      <c r="H32" s="1"/>
      <c r="I32" s="1"/>
    </row>
    <row r="33" spans="1:9" x14ac:dyDescent="0.25">
      <c r="A33" s="9" t="s">
        <v>47</v>
      </c>
      <c r="B33" s="22">
        <v>268552</v>
      </c>
      <c r="C33" s="22">
        <v>294311</v>
      </c>
      <c r="D33" s="22">
        <v>2619671</v>
      </c>
      <c r="E33" s="22">
        <v>2584169</v>
      </c>
      <c r="F33" s="11">
        <f t="shared" si="0"/>
        <v>-1.3552083448646783</v>
      </c>
      <c r="G33" s="1"/>
      <c r="H33" s="1"/>
      <c r="I33" s="1"/>
    </row>
    <row r="34" spans="1:9" x14ac:dyDescent="0.25">
      <c r="A34" s="12" t="s">
        <v>172</v>
      </c>
      <c r="B34" s="23">
        <v>87708</v>
      </c>
      <c r="C34" s="23">
        <v>144083</v>
      </c>
      <c r="D34" s="23">
        <v>735889</v>
      </c>
      <c r="E34" s="23">
        <v>794999</v>
      </c>
      <c r="F34" s="14">
        <f t="shared" si="0"/>
        <v>8.0324614174148508</v>
      </c>
      <c r="G34" s="1"/>
      <c r="H34" s="1"/>
      <c r="I34" s="1"/>
    </row>
    <row r="35" spans="1:9" x14ac:dyDescent="0.25">
      <c r="A35" s="15" t="s">
        <v>48</v>
      </c>
      <c r="B35" s="16">
        <f>SUM(B7:B34)</f>
        <v>41744389</v>
      </c>
      <c r="C35" s="16">
        <f t="shared" ref="C35:E35" si="1">SUM(C7:C34)</f>
        <v>47174831</v>
      </c>
      <c r="D35" s="16">
        <f t="shared" si="1"/>
        <v>329258042</v>
      </c>
      <c r="E35" s="16">
        <f t="shared" si="1"/>
        <v>349527489</v>
      </c>
      <c r="F35" s="17">
        <f t="shared" si="0"/>
        <v>6.1560977757378481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9483994</v>
      </c>
      <c r="C39" s="51">
        <f t="shared" si="3"/>
        <v>8884656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62728757</v>
      </c>
      <c r="G39" s="50">
        <f>LOOKUP(E39,$A$39:$A$66,$C$39:$C$66)</f>
        <v>64912394</v>
      </c>
    </row>
    <row r="40" spans="1:9" x14ac:dyDescent="0.25">
      <c r="A40" s="50" t="str">
        <f t="shared" si="4"/>
        <v>ALICANTE</v>
      </c>
      <c r="B40" s="51">
        <f t="shared" si="2"/>
        <v>2281106</v>
      </c>
      <c r="C40" s="51">
        <f t="shared" si="3"/>
        <v>2325661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48975612</v>
      </c>
      <c r="G40" s="50">
        <f t="shared" ref="G40:G66" si="8">LOOKUP(E40,$A$39:$A$66,$C$39:$C$66)</f>
        <v>47389031</v>
      </c>
    </row>
    <row r="41" spans="1:9" x14ac:dyDescent="0.25">
      <c r="A41" s="50" t="str">
        <f t="shared" si="4"/>
        <v>ALMERÍA</v>
      </c>
      <c r="B41" s="51">
        <f t="shared" si="2"/>
        <v>4108348</v>
      </c>
      <c r="C41" s="51">
        <f t="shared" si="3"/>
        <v>3669048</v>
      </c>
      <c r="D41" s="51">
        <f t="shared" si="6"/>
        <v>15</v>
      </c>
      <c r="E41" s="50" t="str">
        <f t="shared" si="5"/>
        <v>BARCELONA</v>
      </c>
      <c r="F41" s="50">
        <f t="shared" si="7"/>
        <v>39503706</v>
      </c>
      <c r="G41" s="50">
        <f t="shared" si="8"/>
        <v>32416485</v>
      </c>
    </row>
    <row r="42" spans="1:9" x14ac:dyDescent="0.25">
      <c r="A42" s="50" t="str">
        <f t="shared" si="4"/>
        <v>AVILÉS</v>
      </c>
      <c r="B42" s="51">
        <f t="shared" si="2"/>
        <v>3085405</v>
      </c>
      <c r="C42" s="51">
        <f t="shared" si="3"/>
        <v>2996743</v>
      </c>
      <c r="D42" s="51">
        <f t="shared" si="6"/>
        <v>17</v>
      </c>
      <c r="E42" s="50" t="str">
        <f t="shared" si="5"/>
        <v>CARTAGENA</v>
      </c>
      <c r="F42" s="50">
        <f t="shared" si="7"/>
        <v>22850276</v>
      </c>
      <c r="G42" s="50">
        <f t="shared" si="8"/>
        <v>20604343</v>
      </c>
    </row>
    <row r="43" spans="1:9" x14ac:dyDescent="0.25">
      <c r="A43" s="50" t="str">
        <f t="shared" si="4"/>
        <v>BAHÍA DE ALGECIRAS</v>
      </c>
      <c r="B43" s="51">
        <f t="shared" si="2"/>
        <v>62728757</v>
      </c>
      <c r="C43" s="51">
        <f t="shared" si="3"/>
        <v>64912394</v>
      </c>
      <c r="D43" s="51">
        <f t="shared" si="6"/>
        <v>1</v>
      </c>
      <c r="E43" s="50" t="str">
        <f t="shared" si="5"/>
        <v>BILBAO</v>
      </c>
      <c r="F43" s="50">
        <f t="shared" si="7"/>
        <v>22183571</v>
      </c>
      <c r="G43" s="50">
        <f t="shared" si="8"/>
        <v>20250788</v>
      </c>
    </row>
    <row r="44" spans="1:9" x14ac:dyDescent="0.25">
      <c r="A44" s="50" t="str">
        <f t="shared" si="4"/>
        <v>BAHÍA DE CÁDIZ</v>
      </c>
      <c r="B44" s="51">
        <f t="shared" si="2"/>
        <v>2631049</v>
      </c>
      <c r="C44" s="51">
        <f t="shared" si="3"/>
        <v>2491047</v>
      </c>
      <c r="D44" s="51">
        <f t="shared" si="6"/>
        <v>19</v>
      </c>
      <c r="E44" s="50" t="str">
        <f t="shared" si="5"/>
        <v>TARRAGONA</v>
      </c>
      <c r="F44" s="50">
        <f t="shared" si="7"/>
        <v>21769265</v>
      </c>
      <c r="G44" s="50">
        <f t="shared" si="8"/>
        <v>19523611</v>
      </c>
    </row>
    <row r="45" spans="1:9" x14ac:dyDescent="0.25">
      <c r="A45" s="50" t="str">
        <f t="shared" si="4"/>
        <v>BALEARES</v>
      </c>
      <c r="B45" s="51">
        <f t="shared" si="2"/>
        <v>10897067</v>
      </c>
      <c r="C45" s="51">
        <f t="shared" si="3"/>
        <v>10095592</v>
      </c>
      <c r="D45" s="51">
        <f t="shared" si="6"/>
        <v>11</v>
      </c>
      <c r="E45" s="50" t="str">
        <f t="shared" si="5"/>
        <v>HUELVA</v>
      </c>
      <c r="F45" s="50">
        <f t="shared" si="7"/>
        <v>20925828</v>
      </c>
      <c r="G45" s="50">
        <f t="shared" si="8"/>
        <v>20454618</v>
      </c>
    </row>
    <row r="46" spans="1:9" x14ac:dyDescent="0.25">
      <c r="A46" s="50" t="str">
        <f t="shared" si="4"/>
        <v>BARCELONA</v>
      </c>
      <c r="B46" s="51">
        <f t="shared" si="2"/>
        <v>39503706</v>
      </c>
      <c r="C46" s="51">
        <f t="shared" si="3"/>
        <v>32416485</v>
      </c>
      <c r="D46" s="51">
        <f t="shared" si="6"/>
        <v>3</v>
      </c>
      <c r="E46" s="50" t="str">
        <f t="shared" si="5"/>
        <v>LAS PALMAS</v>
      </c>
      <c r="F46" s="50">
        <f t="shared" si="7"/>
        <v>15645300</v>
      </c>
      <c r="G46" s="50">
        <f t="shared" si="8"/>
        <v>13255349</v>
      </c>
    </row>
    <row r="47" spans="1:9" x14ac:dyDescent="0.25">
      <c r="A47" s="50" t="str">
        <f t="shared" si="4"/>
        <v>BILBAO</v>
      </c>
      <c r="B47" s="51">
        <f t="shared" si="2"/>
        <v>22183571</v>
      </c>
      <c r="C47" s="51">
        <f t="shared" si="3"/>
        <v>20250788</v>
      </c>
      <c r="D47" s="51">
        <f t="shared" si="6"/>
        <v>5</v>
      </c>
      <c r="E47" s="50" t="str">
        <f t="shared" si="5"/>
        <v>GIJÓN</v>
      </c>
      <c r="F47" s="50">
        <f t="shared" si="7"/>
        <v>14399283</v>
      </c>
      <c r="G47" s="50">
        <f t="shared" si="8"/>
        <v>13483412</v>
      </c>
    </row>
    <row r="48" spans="1:9" x14ac:dyDescent="0.25">
      <c r="A48" s="50" t="str">
        <f t="shared" si="4"/>
        <v>CARTAGENA</v>
      </c>
      <c r="B48" s="51">
        <f t="shared" si="2"/>
        <v>22850276</v>
      </c>
      <c r="C48" s="51">
        <f t="shared" si="3"/>
        <v>20604343</v>
      </c>
      <c r="D48" s="51">
        <f t="shared" si="6"/>
        <v>4</v>
      </c>
      <c r="E48" s="50" t="str">
        <f t="shared" si="5"/>
        <v>CASTELLÓN</v>
      </c>
      <c r="F48" s="50">
        <f t="shared" si="7"/>
        <v>12425843</v>
      </c>
      <c r="G48" s="50">
        <f t="shared" si="8"/>
        <v>11277730</v>
      </c>
    </row>
    <row r="49" spans="1:7" x14ac:dyDescent="0.25">
      <c r="A49" s="50" t="str">
        <f t="shared" si="4"/>
        <v>CASTELLÓN</v>
      </c>
      <c r="B49" s="51">
        <f t="shared" si="2"/>
        <v>12425843</v>
      </c>
      <c r="C49" s="51">
        <f t="shared" si="3"/>
        <v>11277730</v>
      </c>
      <c r="D49" s="51">
        <f t="shared" si="6"/>
        <v>10</v>
      </c>
      <c r="E49" s="50" t="str">
        <f t="shared" si="5"/>
        <v>BALEARES</v>
      </c>
      <c r="F49" s="50">
        <f t="shared" si="7"/>
        <v>10897067</v>
      </c>
      <c r="G49" s="50">
        <f t="shared" si="8"/>
        <v>10095592</v>
      </c>
    </row>
    <row r="50" spans="1:7" x14ac:dyDescent="0.25">
      <c r="A50" s="50" t="str">
        <f t="shared" si="4"/>
        <v>CEUTA</v>
      </c>
      <c r="B50" s="51">
        <f t="shared" si="2"/>
        <v>1266729</v>
      </c>
      <c r="C50" s="51">
        <f t="shared" si="3"/>
        <v>1279342</v>
      </c>
      <c r="D50" s="51">
        <f t="shared" si="6"/>
        <v>26</v>
      </c>
      <c r="E50" s="50" t="str">
        <f t="shared" si="5"/>
        <v>A CORUÑA</v>
      </c>
      <c r="F50" s="50">
        <f t="shared" si="7"/>
        <v>9483994</v>
      </c>
      <c r="G50" s="50">
        <f t="shared" si="8"/>
        <v>8884656</v>
      </c>
    </row>
    <row r="51" spans="1:7" x14ac:dyDescent="0.25">
      <c r="A51" s="50" t="str">
        <f t="shared" si="4"/>
        <v>FERROL-SAN CIBRAO</v>
      </c>
      <c r="B51" s="51">
        <f t="shared" si="2"/>
        <v>8935887</v>
      </c>
      <c r="C51" s="51">
        <f t="shared" si="3"/>
        <v>8070829</v>
      </c>
      <c r="D51" s="51">
        <f t="shared" si="6"/>
        <v>13</v>
      </c>
      <c r="E51" s="50" t="str">
        <f t="shared" si="5"/>
        <v>FERROL-SAN CIBRAO</v>
      </c>
      <c r="F51" s="50">
        <f t="shared" si="7"/>
        <v>8935887</v>
      </c>
      <c r="G51" s="50">
        <f t="shared" si="8"/>
        <v>8070829</v>
      </c>
    </row>
    <row r="52" spans="1:7" x14ac:dyDescent="0.25">
      <c r="A52" s="50" t="str">
        <f t="shared" si="4"/>
        <v>GIJÓN</v>
      </c>
      <c r="B52" s="51">
        <f t="shared" si="2"/>
        <v>14399283</v>
      </c>
      <c r="C52" s="51">
        <f t="shared" si="3"/>
        <v>13483412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8254130</v>
      </c>
      <c r="G52" s="50">
        <f t="shared" si="8"/>
        <v>8542498</v>
      </c>
    </row>
    <row r="53" spans="1:7" x14ac:dyDescent="0.25">
      <c r="A53" s="50" t="str">
        <f t="shared" si="4"/>
        <v>HUELVA</v>
      </c>
      <c r="B53" s="51">
        <f t="shared" si="2"/>
        <v>20925828</v>
      </c>
      <c r="C53" s="51">
        <f t="shared" si="3"/>
        <v>20454618</v>
      </c>
      <c r="D53" s="51">
        <f t="shared" si="6"/>
        <v>7</v>
      </c>
      <c r="E53" s="50" t="str">
        <f t="shared" si="5"/>
        <v>ALMERÍA</v>
      </c>
      <c r="F53" s="50">
        <f t="shared" si="7"/>
        <v>4108348</v>
      </c>
      <c r="G53" s="50">
        <f t="shared" si="8"/>
        <v>3669048</v>
      </c>
    </row>
    <row r="54" spans="1:7" x14ac:dyDescent="0.25">
      <c r="A54" s="50" t="str">
        <f t="shared" si="4"/>
        <v>LAS PALMAS</v>
      </c>
      <c r="B54" s="51">
        <f t="shared" si="2"/>
        <v>15645300</v>
      </c>
      <c r="C54" s="51">
        <f t="shared" si="3"/>
        <v>13255349</v>
      </c>
      <c r="D54" s="51">
        <f t="shared" si="6"/>
        <v>8</v>
      </c>
      <c r="E54" s="50" t="str">
        <f t="shared" si="5"/>
        <v>SANTANDER</v>
      </c>
      <c r="F54" s="50">
        <f t="shared" si="7"/>
        <v>3535472</v>
      </c>
      <c r="G54" s="50">
        <f t="shared" si="8"/>
        <v>3035851</v>
      </c>
    </row>
    <row r="55" spans="1:7" x14ac:dyDescent="0.25">
      <c r="A55" s="50" t="str">
        <f t="shared" si="4"/>
        <v>MÁLAGA</v>
      </c>
      <c r="B55" s="51">
        <f t="shared" si="2"/>
        <v>1733718</v>
      </c>
      <c r="C55" s="51">
        <f t="shared" si="3"/>
        <v>1902518</v>
      </c>
      <c r="D55" s="51">
        <f t="shared" si="6"/>
        <v>23</v>
      </c>
      <c r="E55" s="50" t="str">
        <f t="shared" si="5"/>
        <v>AVILÉS</v>
      </c>
      <c r="F55" s="50">
        <f t="shared" si="7"/>
        <v>3085405</v>
      </c>
      <c r="G55" s="50">
        <f t="shared" si="8"/>
        <v>2996743</v>
      </c>
    </row>
    <row r="56" spans="1:7" x14ac:dyDescent="0.25">
      <c r="A56" s="50" t="str">
        <f t="shared" si="4"/>
        <v>MARÍN Y RÍA DE PONTEVEDRA</v>
      </c>
      <c r="B56" s="51">
        <f t="shared" si="2"/>
        <v>1596188</v>
      </c>
      <c r="C56" s="51">
        <f t="shared" si="3"/>
        <v>1421745</v>
      </c>
      <c r="D56" s="51">
        <f t="shared" si="6"/>
        <v>24</v>
      </c>
      <c r="E56" s="50" t="str">
        <f t="shared" si="5"/>
        <v>SEVILLA</v>
      </c>
      <c r="F56" s="50">
        <f t="shared" ref="F56:F66" si="9">LOOKUP(E56,$A$39:$A$66,$B$39:$B$66)</f>
        <v>2795877</v>
      </c>
      <c r="G56" s="50">
        <f t="shared" si="8"/>
        <v>3163812</v>
      </c>
    </row>
    <row r="57" spans="1:7" x14ac:dyDescent="0.25">
      <c r="A57" s="50" t="str">
        <f t="shared" si="4"/>
        <v>MELILLA</v>
      </c>
      <c r="B57" s="51">
        <f t="shared" si="2"/>
        <v>803134</v>
      </c>
      <c r="C57" s="51">
        <f t="shared" si="3"/>
        <v>753144</v>
      </c>
      <c r="D57" s="51">
        <f t="shared" si="6"/>
        <v>27</v>
      </c>
      <c r="E57" s="50" t="str">
        <f t="shared" si="5"/>
        <v>BAHÍA DE CÁDIZ</v>
      </c>
      <c r="F57" s="50">
        <f t="shared" si="9"/>
        <v>2631049</v>
      </c>
      <c r="G57" s="50">
        <f t="shared" si="8"/>
        <v>2491047</v>
      </c>
    </row>
    <row r="58" spans="1:7" x14ac:dyDescent="0.25">
      <c r="A58" s="50" t="str">
        <f t="shared" si="4"/>
        <v>MOTRIL</v>
      </c>
      <c r="B58" s="51">
        <f t="shared" si="2"/>
        <v>1519384</v>
      </c>
      <c r="C58" s="51">
        <f t="shared" si="3"/>
        <v>1385209</v>
      </c>
      <c r="D58" s="51">
        <f t="shared" si="6"/>
        <v>25</v>
      </c>
      <c r="E58" s="50" t="str">
        <f t="shared" si="5"/>
        <v>VIGO</v>
      </c>
      <c r="F58" s="50">
        <f t="shared" si="9"/>
        <v>2584169</v>
      </c>
      <c r="G58" s="50">
        <f t="shared" si="8"/>
        <v>2619671</v>
      </c>
    </row>
    <row r="59" spans="1:7" x14ac:dyDescent="0.25">
      <c r="A59" s="50" t="str">
        <f t="shared" si="4"/>
        <v>PASAIA</v>
      </c>
      <c r="B59" s="51">
        <f t="shared" si="2"/>
        <v>1813392</v>
      </c>
      <c r="C59" s="51">
        <f t="shared" si="3"/>
        <v>2317026</v>
      </c>
      <c r="D59" s="51">
        <f t="shared" si="6"/>
        <v>22</v>
      </c>
      <c r="E59" s="50" t="str">
        <f t="shared" si="5"/>
        <v>ALICANTE</v>
      </c>
      <c r="F59" s="50">
        <f t="shared" si="9"/>
        <v>2281106</v>
      </c>
      <c r="G59" s="50">
        <f t="shared" si="8"/>
        <v>2325661</v>
      </c>
    </row>
    <row r="60" spans="1:7" x14ac:dyDescent="0.25">
      <c r="A60" s="50" t="str">
        <f t="shared" si="4"/>
        <v>SANTA CRUZ DE TENERIFE</v>
      </c>
      <c r="B60" s="51">
        <f t="shared" si="2"/>
        <v>8254130</v>
      </c>
      <c r="C60" s="51">
        <f t="shared" si="3"/>
        <v>8542498</v>
      </c>
      <c r="D60" s="51">
        <f t="shared" si="6"/>
        <v>14</v>
      </c>
      <c r="E60" s="50" t="str">
        <f t="shared" si="5"/>
        <v>PASAIA</v>
      </c>
      <c r="F60" s="50">
        <f t="shared" si="9"/>
        <v>1813392</v>
      </c>
      <c r="G60" s="50">
        <f t="shared" si="8"/>
        <v>2317026</v>
      </c>
    </row>
    <row r="61" spans="1:7" x14ac:dyDescent="0.25">
      <c r="A61" s="50" t="str">
        <f t="shared" si="4"/>
        <v>SANTANDER</v>
      </c>
      <c r="B61" s="51">
        <f t="shared" si="2"/>
        <v>3535472</v>
      </c>
      <c r="C61" s="51">
        <f t="shared" si="3"/>
        <v>3035851</v>
      </c>
      <c r="D61" s="51">
        <f t="shared" si="6"/>
        <v>16</v>
      </c>
      <c r="E61" s="50" t="str">
        <f t="shared" si="5"/>
        <v>MÁLAGA</v>
      </c>
      <c r="F61" s="50">
        <f t="shared" si="9"/>
        <v>1733718</v>
      </c>
      <c r="G61" s="50">
        <f t="shared" si="8"/>
        <v>1902518</v>
      </c>
    </row>
    <row r="62" spans="1:7" x14ac:dyDescent="0.25">
      <c r="A62" s="50" t="str">
        <f t="shared" si="4"/>
        <v>SEVILLA</v>
      </c>
      <c r="B62" s="51">
        <f t="shared" si="2"/>
        <v>2795877</v>
      </c>
      <c r="C62" s="51">
        <f t="shared" si="3"/>
        <v>3163812</v>
      </c>
      <c r="D62" s="51">
        <f t="shared" si="6"/>
        <v>18</v>
      </c>
      <c r="E62" s="50" t="str">
        <f t="shared" si="5"/>
        <v>MARÍN Y RÍA DE PONTEVEDRA</v>
      </c>
      <c r="F62" s="50">
        <f t="shared" si="9"/>
        <v>1596188</v>
      </c>
      <c r="G62" s="50">
        <f t="shared" si="8"/>
        <v>1421745</v>
      </c>
    </row>
    <row r="63" spans="1:7" x14ac:dyDescent="0.25">
      <c r="A63" s="50" t="str">
        <f t="shared" si="4"/>
        <v>TARRAGONA</v>
      </c>
      <c r="B63" s="51">
        <f t="shared" si="2"/>
        <v>21769265</v>
      </c>
      <c r="C63" s="51">
        <f t="shared" si="3"/>
        <v>19523611</v>
      </c>
      <c r="D63" s="51">
        <f t="shared" si="6"/>
        <v>6</v>
      </c>
      <c r="E63" s="50" t="str">
        <f t="shared" si="5"/>
        <v>MOTRIL</v>
      </c>
      <c r="F63" s="50">
        <f t="shared" si="9"/>
        <v>1519384</v>
      </c>
      <c r="G63" s="50">
        <f t="shared" si="8"/>
        <v>1385209</v>
      </c>
    </row>
    <row r="64" spans="1:7" x14ac:dyDescent="0.25">
      <c r="A64" s="50" t="str">
        <f t="shared" si="4"/>
        <v>VALENCIA</v>
      </c>
      <c r="B64" s="51">
        <f t="shared" si="2"/>
        <v>48975612</v>
      </c>
      <c r="C64" s="51">
        <f t="shared" si="3"/>
        <v>47389031</v>
      </c>
      <c r="D64" s="51">
        <f t="shared" si="6"/>
        <v>2</v>
      </c>
      <c r="E64" s="50" t="str">
        <f t="shared" si="5"/>
        <v>CEUTA</v>
      </c>
      <c r="F64" s="50">
        <f t="shared" si="9"/>
        <v>1266729</v>
      </c>
      <c r="G64" s="50">
        <f t="shared" si="8"/>
        <v>1279342</v>
      </c>
    </row>
    <row r="65" spans="1:7" x14ac:dyDescent="0.25">
      <c r="A65" s="50" t="str">
        <f t="shared" si="4"/>
        <v>VIGO</v>
      </c>
      <c r="B65" s="51">
        <f t="shared" si="2"/>
        <v>2584169</v>
      </c>
      <c r="C65" s="51">
        <f t="shared" si="3"/>
        <v>2619671</v>
      </c>
      <c r="D65" s="51">
        <f t="shared" si="6"/>
        <v>20</v>
      </c>
      <c r="E65" s="50" t="str">
        <f t="shared" si="5"/>
        <v>MELILLA</v>
      </c>
      <c r="F65" s="50">
        <f t="shared" si="9"/>
        <v>803134</v>
      </c>
      <c r="G65" s="50">
        <f t="shared" si="8"/>
        <v>753144</v>
      </c>
    </row>
    <row r="66" spans="1:7" x14ac:dyDescent="0.25">
      <c r="A66" s="50" t="str">
        <f t="shared" si="4"/>
        <v>VILAGARCÍA</v>
      </c>
      <c r="B66" s="51">
        <f t="shared" si="2"/>
        <v>794999</v>
      </c>
      <c r="C66" s="51">
        <f t="shared" si="3"/>
        <v>735889</v>
      </c>
      <c r="D66" s="51">
        <f t="shared" si="6"/>
        <v>28</v>
      </c>
      <c r="E66" s="50" t="str">
        <f t="shared" si="5"/>
        <v>VILAGARCÍA</v>
      </c>
      <c r="F66" s="50">
        <f t="shared" si="9"/>
        <v>794999</v>
      </c>
      <c r="G66" s="50">
        <f t="shared" si="8"/>
        <v>735889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>
      <selection activeCell="F27" sqref="F2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4">
        <v>798894</v>
      </c>
      <c r="C7" s="24">
        <v>731137</v>
      </c>
      <c r="D7" s="24">
        <v>5296308</v>
      </c>
      <c r="E7" s="24">
        <v>5721891</v>
      </c>
      <c r="F7" s="11">
        <f>((E7*100)/D7)-100</f>
        <v>8.0354654600903075</v>
      </c>
      <c r="G7" s="1"/>
      <c r="H7" s="1"/>
      <c r="I7" s="1"/>
    </row>
    <row r="8" spans="1:12" x14ac:dyDescent="0.25">
      <c r="A8" s="12" t="s">
        <v>31</v>
      </c>
      <c r="B8" s="25">
        <v>4369</v>
      </c>
      <c r="C8" s="25">
        <v>4384</v>
      </c>
      <c r="D8" s="25">
        <v>27183</v>
      </c>
      <c r="E8" s="25">
        <v>29696</v>
      </c>
      <c r="F8" s="14">
        <f t="shared" ref="F8:F35" si="0">((E8*100)/D8)-100</f>
        <v>9.2447485560828397</v>
      </c>
      <c r="G8" s="1"/>
      <c r="H8" s="1"/>
      <c r="I8" s="1"/>
    </row>
    <row r="9" spans="1:12" x14ac:dyDescent="0.25">
      <c r="A9" s="9" t="s">
        <v>164</v>
      </c>
      <c r="B9" s="24">
        <v>2825</v>
      </c>
      <c r="C9" s="24">
        <v>3001</v>
      </c>
      <c r="D9" s="24">
        <v>19631</v>
      </c>
      <c r="E9" s="24">
        <v>22661</v>
      </c>
      <c r="F9" s="11">
        <f t="shared" si="0"/>
        <v>15.434771534817386</v>
      </c>
      <c r="G9" s="1"/>
      <c r="H9" s="1"/>
      <c r="I9" s="1"/>
    </row>
    <row r="10" spans="1:12" x14ac:dyDescent="0.25">
      <c r="A10" s="12" t="s">
        <v>166</v>
      </c>
      <c r="B10" s="25">
        <v>47252</v>
      </c>
      <c r="C10" s="25">
        <v>48243</v>
      </c>
      <c r="D10" s="25">
        <v>404895</v>
      </c>
      <c r="E10" s="25">
        <v>421769</v>
      </c>
      <c r="F10" s="14">
        <f t="shared" si="0"/>
        <v>4.1675002161054095</v>
      </c>
      <c r="G10" s="1"/>
      <c r="H10" s="1"/>
      <c r="I10" s="1"/>
    </row>
    <row r="11" spans="1:12" x14ac:dyDescent="0.25">
      <c r="A11" s="9" t="s">
        <v>167</v>
      </c>
      <c r="B11" s="24">
        <v>2421019</v>
      </c>
      <c r="C11" s="24">
        <v>2573937</v>
      </c>
      <c r="D11" s="24">
        <v>18606978</v>
      </c>
      <c r="E11" s="24">
        <v>18849420</v>
      </c>
      <c r="F11" s="11">
        <f t="shared" si="0"/>
        <v>1.3029627917010487</v>
      </c>
      <c r="G11" s="1"/>
      <c r="H11" s="1"/>
      <c r="I11" s="1"/>
    </row>
    <row r="12" spans="1:12" x14ac:dyDescent="0.25">
      <c r="A12" s="12" t="s">
        <v>168</v>
      </c>
      <c r="B12" s="25">
        <v>18629</v>
      </c>
      <c r="C12" s="25">
        <v>83151</v>
      </c>
      <c r="D12" s="25">
        <v>334030</v>
      </c>
      <c r="E12" s="25">
        <v>409981</v>
      </c>
      <c r="F12" s="14">
        <f t="shared" si="0"/>
        <v>22.73777804388827</v>
      </c>
      <c r="G12" s="1"/>
      <c r="H12" s="1"/>
      <c r="I12" s="1"/>
    </row>
    <row r="13" spans="1:12" x14ac:dyDescent="0.25">
      <c r="A13" s="9" t="s">
        <v>32</v>
      </c>
      <c r="B13" s="24">
        <v>171072</v>
      </c>
      <c r="C13" s="24">
        <v>199699</v>
      </c>
      <c r="D13" s="24">
        <v>1035540</v>
      </c>
      <c r="E13" s="24">
        <v>1139561</v>
      </c>
      <c r="F13" s="11">
        <f t="shared" si="0"/>
        <v>10.045097243950011</v>
      </c>
      <c r="G13" s="1"/>
      <c r="H13" s="1"/>
      <c r="I13" s="1"/>
    </row>
    <row r="14" spans="1:12" x14ac:dyDescent="0.25">
      <c r="A14" s="12" t="s">
        <v>33</v>
      </c>
      <c r="B14" s="25">
        <v>992251</v>
      </c>
      <c r="C14" s="25">
        <v>1388863</v>
      </c>
      <c r="D14" s="25">
        <v>8159664</v>
      </c>
      <c r="E14" s="25">
        <v>9453197</v>
      </c>
      <c r="F14" s="14">
        <f t="shared" si="0"/>
        <v>15.852772859274594</v>
      </c>
      <c r="G14" s="1"/>
      <c r="H14" s="1"/>
      <c r="I14" s="1"/>
    </row>
    <row r="15" spans="1:12" x14ac:dyDescent="0.25">
      <c r="A15" s="9" t="s">
        <v>34</v>
      </c>
      <c r="B15" s="24">
        <v>1553005</v>
      </c>
      <c r="C15" s="24">
        <v>1645636</v>
      </c>
      <c r="D15" s="24">
        <v>11555772</v>
      </c>
      <c r="E15" s="24">
        <v>12954031</v>
      </c>
      <c r="F15" s="11">
        <f t="shared" si="0"/>
        <v>12.100091625206872</v>
      </c>
      <c r="G15" s="1"/>
      <c r="H15" s="1"/>
      <c r="I15" s="1"/>
    </row>
    <row r="16" spans="1:12" x14ac:dyDescent="0.25">
      <c r="A16" s="12" t="s">
        <v>35</v>
      </c>
      <c r="B16" s="25">
        <v>2285643</v>
      </c>
      <c r="C16" s="25">
        <v>2488828</v>
      </c>
      <c r="D16" s="25">
        <v>16174126</v>
      </c>
      <c r="E16" s="25">
        <v>18171997</v>
      </c>
      <c r="F16" s="14">
        <f t="shared" si="0"/>
        <v>12.352265587642876</v>
      </c>
      <c r="G16" s="1"/>
      <c r="H16" s="1"/>
      <c r="I16" s="1"/>
    </row>
    <row r="17" spans="1:9" x14ac:dyDescent="0.25">
      <c r="A17" s="9" t="s">
        <v>169</v>
      </c>
      <c r="B17" s="24">
        <v>670392</v>
      </c>
      <c r="C17" s="24">
        <v>679676</v>
      </c>
      <c r="D17" s="24">
        <v>5634863</v>
      </c>
      <c r="E17" s="24">
        <v>5672708</v>
      </c>
      <c r="F17" s="11">
        <f t="shared" si="0"/>
        <v>0.67162236242478457</v>
      </c>
      <c r="G17" s="1"/>
      <c r="H17" s="1"/>
      <c r="I17" s="1"/>
    </row>
    <row r="18" spans="1:9" x14ac:dyDescent="0.25">
      <c r="A18" s="12" t="s">
        <v>36</v>
      </c>
      <c r="B18" s="25">
        <v>64802</v>
      </c>
      <c r="C18" s="25">
        <v>95090</v>
      </c>
      <c r="D18" s="25">
        <v>571990</v>
      </c>
      <c r="E18" s="25">
        <v>622425</v>
      </c>
      <c r="F18" s="14">
        <f t="shared" si="0"/>
        <v>8.8174618437385277</v>
      </c>
      <c r="G18" s="1"/>
      <c r="H18" s="1"/>
      <c r="I18" s="1"/>
    </row>
    <row r="19" spans="1:9" x14ac:dyDescent="0.25">
      <c r="A19" s="9" t="s">
        <v>37</v>
      </c>
      <c r="B19" s="24">
        <v>223853</v>
      </c>
      <c r="C19" s="24">
        <v>188676</v>
      </c>
      <c r="D19" s="24">
        <v>1605082</v>
      </c>
      <c r="E19" s="24">
        <v>1548380</v>
      </c>
      <c r="F19" s="11">
        <f t="shared" si="0"/>
        <v>-3.5326544064415373</v>
      </c>
      <c r="G19" s="1"/>
      <c r="H19" s="1"/>
      <c r="I19" s="1"/>
    </row>
    <row r="20" spans="1:9" x14ac:dyDescent="0.25">
      <c r="A20" s="12" t="s">
        <v>170</v>
      </c>
      <c r="B20" s="25">
        <v>46895</v>
      </c>
      <c r="C20" s="25">
        <v>105365</v>
      </c>
      <c r="D20" s="25">
        <v>531855</v>
      </c>
      <c r="E20" s="25">
        <v>570109</v>
      </c>
      <c r="F20" s="14">
        <f t="shared" si="0"/>
        <v>7.1925618824679702</v>
      </c>
      <c r="G20" s="1"/>
      <c r="H20" s="1"/>
      <c r="I20" s="1"/>
    </row>
    <row r="21" spans="1:9" x14ac:dyDescent="0.25">
      <c r="A21" s="9" t="s">
        <v>38</v>
      </c>
      <c r="B21" s="24">
        <v>2027963</v>
      </c>
      <c r="C21" s="24">
        <v>2262466</v>
      </c>
      <c r="D21" s="24">
        <v>16497361</v>
      </c>
      <c r="E21" s="24">
        <v>16416275</v>
      </c>
      <c r="F21" s="11">
        <f t="shared" si="0"/>
        <v>-0.49150891466823055</v>
      </c>
      <c r="G21" s="1"/>
      <c r="H21" s="1"/>
      <c r="I21" s="1"/>
    </row>
    <row r="22" spans="1:9" x14ac:dyDescent="0.25">
      <c r="A22" s="12" t="s">
        <v>59</v>
      </c>
      <c r="B22" s="25">
        <v>432766</v>
      </c>
      <c r="C22" s="25">
        <v>553805</v>
      </c>
      <c r="D22" s="25">
        <v>4154641</v>
      </c>
      <c r="E22" s="25">
        <v>4534789</v>
      </c>
      <c r="F22" s="14">
        <f t="shared" si="0"/>
        <v>9.1499602492730361</v>
      </c>
      <c r="G22" s="1"/>
      <c r="H22" s="1"/>
      <c r="I22" s="1"/>
    </row>
    <row r="23" spans="1:9" x14ac:dyDescent="0.25">
      <c r="A23" s="9" t="s">
        <v>171</v>
      </c>
      <c r="B23" s="24">
        <v>7140</v>
      </c>
      <c r="C23" s="24">
        <v>10617</v>
      </c>
      <c r="D23" s="24">
        <v>132672</v>
      </c>
      <c r="E23" s="24">
        <v>103385</v>
      </c>
      <c r="F23" s="11">
        <f t="shared" si="0"/>
        <v>-22.074740713941154</v>
      </c>
      <c r="G23" s="1"/>
      <c r="H23" s="1"/>
      <c r="I23" s="1"/>
    </row>
    <row r="24" spans="1:9" x14ac:dyDescent="0.25">
      <c r="A24" s="12" t="s">
        <v>173</v>
      </c>
      <c r="B24" s="25">
        <v>4</v>
      </c>
      <c r="C24" s="25">
        <v>0</v>
      </c>
      <c r="D24" s="25">
        <v>4</v>
      </c>
      <c r="E24" s="25">
        <v>0</v>
      </c>
      <c r="F24" s="14">
        <f t="shared" si="0"/>
        <v>-100</v>
      </c>
      <c r="G24" s="1"/>
      <c r="H24" s="1"/>
      <c r="I24" s="1"/>
    </row>
    <row r="25" spans="1:9" x14ac:dyDescent="0.25">
      <c r="A25" s="9" t="s">
        <v>39</v>
      </c>
      <c r="B25" s="24">
        <v>5540</v>
      </c>
      <c r="C25" s="24">
        <v>8460</v>
      </c>
      <c r="D25" s="24">
        <v>49841</v>
      </c>
      <c r="E25" s="24">
        <v>53735</v>
      </c>
      <c r="F25" s="11">
        <f t="shared" si="0"/>
        <v>7.8128448466122222</v>
      </c>
      <c r="G25" s="1"/>
      <c r="H25" s="1"/>
      <c r="I25" s="1"/>
    </row>
    <row r="26" spans="1:9" x14ac:dyDescent="0.25">
      <c r="A26" s="12" t="s">
        <v>40</v>
      </c>
      <c r="B26" s="25">
        <v>113183</v>
      </c>
      <c r="C26" s="25">
        <v>78299</v>
      </c>
      <c r="D26" s="25">
        <v>777546</v>
      </c>
      <c r="E26" s="25">
        <v>654357</v>
      </c>
      <c r="F26" s="14">
        <f t="shared" si="0"/>
        <v>-15.843307019777612</v>
      </c>
      <c r="G26" s="1"/>
      <c r="H26" s="1"/>
      <c r="I26" s="1"/>
    </row>
    <row r="27" spans="1:9" x14ac:dyDescent="0.25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/>
      <c r="G27" s="1"/>
      <c r="H27" s="1"/>
      <c r="I27" s="1"/>
    </row>
    <row r="28" spans="1:9" x14ac:dyDescent="0.25">
      <c r="A28" s="12" t="s">
        <v>42</v>
      </c>
      <c r="B28" s="25">
        <v>471273</v>
      </c>
      <c r="C28" s="25">
        <v>448970</v>
      </c>
      <c r="D28" s="25">
        <v>4083289</v>
      </c>
      <c r="E28" s="25">
        <v>3500559</v>
      </c>
      <c r="F28" s="14">
        <f t="shared" si="0"/>
        <v>-14.271093718813432</v>
      </c>
      <c r="G28" s="1"/>
      <c r="H28" s="1"/>
      <c r="I28" s="1"/>
    </row>
    <row r="29" spans="1:9" x14ac:dyDescent="0.25">
      <c r="A29" s="9" t="s">
        <v>43</v>
      </c>
      <c r="B29" s="24">
        <v>7998</v>
      </c>
      <c r="C29" s="24">
        <v>24073</v>
      </c>
      <c r="D29" s="24">
        <v>104938</v>
      </c>
      <c r="E29" s="24">
        <v>116430</v>
      </c>
      <c r="F29" s="11">
        <f t="shared" si="0"/>
        <v>10.951228344355712</v>
      </c>
      <c r="G29" s="1"/>
      <c r="H29" s="1"/>
      <c r="I29" s="1"/>
    </row>
    <row r="30" spans="1:9" x14ac:dyDescent="0.25">
      <c r="A30" s="12" t="s">
        <v>44</v>
      </c>
      <c r="B30" s="25">
        <v>14400</v>
      </c>
      <c r="C30" s="25">
        <v>19981</v>
      </c>
      <c r="D30" s="25">
        <v>155966</v>
      </c>
      <c r="E30" s="25">
        <v>276283</v>
      </c>
      <c r="F30" s="14">
        <f t="shared" si="0"/>
        <v>77.14309528999911</v>
      </c>
      <c r="G30" s="1"/>
      <c r="H30" s="1"/>
      <c r="I30" s="1"/>
    </row>
    <row r="31" spans="1:9" x14ac:dyDescent="0.25">
      <c r="A31" s="9" t="s">
        <v>45</v>
      </c>
      <c r="B31" s="24">
        <v>1816851</v>
      </c>
      <c r="C31" s="24">
        <v>1840916</v>
      </c>
      <c r="D31" s="24">
        <v>12976873</v>
      </c>
      <c r="E31" s="24">
        <v>14649625</v>
      </c>
      <c r="F31" s="11">
        <f t="shared" si="0"/>
        <v>12.890254840283944</v>
      </c>
      <c r="G31" s="1"/>
      <c r="H31" s="1"/>
      <c r="I31" s="1"/>
    </row>
    <row r="32" spans="1:9" x14ac:dyDescent="0.25">
      <c r="A32" s="12" t="s">
        <v>46</v>
      </c>
      <c r="B32" s="25">
        <v>264937</v>
      </c>
      <c r="C32" s="25">
        <v>369989</v>
      </c>
      <c r="D32" s="25">
        <v>2424832</v>
      </c>
      <c r="E32" s="25">
        <v>2300674</v>
      </c>
      <c r="F32" s="14">
        <f t="shared" si="0"/>
        <v>-5.1202722497888544</v>
      </c>
      <c r="G32" s="1"/>
      <c r="H32" s="1"/>
      <c r="I32" s="1"/>
    </row>
    <row r="33" spans="1:9" x14ac:dyDescent="0.25">
      <c r="A33" s="9" t="s">
        <v>47</v>
      </c>
      <c r="B33" s="24">
        <v>0</v>
      </c>
      <c r="C33" s="24">
        <v>4995</v>
      </c>
      <c r="D33" s="24">
        <v>37738</v>
      </c>
      <c r="E33" s="24">
        <v>45432</v>
      </c>
      <c r="F33" s="11">
        <f t="shared" si="0"/>
        <v>20.387937887540417</v>
      </c>
      <c r="G33" s="1"/>
      <c r="H33" s="1"/>
      <c r="I33" s="1"/>
    </row>
    <row r="34" spans="1:9" x14ac:dyDescent="0.25">
      <c r="A34" s="12" t="s">
        <v>172</v>
      </c>
      <c r="B34" s="25">
        <v>13808</v>
      </c>
      <c r="C34" s="25">
        <v>44663</v>
      </c>
      <c r="D34" s="25">
        <v>133706</v>
      </c>
      <c r="E34" s="25">
        <v>130602</v>
      </c>
      <c r="F34" s="14">
        <f t="shared" si="0"/>
        <v>-2.3215113757049011</v>
      </c>
      <c r="G34" s="1"/>
      <c r="H34" s="1"/>
      <c r="I34" s="1"/>
    </row>
    <row r="35" spans="1:9" x14ac:dyDescent="0.25">
      <c r="A35" s="15" t="s">
        <v>48</v>
      </c>
      <c r="B35" s="16">
        <f>SUM(B7:B34)</f>
        <v>14476764</v>
      </c>
      <c r="C35" s="16">
        <f t="shared" ref="C35:E35" si="1">SUM(C7:C34)</f>
        <v>15902920</v>
      </c>
      <c r="D35" s="16">
        <f t="shared" si="1"/>
        <v>111487324</v>
      </c>
      <c r="E35" s="16">
        <f t="shared" si="1"/>
        <v>118369972</v>
      </c>
      <c r="F35" s="17">
        <f t="shared" si="0"/>
        <v>6.173480314228371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5721891</v>
      </c>
      <c r="C39" s="51">
        <f t="shared" si="3"/>
        <v>5296308</v>
      </c>
      <c r="D39" s="51">
        <f>_xlfn.RANK.EQ(B39,$B$39:$B$66)+COUNTIF($B$39:$B$66,B39)-1</f>
        <v>7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18849420</v>
      </c>
      <c r="G39" s="50">
        <f>LOOKUP(E39,$A$39:$A$66,$C$39:$C$66)</f>
        <v>18606978</v>
      </c>
    </row>
    <row r="40" spans="1:9" x14ac:dyDescent="0.25">
      <c r="A40" s="50" t="str">
        <f t="shared" si="4"/>
        <v>ALICANTE</v>
      </c>
      <c r="B40" s="51">
        <f t="shared" si="2"/>
        <v>29696</v>
      </c>
      <c r="C40" s="51">
        <f t="shared" si="3"/>
        <v>27183</v>
      </c>
      <c r="D40" s="51">
        <f t="shared" ref="D40:D66" si="6">_xlfn.RANK.EQ(B40,$B$39:$B$66)+COUNTIF($B$39:$B$66,B40)-1</f>
        <v>25</v>
      </c>
      <c r="E40" s="50" t="str">
        <f t="shared" si="5"/>
        <v>CARTAGENA</v>
      </c>
      <c r="F40" s="50">
        <f t="shared" ref="F40:F55" si="7">LOOKUP(E40,$A$39:$A$66,$B$39:$B$66)</f>
        <v>18171997</v>
      </c>
      <c r="G40" s="50">
        <f t="shared" ref="G40:G66" si="8">LOOKUP(E40,$A$39:$A$66,$C$39:$C$66)</f>
        <v>16174126</v>
      </c>
    </row>
    <row r="41" spans="1:9" x14ac:dyDescent="0.25">
      <c r="A41" s="50" t="str">
        <f t="shared" si="4"/>
        <v>ALMERÍA</v>
      </c>
      <c r="B41" s="51">
        <f t="shared" si="2"/>
        <v>22661</v>
      </c>
      <c r="C41" s="51">
        <f t="shared" si="3"/>
        <v>19631</v>
      </c>
      <c r="D41" s="51">
        <f t="shared" si="6"/>
        <v>26</v>
      </c>
      <c r="E41" s="50" t="str">
        <f t="shared" si="5"/>
        <v>HUELVA</v>
      </c>
      <c r="F41" s="50">
        <f t="shared" si="7"/>
        <v>16416275</v>
      </c>
      <c r="G41" s="50">
        <f t="shared" si="8"/>
        <v>16497361</v>
      </c>
    </row>
    <row r="42" spans="1:9" x14ac:dyDescent="0.25">
      <c r="A42" s="50" t="str">
        <f t="shared" si="4"/>
        <v>AVILÉS</v>
      </c>
      <c r="B42" s="51">
        <f t="shared" si="2"/>
        <v>421769</v>
      </c>
      <c r="C42" s="51">
        <f t="shared" si="3"/>
        <v>404895</v>
      </c>
      <c r="D42" s="51">
        <f t="shared" si="6"/>
        <v>17</v>
      </c>
      <c r="E42" s="50" t="str">
        <f t="shared" si="5"/>
        <v>TARRAGONA</v>
      </c>
      <c r="F42" s="50">
        <f t="shared" si="7"/>
        <v>14649625</v>
      </c>
      <c r="G42" s="50">
        <f t="shared" si="8"/>
        <v>12976873</v>
      </c>
    </row>
    <row r="43" spans="1:9" x14ac:dyDescent="0.25">
      <c r="A43" s="50" t="str">
        <f t="shared" si="4"/>
        <v>BAHÍA DE ALGECIRAS</v>
      </c>
      <c r="B43" s="51">
        <f t="shared" si="2"/>
        <v>18849420</v>
      </c>
      <c r="C43" s="51">
        <f t="shared" si="3"/>
        <v>18606978</v>
      </c>
      <c r="D43" s="51">
        <f t="shared" si="6"/>
        <v>1</v>
      </c>
      <c r="E43" s="50" t="str">
        <f t="shared" si="5"/>
        <v>BILBAO</v>
      </c>
      <c r="F43" s="50">
        <f t="shared" si="7"/>
        <v>12954031</v>
      </c>
      <c r="G43" s="50">
        <f t="shared" si="8"/>
        <v>11555772</v>
      </c>
    </row>
    <row r="44" spans="1:9" x14ac:dyDescent="0.25">
      <c r="A44" s="50" t="str">
        <f t="shared" si="4"/>
        <v>BAHÍA DE CÁDIZ</v>
      </c>
      <c r="B44" s="51">
        <f t="shared" si="2"/>
        <v>409981</v>
      </c>
      <c r="C44" s="51">
        <f t="shared" si="3"/>
        <v>334030</v>
      </c>
      <c r="D44" s="51">
        <f t="shared" si="6"/>
        <v>18</v>
      </c>
      <c r="E44" s="50" t="str">
        <f t="shared" si="5"/>
        <v>BARCELONA</v>
      </c>
      <c r="F44" s="50">
        <f t="shared" si="7"/>
        <v>9453197</v>
      </c>
      <c r="G44" s="50">
        <f t="shared" si="8"/>
        <v>8159664</v>
      </c>
    </row>
    <row r="45" spans="1:9" x14ac:dyDescent="0.25">
      <c r="A45" s="50" t="str">
        <f t="shared" si="4"/>
        <v>BALEARES</v>
      </c>
      <c r="B45" s="51">
        <f t="shared" si="2"/>
        <v>1139561</v>
      </c>
      <c r="C45" s="51">
        <f t="shared" si="3"/>
        <v>1035540</v>
      </c>
      <c r="D45" s="51">
        <f t="shared" si="6"/>
        <v>13</v>
      </c>
      <c r="E45" s="50" t="str">
        <f t="shared" si="5"/>
        <v>A CORUÑA</v>
      </c>
      <c r="F45" s="50">
        <f t="shared" si="7"/>
        <v>5721891</v>
      </c>
      <c r="G45" s="50">
        <f t="shared" si="8"/>
        <v>5296308</v>
      </c>
    </row>
    <row r="46" spans="1:9" x14ac:dyDescent="0.25">
      <c r="A46" s="50" t="str">
        <f t="shared" si="4"/>
        <v>BARCELONA</v>
      </c>
      <c r="B46" s="51">
        <f t="shared" si="2"/>
        <v>9453197</v>
      </c>
      <c r="C46" s="51">
        <f t="shared" si="3"/>
        <v>8159664</v>
      </c>
      <c r="D46" s="51">
        <f t="shared" si="6"/>
        <v>6</v>
      </c>
      <c r="E46" s="50" t="str">
        <f t="shared" si="5"/>
        <v>CASTELLÓN</v>
      </c>
      <c r="F46" s="50">
        <f t="shared" si="7"/>
        <v>5672708</v>
      </c>
      <c r="G46" s="50">
        <f t="shared" si="8"/>
        <v>5634863</v>
      </c>
    </row>
    <row r="47" spans="1:9" x14ac:dyDescent="0.25">
      <c r="A47" s="50" t="str">
        <f t="shared" si="4"/>
        <v>BILBAO</v>
      </c>
      <c r="B47" s="51">
        <f t="shared" si="2"/>
        <v>12954031</v>
      </c>
      <c r="C47" s="51">
        <f t="shared" si="3"/>
        <v>11555772</v>
      </c>
      <c r="D47" s="51">
        <f t="shared" si="6"/>
        <v>5</v>
      </c>
      <c r="E47" s="50" t="str">
        <f t="shared" si="5"/>
        <v>LAS PALMAS</v>
      </c>
      <c r="F47" s="50">
        <f t="shared" si="7"/>
        <v>4534789</v>
      </c>
      <c r="G47" s="50">
        <f t="shared" si="8"/>
        <v>4154641</v>
      </c>
    </row>
    <row r="48" spans="1:9" x14ac:dyDescent="0.25">
      <c r="A48" s="50" t="str">
        <f t="shared" si="4"/>
        <v>CARTAGENA</v>
      </c>
      <c r="B48" s="51">
        <f t="shared" si="2"/>
        <v>18171997</v>
      </c>
      <c r="C48" s="51">
        <f t="shared" si="3"/>
        <v>16174126</v>
      </c>
      <c r="D48" s="51">
        <f t="shared" si="6"/>
        <v>2</v>
      </c>
      <c r="E48" s="50" t="str">
        <f t="shared" si="5"/>
        <v>SANTA CRUZ DE TENERIFE</v>
      </c>
      <c r="F48" s="50">
        <f t="shared" si="7"/>
        <v>3500559</v>
      </c>
      <c r="G48" s="50">
        <f t="shared" si="8"/>
        <v>4083289</v>
      </c>
    </row>
    <row r="49" spans="1:7" x14ac:dyDescent="0.25">
      <c r="A49" s="50" t="str">
        <f t="shared" si="4"/>
        <v>CASTELLÓN</v>
      </c>
      <c r="B49" s="51">
        <f t="shared" si="2"/>
        <v>5672708</v>
      </c>
      <c r="C49" s="51">
        <f t="shared" si="3"/>
        <v>5634863</v>
      </c>
      <c r="D49" s="51">
        <f t="shared" si="6"/>
        <v>8</v>
      </c>
      <c r="E49" s="50" t="str">
        <f t="shared" si="5"/>
        <v>VALENCIA</v>
      </c>
      <c r="F49" s="50">
        <f t="shared" si="7"/>
        <v>2300674</v>
      </c>
      <c r="G49" s="50">
        <f t="shared" si="8"/>
        <v>2424832</v>
      </c>
    </row>
    <row r="50" spans="1:7" x14ac:dyDescent="0.25">
      <c r="A50" s="50" t="str">
        <f t="shared" si="4"/>
        <v>CEUTA</v>
      </c>
      <c r="B50" s="51">
        <f t="shared" si="2"/>
        <v>622425</v>
      </c>
      <c r="C50" s="51">
        <f t="shared" si="3"/>
        <v>571990</v>
      </c>
      <c r="D50" s="51">
        <f t="shared" si="6"/>
        <v>15</v>
      </c>
      <c r="E50" s="50" t="str">
        <f t="shared" si="5"/>
        <v>FERROL-SAN CIBRAO</v>
      </c>
      <c r="F50" s="50">
        <f t="shared" si="7"/>
        <v>1548380</v>
      </c>
      <c r="G50" s="50">
        <f t="shared" si="8"/>
        <v>1605082</v>
      </c>
    </row>
    <row r="51" spans="1:7" x14ac:dyDescent="0.25">
      <c r="A51" s="50" t="str">
        <f t="shared" si="4"/>
        <v>FERROL-SAN CIBRAO</v>
      </c>
      <c r="B51" s="51">
        <f t="shared" si="2"/>
        <v>1548380</v>
      </c>
      <c r="C51" s="51">
        <f t="shared" si="3"/>
        <v>1605082</v>
      </c>
      <c r="D51" s="51">
        <f t="shared" si="6"/>
        <v>12</v>
      </c>
      <c r="E51" s="50" t="str">
        <f t="shared" si="5"/>
        <v>BALEARES</v>
      </c>
      <c r="F51" s="50">
        <f t="shared" si="7"/>
        <v>1139561</v>
      </c>
      <c r="G51" s="50">
        <f t="shared" si="8"/>
        <v>1035540</v>
      </c>
    </row>
    <row r="52" spans="1:7" x14ac:dyDescent="0.25">
      <c r="A52" s="50" t="str">
        <f t="shared" si="4"/>
        <v>GIJÓN</v>
      </c>
      <c r="B52" s="51">
        <f t="shared" si="2"/>
        <v>570109</v>
      </c>
      <c r="C52" s="51">
        <f t="shared" si="3"/>
        <v>531855</v>
      </c>
      <c r="D52" s="51">
        <f t="shared" si="6"/>
        <v>16</v>
      </c>
      <c r="E52" s="50" t="str">
        <f t="shared" si="5"/>
        <v>MOTRIL</v>
      </c>
      <c r="F52" s="50">
        <f t="shared" si="7"/>
        <v>654357</v>
      </c>
      <c r="G52" s="50">
        <f t="shared" si="8"/>
        <v>777546</v>
      </c>
    </row>
    <row r="53" spans="1:7" x14ac:dyDescent="0.25">
      <c r="A53" s="50" t="str">
        <f t="shared" si="4"/>
        <v>HUELVA</v>
      </c>
      <c r="B53" s="51">
        <f t="shared" si="2"/>
        <v>16416275</v>
      </c>
      <c r="C53" s="51">
        <f t="shared" si="3"/>
        <v>16497361</v>
      </c>
      <c r="D53" s="51">
        <f t="shared" si="6"/>
        <v>3</v>
      </c>
      <c r="E53" s="50" t="str">
        <f t="shared" si="5"/>
        <v>CEUTA</v>
      </c>
      <c r="F53" s="50">
        <f t="shared" si="7"/>
        <v>622425</v>
      </c>
      <c r="G53" s="50">
        <f t="shared" si="8"/>
        <v>571990</v>
      </c>
    </row>
    <row r="54" spans="1:7" x14ac:dyDescent="0.25">
      <c r="A54" s="50" t="str">
        <f t="shared" si="4"/>
        <v>LAS PALMAS</v>
      </c>
      <c r="B54" s="51">
        <f t="shared" si="2"/>
        <v>4534789</v>
      </c>
      <c r="C54" s="51">
        <f t="shared" si="3"/>
        <v>4154641</v>
      </c>
      <c r="D54" s="51">
        <f t="shared" si="6"/>
        <v>9</v>
      </c>
      <c r="E54" s="50" t="str">
        <f t="shared" si="5"/>
        <v>GIJÓN</v>
      </c>
      <c r="F54" s="50">
        <f t="shared" si="7"/>
        <v>570109</v>
      </c>
      <c r="G54" s="50">
        <f t="shared" si="8"/>
        <v>531855</v>
      </c>
    </row>
    <row r="55" spans="1:7" x14ac:dyDescent="0.25">
      <c r="A55" s="50" t="str">
        <f t="shared" si="4"/>
        <v>MÁLAGA</v>
      </c>
      <c r="B55" s="51">
        <f t="shared" si="2"/>
        <v>103385</v>
      </c>
      <c r="C55" s="51">
        <f t="shared" si="3"/>
        <v>132672</v>
      </c>
      <c r="D55" s="51">
        <f t="shared" si="6"/>
        <v>22</v>
      </c>
      <c r="E55" s="50" t="str">
        <f t="shared" si="5"/>
        <v>AVILÉS</v>
      </c>
      <c r="F55" s="50">
        <f t="shared" si="7"/>
        <v>421769</v>
      </c>
      <c r="G55" s="50">
        <f t="shared" si="8"/>
        <v>404895</v>
      </c>
    </row>
    <row r="56" spans="1:7" x14ac:dyDescent="0.25">
      <c r="A56" s="50" t="str">
        <f t="shared" si="4"/>
        <v>MARÍN Y RÍA DE PONTEVEDRA</v>
      </c>
      <c r="B56" s="51">
        <f t="shared" si="2"/>
        <v>0</v>
      </c>
      <c r="C56" s="51">
        <f t="shared" si="3"/>
        <v>4</v>
      </c>
      <c r="D56" s="51">
        <f t="shared" si="6"/>
        <v>28</v>
      </c>
      <c r="E56" s="50" t="str">
        <f t="shared" si="5"/>
        <v>BAHÍA DE CÁDIZ</v>
      </c>
      <c r="F56" s="50">
        <f t="shared" ref="F56:F66" si="9">LOOKUP(E56,$A$39:$A$66,$B$39:$B$66)</f>
        <v>409981</v>
      </c>
      <c r="G56" s="50">
        <f t="shared" si="8"/>
        <v>334030</v>
      </c>
    </row>
    <row r="57" spans="1:7" x14ac:dyDescent="0.25">
      <c r="A57" s="50" t="str">
        <f t="shared" si="4"/>
        <v>MELILLA</v>
      </c>
      <c r="B57" s="51">
        <f t="shared" si="2"/>
        <v>53735</v>
      </c>
      <c r="C57" s="51">
        <f t="shared" si="3"/>
        <v>49841</v>
      </c>
      <c r="D57" s="51">
        <f t="shared" si="6"/>
        <v>23</v>
      </c>
      <c r="E57" s="50" t="str">
        <f t="shared" si="5"/>
        <v>SEVILLA</v>
      </c>
      <c r="F57" s="50">
        <f t="shared" si="9"/>
        <v>276283</v>
      </c>
      <c r="G57" s="50">
        <f t="shared" si="8"/>
        <v>155966</v>
      </c>
    </row>
    <row r="58" spans="1:7" x14ac:dyDescent="0.25">
      <c r="A58" s="50" t="str">
        <f t="shared" si="4"/>
        <v>MOTRIL</v>
      </c>
      <c r="B58" s="51">
        <f t="shared" si="2"/>
        <v>654357</v>
      </c>
      <c r="C58" s="51">
        <f t="shared" si="3"/>
        <v>777546</v>
      </c>
      <c r="D58" s="51">
        <f t="shared" si="6"/>
        <v>14</v>
      </c>
      <c r="E58" s="50" t="str">
        <f t="shared" si="5"/>
        <v>VILAGARCÍA</v>
      </c>
      <c r="F58" s="50">
        <f t="shared" si="9"/>
        <v>130602</v>
      </c>
      <c r="G58" s="50">
        <f t="shared" si="8"/>
        <v>133706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SANTANDER</v>
      </c>
      <c r="F59" s="50">
        <f t="shared" si="9"/>
        <v>116430</v>
      </c>
      <c r="G59" s="50">
        <f t="shared" si="8"/>
        <v>104938</v>
      </c>
    </row>
    <row r="60" spans="1:7" x14ac:dyDescent="0.25">
      <c r="A60" s="50" t="str">
        <f t="shared" si="4"/>
        <v>SANTA CRUZ DE TENERIFE</v>
      </c>
      <c r="B60" s="51">
        <f t="shared" si="2"/>
        <v>3500559</v>
      </c>
      <c r="C60" s="51">
        <f t="shared" si="3"/>
        <v>4083289</v>
      </c>
      <c r="D60" s="51">
        <f t="shared" si="6"/>
        <v>10</v>
      </c>
      <c r="E60" s="50" t="str">
        <f t="shared" si="5"/>
        <v>MÁLAGA</v>
      </c>
      <c r="F60" s="50">
        <f t="shared" si="9"/>
        <v>103385</v>
      </c>
      <c r="G60" s="50">
        <f t="shared" si="8"/>
        <v>132672</v>
      </c>
    </row>
    <row r="61" spans="1:7" x14ac:dyDescent="0.25">
      <c r="A61" s="50" t="str">
        <f t="shared" si="4"/>
        <v>SANTANDER</v>
      </c>
      <c r="B61" s="51">
        <f t="shared" si="2"/>
        <v>116430</v>
      </c>
      <c r="C61" s="51">
        <f t="shared" si="3"/>
        <v>104938</v>
      </c>
      <c r="D61" s="51">
        <f t="shared" si="6"/>
        <v>21</v>
      </c>
      <c r="E61" s="50" t="str">
        <f t="shared" si="5"/>
        <v>MELILLA</v>
      </c>
      <c r="F61" s="50">
        <f t="shared" si="9"/>
        <v>53735</v>
      </c>
      <c r="G61" s="50">
        <f t="shared" si="8"/>
        <v>49841</v>
      </c>
    </row>
    <row r="62" spans="1:7" x14ac:dyDescent="0.25">
      <c r="A62" s="50" t="str">
        <f t="shared" si="4"/>
        <v>SEVILLA</v>
      </c>
      <c r="B62" s="51">
        <f t="shared" si="2"/>
        <v>276283</v>
      </c>
      <c r="C62" s="51">
        <f t="shared" si="3"/>
        <v>155966</v>
      </c>
      <c r="D62" s="51">
        <f t="shared" si="6"/>
        <v>19</v>
      </c>
      <c r="E62" s="50" t="str">
        <f t="shared" si="5"/>
        <v>VIGO</v>
      </c>
      <c r="F62" s="50">
        <f t="shared" si="9"/>
        <v>45432</v>
      </c>
      <c r="G62" s="50">
        <f t="shared" si="8"/>
        <v>37738</v>
      </c>
    </row>
    <row r="63" spans="1:7" x14ac:dyDescent="0.25">
      <c r="A63" s="50" t="str">
        <f t="shared" si="4"/>
        <v>TARRAGONA</v>
      </c>
      <c r="B63" s="51">
        <f t="shared" si="2"/>
        <v>14649625</v>
      </c>
      <c r="C63" s="51">
        <f t="shared" si="3"/>
        <v>12976873</v>
      </c>
      <c r="D63" s="51">
        <f t="shared" si="6"/>
        <v>4</v>
      </c>
      <c r="E63" s="50" t="str">
        <f t="shared" si="5"/>
        <v>ALICANTE</v>
      </c>
      <c r="F63" s="50">
        <f t="shared" si="9"/>
        <v>29696</v>
      </c>
      <c r="G63" s="50">
        <f t="shared" si="8"/>
        <v>27183</v>
      </c>
    </row>
    <row r="64" spans="1:7" x14ac:dyDescent="0.25">
      <c r="A64" s="50" t="str">
        <f t="shared" si="4"/>
        <v>VALENCIA</v>
      </c>
      <c r="B64" s="51">
        <f t="shared" si="2"/>
        <v>2300674</v>
      </c>
      <c r="C64" s="51">
        <f t="shared" si="3"/>
        <v>2424832</v>
      </c>
      <c r="D64" s="51">
        <f t="shared" si="6"/>
        <v>11</v>
      </c>
      <c r="E64" s="50" t="str">
        <f t="shared" si="5"/>
        <v>ALMERÍA</v>
      </c>
      <c r="F64" s="50">
        <f t="shared" si="9"/>
        <v>22661</v>
      </c>
      <c r="G64" s="50">
        <f t="shared" si="8"/>
        <v>19631</v>
      </c>
    </row>
    <row r="65" spans="1:7" x14ac:dyDescent="0.25">
      <c r="A65" s="50" t="str">
        <f t="shared" si="4"/>
        <v>VIGO</v>
      </c>
      <c r="B65" s="51">
        <f t="shared" si="2"/>
        <v>45432</v>
      </c>
      <c r="C65" s="51">
        <f t="shared" si="3"/>
        <v>37738</v>
      </c>
      <c r="D65" s="51">
        <f t="shared" si="6"/>
        <v>24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130602</v>
      </c>
      <c r="C66" s="51">
        <f t="shared" si="3"/>
        <v>133706</v>
      </c>
      <c r="D66" s="51">
        <f t="shared" si="6"/>
        <v>20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>
      <selection activeCell="D20" sqref="D2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6">
        <v>409937</v>
      </c>
      <c r="C7" s="26">
        <v>484092</v>
      </c>
      <c r="D7" s="26">
        <v>2943533</v>
      </c>
      <c r="E7" s="26">
        <v>3117447</v>
      </c>
      <c r="F7" s="11">
        <f>((E7*100)/D7)-100</f>
        <v>5.9083421181281182</v>
      </c>
      <c r="G7" s="1"/>
      <c r="H7" s="1"/>
      <c r="I7" s="1"/>
    </row>
    <row r="8" spans="1:12" x14ac:dyDescent="0.25">
      <c r="A8" s="12" t="s">
        <v>31</v>
      </c>
      <c r="B8" s="27">
        <v>168302</v>
      </c>
      <c r="C8" s="27">
        <v>72180</v>
      </c>
      <c r="D8" s="27">
        <v>1319194</v>
      </c>
      <c r="E8" s="27">
        <v>1237286</v>
      </c>
      <c r="F8" s="14">
        <f t="shared" ref="F8:F35" si="0">((E8*100)/D8)-100</f>
        <v>-6.2089427332143714</v>
      </c>
      <c r="G8" s="1"/>
      <c r="H8" s="1"/>
      <c r="I8" s="1"/>
    </row>
    <row r="9" spans="1:12" x14ac:dyDescent="0.25">
      <c r="A9" s="9" t="s">
        <v>164</v>
      </c>
      <c r="B9" s="26">
        <v>241454</v>
      </c>
      <c r="C9" s="26">
        <v>616372</v>
      </c>
      <c r="D9" s="26">
        <v>3229169</v>
      </c>
      <c r="E9" s="26">
        <v>3657191</v>
      </c>
      <c r="F9" s="11">
        <f t="shared" si="0"/>
        <v>13.254865261000589</v>
      </c>
      <c r="G9" s="1"/>
      <c r="H9" s="1"/>
      <c r="I9" s="1"/>
    </row>
    <row r="10" spans="1:12" x14ac:dyDescent="0.25">
      <c r="A10" s="12" t="s">
        <v>166</v>
      </c>
      <c r="B10" s="27">
        <v>219976</v>
      </c>
      <c r="C10" s="27">
        <v>180518</v>
      </c>
      <c r="D10" s="27">
        <v>1797869</v>
      </c>
      <c r="E10" s="27">
        <v>1865451</v>
      </c>
      <c r="F10" s="14">
        <f t="shared" si="0"/>
        <v>3.7590058007563414</v>
      </c>
      <c r="G10" s="1"/>
      <c r="H10" s="1"/>
      <c r="I10" s="1"/>
    </row>
    <row r="11" spans="1:12" x14ac:dyDescent="0.25">
      <c r="A11" s="9" t="s">
        <v>167</v>
      </c>
      <c r="B11" s="26">
        <v>53832</v>
      </c>
      <c r="C11" s="26">
        <v>190916</v>
      </c>
      <c r="D11" s="26">
        <v>940043</v>
      </c>
      <c r="E11" s="26">
        <v>1310247</v>
      </c>
      <c r="F11" s="11">
        <f t="shared" si="0"/>
        <v>39.381602756469647</v>
      </c>
      <c r="G11" s="1"/>
      <c r="H11" s="1"/>
      <c r="I11" s="1"/>
    </row>
    <row r="12" spans="1:12" x14ac:dyDescent="0.25">
      <c r="A12" s="12" t="s">
        <v>168</v>
      </c>
      <c r="B12" s="27">
        <v>181365</v>
      </c>
      <c r="C12" s="27">
        <v>252982</v>
      </c>
      <c r="D12" s="27">
        <v>1311049</v>
      </c>
      <c r="E12" s="27">
        <v>1147680</v>
      </c>
      <c r="F12" s="14">
        <f t="shared" si="0"/>
        <v>-12.460937768153599</v>
      </c>
      <c r="G12" s="1"/>
      <c r="H12" s="1"/>
      <c r="I12" s="1"/>
    </row>
    <row r="13" spans="1:12" x14ac:dyDescent="0.25">
      <c r="A13" s="9" t="s">
        <v>32</v>
      </c>
      <c r="B13" s="26">
        <v>132062</v>
      </c>
      <c r="C13" s="26">
        <v>137775</v>
      </c>
      <c r="D13" s="26">
        <v>975190</v>
      </c>
      <c r="E13" s="26">
        <v>1123617</v>
      </c>
      <c r="F13" s="11">
        <f t="shared" si="0"/>
        <v>15.220316040976627</v>
      </c>
      <c r="G13" s="1"/>
      <c r="H13" s="1"/>
      <c r="I13" s="1"/>
    </row>
    <row r="14" spans="1:12" x14ac:dyDescent="0.25">
      <c r="A14" s="12" t="s">
        <v>33</v>
      </c>
      <c r="B14" s="27">
        <v>436728</v>
      </c>
      <c r="C14" s="27">
        <v>371855</v>
      </c>
      <c r="D14" s="27">
        <v>2949031</v>
      </c>
      <c r="E14" s="27">
        <v>2758689</v>
      </c>
      <c r="F14" s="14">
        <f t="shared" si="0"/>
        <v>-6.4543912898847111</v>
      </c>
      <c r="G14" s="1"/>
      <c r="H14" s="1"/>
      <c r="I14" s="1"/>
    </row>
    <row r="15" spans="1:12" x14ac:dyDescent="0.25">
      <c r="A15" s="9" t="s">
        <v>34</v>
      </c>
      <c r="B15" s="26">
        <v>349669</v>
      </c>
      <c r="C15" s="26">
        <v>464896</v>
      </c>
      <c r="D15" s="26">
        <v>2703978</v>
      </c>
      <c r="E15" s="26">
        <v>2959812</v>
      </c>
      <c r="F15" s="11">
        <f t="shared" si="0"/>
        <v>9.4613935468409807</v>
      </c>
      <c r="G15" s="1"/>
      <c r="H15" s="1"/>
      <c r="I15" s="1"/>
    </row>
    <row r="16" spans="1:12" x14ac:dyDescent="0.25">
      <c r="A16" s="12" t="s">
        <v>35</v>
      </c>
      <c r="B16" s="27">
        <v>474927</v>
      </c>
      <c r="C16" s="27">
        <v>515229</v>
      </c>
      <c r="D16" s="27">
        <v>3461027</v>
      </c>
      <c r="E16" s="27">
        <v>3638216</v>
      </c>
      <c r="F16" s="14">
        <f t="shared" si="0"/>
        <v>5.1195497752545691</v>
      </c>
      <c r="G16" s="1"/>
      <c r="H16" s="1"/>
      <c r="I16" s="1"/>
    </row>
    <row r="17" spans="1:9" x14ac:dyDescent="0.25">
      <c r="A17" s="9" t="s">
        <v>169</v>
      </c>
      <c r="B17" s="26">
        <v>572566</v>
      </c>
      <c r="C17" s="26">
        <v>666438</v>
      </c>
      <c r="D17" s="26">
        <v>3421597</v>
      </c>
      <c r="E17" s="26">
        <v>4273657</v>
      </c>
      <c r="F17" s="11">
        <f t="shared" si="0"/>
        <v>24.902406683195011</v>
      </c>
      <c r="G17" s="1"/>
      <c r="H17" s="1"/>
      <c r="I17" s="1"/>
    </row>
    <row r="18" spans="1:9" x14ac:dyDescent="0.25">
      <c r="A18" s="12" t="s">
        <v>36</v>
      </c>
      <c r="B18" s="27">
        <v>1500</v>
      </c>
      <c r="C18" s="27">
        <v>1500</v>
      </c>
      <c r="D18" s="27">
        <v>16526</v>
      </c>
      <c r="E18" s="27">
        <v>19600</v>
      </c>
      <c r="F18" s="14">
        <f t="shared" si="0"/>
        <v>18.600992375650492</v>
      </c>
      <c r="G18" s="1"/>
      <c r="H18" s="1"/>
      <c r="I18" s="1"/>
    </row>
    <row r="19" spans="1:9" x14ac:dyDescent="0.25">
      <c r="A19" s="9" t="s">
        <v>37</v>
      </c>
      <c r="B19" s="26">
        <v>637452</v>
      </c>
      <c r="C19" s="26">
        <v>1084634</v>
      </c>
      <c r="D19" s="26">
        <v>6000743</v>
      </c>
      <c r="E19" s="26">
        <v>6879136</v>
      </c>
      <c r="F19" s="11">
        <f t="shared" si="0"/>
        <v>14.638070652250903</v>
      </c>
      <c r="G19" s="1"/>
      <c r="H19" s="1"/>
      <c r="I19" s="1"/>
    </row>
    <row r="20" spans="1:9" x14ac:dyDescent="0.25">
      <c r="A20" s="12" t="s">
        <v>170</v>
      </c>
      <c r="B20" s="27">
        <v>1558174</v>
      </c>
      <c r="C20" s="27">
        <v>1431928</v>
      </c>
      <c r="D20" s="27">
        <v>11972266</v>
      </c>
      <c r="E20" s="27">
        <v>12714892</v>
      </c>
      <c r="F20" s="14">
        <f t="shared" si="0"/>
        <v>6.2028859031364618</v>
      </c>
      <c r="G20" s="1"/>
      <c r="H20" s="1"/>
      <c r="I20" s="1"/>
    </row>
    <row r="21" spans="1:9" x14ac:dyDescent="0.25">
      <c r="A21" s="9" t="s">
        <v>38</v>
      </c>
      <c r="B21" s="26">
        <v>431979</v>
      </c>
      <c r="C21" s="26">
        <v>587198</v>
      </c>
      <c r="D21" s="26">
        <v>3690679</v>
      </c>
      <c r="E21" s="26">
        <v>4004977</v>
      </c>
      <c r="F21" s="11">
        <f t="shared" si="0"/>
        <v>8.515993940410425</v>
      </c>
      <c r="G21" s="1"/>
      <c r="H21" s="1"/>
      <c r="I21" s="1"/>
    </row>
    <row r="22" spans="1:9" x14ac:dyDescent="0.25">
      <c r="A22" s="12" t="s">
        <v>59</v>
      </c>
      <c r="B22" s="27">
        <v>31146</v>
      </c>
      <c r="C22" s="27">
        <v>102466</v>
      </c>
      <c r="D22" s="27">
        <v>384058</v>
      </c>
      <c r="E22" s="27">
        <v>373747</v>
      </c>
      <c r="F22" s="14">
        <f t="shared" si="0"/>
        <v>-2.6847507407735236</v>
      </c>
      <c r="G22" s="1"/>
      <c r="H22" s="1"/>
      <c r="I22" s="1"/>
    </row>
    <row r="23" spans="1:9" x14ac:dyDescent="0.25">
      <c r="A23" s="9" t="s">
        <v>171</v>
      </c>
      <c r="B23" s="26">
        <v>166927</v>
      </c>
      <c r="C23" s="26">
        <v>89437</v>
      </c>
      <c r="D23" s="26">
        <v>1093844</v>
      </c>
      <c r="E23" s="26">
        <v>924854</v>
      </c>
      <c r="F23" s="11">
        <f t="shared" si="0"/>
        <v>-15.449186538482635</v>
      </c>
      <c r="G23" s="1"/>
      <c r="H23" s="1"/>
      <c r="I23" s="1"/>
    </row>
    <row r="24" spans="1:9" x14ac:dyDescent="0.25">
      <c r="A24" s="12" t="s">
        <v>173</v>
      </c>
      <c r="B24" s="27">
        <v>61701</v>
      </c>
      <c r="C24" s="27">
        <v>103040</v>
      </c>
      <c r="D24" s="27">
        <v>664855</v>
      </c>
      <c r="E24" s="27">
        <v>529133</v>
      </c>
      <c r="F24" s="14">
        <f t="shared" si="0"/>
        <v>-20.413774432019011</v>
      </c>
      <c r="G24" s="1"/>
      <c r="H24" s="1"/>
      <c r="I24" s="1"/>
    </row>
    <row r="25" spans="1:9" x14ac:dyDescent="0.25">
      <c r="A25" s="9" t="s">
        <v>39</v>
      </c>
      <c r="B25" s="26">
        <v>0</v>
      </c>
      <c r="C25" s="26">
        <v>0</v>
      </c>
      <c r="D25" s="26">
        <v>3975</v>
      </c>
      <c r="E25" s="26">
        <v>5872</v>
      </c>
      <c r="F25" s="11">
        <f t="shared" si="0"/>
        <v>47.723270440251582</v>
      </c>
      <c r="G25" s="1"/>
      <c r="H25" s="1"/>
      <c r="I25" s="1"/>
    </row>
    <row r="26" spans="1:9" x14ac:dyDescent="0.25">
      <c r="A26" s="12" t="s">
        <v>40</v>
      </c>
      <c r="B26" s="27">
        <v>27292</v>
      </c>
      <c r="C26" s="27">
        <v>29408</v>
      </c>
      <c r="D26" s="27">
        <v>303387</v>
      </c>
      <c r="E26" s="27">
        <v>248832</v>
      </c>
      <c r="F26" s="14">
        <f t="shared" si="0"/>
        <v>-17.981983407331228</v>
      </c>
      <c r="G26" s="1"/>
      <c r="H26" s="1"/>
      <c r="I26" s="1"/>
    </row>
    <row r="27" spans="1:9" x14ac:dyDescent="0.25">
      <c r="A27" s="9" t="s">
        <v>41</v>
      </c>
      <c r="B27" s="26">
        <v>114046</v>
      </c>
      <c r="C27" s="26">
        <v>80006</v>
      </c>
      <c r="D27" s="26">
        <v>704963</v>
      </c>
      <c r="E27" s="26">
        <v>445377</v>
      </c>
      <c r="F27" s="11">
        <f t="shared" si="0"/>
        <v>-36.822641755666609</v>
      </c>
      <c r="G27" s="1"/>
      <c r="H27" s="1"/>
      <c r="I27" s="1"/>
    </row>
    <row r="28" spans="1:9" x14ac:dyDescent="0.25">
      <c r="A28" s="12" t="s">
        <v>42</v>
      </c>
      <c r="B28" s="27">
        <v>43557</v>
      </c>
      <c r="C28" s="27">
        <v>47598</v>
      </c>
      <c r="D28" s="27">
        <v>283979</v>
      </c>
      <c r="E28" s="27">
        <v>281341</v>
      </c>
      <c r="F28" s="14">
        <f t="shared" si="0"/>
        <v>-0.92894192880459059</v>
      </c>
      <c r="G28" s="1"/>
      <c r="H28" s="1"/>
      <c r="I28" s="1"/>
    </row>
    <row r="29" spans="1:9" x14ac:dyDescent="0.25">
      <c r="A29" s="9" t="s">
        <v>43</v>
      </c>
      <c r="B29" s="26">
        <v>221935</v>
      </c>
      <c r="C29" s="26">
        <v>387361</v>
      </c>
      <c r="D29" s="26">
        <v>1706126</v>
      </c>
      <c r="E29" s="26">
        <v>2102436</v>
      </c>
      <c r="F29" s="11">
        <f t="shared" si="0"/>
        <v>23.228647825541614</v>
      </c>
      <c r="G29" s="1"/>
      <c r="H29" s="1"/>
      <c r="I29" s="1"/>
    </row>
    <row r="30" spans="1:9" x14ac:dyDescent="0.25">
      <c r="A30" s="12" t="s">
        <v>44</v>
      </c>
      <c r="B30" s="27">
        <v>243056</v>
      </c>
      <c r="C30" s="27">
        <v>255863</v>
      </c>
      <c r="D30" s="27">
        <v>1539050</v>
      </c>
      <c r="E30" s="27">
        <v>1333547</v>
      </c>
      <c r="F30" s="14">
        <f t="shared" si="0"/>
        <v>-13.352587635229526</v>
      </c>
      <c r="G30" s="1"/>
      <c r="H30" s="1"/>
      <c r="I30" s="1"/>
    </row>
    <row r="31" spans="1:9" x14ac:dyDescent="0.25">
      <c r="A31" s="9" t="s">
        <v>45</v>
      </c>
      <c r="B31" s="26">
        <v>868131</v>
      </c>
      <c r="C31" s="26">
        <v>988209</v>
      </c>
      <c r="D31" s="26">
        <v>5190536</v>
      </c>
      <c r="E31" s="26">
        <v>5765304</v>
      </c>
      <c r="F31" s="11">
        <f t="shared" si="0"/>
        <v>11.073384328709025</v>
      </c>
      <c r="G31" s="1"/>
      <c r="H31" s="1"/>
      <c r="I31" s="1"/>
    </row>
    <row r="32" spans="1:9" x14ac:dyDescent="0.25">
      <c r="A32" s="12" t="s">
        <v>46</v>
      </c>
      <c r="B32" s="27">
        <v>182562</v>
      </c>
      <c r="C32" s="27">
        <v>133015</v>
      </c>
      <c r="D32" s="27">
        <v>1798952</v>
      </c>
      <c r="E32" s="27">
        <v>1410867</v>
      </c>
      <c r="F32" s="14">
        <f t="shared" si="0"/>
        <v>-21.572837963436484</v>
      </c>
      <c r="G32" s="1"/>
      <c r="H32" s="1"/>
      <c r="I32" s="1"/>
    </row>
    <row r="33" spans="1:9" x14ac:dyDescent="0.25">
      <c r="A33" s="9" t="s">
        <v>47</v>
      </c>
      <c r="B33" s="26">
        <v>18239</v>
      </c>
      <c r="C33" s="26">
        <v>27215</v>
      </c>
      <c r="D33" s="26">
        <v>143667</v>
      </c>
      <c r="E33" s="26">
        <v>167487</v>
      </c>
      <c r="F33" s="11">
        <f t="shared" si="0"/>
        <v>16.580007935016397</v>
      </c>
      <c r="G33" s="1"/>
      <c r="H33" s="1"/>
      <c r="I33" s="1"/>
    </row>
    <row r="34" spans="1:9" x14ac:dyDescent="0.25">
      <c r="A34" s="12" t="s">
        <v>172</v>
      </c>
      <c r="B34" s="27">
        <v>24501</v>
      </c>
      <c r="C34" s="27">
        <v>60677</v>
      </c>
      <c r="D34" s="27">
        <v>189815</v>
      </c>
      <c r="E34" s="27">
        <v>267936</v>
      </c>
      <c r="F34" s="14">
        <f t="shared" si="0"/>
        <v>41.156389115717928</v>
      </c>
      <c r="G34" s="1"/>
      <c r="H34" s="1"/>
      <c r="I34" s="1"/>
    </row>
    <row r="35" spans="1:9" x14ac:dyDescent="0.25">
      <c r="A35" s="15" t="s">
        <v>48</v>
      </c>
      <c r="B35" s="16">
        <f>SUM(B7:B34)</f>
        <v>7873016</v>
      </c>
      <c r="C35" s="16">
        <f t="shared" ref="C35:E35" si="1">SUM(C7:C34)</f>
        <v>9362808</v>
      </c>
      <c r="D35" s="16">
        <f t="shared" si="1"/>
        <v>60739101</v>
      </c>
      <c r="E35" s="16">
        <f t="shared" si="1"/>
        <v>64564631</v>
      </c>
      <c r="F35" s="17">
        <f t="shared" si="0"/>
        <v>6.2982986857181231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3117447</v>
      </c>
      <c r="C39" s="51">
        <f t="shared" si="3"/>
        <v>2943533</v>
      </c>
      <c r="D39" s="51">
        <f>_xlfn.RANK.EQ(B39,$B$39:$B$66)+COUNTIF($B$39:$B$66,B39)-1</f>
        <v>8</v>
      </c>
      <c r="E39" s="50" t="str">
        <f t="shared" ref="E39:E66" si="5">INDEX($A$39:$B$66,MATCH(ROW()-38,$D$39:$D$66,0),1)</f>
        <v>GIJÓN</v>
      </c>
      <c r="F39" s="50">
        <f>LOOKUP(E39,$A$39:$A$66,$B$39:$B$66)</f>
        <v>12714892</v>
      </c>
      <c r="G39" s="50">
        <f>LOOKUP(E39,$A$39:$A$66,$C$39:$C$66)</f>
        <v>11972266</v>
      </c>
    </row>
    <row r="40" spans="1:9" x14ac:dyDescent="0.25">
      <c r="A40" s="50" t="str">
        <f t="shared" si="4"/>
        <v>ALICANTE</v>
      </c>
      <c r="B40" s="51">
        <f t="shared" si="2"/>
        <v>1237286</v>
      </c>
      <c r="C40" s="51">
        <f t="shared" si="3"/>
        <v>1319194</v>
      </c>
      <c r="D40" s="51">
        <f t="shared" ref="D40:D66" si="6">_xlfn.RANK.EQ(B40,$B$39:$B$66)+COUNTIF($B$39:$B$66,B40)-1</f>
        <v>16</v>
      </c>
      <c r="E40" s="50" t="str">
        <f t="shared" si="5"/>
        <v>FERROL-SAN CIBRAO</v>
      </c>
      <c r="F40" s="50">
        <f t="shared" ref="F40:F55" si="7">LOOKUP(E40,$A$39:$A$66,$B$39:$B$66)</f>
        <v>6879136</v>
      </c>
      <c r="G40" s="50">
        <f t="shared" ref="G40:G66" si="8">LOOKUP(E40,$A$39:$A$66,$C$39:$C$66)</f>
        <v>6000743</v>
      </c>
    </row>
    <row r="41" spans="1:9" x14ac:dyDescent="0.25">
      <c r="A41" s="50" t="str">
        <f t="shared" si="4"/>
        <v>ALMERÍA</v>
      </c>
      <c r="B41" s="51">
        <f t="shared" si="2"/>
        <v>3657191</v>
      </c>
      <c r="C41" s="51">
        <f t="shared" si="3"/>
        <v>3229169</v>
      </c>
      <c r="D41" s="51">
        <f t="shared" si="6"/>
        <v>6</v>
      </c>
      <c r="E41" s="50" t="str">
        <f t="shared" si="5"/>
        <v>TARRAGONA</v>
      </c>
      <c r="F41" s="50">
        <f t="shared" si="7"/>
        <v>5765304</v>
      </c>
      <c r="G41" s="50">
        <f t="shared" si="8"/>
        <v>5190536</v>
      </c>
    </row>
    <row r="42" spans="1:9" x14ac:dyDescent="0.25">
      <c r="A42" s="50" t="str">
        <f t="shared" si="4"/>
        <v>AVILÉS</v>
      </c>
      <c r="B42" s="51">
        <f t="shared" si="2"/>
        <v>1865451</v>
      </c>
      <c r="C42" s="51">
        <f t="shared" si="3"/>
        <v>1797869</v>
      </c>
      <c r="D42" s="51">
        <f t="shared" si="6"/>
        <v>12</v>
      </c>
      <c r="E42" s="50" t="str">
        <f t="shared" si="5"/>
        <v>CASTELLÓN</v>
      </c>
      <c r="F42" s="50">
        <f t="shared" si="7"/>
        <v>4273657</v>
      </c>
      <c r="G42" s="50">
        <f t="shared" si="8"/>
        <v>3421597</v>
      </c>
    </row>
    <row r="43" spans="1:9" x14ac:dyDescent="0.25">
      <c r="A43" s="50" t="str">
        <f t="shared" si="4"/>
        <v>BAHÍA DE ALGECIRAS</v>
      </c>
      <c r="B43" s="51">
        <f t="shared" si="2"/>
        <v>1310247</v>
      </c>
      <c r="C43" s="51">
        <f t="shared" si="3"/>
        <v>940043</v>
      </c>
      <c r="D43" s="51">
        <f t="shared" si="6"/>
        <v>15</v>
      </c>
      <c r="E43" s="50" t="str">
        <f t="shared" si="5"/>
        <v>HUELVA</v>
      </c>
      <c r="F43" s="50">
        <f t="shared" si="7"/>
        <v>4004977</v>
      </c>
      <c r="G43" s="50">
        <f t="shared" si="8"/>
        <v>3690679</v>
      </c>
    </row>
    <row r="44" spans="1:9" x14ac:dyDescent="0.25">
      <c r="A44" s="50" t="str">
        <f t="shared" si="4"/>
        <v>BAHÍA DE CÁDIZ</v>
      </c>
      <c r="B44" s="51">
        <f t="shared" si="2"/>
        <v>1147680</v>
      </c>
      <c r="C44" s="51">
        <f t="shared" si="3"/>
        <v>1311049</v>
      </c>
      <c r="D44" s="51">
        <f t="shared" si="6"/>
        <v>17</v>
      </c>
      <c r="E44" s="50" t="str">
        <f t="shared" si="5"/>
        <v>ALMERÍA</v>
      </c>
      <c r="F44" s="50">
        <f t="shared" si="7"/>
        <v>3657191</v>
      </c>
      <c r="G44" s="50">
        <f t="shared" si="8"/>
        <v>3229169</v>
      </c>
    </row>
    <row r="45" spans="1:9" x14ac:dyDescent="0.25">
      <c r="A45" s="50" t="str">
        <f t="shared" si="4"/>
        <v>BALEARES</v>
      </c>
      <c r="B45" s="51">
        <f t="shared" si="2"/>
        <v>1123617</v>
      </c>
      <c r="C45" s="51">
        <f t="shared" si="3"/>
        <v>975190</v>
      </c>
      <c r="D45" s="51">
        <f t="shared" si="6"/>
        <v>18</v>
      </c>
      <c r="E45" s="50" t="str">
        <f t="shared" si="5"/>
        <v>CARTAGENA</v>
      </c>
      <c r="F45" s="50">
        <f t="shared" si="7"/>
        <v>3638216</v>
      </c>
      <c r="G45" s="50">
        <f t="shared" si="8"/>
        <v>3461027</v>
      </c>
    </row>
    <row r="46" spans="1:9" x14ac:dyDescent="0.25">
      <c r="A46" s="50" t="str">
        <f t="shared" si="4"/>
        <v>BARCELONA</v>
      </c>
      <c r="B46" s="51">
        <f t="shared" si="2"/>
        <v>2758689</v>
      </c>
      <c r="C46" s="51">
        <f t="shared" si="3"/>
        <v>2949031</v>
      </c>
      <c r="D46" s="51">
        <f t="shared" si="6"/>
        <v>10</v>
      </c>
      <c r="E46" s="50" t="str">
        <f t="shared" si="5"/>
        <v>A CORUÑA</v>
      </c>
      <c r="F46" s="50">
        <f t="shared" si="7"/>
        <v>3117447</v>
      </c>
      <c r="G46" s="50">
        <f t="shared" si="8"/>
        <v>2943533</v>
      </c>
    </row>
    <row r="47" spans="1:9" x14ac:dyDescent="0.25">
      <c r="A47" s="50" t="str">
        <f t="shared" si="4"/>
        <v>BILBAO</v>
      </c>
      <c r="B47" s="51">
        <f t="shared" si="2"/>
        <v>2959812</v>
      </c>
      <c r="C47" s="51">
        <f t="shared" si="3"/>
        <v>2703978</v>
      </c>
      <c r="D47" s="51">
        <f t="shared" si="6"/>
        <v>9</v>
      </c>
      <c r="E47" s="50" t="str">
        <f t="shared" si="5"/>
        <v>BILBAO</v>
      </c>
      <c r="F47" s="50">
        <f t="shared" si="7"/>
        <v>2959812</v>
      </c>
      <c r="G47" s="50">
        <f t="shared" si="8"/>
        <v>2703978</v>
      </c>
    </row>
    <row r="48" spans="1:9" x14ac:dyDescent="0.25">
      <c r="A48" s="50" t="str">
        <f t="shared" si="4"/>
        <v>CARTAGENA</v>
      </c>
      <c r="B48" s="51">
        <f t="shared" si="2"/>
        <v>3638216</v>
      </c>
      <c r="C48" s="51">
        <f t="shared" si="3"/>
        <v>3461027</v>
      </c>
      <c r="D48" s="51">
        <f t="shared" si="6"/>
        <v>7</v>
      </c>
      <c r="E48" s="50" t="str">
        <f t="shared" si="5"/>
        <v>BARCELONA</v>
      </c>
      <c r="F48" s="50">
        <f t="shared" si="7"/>
        <v>2758689</v>
      </c>
      <c r="G48" s="50">
        <f t="shared" si="8"/>
        <v>2949031</v>
      </c>
    </row>
    <row r="49" spans="1:7" x14ac:dyDescent="0.25">
      <c r="A49" s="50" t="str">
        <f t="shared" si="4"/>
        <v>CASTELLÓN</v>
      </c>
      <c r="B49" s="51">
        <f t="shared" si="2"/>
        <v>4273657</v>
      </c>
      <c r="C49" s="51">
        <f t="shared" si="3"/>
        <v>3421597</v>
      </c>
      <c r="D49" s="51">
        <f t="shared" si="6"/>
        <v>4</v>
      </c>
      <c r="E49" s="50" t="str">
        <f t="shared" si="5"/>
        <v>SANTANDER</v>
      </c>
      <c r="F49" s="50">
        <f t="shared" si="7"/>
        <v>2102436</v>
      </c>
      <c r="G49" s="50">
        <f t="shared" si="8"/>
        <v>1706126</v>
      </c>
    </row>
    <row r="50" spans="1:7" x14ac:dyDescent="0.25">
      <c r="A50" s="50" t="str">
        <f t="shared" si="4"/>
        <v>CEUTA</v>
      </c>
      <c r="B50" s="51">
        <f t="shared" si="2"/>
        <v>19600</v>
      </c>
      <c r="C50" s="51">
        <f t="shared" si="3"/>
        <v>16526</v>
      </c>
      <c r="D50" s="51">
        <f t="shared" si="6"/>
        <v>27</v>
      </c>
      <c r="E50" s="50" t="str">
        <f t="shared" si="5"/>
        <v>AVILÉS</v>
      </c>
      <c r="F50" s="50">
        <f t="shared" si="7"/>
        <v>1865451</v>
      </c>
      <c r="G50" s="50">
        <f t="shared" si="8"/>
        <v>1797869</v>
      </c>
    </row>
    <row r="51" spans="1:7" x14ac:dyDescent="0.25">
      <c r="A51" s="50" t="str">
        <f t="shared" si="4"/>
        <v>FERROL-SAN CIBRAO</v>
      </c>
      <c r="B51" s="51">
        <f t="shared" si="2"/>
        <v>6879136</v>
      </c>
      <c r="C51" s="51">
        <f t="shared" si="3"/>
        <v>6000743</v>
      </c>
      <c r="D51" s="51">
        <f t="shared" si="6"/>
        <v>2</v>
      </c>
      <c r="E51" s="50" t="str">
        <f t="shared" si="5"/>
        <v>VALENCIA</v>
      </c>
      <c r="F51" s="50">
        <f t="shared" si="7"/>
        <v>1410867</v>
      </c>
      <c r="G51" s="50">
        <f t="shared" si="8"/>
        <v>1798952</v>
      </c>
    </row>
    <row r="52" spans="1:7" x14ac:dyDescent="0.25">
      <c r="A52" s="50" t="str">
        <f t="shared" si="4"/>
        <v>GIJÓN</v>
      </c>
      <c r="B52" s="51">
        <f t="shared" si="2"/>
        <v>12714892</v>
      </c>
      <c r="C52" s="51">
        <f t="shared" si="3"/>
        <v>11972266</v>
      </c>
      <c r="D52" s="51">
        <f t="shared" si="6"/>
        <v>1</v>
      </c>
      <c r="E52" s="50" t="str">
        <f t="shared" si="5"/>
        <v>SEVILLA</v>
      </c>
      <c r="F52" s="50">
        <f t="shared" si="7"/>
        <v>1333547</v>
      </c>
      <c r="G52" s="50">
        <f t="shared" si="8"/>
        <v>1539050</v>
      </c>
    </row>
    <row r="53" spans="1:7" x14ac:dyDescent="0.25">
      <c r="A53" s="50" t="str">
        <f t="shared" si="4"/>
        <v>HUELVA</v>
      </c>
      <c r="B53" s="51">
        <f t="shared" si="2"/>
        <v>4004977</v>
      </c>
      <c r="C53" s="51">
        <f t="shared" si="3"/>
        <v>3690679</v>
      </c>
      <c r="D53" s="51">
        <f t="shared" si="6"/>
        <v>5</v>
      </c>
      <c r="E53" s="50" t="str">
        <f t="shared" si="5"/>
        <v>BAHÍA DE ALGECIRAS</v>
      </c>
      <c r="F53" s="50">
        <f t="shared" si="7"/>
        <v>1310247</v>
      </c>
      <c r="G53" s="50">
        <f t="shared" si="8"/>
        <v>940043</v>
      </c>
    </row>
    <row r="54" spans="1:7" x14ac:dyDescent="0.25">
      <c r="A54" s="50" t="str">
        <f t="shared" si="4"/>
        <v>LAS PALMAS</v>
      </c>
      <c r="B54" s="51">
        <f t="shared" si="2"/>
        <v>373747</v>
      </c>
      <c r="C54" s="51">
        <f t="shared" si="3"/>
        <v>384058</v>
      </c>
      <c r="D54" s="51">
        <f t="shared" si="6"/>
        <v>22</v>
      </c>
      <c r="E54" s="50" t="str">
        <f t="shared" si="5"/>
        <v>ALICANTE</v>
      </c>
      <c r="F54" s="50">
        <f t="shared" si="7"/>
        <v>1237286</v>
      </c>
      <c r="G54" s="50">
        <f t="shared" si="8"/>
        <v>1319194</v>
      </c>
    </row>
    <row r="55" spans="1:7" x14ac:dyDescent="0.25">
      <c r="A55" s="50" t="str">
        <f t="shared" si="4"/>
        <v>MÁLAGA</v>
      </c>
      <c r="B55" s="51">
        <f t="shared" si="2"/>
        <v>924854</v>
      </c>
      <c r="C55" s="51">
        <f t="shared" si="3"/>
        <v>1093844</v>
      </c>
      <c r="D55" s="51">
        <f t="shared" si="6"/>
        <v>19</v>
      </c>
      <c r="E55" s="50" t="str">
        <f t="shared" si="5"/>
        <v>BAHÍA DE CÁDIZ</v>
      </c>
      <c r="F55" s="50">
        <f t="shared" si="7"/>
        <v>1147680</v>
      </c>
      <c r="G55" s="50">
        <f t="shared" si="8"/>
        <v>1311049</v>
      </c>
    </row>
    <row r="56" spans="1:7" x14ac:dyDescent="0.25">
      <c r="A56" s="50" t="str">
        <f t="shared" si="4"/>
        <v>MARÍN Y RÍA DE PONTEVEDRA</v>
      </c>
      <c r="B56" s="51">
        <f t="shared" si="2"/>
        <v>529133</v>
      </c>
      <c r="C56" s="51">
        <f t="shared" si="3"/>
        <v>664855</v>
      </c>
      <c r="D56" s="51">
        <f t="shared" si="6"/>
        <v>20</v>
      </c>
      <c r="E56" s="50" t="str">
        <f t="shared" si="5"/>
        <v>BALEARES</v>
      </c>
      <c r="F56" s="50">
        <f t="shared" ref="F56:F66" si="9">LOOKUP(E56,$A$39:$A$66,$B$39:$B$66)</f>
        <v>1123617</v>
      </c>
      <c r="G56" s="50">
        <f t="shared" si="8"/>
        <v>975190</v>
      </c>
    </row>
    <row r="57" spans="1:7" x14ac:dyDescent="0.25">
      <c r="A57" s="50" t="str">
        <f t="shared" si="4"/>
        <v>MELILLA</v>
      </c>
      <c r="B57" s="51">
        <f t="shared" si="2"/>
        <v>5872</v>
      </c>
      <c r="C57" s="51">
        <f t="shared" si="3"/>
        <v>3975</v>
      </c>
      <c r="D57" s="51">
        <f t="shared" si="6"/>
        <v>28</v>
      </c>
      <c r="E57" s="50" t="str">
        <f t="shared" si="5"/>
        <v>MÁLAGA</v>
      </c>
      <c r="F57" s="50">
        <f t="shared" si="9"/>
        <v>924854</v>
      </c>
      <c r="G57" s="50">
        <f t="shared" si="8"/>
        <v>1093844</v>
      </c>
    </row>
    <row r="58" spans="1:7" x14ac:dyDescent="0.25">
      <c r="A58" s="50" t="str">
        <f t="shared" si="4"/>
        <v>MOTRIL</v>
      </c>
      <c r="B58" s="51">
        <f t="shared" si="2"/>
        <v>248832</v>
      </c>
      <c r="C58" s="51">
        <f t="shared" si="3"/>
        <v>303387</v>
      </c>
      <c r="D58" s="51">
        <f t="shared" si="6"/>
        <v>25</v>
      </c>
      <c r="E58" s="50" t="str">
        <f t="shared" si="5"/>
        <v>MARÍN Y RÍA DE PONTEVEDRA</v>
      </c>
      <c r="F58" s="50">
        <f t="shared" si="9"/>
        <v>529133</v>
      </c>
      <c r="G58" s="50">
        <f t="shared" si="8"/>
        <v>664855</v>
      </c>
    </row>
    <row r="59" spans="1:7" x14ac:dyDescent="0.25">
      <c r="A59" s="50" t="str">
        <f t="shared" si="4"/>
        <v>PASAIA</v>
      </c>
      <c r="B59" s="51">
        <f t="shared" si="2"/>
        <v>445377</v>
      </c>
      <c r="C59" s="51">
        <f t="shared" si="3"/>
        <v>704963</v>
      </c>
      <c r="D59" s="51">
        <f t="shared" si="6"/>
        <v>21</v>
      </c>
      <c r="E59" s="50" t="str">
        <f t="shared" si="5"/>
        <v>PASAIA</v>
      </c>
      <c r="F59" s="50">
        <f t="shared" si="9"/>
        <v>445377</v>
      </c>
      <c r="G59" s="50">
        <f t="shared" si="8"/>
        <v>704963</v>
      </c>
    </row>
    <row r="60" spans="1:7" x14ac:dyDescent="0.25">
      <c r="A60" s="50" t="str">
        <f t="shared" si="4"/>
        <v>SANTA CRUZ DE TENERIFE</v>
      </c>
      <c r="B60" s="51">
        <f t="shared" si="2"/>
        <v>281341</v>
      </c>
      <c r="C60" s="51">
        <f t="shared" si="3"/>
        <v>283979</v>
      </c>
      <c r="D60" s="51">
        <f t="shared" si="6"/>
        <v>23</v>
      </c>
      <c r="E60" s="50" t="str">
        <f t="shared" si="5"/>
        <v>LAS PALMAS</v>
      </c>
      <c r="F60" s="50">
        <f t="shared" si="9"/>
        <v>373747</v>
      </c>
      <c r="G60" s="50">
        <f t="shared" si="8"/>
        <v>384058</v>
      </c>
    </row>
    <row r="61" spans="1:7" x14ac:dyDescent="0.25">
      <c r="A61" s="50" t="str">
        <f t="shared" si="4"/>
        <v>SANTANDER</v>
      </c>
      <c r="B61" s="51">
        <f t="shared" si="2"/>
        <v>2102436</v>
      </c>
      <c r="C61" s="51">
        <f t="shared" si="3"/>
        <v>1706126</v>
      </c>
      <c r="D61" s="51">
        <f t="shared" si="6"/>
        <v>11</v>
      </c>
      <c r="E61" s="50" t="str">
        <f t="shared" si="5"/>
        <v>SANTA CRUZ DE TENERIFE</v>
      </c>
      <c r="F61" s="50">
        <f t="shared" si="9"/>
        <v>281341</v>
      </c>
      <c r="G61" s="50">
        <f t="shared" si="8"/>
        <v>283979</v>
      </c>
    </row>
    <row r="62" spans="1:7" x14ac:dyDescent="0.25">
      <c r="A62" s="50" t="str">
        <f t="shared" si="4"/>
        <v>SEVILLA</v>
      </c>
      <c r="B62" s="51">
        <f t="shared" si="2"/>
        <v>1333547</v>
      </c>
      <c r="C62" s="51">
        <f t="shared" si="3"/>
        <v>1539050</v>
      </c>
      <c r="D62" s="51">
        <f t="shared" si="6"/>
        <v>14</v>
      </c>
      <c r="E62" s="50" t="str">
        <f t="shared" si="5"/>
        <v>VILAGARCÍA</v>
      </c>
      <c r="F62" s="50">
        <f t="shared" si="9"/>
        <v>267936</v>
      </c>
      <c r="G62" s="50">
        <f t="shared" si="8"/>
        <v>189815</v>
      </c>
    </row>
    <row r="63" spans="1:7" x14ac:dyDescent="0.25">
      <c r="A63" s="50" t="str">
        <f t="shared" si="4"/>
        <v>TARRAGONA</v>
      </c>
      <c r="B63" s="51">
        <f t="shared" si="2"/>
        <v>5765304</v>
      </c>
      <c r="C63" s="51">
        <f t="shared" si="3"/>
        <v>5190536</v>
      </c>
      <c r="D63" s="51">
        <f t="shared" si="6"/>
        <v>3</v>
      </c>
      <c r="E63" s="50" t="str">
        <f t="shared" si="5"/>
        <v>MOTRIL</v>
      </c>
      <c r="F63" s="50">
        <f t="shared" si="9"/>
        <v>248832</v>
      </c>
      <c r="G63" s="50">
        <f t="shared" si="8"/>
        <v>303387</v>
      </c>
    </row>
    <row r="64" spans="1:7" x14ac:dyDescent="0.25">
      <c r="A64" s="50" t="str">
        <f t="shared" si="4"/>
        <v>VALENCIA</v>
      </c>
      <c r="B64" s="51">
        <f t="shared" si="2"/>
        <v>1410867</v>
      </c>
      <c r="C64" s="51">
        <f t="shared" si="3"/>
        <v>1798952</v>
      </c>
      <c r="D64" s="51">
        <f t="shared" si="6"/>
        <v>13</v>
      </c>
      <c r="E64" s="50" t="str">
        <f t="shared" si="5"/>
        <v>VIGO</v>
      </c>
      <c r="F64" s="50">
        <f t="shared" si="9"/>
        <v>167487</v>
      </c>
      <c r="G64" s="50">
        <f t="shared" si="8"/>
        <v>143667</v>
      </c>
    </row>
    <row r="65" spans="1:7" x14ac:dyDescent="0.25">
      <c r="A65" s="50" t="str">
        <f t="shared" si="4"/>
        <v>VIGO</v>
      </c>
      <c r="B65" s="51">
        <f t="shared" si="2"/>
        <v>167487</v>
      </c>
      <c r="C65" s="51">
        <f t="shared" si="3"/>
        <v>143667</v>
      </c>
      <c r="D65" s="51">
        <f t="shared" si="6"/>
        <v>26</v>
      </c>
      <c r="E65" s="50" t="str">
        <f t="shared" si="5"/>
        <v>CEUTA</v>
      </c>
      <c r="F65" s="50">
        <f t="shared" si="9"/>
        <v>19600</v>
      </c>
      <c r="G65" s="50">
        <f t="shared" si="8"/>
        <v>16526</v>
      </c>
    </row>
    <row r="66" spans="1:7" x14ac:dyDescent="0.25">
      <c r="A66" s="50" t="str">
        <f t="shared" si="4"/>
        <v>VILAGARCÍA</v>
      </c>
      <c r="B66" s="51">
        <f t="shared" si="2"/>
        <v>267936</v>
      </c>
      <c r="C66" s="51">
        <f t="shared" si="3"/>
        <v>189815</v>
      </c>
      <c r="D66" s="51">
        <f t="shared" si="6"/>
        <v>24</v>
      </c>
      <c r="E66" s="50" t="str">
        <f t="shared" si="5"/>
        <v>MELILLA</v>
      </c>
      <c r="F66" s="50">
        <f t="shared" si="9"/>
        <v>5872</v>
      </c>
      <c r="G66" s="50">
        <f t="shared" si="8"/>
        <v>3975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>
      <selection activeCell="D31" sqref="D31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8">
        <v>82304</v>
      </c>
      <c r="C7" s="28">
        <v>101125</v>
      </c>
      <c r="D7" s="28">
        <v>644815</v>
      </c>
      <c r="E7" s="28">
        <v>644656</v>
      </c>
      <c r="F7" s="11">
        <f>((E7*100)/D7)-100</f>
        <v>-2.4658235307796872E-2</v>
      </c>
      <c r="G7" s="1"/>
      <c r="H7" s="1"/>
      <c r="I7" s="1"/>
    </row>
    <row r="8" spans="1:12" x14ac:dyDescent="0.25">
      <c r="A8" s="12" t="s">
        <v>31</v>
      </c>
      <c r="B8" s="29">
        <v>118454</v>
      </c>
      <c r="C8" s="29">
        <v>114151</v>
      </c>
      <c r="D8" s="29">
        <v>979284</v>
      </c>
      <c r="E8" s="29">
        <v>1014124</v>
      </c>
      <c r="F8" s="14">
        <f t="shared" ref="F8:F35" si="0">((E8*100)/D8)-100</f>
        <v>3.5577013409797331</v>
      </c>
      <c r="G8" s="1"/>
      <c r="H8" s="1"/>
      <c r="I8" s="1"/>
    </row>
    <row r="9" spans="1:12" x14ac:dyDescent="0.25">
      <c r="A9" s="9" t="s">
        <v>164</v>
      </c>
      <c r="B9" s="28">
        <v>43924</v>
      </c>
      <c r="C9" s="28">
        <v>48745</v>
      </c>
      <c r="D9" s="28">
        <v>420248</v>
      </c>
      <c r="E9" s="28">
        <v>428496</v>
      </c>
      <c r="F9" s="11">
        <f t="shared" si="0"/>
        <v>1.9626506253450344</v>
      </c>
      <c r="G9" s="1"/>
      <c r="H9" s="1"/>
      <c r="I9" s="1"/>
    </row>
    <row r="10" spans="1:12" x14ac:dyDescent="0.25">
      <c r="A10" s="12" t="s">
        <v>166</v>
      </c>
      <c r="B10" s="29">
        <v>67047</v>
      </c>
      <c r="C10" s="29">
        <v>89532</v>
      </c>
      <c r="D10" s="29">
        <v>793979</v>
      </c>
      <c r="E10" s="29">
        <v>798185</v>
      </c>
      <c r="F10" s="14">
        <f t="shared" si="0"/>
        <v>0.52973693258890364</v>
      </c>
      <c r="G10" s="1"/>
      <c r="H10" s="1"/>
      <c r="I10" s="1"/>
    </row>
    <row r="11" spans="1:12" x14ac:dyDescent="0.25">
      <c r="A11" s="9" t="s">
        <v>167</v>
      </c>
      <c r="B11" s="28">
        <v>5562487</v>
      </c>
      <c r="C11" s="28">
        <v>5792055</v>
      </c>
      <c r="D11" s="28">
        <v>45365373</v>
      </c>
      <c r="E11" s="28">
        <v>42569090</v>
      </c>
      <c r="F11" s="11">
        <f t="shared" si="0"/>
        <v>-6.1639149313287902</v>
      </c>
      <c r="G11" s="1"/>
      <c r="H11" s="1"/>
      <c r="I11" s="1"/>
    </row>
    <row r="12" spans="1:12" x14ac:dyDescent="0.25">
      <c r="A12" s="12" t="s">
        <v>168</v>
      </c>
      <c r="B12" s="29">
        <v>129311</v>
      </c>
      <c r="C12" s="29">
        <v>114368</v>
      </c>
      <c r="D12" s="29">
        <v>845968</v>
      </c>
      <c r="E12" s="29">
        <v>1073388</v>
      </c>
      <c r="F12" s="14">
        <f t="shared" si="0"/>
        <v>26.882813534318089</v>
      </c>
      <c r="G12" s="1"/>
      <c r="H12" s="1"/>
      <c r="I12" s="1"/>
    </row>
    <row r="13" spans="1:12" x14ac:dyDescent="0.25">
      <c r="A13" s="9" t="s">
        <v>32</v>
      </c>
      <c r="B13" s="28">
        <v>1054502</v>
      </c>
      <c r="C13" s="28">
        <v>1158976</v>
      </c>
      <c r="D13" s="28">
        <v>8084862</v>
      </c>
      <c r="E13" s="28">
        <v>8633889</v>
      </c>
      <c r="F13" s="11">
        <f t="shared" si="0"/>
        <v>6.7908023661999408</v>
      </c>
      <c r="G13" s="1"/>
      <c r="H13" s="1"/>
      <c r="I13" s="1"/>
    </row>
    <row r="14" spans="1:12" x14ac:dyDescent="0.25">
      <c r="A14" s="12" t="s">
        <v>33</v>
      </c>
      <c r="B14" s="29">
        <v>2531208</v>
      </c>
      <c r="C14" s="29">
        <v>3661642</v>
      </c>
      <c r="D14" s="29">
        <v>21307790</v>
      </c>
      <c r="E14" s="29">
        <v>27291820</v>
      </c>
      <c r="F14" s="14">
        <f t="shared" si="0"/>
        <v>28.083766547351928</v>
      </c>
      <c r="G14" s="1"/>
      <c r="H14" s="1"/>
      <c r="I14" s="1"/>
    </row>
    <row r="15" spans="1:12" x14ac:dyDescent="0.25">
      <c r="A15" s="9" t="s">
        <v>34</v>
      </c>
      <c r="B15" s="28">
        <v>693814</v>
      </c>
      <c r="C15" s="28">
        <v>797630</v>
      </c>
      <c r="D15" s="28">
        <v>5991038</v>
      </c>
      <c r="E15" s="28">
        <v>6269728</v>
      </c>
      <c r="F15" s="11">
        <f t="shared" si="0"/>
        <v>4.65178154436677</v>
      </c>
      <c r="G15" s="1"/>
      <c r="H15" s="1"/>
      <c r="I15" s="1"/>
    </row>
    <row r="16" spans="1:12" x14ac:dyDescent="0.25">
      <c r="A16" s="12" t="s">
        <v>35</v>
      </c>
      <c r="B16" s="29">
        <v>144148</v>
      </c>
      <c r="C16" s="29">
        <v>191249</v>
      </c>
      <c r="D16" s="29">
        <v>969190</v>
      </c>
      <c r="E16" s="29">
        <v>1040063</v>
      </c>
      <c r="F16" s="14">
        <f t="shared" si="0"/>
        <v>7.3126012443380546</v>
      </c>
      <c r="G16" s="1"/>
      <c r="H16" s="1"/>
      <c r="I16" s="1"/>
    </row>
    <row r="17" spans="1:9" x14ac:dyDescent="0.25">
      <c r="A17" s="9" t="s">
        <v>169</v>
      </c>
      <c r="B17" s="28">
        <v>276521</v>
      </c>
      <c r="C17" s="28">
        <v>259674</v>
      </c>
      <c r="D17" s="28">
        <v>2221270</v>
      </c>
      <c r="E17" s="28">
        <v>2479478</v>
      </c>
      <c r="F17" s="11">
        <f t="shared" si="0"/>
        <v>11.624341030131404</v>
      </c>
      <c r="G17" s="1"/>
      <c r="H17" s="1"/>
      <c r="I17" s="1"/>
    </row>
    <row r="18" spans="1:9" x14ac:dyDescent="0.25">
      <c r="A18" s="12" t="s">
        <v>36</v>
      </c>
      <c r="B18" s="29">
        <v>85548</v>
      </c>
      <c r="C18" s="29">
        <v>72680</v>
      </c>
      <c r="D18" s="29">
        <v>690826</v>
      </c>
      <c r="E18" s="29">
        <v>624704</v>
      </c>
      <c r="F18" s="14">
        <f t="shared" si="0"/>
        <v>-9.571440565352205</v>
      </c>
      <c r="G18" s="1"/>
      <c r="H18" s="1"/>
      <c r="I18" s="1"/>
    </row>
    <row r="19" spans="1:9" x14ac:dyDescent="0.25">
      <c r="A19" s="9" t="s">
        <v>37</v>
      </c>
      <c r="B19" s="28">
        <v>63429</v>
      </c>
      <c r="C19" s="28">
        <v>48885</v>
      </c>
      <c r="D19" s="28">
        <v>465004</v>
      </c>
      <c r="E19" s="28">
        <v>508371</v>
      </c>
      <c r="F19" s="11">
        <f t="shared" si="0"/>
        <v>9.326156334139057</v>
      </c>
      <c r="G19" s="1"/>
      <c r="H19" s="1"/>
      <c r="I19" s="1"/>
    </row>
    <row r="20" spans="1:9" x14ac:dyDescent="0.25">
      <c r="A20" s="12" t="s">
        <v>170</v>
      </c>
      <c r="B20" s="29">
        <v>118917</v>
      </c>
      <c r="C20" s="29">
        <v>136997</v>
      </c>
      <c r="D20" s="29">
        <v>979291</v>
      </c>
      <c r="E20" s="29">
        <v>1114282</v>
      </c>
      <c r="F20" s="14">
        <f t="shared" si="0"/>
        <v>13.784564547208134</v>
      </c>
      <c r="G20" s="1"/>
      <c r="H20" s="1"/>
      <c r="I20" s="1"/>
    </row>
    <row r="21" spans="1:9" x14ac:dyDescent="0.25">
      <c r="A21" s="9" t="s">
        <v>38</v>
      </c>
      <c r="B21" s="28">
        <v>28419</v>
      </c>
      <c r="C21" s="28">
        <v>76021</v>
      </c>
      <c r="D21" s="28">
        <v>266578</v>
      </c>
      <c r="E21" s="28">
        <v>504576</v>
      </c>
      <c r="F21" s="11">
        <f t="shared" si="0"/>
        <v>89.278935245969279</v>
      </c>
      <c r="G21" s="1"/>
      <c r="H21" s="1"/>
      <c r="I21" s="1"/>
    </row>
    <row r="22" spans="1:9" x14ac:dyDescent="0.25">
      <c r="A22" s="12" t="s">
        <v>59</v>
      </c>
      <c r="B22" s="29">
        <v>1177450</v>
      </c>
      <c r="C22" s="29">
        <v>1578306</v>
      </c>
      <c r="D22" s="29">
        <v>8716650</v>
      </c>
      <c r="E22" s="29">
        <v>10736764</v>
      </c>
      <c r="F22" s="14">
        <f t="shared" si="0"/>
        <v>23.175348327625869</v>
      </c>
      <c r="G22" s="1"/>
      <c r="H22" s="1"/>
      <c r="I22" s="1"/>
    </row>
    <row r="23" spans="1:9" x14ac:dyDescent="0.25">
      <c r="A23" s="9" t="s">
        <v>171</v>
      </c>
      <c r="B23" s="28">
        <v>113039</v>
      </c>
      <c r="C23" s="28">
        <v>107251</v>
      </c>
      <c r="D23" s="28">
        <v>676002</v>
      </c>
      <c r="E23" s="28">
        <v>705479</v>
      </c>
      <c r="F23" s="11">
        <f t="shared" si="0"/>
        <v>4.3604900577217194</v>
      </c>
      <c r="G23" s="1"/>
      <c r="H23" s="1"/>
      <c r="I23" s="1"/>
    </row>
    <row r="24" spans="1:9" x14ac:dyDescent="0.25">
      <c r="A24" s="12" t="s">
        <v>173</v>
      </c>
      <c r="B24" s="29">
        <v>123315</v>
      </c>
      <c r="C24" s="29">
        <v>138876</v>
      </c>
      <c r="D24" s="29">
        <v>756886</v>
      </c>
      <c r="E24" s="29">
        <v>1067055</v>
      </c>
      <c r="F24" s="14">
        <f t="shared" si="0"/>
        <v>40.979619123619671</v>
      </c>
      <c r="G24" s="1"/>
      <c r="H24" s="1"/>
      <c r="I24" s="1"/>
    </row>
    <row r="25" spans="1:9" x14ac:dyDescent="0.25">
      <c r="A25" s="9" t="s">
        <v>39</v>
      </c>
      <c r="B25" s="28">
        <v>91307</v>
      </c>
      <c r="C25" s="28">
        <v>97277</v>
      </c>
      <c r="D25" s="28">
        <v>699328</v>
      </c>
      <c r="E25" s="28">
        <v>743527</v>
      </c>
      <c r="F25" s="11">
        <f t="shared" si="0"/>
        <v>6.3202102589914944</v>
      </c>
      <c r="G25" s="1"/>
      <c r="H25" s="1"/>
      <c r="I25" s="1"/>
    </row>
    <row r="26" spans="1:9" x14ac:dyDescent="0.25">
      <c r="A26" s="12" t="s">
        <v>40</v>
      </c>
      <c r="B26" s="29">
        <v>43592</v>
      </c>
      <c r="C26" s="29">
        <v>57048</v>
      </c>
      <c r="D26" s="29">
        <v>304276</v>
      </c>
      <c r="E26" s="29">
        <v>616195</v>
      </c>
      <c r="F26" s="14">
        <f t="shared" si="0"/>
        <v>102.51186422852936</v>
      </c>
      <c r="G26" s="1"/>
      <c r="H26" s="1"/>
      <c r="I26" s="1"/>
    </row>
    <row r="27" spans="1:9" x14ac:dyDescent="0.25">
      <c r="A27" s="9" t="s">
        <v>41</v>
      </c>
      <c r="B27" s="28">
        <v>128128</v>
      </c>
      <c r="C27" s="28">
        <v>119018</v>
      </c>
      <c r="D27" s="28">
        <v>1612063</v>
      </c>
      <c r="E27" s="28">
        <v>1368015</v>
      </c>
      <c r="F27" s="11">
        <f t="shared" si="0"/>
        <v>-15.13886243899897</v>
      </c>
      <c r="G27" s="1"/>
      <c r="H27" s="1"/>
      <c r="I27" s="1"/>
    </row>
    <row r="28" spans="1:9" x14ac:dyDescent="0.25">
      <c r="A28" s="12" t="s">
        <v>42</v>
      </c>
      <c r="B28" s="29">
        <v>561664</v>
      </c>
      <c r="C28" s="29">
        <v>601602</v>
      </c>
      <c r="D28" s="29">
        <v>4175230</v>
      </c>
      <c r="E28" s="29">
        <v>4472230</v>
      </c>
      <c r="F28" s="14">
        <f t="shared" si="0"/>
        <v>7.1133805802315067</v>
      </c>
      <c r="G28" s="1"/>
      <c r="H28" s="1"/>
      <c r="I28" s="1"/>
    </row>
    <row r="29" spans="1:9" x14ac:dyDescent="0.25">
      <c r="A29" s="9" t="s">
        <v>43</v>
      </c>
      <c r="B29" s="28">
        <v>139383</v>
      </c>
      <c r="C29" s="28">
        <v>147849</v>
      </c>
      <c r="D29" s="28">
        <v>1224787</v>
      </c>
      <c r="E29" s="28">
        <v>1316606</v>
      </c>
      <c r="F29" s="11">
        <f t="shared" si="0"/>
        <v>7.4967320848441403</v>
      </c>
      <c r="G29" s="1"/>
      <c r="H29" s="1"/>
      <c r="I29" s="1"/>
    </row>
    <row r="30" spans="1:9" x14ac:dyDescent="0.25">
      <c r="A30" s="12" t="s">
        <v>44</v>
      </c>
      <c r="B30" s="29">
        <v>180061</v>
      </c>
      <c r="C30" s="29">
        <v>146749</v>
      </c>
      <c r="D30" s="29">
        <v>1468796</v>
      </c>
      <c r="E30" s="29">
        <v>1186047</v>
      </c>
      <c r="F30" s="14">
        <f t="shared" si="0"/>
        <v>-19.250392838760447</v>
      </c>
      <c r="G30" s="1"/>
      <c r="H30" s="1"/>
      <c r="I30" s="1"/>
    </row>
    <row r="31" spans="1:9" x14ac:dyDescent="0.25">
      <c r="A31" s="9" t="s">
        <v>45</v>
      </c>
      <c r="B31" s="28">
        <v>164137</v>
      </c>
      <c r="C31" s="28">
        <v>182322</v>
      </c>
      <c r="D31" s="28">
        <v>1356202</v>
      </c>
      <c r="E31" s="28">
        <v>1354336</v>
      </c>
      <c r="F31" s="11">
        <f t="shared" si="0"/>
        <v>-0.13759012300528184</v>
      </c>
      <c r="G31" s="1"/>
      <c r="H31" s="1"/>
      <c r="I31" s="1"/>
    </row>
    <row r="32" spans="1:9" x14ac:dyDescent="0.25">
      <c r="A32" s="12" t="s">
        <v>46</v>
      </c>
      <c r="B32" s="29">
        <v>5372788</v>
      </c>
      <c r="C32" s="29">
        <v>5768231</v>
      </c>
      <c r="D32" s="29">
        <v>43165247</v>
      </c>
      <c r="E32" s="29">
        <v>45264071</v>
      </c>
      <c r="F32" s="14">
        <f t="shared" si="0"/>
        <v>4.8623004520279949</v>
      </c>
      <c r="G32" s="1"/>
      <c r="H32" s="1"/>
      <c r="I32" s="1"/>
    </row>
    <row r="33" spans="1:9" x14ac:dyDescent="0.25">
      <c r="A33" s="9" t="s">
        <v>47</v>
      </c>
      <c r="B33" s="28">
        <v>250313</v>
      </c>
      <c r="C33" s="28">
        <v>262101</v>
      </c>
      <c r="D33" s="28">
        <v>2438266</v>
      </c>
      <c r="E33" s="28">
        <v>2371250</v>
      </c>
      <c r="F33" s="11">
        <f t="shared" si="0"/>
        <v>-2.7485106218927768</v>
      </c>
      <c r="G33" s="1"/>
      <c r="H33" s="1"/>
      <c r="I33" s="1"/>
    </row>
    <row r="34" spans="1:9" x14ac:dyDescent="0.25">
      <c r="A34" s="12" t="s">
        <v>172</v>
      </c>
      <c r="B34" s="29">
        <v>49399</v>
      </c>
      <c r="C34" s="29">
        <v>38743</v>
      </c>
      <c r="D34" s="29">
        <v>412368</v>
      </c>
      <c r="E34" s="29">
        <v>396461</v>
      </c>
      <c r="F34" s="14">
        <f t="shared" si="0"/>
        <v>-3.8574768168238052</v>
      </c>
      <c r="G34" s="1"/>
      <c r="H34" s="1"/>
      <c r="I34" s="1"/>
    </row>
    <row r="35" spans="1:9" x14ac:dyDescent="0.25">
      <c r="A35" s="15" t="s">
        <v>48</v>
      </c>
      <c r="B35" s="16">
        <f>SUM(B7:B34)</f>
        <v>19394609</v>
      </c>
      <c r="C35" s="16">
        <f t="shared" ref="C35:E35" si="1">SUM(C7:C34)</f>
        <v>21909103</v>
      </c>
      <c r="D35" s="16">
        <f t="shared" si="1"/>
        <v>157031617</v>
      </c>
      <c r="E35" s="16">
        <f t="shared" si="1"/>
        <v>166592886</v>
      </c>
      <c r="F35" s="17">
        <f t="shared" si="0"/>
        <v>6.0887540882929301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644656</v>
      </c>
      <c r="C39" s="51">
        <f t="shared" si="3"/>
        <v>644815</v>
      </c>
      <c r="D39" s="51">
        <f>_xlfn.RANK.EQ(B39,$B$39:$B$66)+COUNTIF($B$39:$B$66,B39)-1</f>
        <v>22</v>
      </c>
      <c r="E39" s="50" t="str">
        <f t="shared" ref="E39:E66" si="5">INDEX($A$39:$B$66,MATCH(ROW()-38,$D$39:$D$66,0),1)</f>
        <v>VALENCIA</v>
      </c>
      <c r="F39" s="50">
        <f>LOOKUP(E39,$A$39:$A$66,$B$39:$B$66)</f>
        <v>45264071</v>
      </c>
      <c r="G39" s="50">
        <f>LOOKUP(E39,$A$39:$A$66,$C$39:$C$66)</f>
        <v>43165247</v>
      </c>
    </row>
    <row r="40" spans="1:9" x14ac:dyDescent="0.25">
      <c r="A40" s="50" t="str">
        <f t="shared" si="4"/>
        <v>ALICANTE</v>
      </c>
      <c r="B40" s="51">
        <f t="shared" si="2"/>
        <v>1014124</v>
      </c>
      <c r="C40" s="51">
        <f t="shared" si="3"/>
        <v>979284</v>
      </c>
      <c r="D40" s="51">
        <f t="shared" ref="D40:D66" si="6">_xlfn.RANK.EQ(B40,$B$39:$B$66)+COUNTIF($B$39:$B$66,B40)-1</f>
        <v>18</v>
      </c>
      <c r="E40" s="50" t="str">
        <f t="shared" si="5"/>
        <v>BAHÍA DE ALGECIRAS</v>
      </c>
      <c r="F40" s="50">
        <f t="shared" ref="F40:F55" si="7">LOOKUP(E40,$A$39:$A$66,$B$39:$B$66)</f>
        <v>42569090</v>
      </c>
      <c r="G40" s="50">
        <f t="shared" ref="G40:G66" si="8">LOOKUP(E40,$A$39:$A$66,$C$39:$C$66)</f>
        <v>45365373</v>
      </c>
    </row>
    <row r="41" spans="1:9" x14ac:dyDescent="0.25">
      <c r="A41" s="50" t="str">
        <f t="shared" si="4"/>
        <v>ALMERÍA</v>
      </c>
      <c r="B41" s="51">
        <f t="shared" si="2"/>
        <v>428496</v>
      </c>
      <c r="C41" s="51">
        <f t="shared" si="3"/>
        <v>420248</v>
      </c>
      <c r="D41" s="51">
        <f t="shared" si="6"/>
        <v>27</v>
      </c>
      <c r="E41" s="50" t="str">
        <f t="shared" si="5"/>
        <v>BARCELONA</v>
      </c>
      <c r="F41" s="50">
        <f t="shared" si="7"/>
        <v>27291820</v>
      </c>
      <c r="G41" s="50">
        <f t="shared" si="8"/>
        <v>21307790</v>
      </c>
    </row>
    <row r="42" spans="1:9" x14ac:dyDescent="0.25">
      <c r="A42" s="50" t="str">
        <f t="shared" si="4"/>
        <v>AVILÉS</v>
      </c>
      <c r="B42" s="51">
        <f t="shared" si="2"/>
        <v>798185</v>
      </c>
      <c r="C42" s="51">
        <f t="shared" si="3"/>
        <v>793979</v>
      </c>
      <c r="D42" s="51">
        <f t="shared" si="6"/>
        <v>19</v>
      </c>
      <c r="E42" s="50" t="str">
        <f t="shared" si="5"/>
        <v>LAS PALMAS</v>
      </c>
      <c r="F42" s="50">
        <f t="shared" si="7"/>
        <v>10736764</v>
      </c>
      <c r="G42" s="50">
        <f t="shared" si="8"/>
        <v>8716650</v>
      </c>
    </row>
    <row r="43" spans="1:9" x14ac:dyDescent="0.25">
      <c r="A43" s="50" t="str">
        <f t="shared" si="4"/>
        <v>BAHÍA DE ALGECIRAS</v>
      </c>
      <c r="B43" s="51">
        <f t="shared" si="2"/>
        <v>42569090</v>
      </c>
      <c r="C43" s="51">
        <f t="shared" si="3"/>
        <v>45365373</v>
      </c>
      <c r="D43" s="51">
        <f t="shared" si="6"/>
        <v>2</v>
      </c>
      <c r="E43" s="50" t="str">
        <f t="shared" si="5"/>
        <v>BALEARES</v>
      </c>
      <c r="F43" s="50">
        <f t="shared" si="7"/>
        <v>8633889</v>
      </c>
      <c r="G43" s="50">
        <f t="shared" si="8"/>
        <v>8084862</v>
      </c>
    </row>
    <row r="44" spans="1:9" x14ac:dyDescent="0.25">
      <c r="A44" s="50" t="str">
        <f t="shared" si="4"/>
        <v>BAHÍA DE CÁDIZ</v>
      </c>
      <c r="B44" s="51">
        <f t="shared" si="2"/>
        <v>1073388</v>
      </c>
      <c r="C44" s="51">
        <f t="shared" si="3"/>
        <v>845968</v>
      </c>
      <c r="D44" s="51">
        <f t="shared" si="6"/>
        <v>15</v>
      </c>
      <c r="E44" s="50" t="str">
        <f t="shared" si="5"/>
        <v>BILBAO</v>
      </c>
      <c r="F44" s="50">
        <f t="shared" si="7"/>
        <v>6269728</v>
      </c>
      <c r="G44" s="50">
        <f t="shared" si="8"/>
        <v>5991038</v>
      </c>
    </row>
    <row r="45" spans="1:9" x14ac:dyDescent="0.25">
      <c r="A45" s="50" t="str">
        <f t="shared" si="4"/>
        <v>BALEARES</v>
      </c>
      <c r="B45" s="51">
        <f t="shared" si="2"/>
        <v>8633889</v>
      </c>
      <c r="C45" s="51">
        <f t="shared" si="3"/>
        <v>8084862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4472230</v>
      </c>
      <c r="G45" s="50">
        <f t="shared" si="8"/>
        <v>4175230</v>
      </c>
    </row>
    <row r="46" spans="1:9" x14ac:dyDescent="0.25">
      <c r="A46" s="50" t="str">
        <f t="shared" si="4"/>
        <v>BARCELONA</v>
      </c>
      <c r="B46" s="51">
        <f t="shared" si="2"/>
        <v>27291820</v>
      </c>
      <c r="C46" s="51">
        <f t="shared" si="3"/>
        <v>21307790</v>
      </c>
      <c r="D46" s="51">
        <f t="shared" si="6"/>
        <v>3</v>
      </c>
      <c r="E46" s="50" t="str">
        <f t="shared" si="5"/>
        <v>CASTELLÓN</v>
      </c>
      <c r="F46" s="50">
        <f t="shared" si="7"/>
        <v>2479478</v>
      </c>
      <c r="G46" s="50">
        <f t="shared" si="8"/>
        <v>2221270</v>
      </c>
    </row>
    <row r="47" spans="1:9" x14ac:dyDescent="0.25">
      <c r="A47" s="50" t="str">
        <f t="shared" si="4"/>
        <v>BILBAO</v>
      </c>
      <c r="B47" s="51">
        <f t="shared" si="2"/>
        <v>6269728</v>
      </c>
      <c r="C47" s="51">
        <f t="shared" si="3"/>
        <v>5991038</v>
      </c>
      <c r="D47" s="51">
        <f t="shared" si="6"/>
        <v>6</v>
      </c>
      <c r="E47" s="50" t="str">
        <f t="shared" si="5"/>
        <v>VIGO</v>
      </c>
      <c r="F47" s="50">
        <f t="shared" si="7"/>
        <v>2371250</v>
      </c>
      <c r="G47" s="50">
        <f t="shared" si="8"/>
        <v>2438266</v>
      </c>
    </row>
    <row r="48" spans="1:9" x14ac:dyDescent="0.25">
      <c r="A48" s="50" t="str">
        <f t="shared" si="4"/>
        <v>CARTAGENA</v>
      </c>
      <c r="B48" s="51">
        <f t="shared" si="2"/>
        <v>1040063</v>
      </c>
      <c r="C48" s="51">
        <f t="shared" si="3"/>
        <v>969190</v>
      </c>
      <c r="D48" s="51">
        <f t="shared" si="6"/>
        <v>17</v>
      </c>
      <c r="E48" s="50" t="str">
        <f t="shared" si="5"/>
        <v>PASAIA</v>
      </c>
      <c r="F48" s="50">
        <f t="shared" si="7"/>
        <v>1368015</v>
      </c>
      <c r="G48" s="50">
        <f t="shared" si="8"/>
        <v>1612063</v>
      </c>
    </row>
    <row r="49" spans="1:7" x14ac:dyDescent="0.25">
      <c r="A49" s="50" t="str">
        <f t="shared" si="4"/>
        <v>CASTELLÓN</v>
      </c>
      <c r="B49" s="51">
        <f t="shared" si="2"/>
        <v>2479478</v>
      </c>
      <c r="C49" s="51">
        <f t="shared" si="3"/>
        <v>2221270</v>
      </c>
      <c r="D49" s="51">
        <f t="shared" si="6"/>
        <v>8</v>
      </c>
      <c r="E49" s="50" t="str">
        <f t="shared" si="5"/>
        <v>TARRAGONA</v>
      </c>
      <c r="F49" s="50">
        <f t="shared" si="7"/>
        <v>1354336</v>
      </c>
      <c r="G49" s="50">
        <f t="shared" si="8"/>
        <v>1356202</v>
      </c>
    </row>
    <row r="50" spans="1:7" x14ac:dyDescent="0.25">
      <c r="A50" s="50" t="str">
        <f t="shared" si="4"/>
        <v>CEUTA</v>
      </c>
      <c r="B50" s="51">
        <f t="shared" si="2"/>
        <v>624704</v>
      </c>
      <c r="C50" s="51">
        <f t="shared" si="3"/>
        <v>690826</v>
      </c>
      <c r="D50" s="51">
        <f t="shared" si="6"/>
        <v>23</v>
      </c>
      <c r="E50" s="50" t="str">
        <f t="shared" si="5"/>
        <v>SANTANDER</v>
      </c>
      <c r="F50" s="50">
        <f t="shared" si="7"/>
        <v>1316606</v>
      </c>
      <c r="G50" s="50">
        <f t="shared" si="8"/>
        <v>1224787</v>
      </c>
    </row>
    <row r="51" spans="1:7" x14ac:dyDescent="0.25">
      <c r="A51" s="50" t="str">
        <f t="shared" si="4"/>
        <v>FERROL-SAN CIBRAO</v>
      </c>
      <c r="B51" s="51">
        <f t="shared" si="2"/>
        <v>508371</v>
      </c>
      <c r="C51" s="51">
        <f t="shared" si="3"/>
        <v>465004</v>
      </c>
      <c r="D51" s="51">
        <f t="shared" si="6"/>
        <v>25</v>
      </c>
      <c r="E51" s="50" t="str">
        <f t="shared" si="5"/>
        <v>SEVILLA</v>
      </c>
      <c r="F51" s="50">
        <f t="shared" si="7"/>
        <v>1186047</v>
      </c>
      <c r="G51" s="50">
        <f t="shared" si="8"/>
        <v>1468796</v>
      </c>
    </row>
    <row r="52" spans="1:7" x14ac:dyDescent="0.25">
      <c r="A52" s="50" t="str">
        <f t="shared" si="4"/>
        <v>GIJÓN</v>
      </c>
      <c r="B52" s="51">
        <f t="shared" si="2"/>
        <v>1114282</v>
      </c>
      <c r="C52" s="51">
        <f t="shared" si="3"/>
        <v>979291</v>
      </c>
      <c r="D52" s="51">
        <f t="shared" si="6"/>
        <v>14</v>
      </c>
      <c r="E52" s="50" t="str">
        <f t="shared" si="5"/>
        <v>GIJÓN</v>
      </c>
      <c r="F52" s="50">
        <f t="shared" si="7"/>
        <v>1114282</v>
      </c>
      <c r="G52" s="50">
        <f t="shared" si="8"/>
        <v>979291</v>
      </c>
    </row>
    <row r="53" spans="1:7" x14ac:dyDescent="0.25">
      <c r="A53" s="50" t="str">
        <f t="shared" si="4"/>
        <v>HUELVA</v>
      </c>
      <c r="B53" s="51">
        <f t="shared" si="2"/>
        <v>504576</v>
      </c>
      <c r="C53" s="51">
        <f t="shared" si="3"/>
        <v>266578</v>
      </c>
      <c r="D53" s="51">
        <f t="shared" si="6"/>
        <v>26</v>
      </c>
      <c r="E53" s="50" t="str">
        <f t="shared" si="5"/>
        <v>BAHÍA DE CÁDIZ</v>
      </c>
      <c r="F53" s="50">
        <f t="shared" si="7"/>
        <v>1073388</v>
      </c>
      <c r="G53" s="50">
        <f t="shared" si="8"/>
        <v>845968</v>
      </c>
    </row>
    <row r="54" spans="1:7" x14ac:dyDescent="0.25">
      <c r="A54" s="50" t="str">
        <f t="shared" si="4"/>
        <v>LAS PALMAS</v>
      </c>
      <c r="B54" s="51">
        <f t="shared" si="2"/>
        <v>10736764</v>
      </c>
      <c r="C54" s="51">
        <f t="shared" si="3"/>
        <v>8716650</v>
      </c>
      <c r="D54" s="51">
        <f t="shared" si="6"/>
        <v>4</v>
      </c>
      <c r="E54" s="50" t="str">
        <f t="shared" si="5"/>
        <v>MARÍN Y RÍA DE PONTEVEDRA</v>
      </c>
      <c r="F54" s="50">
        <f t="shared" si="7"/>
        <v>1067055</v>
      </c>
      <c r="G54" s="50">
        <f t="shared" si="8"/>
        <v>756886</v>
      </c>
    </row>
    <row r="55" spans="1:7" x14ac:dyDescent="0.25">
      <c r="A55" s="50" t="str">
        <f t="shared" si="4"/>
        <v>MÁLAGA</v>
      </c>
      <c r="B55" s="51">
        <f t="shared" si="2"/>
        <v>705479</v>
      </c>
      <c r="C55" s="51">
        <f t="shared" si="3"/>
        <v>676002</v>
      </c>
      <c r="D55" s="51">
        <f t="shared" si="6"/>
        <v>21</v>
      </c>
      <c r="E55" s="50" t="str">
        <f t="shared" si="5"/>
        <v>CARTAGENA</v>
      </c>
      <c r="F55" s="50">
        <f t="shared" si="7"/>
        <v>1040063</v>
      </c>
      <c r="G55" s="50">
        <f t="shared" si="8"/>
        <v>969190</v>
      </c>
    </row>
    <row r="56" spans="1:7" x14ac:dyDescent="0.25">
      <c r="A56" s="50" t="str">
        <f t="shared" si="4"/>
        <v>MARÍN Y RÍA DE PONTEVEDRA</v>
      </c>
      <c r="B56" s="51">
        <f t="shared" si="2"/>
        <v>1067055</v>
      </c>
      <c r="C56" s="51">
        <f t="shared" si="3"/>
        <v>756886</v>
      </c>
      <c r="D56" s="51">
        <f t="shared" si="6"/>
        <v>16</v>
      </c>
      <c r="E56" s="50" t="str">
        <f t="shared" si="5"/>
        <v>ALICANTE</v>
      </c>
      <c r="F56" s="50">
        <f t="shared" ref="F56:F66" si="9">LOOKUP(E56,$A$39:$A$66,$B$39:$B$66)</f>
        <v>1014124</v>
      </c>
      <c r="G56" s="50">
        <f t="shared" si="8"/>
        <v>979284</v>
      </c>
    </row>
    <row r="57" spans="1:7" x14ac:dyDescent="0.25">
      <c r="A57" s="50" t="str">
        <f t="shared" si="4"/>
        <v>MELILLA</v>
      </c>
      <c r="B57" s="51">
        <f t="shared" si="2"/>
        <v>743527</v>
      </c>
      <c r="C57" s="51">
        <f t="shared" si="3"/>
        <v>699328</v>
      </c>
      <c r="D57" s="51">
        <f t="shared" si="6"/>
        <v>20</v>
      </c>
      <c r="E57" s="50" t="str">
        <f t="shared" si="5"/>
        <v>AVILÉS</v>
      </c>
      <c r="F57" s="50">
        <f t="shared" si="9"/>
        <v>798185</v>
      </c>
      <c r="G57" s="50">
        <f t="shared" si="8"/>
        <v>793979</v>
      </c>
    </row>
    <row r="58" spans="1:7" x14ac:dyDescent="0.25">
      <c r="A58" s="50" t="str">
        <f t="shared" si="4"/>
        <v>MOTRIL</v>
      </c>
      <c r="B58" s="51">
        <f t="shared" si="2"/>
        <v>616195</v>
      </c>
      <c r="C58" s="51">
        <f t="shared" si="3"/>
        <v>304276</v>
      </c>
      <c r="D58" s="51">
        <f t="shared" si="6"/>
        <v>24</v>
      </c>
      <c r="E58" s="50" t="str">
        <f t="shared" si="5"/>
        <v>MELILLA</v>
      </c>
      <c r="F58" s="50">
        <f t="shared" si="9"/>
        <v>743527</v>
      </c>
      <c r="G58" s="50">
        <f t="shared" si="8"/>
        <v>699328</v>
      </c>
    </row>
    <row r="59" spans="1:7" x14ac:dyDescent="0.25">
      <c r="A59" s="50" t="str">
        <f t="shared" si="4"/>
        <v>PASAIA</v>
      </c>
      <c r="B59" s="51">
        <f t="shared" si="2"/>
        <v>1368015</v>
      </c>
      <c r="C59" s="51">
        <f t="shared" si="3"/>
        <v>1612063</v>
      </c>
      <c r="D59" s="51">
        <f t="shared" si="6"/>
        <v>10</v>
      </c>
      <c r="E59" s="50" t="str">
        <f t="shared" si="5"/>
        <v>MÁLAGA</v>
      </c>
      <c r="F59" s="50">
        <f t="shared" si="9"/>
        <v>705479</v>
      </c>
      <c r="G59" s="50">
        <f t="shared" si="8"/>
        <v>676002</v>
      </c>
    </row>
    <row r="60" spans="1:7" x14ac:dyDescent="0.25">
      <c r="A60" s="50" t="str">
        <f t="shared" si="4"/>
        <v>SANTA CRUZ DE TENERIFE</v>
      </c>
      <c r="B60" s="51">
        <f t="shared" si="2"/>
        <v>4472230</v>
      </c>
      <c r="C60" s="51">
        <f t="shared" si="3"/>
        <v>4175230</v>
      </c>
      <c r="D60" s="51">
        <f t="shared" si="6"/>
        <v>7</v>
      </c>
      <c r="E60" s="50" t="str">
        <f t="shared" si="5"/>
        <v>A CORUÑA</v>
      </c>
      <c r="F60" s="50">
        <f t="shared" si="9"/>
        <v>644656</v>
      </c>
      <c r="G60" s="50">
        <f t="shared" si="8"/>
        <v>644815</v>
      </c>
    </row>
    <row r="61" spans="1:7" x14ac:dyDescent="0.25">
      <c r="A61" s="50" t="str">
        <f t="shared" si="4"/>
        <v>SANTANDER</v>
      </c>
      <c r="B61" s="51">
        <f t="shared" si="2"/>
        <v>1316606</v>
      </c>
      <c r="C61" s="51">
        <f t="shared" si="3"/>
        <v>1224787</v>
      </c>
      <c r="D61" s="51">
        <f t="shared" si="6"/>
        <v>12</v>
      </c>
      <c r="E61" s="50" t="str">
        <f t="shared" si="5"/>
        <v>CEUTA</v>
      </c>
      <c r="F61" s="50">
        <f t="shared" si="9"/>
        <v>624704</v>
      </c>
      <c r="G61" s="50">
        <f t="shared" si="8"/>
        <v>690826</v>
      </c>
    </row>
    <row r="62" spans="1:7" x14ac:dyDescent="0.25">
      <c r="A62" s="50" t="str">
        <f t="shared" si="4"/>
        <v>SEVILLA</v>
      </c>
      <c r="B62" s="51">
        <f t="shared" si="2"/>
        <v>1186047</v>
      </c>
      <c r="C62" s="51">
        <f t="shared" si="3"/>
        <v>1468796</v>
      </c>
      <c r="D62" s="51">
        <f t="shared" si="6"/>
        <v>13</v>
      </c>
      <c r="E62" s="50" t="str">
        <f t="shared" si="5"/>
        <v>MOTRIL</v>
      </c>
      <c r="F62" s="50">
        <f t="shared" si="9"/>
        <v>616195</v>
      </c>
      <c r="G62" s="50">
        <f t="shared" si="8"/>
        <v>304276</v>
      </c>
    </row>
    <row r="63" spans="1:7" x14ac:dyDescent="0.25">
      <c r="A63" s="50" t="str">
        <f t="shared" si="4"/>
        <v>TARRAGONA</v>
      </c>
      <c r="B63" s="51">
        <f t="shared" si="2"/>
        <v>1354336</v>
      </c>
      <c r="C63" s="51">
        <f t="shared" si="3"/>
        <v>1356202</v>
      </c>
      <c r="D63" s="51">
        <f t="shared" si="6"/>
        <v>11</v>
      </c>
      <c r="E63" s="50" t="str">
        <f t="shared" si="5"/>
        <v>FERROL-SAN CIBRAO</v>
      </c>
      <c r="F63" s="50">
        <f t="shared" si="9"/>
        <v>508371</v>
      </c>
      <c r="G63" s="50">
        <f t="shared" si="8"/>
        <v>465004</v>
      </c>
    </row>
    <row r="64" spans="1:7" x14ac:dyDescent="0.25">
      <c r="A64" s="50" t="str">
        <f t="shared" si="4"/>
        <v>VALENCIA</v>
      </c>
      <c r="B64" s="51">
        <f t="shared" si="2"/>
        <v>45264071</v>
      </c>
      <c r="C64" s="51">
        <f t="shared" si="3"/>
        <v>43165247</v>
      </c>
      <c r="D64" s="51">
        <f t="shared" si="6"/>
        <v>1</v>
      </c>
      <c r="E64" s="50" t="str">
        <f t="shared" si="5"/>
        <v>HUELVA</v>
      </c>
      <c r="F64" s="50">
        <f t="shared" si="9"/>
        <v>504576</v>
      </c>
      <c r="G64" s="50">
        <f t="shared" si="8"/>
        <v>266578</v>
      </c>
    </row>
    <row r="65" spans="1:7" x14ac:dyDescent="0.25">
      <c r="A65" s="50" t="str">
        <f t="shared" si="4"/>
        <v>VIGO</v>
      </c>
      <c r="B65" s="51">
        <f t="shared" si="2"/>
        <v>2371250</v>
      </c>
      <c r="C65" s="51">
        <f t="shared" si="3"/>
        <v>2438266</v>
      </c>
      <c r="D65" s="51">
        <f t="shared" si="6"/>
        <v>9</v>
      </c>
      <c r="E65" s="50" t="str">
        <f t="shared" si="5"/>
        <v>ALMERÍA</v>
      </c>
      <c r="F65" s="50">
        <f t="shared" si="9"/>
        <v>428496</v>
      </c>
      <c r="G65" s="50">
        <f t="shared" si="8"/>
        <v>420248</v>
      </c>
    </row>
    <row r="66" spans="1:7" x14ac:dyDescent="0.25">
      <c r="A66" s="50" t="str">
        <f t="shared" si="4"/>
        <v>VILAGARCÍA</v>
      </c>
      <c r="B66" s="51">
        <f t="shared" si="2"/>
        <v>396461</v>
      </c>
      <c r="C66" s="51">
        <f t="shared" si="3"/>
        <v>412368</v>
      </c>
      <c r="D66" s="51">
        <f t="shared" si="6"/>
        <v>28</v>
      </c>
      <c r="E66" s="50" t="str">
        <f t="shared" si="5"/>
        <v>VILAGARCÍA</v>
      </c>
      <c r="F66" s="50">
        <f t="shared" si="9"/>
        <v>396461</v>
      </c>
      <c r="G66" s="50">
        <f t="shared" si="8"/>
        <v>412368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>
      <selection activeCell="D20" sqref="D2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8">
        <v>7</v>
      </c>
      <c r="C7" s="38">
        <v>0</v>
      </c>
      <c r="D7" s="38">
        <v>284</v>
      </c>
      <c r="E7" s="38">
        <v>6</v>
      </c>
      <c r="F7" s="11">
        <f>((E7*100)/D7)-100</f>
        <v>-97.887323943661968</v>
      </c>
      <c r="G7" s="1"/>
      <c r="H7" s="1"/>
      <c r="I7" s="1"/>
    </row>
    <row r="8" spans="1:12" x14ac:dyDescent="0.25">
      <c r="A8" s="12" t="s">
        <v>31</v>
      </c>
      <c r="B8" s="39">
        <v>92534</v>
      </c>
      <c r="C8" s="39">
        <v>92747</v>
      </c>
      <c r="D8" s="39">
        <v>790629</v>
      </c>
      <c r="E8" s="39">
        <v>832651</v>
      </c>
      <c r="F8" s="14">
        <f t="shared" ref="F8:F35" si="0">((E8*100)/D8)-100</f>
        <v>5.3150086829600269</v>
      </c>
      <c r="G8" s="1"/>
      <c r="H8" s="1"/>
      <c r="I8" s="1"/>
    </row>
    <row r="9" spans="1:12" x14ac:dyDescent="0.25">
      <c r="A9" s="9" t="s">
        <v>164</v>
      </c>
      <c r="B9" s="38">
        <v>3926</v>
      </c>
      <c r="C9" s="38">
        <v>2737</v>
      </c>
      <c r="D9" s="38">
        <v>28539</v>
      </c>
      <c r="E9" s="38">
        <v>24654</v>
      </c>
      <c r="F9" s="11">
        <f t="shared" si="0"/>
        <v>-13.612950699043409</v>
      </c>
      <c r="G9" s="1"/>
      <c r="H9" s="1"/>
      <c r="I9" s="1"/>
    </row>
    <row r="10" spans="1:12" x14ac:dyDescent="0.25">
      <c r="A10" s="12" t="s">
        <v>166</v>
      </c>
      <c r="B10" s="39">
        <v>0</v>
      </c>
      <c r="C10" s="39">
        <v>0</v>
      </c>
      <c r="D10" s="39">
        <v>2</v>
      </c>
      <c r="E10" s="39">
        <v>0</v>
      </c>
      <c r="F10" s="18">
        <f t="shared" si="0"/>
        <v>-100</v>
      </c>
      <c r="G10" s="1"/>
      <c r="H10" s="1"/>
      <c r="I10" s="1"/>
    </row>
    <row r="11" spans="1:12" x14ac:dyDescent="0.25">
      <c r="A11" s="9" t="s">
        <v>167</v>
      </c>
      <c r="B11" s="38">
        <v>5160206</v>
      </c>
      <c r="C11" s="38">
        <v>5366211</v>
      </c>
      <c r="D11" s="38">
        <v>40097990</v>
      </c>
      <c r="E11" s="38">
        <v>37072685</v>
      </c>
      <c r="F11" s="11">
        <f t="shared" si="0"/>
        <v>-7.5447796759887495</v>
      </c>
      <c r="G11" s="1"/>
      <c r="H11" s="1"/>
      <c r="I11" s="1"/>
    </row>
    <row r="12" spans="1:12" x14ac:dyDescent="0.25">
      <c r="A12" s="12" t="s">
        <v>168</v>
      </c>
      <c r="B12" s="39">
        <v>59675</v>
      </c>
      <c r="C12" s="39">
        <v>55664</v>
      </c>
      <c r="D12" s="39">
        <v>382598</v>
      </c>
      <c r="E12" s="39">
        <v>434385</v>
      </c>
      <c r="F12" s="14">
        <f t="shared" si="0"/>
        <v>13.535617018384826</v>
      </c>
      <c r="G12" s="1"/>
      <c r="H12" s="1"/>
      <c r="I12" s="1"/>
    </row>
    <row r="13" spans="1:12" x14ac:dyDescent="0.25">
      <c r="A13" s="9" t="s">
        <v>32</v>
      </c>
      <c r="B13" s="38">
        <v>79762</v>
      </c>
      <c r="C13" s="38">
        <v>75526</v>
      </c>
      <c r="D13" s="38">
        <v>586027</v>
      </c>
      <c r="E13" s="38">
        <v>577637</v>
      </c>
      <c r="F13" s="11">
        <f t="shared" si="0"/>
        <v>-1.4316746498028294</v>
      </c>
      <c r="G13" s="1"/>
      <c r="H13" s="1"/>
      <c r="I13" s="1"/>
    </row>
    <row r="14" spans="1:12" x14ac:dyDescent="0.25">
      <c r="A14" s="12" t="s">
        <v>33</v>
      </c>
      <c r="B14" s="39">
        <v>1719552</v>
      </c>
      <c r="C14" s="39">
        <v>2788308</v>
      </c>
      <c r="D14" s="39">
        <v>13992524</v>
      </c>
      <c r="E14" s="39">
        <v>19654594</v>
      </c>
      <c r="F14" s="14">
        <f t="shared" si="0"/>
        <v>40.464965434399119</v>
      </c>
      <c r="G14" s="1"/>
      <c r="H14" s="1"/>
      <c r="I14" s="1"/>
    </row>
    <row r="15" spans="1:12" x14ac:dyDescent="0.25">
      <c r="A15" s="9" t="s">
        <v>34</v>
      </c>
      <c r="B15" s="38">
        <v>483966</v>
      </c>
      <c r="C15" s="38">
        <v>584392</v>
      </c>
      <c r="D15" s="38">
        <v>4031167</v>
      </c>
      <c r="E15" s="38">
        <v>4070787</v>
      </c>
      <c r="F15" s="11">
        <f t="shared" si="0"/>
        <v>0.98284194130384606</v>
      </c>
      <c r="G15" s="1"/>
      <c r="H15" s="1"/>
      <c r="I15" s="1"/>
    </row>
    <row r="16" spans="1:12" x14ac:dyDescent="0.25">
      <c r="A16" s="12" t="s">
        <v>35</v>
      </c>
      <c r="B16" s="39">
        <v>113390</v>
      </c>
      <c r="C16" s="39">
        <v>150324</v>
      </c>
      <c r="D16" s="39">
        <v>827122</v>
      </c>
      <c r="E16" s="39">
        <v>808776</v>
      </c>
      <c r="F16" s="14">
        <f t="shared" si="0"/>
        <v>-2.218052475934627</v>
      </c>
      <c r="G16" s="1"/>
      <c r="H16" s="1"/>
      <c r="I16" s="1"/>
    </row>
    <row r="17" spans="1:9" x14ac:dyDescent="0.25">
      <c r="A17" s="9" t="s">
        <v>169</v>
      </c>
      <c r="B17" s="38">
        <v>260799</v>
      </c>
      <c r="C17" s="38">
        <v>236867</v>
      </c>
      <c r="D17" s="38">
        <v>2055985</v>
      </c>
      <c r="E17" s="38">
        <v>2294415</v>
      </c>
      <c r="F17" s="11">
        <f t="shared" si="0"/>
        <v>11.596874490815836</v>
      </c>
      <c r="G17" s="1"/>
      <c r="H17" s="1"/>
      <c r="I17" s="1"/>
    </row>
    <row r="18" spans="1:9" x14ac:dyDescent="0.25">
      <c r="A18" s="12" t="s">
        <v>36</v>
      </c>
      <c r="B18" s="39">
        <v>12669</v>
      </c>
      <c r="C18" s="39">
        <v>9008</v>
      </c>
      <c r="D18" s="39">
        <v>106320</v>
      </c>
      <c r="E18" s="39">
        <v>95873</v>
      </c>
      <c r="F18" s="14">
        <f t="shared" si="0"/>
        <v>-9.8259969902182149</v>
      </c>
      <c r="G18" s="1"/>
      <c r="H18" s="1"/>
      <c r="I18" s="1"/>
    </row>
    <row r="19" spans="1:9" x14ac:dyDescent="0.25">
      <c r="A19" s="9" t="s">
        <v>37</v>
      </c>
      <c r="B19" s="38">
        <v>1080</v>
      </c>
      <c r="C19" s="38">
        <v>14</v>
      </c>
      <c r="D19" s="38">
        <v>8257</v>
      </c>
      <c r="E19" s="38">
        <v>1424</v>
      </c>
      <c r="F19" s="11">
        <f t="shared" si="0"/>
        <v>-82.754026886278311</v>
      </c>
      <c r="G19" s="1"/>
      <c r="H19" s="1"/>
      <c r="I19" s="1"/>
    </row>
    <row r="20" spans="1:9" x14ac:dyDescent="0.25">
      <c r="A20" s="12" t="s">
        <v>170</v>
      </c>
      <c r="B20" s="39">
        <v>65050</v>
      </c>
      <c r="C20" s="39">
        <v>62045</v>
      </c>
      <c r="D20" s="39">
        <v>513268</v>
      </c>
      <c r="E20" s="39">
        <v>622615</v>
      </c>
      <c r="F20" s="14">
        <f t="shared" si="0"/>
        <v>21.304075064099067</v>
      </c>
      <c r="G20" s="1"/>
      <c r="H20" s="1"/>
      <c r="I20" s="1"/>
    </row>
    <row r="21" spans="1:9" x14ac:dyDescent="0.25">
      <c r="A21" s="9" t="s">
        <v>38</v>
      </c>
      <c r="B21" s="38">
        <v>6773</v>
      </c>
      <c r="C21" s="38">
        <v>52670</v>
      </c>
      <c r="D21" s="38">
        <v>71909</v>
      </c>
      <c r="E21" s="38">
        <v>303096</v>
      </c>
      <c r="F21" s="11">
        <f t="shared" si="0"/>
        <v>321.49939506876746</v>
      </c>
      <c r="G21" s="1"/>
      <c r="H21" s="1"/>
      <c r="I21" s="1"/>
    </row>
    <row r="22" spans="1:9" x14ac:dyDescent="0.25">
      <c r="A22" s="12" t="s">
        <v>59</v>
      </c>
      <c r="B22" s="39">
        <v>821432</v>
      </c>
      <c r="C22" s="39">
        <v>1185233</v>
      </c>
      <c r="D22" s="39">
        <v>6004043</v>
      </c>
      <c r="E22" s="39">
        <v>8007761</v>
      </c>
      <c r="F22" s="14">
        <f t="shared" si="0"/>
        <v>33.372812286654181</v>
      </c>
      <c r="G22" s="1"/>
      <c r="H22" s="1"/>
      <c r="I22" s="1"/>
    </row>
    <row r="23" spans="1:9" x14ac:dyDescent="0.25">
      <c r="A23" s="9" t="s">
        <v>171</v>
      </c>
      <c r="B23" s="38">
        <v>76916</v>
      </c>
      <c r="C23" s="38">
        <v>56417</v>
      </c>
      <c r="D23" s="38">
        <v>363777</v>
      </c>
      <c r="E23" s="38">
        <v>364950</v>
      </c>
      <c r="F23" s="11">
        <f t="shared" si="0"/>
        <v>0.3224502923494299</v>
      </c>
      <c r="G23" s="1"/>
      <c r="H23" s="1"/>
      <c r="I23" s="1"/>
    </row>
    <row r="24" spans="1:9" x14ac:dyDescent="0.25">
      <c r="A24" s="12" t="s">
        <v>173</v>
      </c>
      <c r="B24" s="39">
        <v>57704</v>
      </c>
      <c r="C24" s="39">
        <v>72458</v>
      </c>
      <c r="D24" s="39">
        <v>295357</v>
      </c>
      <c r="E24" s="39">
        <v>600239</v>
      </c>
      <c r="F24" s="14">
        <f t="shared" si="0"/>
        <v>103.22491087057358</v>
      </c>
      <c r="G24" s="1"/>
      <c r="H24" s="1"/>
      <c r="I24" s="1"/>
    </row>
    <row r="25" spans="1:9" x14ac:dyDescent="0.25">
      <c r="A25" s="9" t="s">
        <v>39</v>
      </c>
      <c r="B25" s="38">
        <v>27959</v>
      </c>
      <c r="C25" s="38">
        <v>25742</v>
      </c>
      <c r="D25" s="38">
        <v>198568</v>
      </c>
      <c r="E25" s="38">
        <v>191939</v>
      </c>
      <c r="F25" s="11">
        <f t="shared" si="0"/>
        <v>-3.3384029652310545</v>
      </c>
      <c r="G25" s="1"/>
      <c r="H25" s="1"/>
      <c r="I25" s="1"/>
    </row>
    <row r="26" spans="1:9" x14ac:dyDescent="0.25">
      <c r="A26" s="12" t="s">
        <v>40</v>
      </c>
      <c r="B26" s="39">
        <v>2660</v>
      </c>
      <c r="C26" s="39">
        <v>2308</v>
      </c>
      <c r="D26" s="39">
        <v>14310</v>
      </c>
      <c r="E26" s="39">
        <v>12523</v>
      </c>
      <c r="F26" s="14">
        <f t="shared" si="0"/>
        <v>-12.487770789657588</v>
      </c>
      <c r="G26" s="1"/>
      <c r="H26" s="1"/>
      <c r="I26" s="1"/>
    </row>
    <row r="27" spans="1:9" x14ac:dyDescent="0.25">
      <c r="A27" s="9" t="s">
        <v>41</v>
      </c>
      <c r="B27" s="38">
        <v>0</v>
      </c>
      <c r="C27" s="38">
        <v>26</v>
      </c>
      <c r="D27" s="38">
        <v>77849</v>
      </c>
      <c r="E27" s="38">
        <v>26</v>
      </c>
      <c r="F27" s="11">
        <f t="shared" si="0"/>
        <v>-99.966602011586531</v>
      </c>
      <c r="G27" s="1"/>
      <c r="H27" s="1"/>
      <c r="I27" s="1"/>
    </row>
    <row r="28" spans="1:9" x14ac:dyDescent="0.25">
      <c r="A28" s="12" t="s">
        <v>42</v>
      </c>
      <c r="B28" s="39">
        <v>241196</v>
      </c>
      <c r="C28" s="39">
        <v>280304</v>
      </c>
      <c r="D28" s="39">
        <v>1853325</v>
      </c>
      <c r="E28" s="39">
        <v>2054496</v>
      </c>
      <c r="F28" s="14">
        <f t="shared" si="0"/>
        <v>10.854599166363158</v>
      </c>
      <c r="G28" s="1"/>
      <c r="H28" s="1"/>
      <c r="I28" s="1"/>
    </row>
    <row r="29" spans="1:9" x14ac:dyDescent="0.25">
      <c r="A29" s="9" t="s">
        <v>43</v>
      </c>
      <c r="B29" s="38">
        <v>403</v>
      </c>
      <c r="C29" s="38">
        <v>9069</v>
      </c>
      <c r="D29" s="38">
        <v>11034</v>
      </c>
      <c r="E29" s="38">
        <v>40255</v>
      </c>
      <c r="F29" s="11">
        <f t="shared" si="0"/>
        <v>264.82689867681711</v>
      </c>
      <c r="G29" s="1"/>
      <c r="H29" s="1"/>
      <c r="I29" s="1"/>
    </row>
    <row r="30" spans="1:9" x14ac:dyDescent="0.25">
      <c r="A30" s="12" t="s">
        <v>44</v>
      </c>
      <c r="B30" s="39">
        <v>79950</v>
      </c>
      <c r="C30" s="39">
        <v>65793</v>
      </c>
      <c r="D30" s="39">
        <v>773116</v>
      </c>
      <c r="E30" s="39">
        <v>583973</v>
      </c>
      <c r="F30" s="14">
        <f t="shared" si="0"/>
        <v>-24.465022066546283</v>
      </c>
      <c r="G30" s="1"/>
      <c r="H30" s="1"/>
      <c r="I30" s="1"/>
    </row>
    <row r="31" spans="1:9" x14ac:dyDescent="0.25">
      <c r="A31" s="9" t="s">
        <v>45</v>
      </c>
      <c r="B31" s="38">
        <v>72749</v>
      </c>
      <c r="C31" s="38">
        <v>54577</v>
      </c>
      <c r="D31" s="38">
        <v>571381</v>
      </c>
      <c r="E31" s="38">
        <v>406651</v>
      </c>
      <c r="F31" s="11">
        <f t="shared" si="0"/>
        <v>-28.830150109996652</v>
      </c>
      <c r="G31" s="1"/>
      <c r="H31" s="1"/>
      <c r="I31" s="1"/>
    </row>
    <row r="32" spans="1:9" x14ac:dyDescent="0.25">
      <c r="A32" s="12" t="s">
        <v>46</v>
      </c>
      <c r="B32" s="39">
        <v>4709727</v>
      </c>
      <c r="C32" s="39">
        <v>4936733</v>
      </c>
      <c r="D32" s="39">
        <v>35982344</v>
      </c>
      <c r="E32" s="39">
        <v>37786599</v>
      </c>
      <c r="F32" s="14">
        <f t="shared" si="0"/>
        <v>5.0142786695608237</v>
      </c>
      <c r="G32" s="1"/>
      <c r="H32" s="1"/>
      <c r="I32" s="1"/>
    </row>
    <row r="33" spans="1:9" x14ac:dyDescent="0.25">
      <c r="A33" s="9" t="s">
        <v>47</v>
      </c>
      <c r="B33" s="38">
        <v>199791</v>
      </c>
      <c r="C33" s="38">
        <v>199396</v>
      </c>
      <c r="D33" s="38">
        <v>1793543</v>
      </c>
      <c r="E33" s="38">
        <v>1701448</v>
      </c>
      <c r="F33" s="11">
        <f t="shared" si="0"/>
        <v>-5.1348085883639243</v>
      </c>
      <c r="G33" s="1"/>
      <c r="H33" s="1"/>
      <c r="I33" s="1"/>
    </row>
    <row r="34" spans="1:9" x14ac:dyDescent="0.25">
      <c r="A34" s="12" t="s">
        <v>172</v>
      </c>
      <c r="B34" s="39">
        <v>20228</v>
      </c>
      <c r="C34" s="39">
        <v>22022</v>
      </c>
      <c r="D34" s="39">
        <v>191229</v>
      </c>
      <c r="E34" s="39">
        <v>198816</v>
      </c>
      <c r="F34" s="14">
        <f t="shared" si="0"/>
        <v>3.9674944699810197</v>
      </c>
      <c r="G34" s="1"/>
      <c r="H34" s="1"/>
      <c r="I34" s="1"/>
    </row>
    <row r="35" spans="1:9" x14ac:dyDescent="0.25">
      <c r="A35" s="15" t="s">
        <v>48</v>
      </c>
      <c r="B35" s="16">
        <f>SUM(B7:B34)</f>
        <v>14370104</v>
      </c>
      <c r="C35" s="16">
        <f t="shared" ref="C35:E35" si="1">SUM(C7:C34)</f>
        <v>16386591</v>
      </c>
      <c r="D35" s="16">
        <f t="shared" si="1"/>
        <v>111622497</v>
      </c>
      <c r="E35" s="16">
        <f t="shared" si="1"/>
        <v>118743274</v>
      </c>
      <c r="F35" s="17">
        <f t="shared" si="0"/>
        <v>6.3793385664898778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6</v>
      </c>
      <c r="C39" s="51">
        <f t="shared" si="3"/>
        <v>284</v>
      </c>
      <c r="D39" s="51">
        <f>_xlfn.RANK.EQ(B39,$B$39:$B$66)+COUNTIF($B$39:$B$66,B39)-1</f>
        <v>27</v>
      </c>
      <c r="E39" s="50" t="str">
        <f t="shared" ref="E39:E66" si="5">INDEX($A$39:$B$66,MATCH(ROW()-38,$D$39:$D$66,0),1)</f>
        <v>VALENCIA</v>
      </c>
      <c r="F39" s="50">
        <f>LOOKUP(E39,$A$39:$A$66,$B$39:$B$66)</f>
        <v>37786599</v>
      </c>
      <c r="G39" s="50">
        <f>LOOKUP(E39,$A$39:$A$66,$C$39:$C$66)</f>
        <v>35982344</v>
      </c>
    </row>
    <row r="40" spans="1:9" x14ac:dyDescent="0.25">
      <c r="A40" s="50" t="str">
        <f t="shared" si="4"/>
        <v>ALICANTE</v>
      </c>
      <c r="B40" s="51">
        <f t="shared" si="2"/>
        <v>832651</v>
      </c>
      <c r="C40" s="51">
        <f t="shared" si="3"/>
        <v>790629</v>
      </c>
      <c r="D40" s="51">
        <f t="shared" ref="D40:D66" si="6">_xlfn.RANK.EQ(B40,$B$39:$B$66)+COUNTIF($B$39:$B$66,B40)-1</f>
        <v>9</v>
      </c>
      <c r="E40" s="50" t="str">
        <f t="shared" si="5"/>
        <v>BAHÍA DE ALGECIRAS</v>
      </c>
      <c r="F40" s="50">
        <f t="shared" ref="F40:F55" si="7">LOOKUP(E40,$A$39:$A$66,$B$39:$B$66)</f>
        <v>37072685</v>
      </c>
      <c r="G40" s="50">
        <f t="shared" ref="G40:G66" si="8">LOOKUP(E40,$A$39:$A$66,$C$39:$C$66)</f>
        <v>40097990</v>
      </c>
    </row>
    <row r="41" spans="1:9" x14ac:dyDescent="0.25">
      <c r="A41" s="50" t="str">
        <f t="shared" si="4"/>
        <v>ALMERÍA</v>
      </c>
      <c r="B41" s="51">
        <f t="shared" si="2"/>
        <v>24654</v>
      </c>
      <c r="C41" s="51">
        <f t="shared" si="3"/>
        <v>28539</v>
      </c>
      <c r="D41" s="51">
        <f t="shared" si="6"/>
        <v>23</v>
      </c>
      <c r="E41" s="50" t="str">
        <f t="shared" si="5"/>
        <v>BARCELONA</v>
      </c>
      <c r="F41" s="50">
        <f t="shared" si="7"/>
        <v>19654594</v>
      </c>
      <c r="G41" s="50">
        <f t="shared" si="8"/>
        <v>13992524</v>
      </c>
    </row>
    <row r="42" spans="1:9" x14ac:dyDescent="0.25">
      <c r="A42" s="50" t="str">
        <f t="shared" si="4"/>
        <v>AVILÉS</v>
      </c>
      <c r="B42" s="51">
        <f t="shared" si="2"/>
        <v>0</v>
      </c>
      <c r="C42" s="51">
        <f t="shared" si="3"/>
        <v>2</v>
      </c>
      <c r="D42" s="51">
        <f t="shared" si="6"/>
        <v>28</v>
      </c>
      <c r="E42" s="50" t="str">
        <f t="shared" si="5"/>
        <v>LAS PALMAS</v>
      </c>
      <c r="F42" s="50">
        <f t="shared" si="7"/>
        <v>8007761</v>
      </c>
      <c r="G42" s="50">
        <f t="shared" si="8"/>
        <v>6004043</v>
      </c>
    </row>
    <row r="43" spans="1:9" x14ac:dyDescent="0.25">
      <c r="A43" s="50" t="str">
        <f t="shared" si="4"/>
        <v>BAHÍA DE ALGECIRAS</v>
      </c>
      <c r="B43" s="51">
        <f t="shared" si="2"/>
        <v>37072685</v>
      </c>
      <c r="C43" s="51">
        <f t="shared" si="3"/>
        <v>40097990</v>
      </c>
      <c r="D43" s="51">
        <f t="shared" si="6"/>
        <v>2</v>
      </c>
      <c r="E43" s="50" t="str">
        <f t="shared" si="5"/>
        <v>BILBAO</v>
      </c>
      <c r="F43" s="50">
        <f t="shared" si="7"/>
        <v>4070787</v>
      </c>
      <c r="G43" s="50">
        <f t="shared" si="8"/>
        <v>4031167</v>
      </c>
    </row>
    <row r="44" spans="1:9" x14ac:dyDescent="0.25">
      <c r="A44" s="50" t="str">
        <f t="shared" si="4"/>
        <v>BAHÍA DE CÁDIZ</v>
      </c>
      <c r="B44" s="51">
        <f t="shared" si="2"/>
        <v>434385</v>
      </c>
      <c r="C44" s="51">
        <f t="shared" si="3"/>
        <v>382598</v>
      </c>
      <c r="D44" s="51">
        <f t="shared" si="6"/>
        <v>15</v>
      </c>
      <c r="E44" s="50" t="str">
        <f t="shared" si="5"/>
        <v>CASTELLÓN</v>
      </c>
      <c r="F44" s="50">
        <f t="shared" si="7"/>
        <v>2294415</v>
      </c>
      <c r="G44" s="50">
        <f t="shared" si="8"/>
        <v>2055985</v>
      </c>
    </row>
    <row r="45" spans="1:9" x14ac:dyDescent="0.25">
      <c r="A45" s="50" t="str">
        <f t="shared" si="4"/>
        <v>BALEARES</v>
      </c>
      <c r="B45" s="51">
        <f t="shared" si="2"/>
        <v>577637</v>
      </c>
      <c r="C45" s="51">
        <f t="shared" si="3"/>
        <v>586027</v>
      </c>
      <c r="D45" s="51">
        <f t="shared" si="6"/>
        <v>14</v>
      </c>
      <c r="E45" s="50" t="str">
        <f t="shared" si="5"/>
        <v>SANTA CRUZ DE TENERIFE</v>
      </c>
      <c r="F45" s="50">
        <f t="shared" si="7"/>
        <v>2054496</v>
      </c>
      <c r="G45" s="50">
        <f t="shared" si="8"/>
        <v>1853325</v>
      </c>
    </row>
    <row r="46" spans="1:9" x14ac:dyDescent="0.25">
      <c r="A46" s="50" t="str">
        <f t="shared" si="4"/>
        <v>BARCELONA</v>
      </c>
      <c r="B46" s="51">
        <f t="shared" si="2"/>
        <v>19654594</v>
      </c>
      <c r="C46" s="51">
        <f t="shared" si="3"/>
        <v>13992524</v>
      </c>
      <c r="D46" s="51">
        <f t="shared" si="6"/>
        <v>3</v>
      </c>
      <c r="E46" s="50" t="str">
        <f t="shared" si="5"/>
        <v>VIGO</v>
      </c>
      <c r="F46" s="50">
        <f t="shared" si="7"/>
        <v>1701448</v>
      </c>
      <c r="G46" s="50">
        <f t="shared" si="8"/>
        <v>1793543</v>
      </c>
    </row>
    <row r="47" spans="1:9" x14ac:dyDescent="0.25">
      <c r="A47" s="50" t="str">
        <f t="shared" si="4"/>
        <v>BILBAO</v>
      </c>
      <c r="B47" s="51">
        <f t="shared" si="2"/>
        <v>4070787</v>
      </c>
      <c r="C47" s="51">
        <f t="shared" si="3"/>
        <v>4031167</v>
      </c>
      <c r="D47" s="51">
        <f t="shared" si="6"/>
        <v>5</v>
      </c>
      <c r="E47" s="50" t="str">
        <f t="shared" si="5"/>
        <v>ALICANTE</v>
      </c>
      <c r="F47" s="50">
        <f t="shared" si="7"/>
        <v>832651</v>
      </c>
      <c r="G47" s="50">
        <f t="shared" si="8"/>
        <v>790629</v>
      </c>
    </row>
    <row r="48" spans="1:9" x14ac:dyDescent="0.25">
      <c r="A48" s="50" t="str">
        <f t="shared" si="4"/>
        <v>CARTAGENA</v>
      </c>
      <c r="B48" s="51">
        <f t="shared" si="2"/>
        <v>808776</v>
      </c>
      <c r="C48" s="51">
        <f t="shared" si="3"/>
        <v>827122</v>
      </c>
      <c r="D48" s="51">
        <f t="shared" si="6"/>
        <v>10</v>
      </c>
      <c r="E48" s="50" t="str">
        <f t="shared" si="5"/>
        <v>CARTAGENA</v>
      </c>
      <c r="F48" s="50">
        <f t="shared" si="7"/>
        <v>808776</v>
      </c>
      <c r="G48" s="50">
        <f t="shared" si="8"/>
        <v>827122</v>
      </c>
    </row>
    <row r="49" spans="1:7" x14ac:dyDescent="0.25">
      <c r="A49" s="50" t="str">
        <f t="shared" si="4"/>
        <v>CASTELLÓN</v>
      </c>
      <c r="B49" s="51">
        <f t="shared" si="2"/>
        <v>2294415</v>
      </c>
      <c r="C49" s="51">
        <f t="shared" si="3"/>
        <v>2055985</v>
      </c>
      <c r="D49" s="51">
        <f t="shared" si="6"/>
        <v>6</v>
      </c>
      <c r="E49" s="50" t="str">
        <f t="shared" si="5"/>
        <v>GIJÓN</v>
      </c>
      <c r="F49" s="50">
        <f t="shared" si="7"/>
        <v>622615</v>
      </c>
      <c r="G49" s="50">
        <f t="shared" si="8"/>
        <v>513268</v>
      </c>
    </row>
    <row r="50" spans="1:7" x14ac:dyDescent="0.25">
      <c r="A50" s="50" t="str">
        <f t="shared" si="4"/>
        <v>CEUTA</v>
      </c>
      <c r="B50" s="51">
        <f t="shared" si="2"/>
        <v>95873</v>
      </c>
      <c r="C50" s="51">
        <f t="shared" si="3"/>
        <v>106320</v>
      </c>
      <c r="D50" s="51">
        <f t="shared" si="6"/>
        <v>21</v>
      </c>
      <c r="E50" s="50" t="str">
        <f t="shared" si="5"/>
        <v>MARÍN Y RÍA DE PONTEVEDRA</v>
      </c>
      <c r="F50" s="50">
        <f t="shared" si="7"/>
        <v>600239</v>
      </c>
      <c r="G50" s="50">
        <f t="shared" si="8"/>
        <v>295357</v>
      </c>
    </row>
    <row r="51" spans="1:7" x14ac:dyDescent="0.25">
      <c r="A51" s="50" t="str">
        <f t="shared" si="4"/>
        <v>FERROL-SAN CIBRAO</v>
      </c>
      <c r="B51" s="51">
        <f t="shared" si="2"/>
        <v>1424</v>
      </c>
      <c r="C51" s="51">
        <f t="shared" si="3"/>
        <v>8257</v>
      </c>
      <c r="D51" s="51">
        <f t="shared" si="6"/>
        <v>25</v>
      </c>
      <c r="E51" s="50" t="str">
        <f t="shared" si="5"/>
        <v>SEVILLA</v>
      </c>
      <c r="F51" s="50">
        <f t="shared" si="7"/>
        <v>583973</v>
      </c>
      <c r="G51" s="50">
        <f t="shared" si="8"/>
        <v>773116</v>
      </c>
    </row>
    <row r="52" spans="1:7" x14ac:dyDescent="0.25">
      <c r="A52" s="50" t="str">
        <f t="shared" si="4"/>
        <v>GIJÓN</v>
      </c>
      <c r="B52" s="51">
        <f t="shared" si="2"/>
        <v>622615</v>
      </c>
      <c r="C52" s="51">
        <f t="shared" si="3"/>
        <v>513268</v>
      </c>
      <c r="D52" s="51">
        <f t="shared" si="6"/>
        <v>11</v>
      </c>
      <c r="E52" s="50" t="str">
        <f t="shared" si="5"/>
        <v>BALEARES</v>
      </c>
      <c r="F52" s="50">
        <f t="shared" si="7"/>
        <v>577637</v>
      </c>
      <c r="G52" s="50">
        <f t="shared" si="8"/>
        <v>586027</v>
      </c>
    </row>
    <row r="53" spans="1:7" x14ac:dyDescent="0.25">
      <c r="A53" s="50" t="str">
        <f t="shared" si="4"/>
        <v>HUELVA</v>
      </c>
      <c r="B53" s="51">
        <f t="shared" si="2"/>
        <v>303096</v>
      </c>
      <c r="C53" s="51">
        <f t="shared" si="3"/>
        <v>71909</v>
      </c>
      <c r="D53" s="51">
        <f t="shared" si="6"/>
        <v>18</v>
      </c>
      <c r="E53" s="50" t="str">
        <f t="shared" si="5"/>
        <v>BAHÍA DE CÁDIZ</v>
      </c>
      <c r="F53" s="50">
        <f t="shared" si="7"/>
        <v>434385</v>
      </c>
      <c r="G53" s="50">
        <f t="shared" si="8"/>
        <v>382598</v>
      </c>
    </row>
    <row r="54" spans="1:7" x14ac:dyDescent="0.25">
      <c r="A54" s="50" t="str">
        <f t="shared" si="4"/>
        <v>LAS PALMAS</v>
      </c>
      <c r="B54" s="51">
        <f t="shared" si="2"/>
        <v>8007761</v>
      </c>
      <c r="C54" s="51">
        <f t="shared" si="3"/>
        <v>6004043</v>
      </c>
      <c r="D54" s="51">
        <f t="shared" si="6"/>
        <v>4</v>
      </c>
      <c r="E54" s="50" t="str">
        <f t="shared" si="5"/>
        <v>TARRAGONA</v>
      </c>
      <c r="F54" s="50">
        <f t="shared" si="7"/>
        <v>406651</v>
      </c>
      <c r="G54" s="50">
        <f t="shared" si="8"/>
        <v>571381</v>
      </c>
    </row>
    <row r="55" spans="1:7" x14ac:dyDescent="0.25">
      <c r="A55" s="50" t="str">
        <f t="shared" si="4"/>
        <v>MÁLAGA</v>
      </c>
      <c r="B55" s="51">
        <f t="shared" si="2"/>
        <v>364950</v>
      </c>
      <c r="C55" s="51">
        <f t="shared" si="3"/>
        <v>363777</v>
      </c>
      <c r="D55" s="51">
        <f t="shared" si="6"/>
        <v>17</v>
      </c>
      <c r="E55" s="50" t="str">
        <f t="shared" si="5"/>
        <v>MÁLAGA</v>
      </c>
      <c r="F55" s="50">
        <f t="shared" si="7"/>
        <v>364950</v>
      </c>
      <c r="G55" s="50">
        <f t="shared" si="8"/>
        <v>363777</v>
      </c>
    </row>
    <row r="56" spans="1:7" x14ac:dyDescent="0.25">
      <c r="A56" s="50" t="str">
        <f t="shared" si="4"/>
        <v>MARÍN Y RÍA DE PONTEVEDRA</v>
      </c>
      <c r="B56" s="51">
        <f t="shared" si="2"/>
        <v>600239</v>
      </c>
      <c r="C56" s="51">
        <f t="shared" si="3"/>
        <v>295357</v>
      </c>
      <c r="D56" s="51">
        <f t="shared" si="6"/>
        <v>12</v>
      </c>
      <c r="E56" s="50" t="str">
        <f t="shared" si="5"/>
        <v>HUELVA</v>
      </c>
      <c r="F56" s="50">
        <f t="shared" ref="F56:F66" si="9">LOOKUP(E56,$A$39:$A$66,$B$39:$B$66)</f>
        <v>303096</v>
      </c>
      <c r="G56" s="50">
        <f t="shared" si="8"/>
        <v>71909</v>
      </c>
    </row>
    <row r="57" spans="1:7" x14ac:dyDescent="0.25">
      <c r="A57" s="50" t="str">
        <f t="shared" si="4"/>
        <v>MELILLA</v>
      </c>
      <c r="B57" s="51">
        <f t="shared" si="2"/>
        <v>191939</v>
      </c>
      <c r="C57" s="51">
        <f t="shared" si="3"/>
        <v>198568</v>
      </c>
      <c r="D57" s="51">
        <f t="shared" si="6"/>
        <v>20</v>
      </c>
      <c r="E57" s="50" t="str">
        <f t="shared" si="5"/>
        <v>VILAGARCÍA</v>
      </c>
      <c r="F57" s="50">
        <f t="shared" si="9"/>
        <v>198816</v>
      </c>
      <c r="G57" s="50">
        <f t="shared" si="8"/>
        <v>191229</v>
      </c>
    </row>
    <row r="58" spans="1:7" x14ac:dyDescent="0.25">
      <c r="A58" s="50" t="str">
        <f t="shared" si="4"/>
        <v>MOTRIL</v>
      </c>
      <c r="B58" s="51">
        <f t="shared" si="2"/>
        <v>12523</v>
      </c>
      <c r="C58" s="51">
        <f t="shared" si="3"/>
        <v>14310</v>
      </c>
      <c r="D58" s="51">
        <f t="shared" si="6"/>
        <v>24</v>
      </c>
      <c r="E58" s="50" t="str">
        <f t="shared" si="5"/>
        <v>MELILLA</v>
      </c>
      <c r="F58" s="50">
        <f t="shared" si="9"/>
        <v>191939</v>
      </c>
      <c r="G58" s="50">
        <f t="shared" si="8"/>
        <v>198568</v>
      </c>
    </row>
    <row r="59" spans="1:7" x14ac:dyDescent="0.25">
      <c r="A59" s="50" t="str">
        <f t="shared" si="4"/>
        <v>PASAIA</v>
      </c>
      <c r="B59" s="51">
        <f t="shared" si="2"/>
        <v>26</v>
      </c>
      <c r="C59" s="51">
        <f t="shared" si="3"/>
        <v>77849</v>
      </c>
      <c r="D59" s="51">
        <f t="shared" si="6"/>
        <v>26</v>
      </c>
      <c r="E59" s="50" t="str">
        <f t="shared" si="5"/>
        <v>CEUTA</v>
      </c>
      <c r="F59" s="50">
        <f t="shared" si="9"/>
        <v>95873</v>
      </c>
      <c r="G59" s="50">
        <f t="shared" si="8"/>
        <v>106320</v>
      </c>
    </row>
    <row r="60" spans="1:7" x14ac:dyDescent="0.25">
      <c r="A60" s="50" t="str">
        <f t="shared" si="4"/>
        <v>SANTA CRUZ DE TENERIFE</v>
      </c>
      <c r="B60" s="51">
        <f t="shared" si="2"/>
        <v>2054496</v>
      </c>
      <c r="C60" s="51">
        <f t="shared" si="3"/>
        <v>1853325</v>
      </c>
      <c r="D60" s="51">
        <f t="shared" si="6"/>
        <v>7</v>
      </c>
      <c r="E60" s="50" t="str">
        <f t="shared" si="5"/>
        <v>SANTANDER</v>
      </c>
      <c r="F60" s="50">
        <f t="shared" si="9"/>
        <v>40255</v>
      </c>
      <c r="G60" s="50">
        <f t="shared" si="8"/>
        <v>11034</v>
      </c>
    </row>
    <row r="61" spans="1:7" x14ac:dyDescent="0.25">
      <c r="A61" s="50" t="str">
        <f t="shared" si="4"/>
        <v>SANTANDER</v>
      </c>
      <c r="B61" s="51">
        <f t="shared" si="2"/>
        <v>40255</v>
      </c>
      <c r="C61" s="51">
        <f t="shared" si="3"/>
        <v>11034</v>
      </c>
      <c r="D61" s="51">
        <f t="shared" si="6"/>
        <v>22</v>
      </c>
      <c r="E61" s="50" t="str">
        <f t="shared" si="5"/>
        <v>ALMERÍA</v>
      </c>
      <c r="F61" s="50">
        <f t="shared" si="9"/>
        <v>24654</v>
      </c>
      <c r="G61" s="50">
        <f t="shared" si="8"/>
        <v>28539</v>
      </c>
    </row>
    <row r="62" spans="1:7" x14ac:dyDescent="0.25">
      <c r="A62" s="50" t="str">
        <f t="shared" si="4"/>
        <v>SEVILLA</v>
      </c>
      <c r="B62" s="51">
        <f t="shared" si="2"/>
        <v>583973</v>
      </c>
      <c r="C62" s="51">
        <f t="shared" si="3"/>
        <v>773116</v>
      </c>
      <c r="D62" s="51">
        <f t="shared" si="6"/>
        <v>13</v>
      </c>
      <c r="E62" s="50" t="str">
        <f t="shared" si="5"/>
        <v>MOTRIL</v>
      </c>
      <c r="F62" s="50">
        <f t="shared" si="9"/>
        <v>12523</v>
      </c>
      <c r="G62" s="50">
        <f t="shared" si="8"/>
        <v>14310</v>
      </c>
    </row>
    <row r="63" spans="1:7" x14ac:dyDescent="0.25">
      <c r="A63" s="50" t="str">
        <f t="shared" si="4"/>
        <v>TARRAGONA</v>
      </c>
      <c r="B63" s="51">
        <f t="shared" si="2"/>
        <v>406651</v>
      </c>
      <c r="C63" s="51">
        <f t="shared" si="3"/>
        <v>571381</v>
      </c>
      <c r="D63" s="51">
        <f t="shared" si="6"/>
        <v>16</v>
      </c>
      <c r="E63" s="50" t="str">
        <f t="shared" si="5"/>
        <v>FERROL-SAN CIBRAO</v>
      </c>
      <c r="F63" s="50">
        <f t="shared" si="9"/>
        <v>1424</v>
      </c>
      <c r="G63" s="50">
        <f t="shared" si="8"/>
        <v>8257</v>
      </c>
    </row>
    <row r="64" spans="1:7" x14ac:dyDescent="0.25">
      <c r="A64" s="50" t="str">
        <f t="shared" si="4"/>
        <v>VALENCIA</v>
      </c>
      <c r="B64" s="51">
        <f t="shared" si="2"/>
        <v>37786599</v>
      </c>
      <c r="C64" s="51">
        <f t="shared" si="3"/>
        <v>35982344</v>
      </c>
      <c r="D64" s="51">
        <f t="shared" si="6"/>
        <v>1</v>
      </c>
      <c r="E64" s="50" t="str">
        <f t="shared" si="5"/>
        <v>PASAIA</v>
      </c>
      <c r="F64" s="50">
        <f t="shared" si="9"/>
        <v>26</v>
      </c>
      <c r="G64" s="50">
        <f t="shared" si="8"/>
        <v>77849</v>
      </c>
    </row>
    <row r="65" spans="1:7" x14ac:dyDescent="0.25">
      <c r="A65" s="50" t="str">
        <f t="shared" si="4"/>
        <v>VIGO</v>
      </c>
      <c r="B65" s="51">
        <f t="shared" si="2"/>
        <v>1701448</v>
      </c>
      <c r="C65" s="51">
        <f t="shared" si="3"/>
        <v>1793543</v>
      </c>
      <c r="D65" s="51">
        <f t="shared" si="6"/>
        <v>8</v>
      </c>
      <c r="E65" s="50" t="str">
        <f t="shared" si="5"/>
        <v>A CORUÑA</v>
      </c>
      <c r="F65" s="50">
        <f t="shared" si="9"/>
        <v>6</v>
      </c>
      <c r="G65" s="50">
        <f t="shared" si="8"/>
        <v>284</v>
      </c>
    </row>
    <row r="66" spans="1:7" x14ac:dyDescent="0.25">
      <c r="A66" s="50" t="str">
        <f t="shared" si="4"/>
        <v>VILAGARCÍA</v>
      </c>
      <c r="B66" s="51">
        <f t="shared" si="2"/>
        <v>198816</v>
      </c>
      <c r="C66" s="51">
        <f t="shared" si="3"/>
        <v>191229</v>
      </c>
      <c r="D66" s="51">
        <f t="shared" si="6"/>
        <v>19</v>
      </c>
      <c r="E66" s="50" t="str">
        <f t="shared" si="5"/>
        <v>AVILÉS</v>
      </c>
      <c r="F66" s="50">
        <f t="shared" si="9"/>
        <v>0</v>
      </c>
      <c r="G66" s="50">
        <f t="shared" si="8"/>
        <v>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>
      <selection activeCell="F35" sqref="F35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136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0">
        <v>4617</v>
      </c>
      <c r="C7" s="30">
        <v>6748</v>
      </c>
      <c r="D7" s="30">
        <v>30436</v>
      </c>
      <c r="E7" s="30">
        <v>38485</v>
      </c>
      <c r="F7" s="11">
        <f>((E7*100)/D7)-100</f>
        <v>26.445656459455904</v>
      </c>
      <c r="G7" s="1"/>
      <c r="H7" s="1"/>
      <c r="I7" s="1"/>
    </row>
    <row r="8" spans="1:12" x14ac:dyDescent="0.25">
      <c r="A8" s="12" t="s">
        <v>31</v>
      </c>
      <c r="B8" s="31">
        <v>26</v>
      </c>
      <c r="C8" s="31">
        <v>3</v>
      </c>
      <c r="D8" s="31">
        <v>166</v>
      </c>
      <c r="E8" s="31">
        <v>739</v>
      </c>
      <c r="F8" s="14">
        <f t="shared" ref="F8:F35" si="0">((E8*100)/D8)-100</f>
        <v>345.18072289156629</v>
      </c>
      <c r="G8" s="1"/>
      <c r="H8" s="1"/>
      <c r="I8" s="1"/>
    </row>
    <row r="9" spans="1:12" x14ac:dyDescent="0.25">
      <c r="A9" s="9" t="s">
        <v>164</v>
      </c>
      <c r="B9" s="30">
        <v>156</v>
      </c>
      <c r="C9" s="30">
        <v>254</v>
      </c>
      <c r="D9" s="30">
        <v>1146</v>
      </c>
      <c r="E9" s="30">
        <v>2144</v>
      </c>
      <c r="F9" s="11">
        <f t="shared" si="0"/>
        <v>87.085514834205924</v>
      </c>
      <c r="G9" s="1"/>
      <c r="H9" s="1"/>
      <c r="I9" s="1"/>
    </row>
    <row r="10" spans="1:12" x14ac:dyDescent="0.25">
      <c r="A10" s="12" t="s">
        <v>166</v>
      </c>
      <c r="B10" s="31">
        <v>1183</v>
      </c>
      <c r="C10" s="31">
        <v>1238</v>
      </c>
      <c r="D10" s="31">
        <v>9464</v>
      </c>
      <c r="E10" s="31">
        <v>10323</v>
      </c>
      <c r="F10" s="14">
        <f t="shared" si="0"/>
        <v>9.0765004226542629</v>
      </c>
      <c r="G10" s="1"/>
      <c r="H10" s="1"/>
      <c r="I10" s="1"/>
    </row>
    <row r="11" spans="1:12" x14ac:dyDescent="0.25">
      <c r="A11" s="9" t="s">
        <v>167</v>
      </c>
      <c r="B11" s="30">
        <v>68</v>
      </c>
      <c r="C11" s="30">
        <v>97</v>
      </c>
      <c r="D11" s="30">
        <v>532</v>
      </c>
      <c r="E11" s="30">
        <v>660</v>
      </c>
      <c r="F11" s="11">
        <f t="shared" si="0"/>
        <v>24.060150375939855</v>
      </c>
      <c r="G11" s="1"/>
      <c r="H11" s="1"/>
      <c r="I11" s="1"/>
    </row>
    <row r="12" spans="1:12" x14ac:dyDescent="0.25">
      <c r="A12" s="12" t="s">
        <v>168</v>
      </c>
      <c r="B12" s="31">
        <v>1392</v>
      </c>
      <c r="C12" s="31">
        <v>1355</v>
      </c>
      <c r="D12" s="31">
        <v>13229</v>
      </c>
      <c r="E12" s="31">
        <v>12135</v>
      </c>
      <c r="F12" s="14">
        <f t="shared" si="0"/>
        <v>-8.2697104845415339</v>
      </c>
      <c r="G12" s="1"/>
      <c r="H12" s="1"/>
      <c r="I12" s="1"/>
    </row>
    <row r="13" spans="1:12" x14ac:dyDescent="0.25">
      <c r="A13" s="9" t="s">
        <v>32</v>
      </c>
      <c r="B13" s="30">
        <v>309</v>
      </c>
      <c r="C13" s="30">
        <v>322</v>
      </c>
      <c r="D13" s="30">
        <v>2048</v>
      </c>
      <c r="E13" s="30">
        <v>2174</v>
      </c>
      <c r="F13" s="11">
        <f t="shared" si="0"/>
        <v>6.15234375</v>
      </c>
      <c r="G13" s="1"/>
      <c r="H13" s="1"/>
      <c r="I13" s="1"/>
    </row>
    <row r="14" spans="1:12" x14ac:dyDescent="0.25">
      <c r="A14" s="12" t="s">
        <v>33</v>
      </c>
      <c r="B14" s="31">
        <v>219</v>
      </c>
      <c r="C14" s="31">
        <v>191</v>
      </c>
      <c r="D14" s="31">
        <v>2711</v>
      </c>
      <c r="E14" s="31">
        <v>2515</v>
      </c>
      <c r="F14" s="14">
        <f t="shared" si="0"/>
        <v>-7.2298045001844287</v>
      </c>
      <c r="G14" s="1"/>
      <c r="H14" s="1"/>
      <c r="I14" s="1"/>
    </row>
    <row r="15" spans="1:12" x14ac:dyDescent="0.25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/>
      <c r="G15" s="1"/>
      <c r="H15" s="1"/>
      <c r="I15" s="1"/>
    </row>
    <row r="16" spans="1:12" x14ac:dyDescent="0.25">
      <c r="A16" s="12" t="s">
        <v>35</v>
      </c>
      <c r="B16" s="31">
        <v>57</v>
      </c>
      <c r="C16" s="31">
        <v>49</v>
      </c>
      <c r="D16" s="31">
        <v>348</v>
      </c>
      <c r="E16" s="31">
        <v>331</v>
      </c>
      <c r="F16" s="14">
        <f t="shared" si="0"/>
        <v>-4.8850574712643748</v>
      </c>
      <c r="G16" s="1"/>
      <c r="H16" s="1"/>
      <c r="I16" s="1"/>
    </row>
    <row r="17" spans="1:9" x14ac:dyDescent="0.25">
      <c r="A17" s="9" t="s">
        <v>169</v>
      </c>
      <c r="B17" s="30">
        <v>542</v>
      </c>
      <c r="C17" s="30">
        <v>400</v>
      </c>
      <c r="D17" s="30">
        <v>3173</v>
      </c>
      <c r="E17" s="30">
        <v>2787</v>
      </c>
      <c r="F17" s="11">
        <f t="shared" si="0"/>
        <v>-12.16514339741569</v>
      </c>
      <c r="G17" s="1"/>
      <c r="H17" s="1"/>
      <c r="I17" s="1"/>
    </row>
    <row r="18" spans="1:9" x14ac:dyDescent="0.25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/>
      <c r="G18" s="1"/>
      <c r="H18" s="1"/>
      <c r="I18" s="1"/>
    </row>
    <row r="19" spans="1:9" x14ac:dyDescent="0.25">
      <c r="A19" s="9" t="s">
        <v>37</v>
      </c>
      <c r="B19" s="30">
        <v>26</v>
      </c>
      <c r="C19" s="30">
        <v>23</v>
      </c>
      <c r="D19" s="30">
        <v>167</v>
      </c>
      <c r="E19" s="30">
        <v>145</v>
      </c>
      <c r="F19" s="11">
        <f t="shared" si="0"/>
        <v>-13.17365269461078</v>
      </c>
      <c r="G19" s="1"/>
      <c r="H19" s="1"/>
      <c r="I19" s="1"/>
    </row>
    <row r="20" spans="1:9" x14ac:dyDescent="0.25">
      <c r="A20" s="12" t="s">
        <v>170</v>
      </c>
      <c r="B20" s="31">
        <v>1998</v>
      </c>
      <c r="C20" s="31">
        <v>787</v>
      </c>
      <c r="D20" s="31">
        <v>7149</v>
      </c>
      <c r="E20" s="31">
        <v>6483</v>
      </c>
      <c r="F20" s="14">
        <f t="shared" si="0"/>
        <v>-9.3159882501049083</v>
      </c>
      <c r="G20" s="1"/>
      <c r="H20" s="1"/>
      <c r="I20" s="1"/>
    </row>
    <row r="21" spans="1:9" x14ac:dyDescent="0.25">
      <c r="A21" s="9" t="s">
        <v>38</v>
      </c>
      <c r="B21" s="30">
        <v>191</v>
      </c>
      <c r="C21" s="30">
        <v>191</v>
      </c>
      <c r="D21" s="30">
        <v>1372</v>
      </c>
      <c r="E21" s="30">
        <v>1352</v>
      </c>
      <c r="F21" s="11">
        <f t="shared" si="0"/>
        <v>-1.4577259475218654</v>
      </c>
      <c r="G21" s="1"/>
      <c r="H21" s="1"/>
      <c r="I21" s="1"/>
    </row>
    <row r="22" spans="1:9" x14ac:dyDescent="0.25">
      <c r="A22" s="12" t="s">
        <v>59</v>
      </c>
      <c r="B22" s="31">
        <v>252</v>
      </c>
      <c r="C22" s="31">
        <v>44</v>
      </c>
      <c r="D22" s="31">
        <v>1332</v>
      </c>
      <c r="E22" s="31">
        <v>814</v>
      </c>
      <c r="F22" s="14">
        <f t="shared" si="0"/>
        <v>-38.888888888888886</v>
      </c>
      <c r="G22" s="1"/>
      <c r="H22" s="1"/>
      <c r="I22" s="1"/>
    </row>
    <row r="23" spans="1:9" x14ac:dyDescent="0.25">
      <c r="A23" s="9" t="s">
        <v>171</v>
      </c>
      <c r="B23" s="30">
        <v>146</v>
      </c>
      <c r="C23" s="30">
        <v>74</v>
      </c>
      <c r="D23" s="30">
        <v>442</v>
      </c>
      <c r="E23" s="30">
        <v>308</v>
      </c>
      <c r="F23" s="11">
        <f t="shared" si="0"/>
        <v>-30.31674208144797</v>
      </c>
      <c r="G23" s="1"/>
      <c r="H23" s="1"/>
      <c r="I23" s="1"/>
    </row>
    <row r="24" spans="1:9" x14ac:dyDescent="0.25">
      <c r="A24" s="12" t="s">
        <v>173</v>
      </c>
      <c r="B24" s="31">
        <v>153</v>
      </c>
      <c r="C24" s="31">
        <v>175</v>
      </c>
      <c r="D24" s="31">
        <v>1348</v>
      </c>
      <c r="E24" s="31">
        <v>1281</v>
      </c>
      <c r="F24" s="14">
        <f t="shared" si="0"/>
        <v>-4.9703264094955557</v>
      </c>
      <c r="G24" s="1"/>
      <c r="H24" s="1"/>
      <c r="I24" s="1"/>
    </row>
    <row r="25" spans="1:9" x14ac:dyDescent="0.25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25">
      <c r="A26" s="12" t="s">
        <v>40</v>
      </c>
      <c r="B26" s="31">
        <v>131</v>
      </c>
      <c r="C26" s="31">
        <v>268</v>
      </c>
      <c r="D26" s="31">
        <v>636</v>
      </c>
      <c r="E26" s="31">
        <v>1206</v>
      </c>
      <c r="F26" s="14">
        <f t="shared" si="0"/>
        <v>89.622641509433976</v>
      </c>
      <c r="G26" s="1"/>
      <c r="H26" s="1"/>
      <c r="I26" s="1"/>
    </row>
    <row r="27" spans="1:9" x14ac:dyDescent="0.25">
      <c r="A27" s="9" t="s">
        <v>41</v>
      </c>
      <c r="B27" s="30">
        <v>1447</v>
      </c>
      <c r="C27" s="30">
        <v>1501</v>
      </c>
      <c r="D27" s="30">
        <v>18567</v>
      </c>
      <c r="E27" s="30">
        <v>18467</v>
      </c>
      <c r="F27" s="11">
        <f t="shared" si="0"/>
        <v>-0.53858997145472642</v>
      </c>
      <c r="G27" s="1"/>
      <c r="H27" s="1"/>
      <c r="I27" s="1"/>
    </row>
    <row r="28" spans="1:9" x14ac:dyDescent="0.25">
      <c r="A28" s="12" t="s">
        <v>42</v>
      </c>
      <c r="B28" s="31">
        <v>854</v>
      </c>
      <c r="C28" s="31">
        <v>605</v>
      </c>
      <c r="D28" s="31">
        <v>6252</v>
      </c>
      <c r="E28" s="31">
        <v>4528</v>
      </c>
      <c r="F28" s="14">
        <f t="shared" si="0"/>
        <v>-27.575175943698014</v>
      </c>
      <c r="G28" s="1"/>
      <c r="H28" s="1"/>
      <c r="I28" s="1"/>
    </row>
    <row r="29" spans="1:9" x14ac:dyDescent="0.25">
      <c r="A29" s="9" t="s">
        <v>43</v>
      </c>
      <c r="B29" s="30">
        <v>305</v>
      </c>
      <c r="C29" s="30">
        <v>347</v>
      </c>
      <c r="D29" s="30">
        <v>2784</v>
      </c>
      <c r="E29" s="30">
        <v>2523</v>
      </c>
      <c r="F29" s="11">
        <f t="shared" si="0"/>
        <v>-9.375</v>
      </c>
      <c r="G29" s="1"/>
      <c r="H29" s="1"/>
      <c r="I29" s="1"/>
    </row>
    <row r="30" spans="1:9" x14ac:dyDescent="0.25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25">
      <c r="A31" s="9" t="s">
        <v>45</v>
      </c>
      <c r="B31" s="30">
        <v>597</v>
      </c>
      <c r="C31" s="30">
        <v>362</v>
      </c>
      <c r="D31" s="30">
        <v>3039</v>
      </c>
      <c r="E31" s="30">
        <v>2844</v>
      </c>
      <c r="F31" s="11">
        <f t="shared" si="0"/>
        <v>-6.416584402764073</v>
      </c>
      <c r="G31" s="1"/>
      <c r="H31" s="1"/>
      <c r="I31" s="1"/>
    </row>
    <row r="32" spans="1:9" x14ac:dyDescent="0.25">
      <c r="A32" s="12" t="s">
        <v>46</v>
      </c>
      <c r="B32" s="31">
        <v>120</v>
      </c>
      <c r="C32" s="31">
        <v>77</v>
      </c>
      <c r="D32" s="31">
        <v>1415</v>
      </c>
      <c r="E32" s="31">
        <v>1196</v>
      </c>
      <c r="F32" s="14">
        <f t="shared" si="0"/>
        <v>-15.477031802120138</v>
      </c>
      <c r="G32" s="1"/>
      <c r="H32" s="1"/>
      <c r="I32" s="1"/>
    </row>
    <row r="33" spans="1:9" x14ac:dyDescent="0.25">
      <c r="A33" s="9" t="s">
        <v>47</v>
      </c>
      <c r="B33" s="30">
        <v>7112</v>
      </c>
      <c r="C33" s="30">
        <v>9756</v>
      </c>
      <c r="D33" s="30">
        <v>46860</v>
      </c>
      <c r="E33" s="30">
        <v>49501</v>
      </c>
      <c r="F33" s="11">
        <f t="shared" si="0"/>
        <v>5.6359368331199278</v>
      </c>
      <c r="G33" s="1"/>
      <c r="H33" s="1"/>
      <c r="I33" s="1"/>
    </row>
    <row r="34" spans="1:9" x14ac:dyDescent="0.25">
      <c r="A34" s="12" t="s">
        <v>172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21901</v>
      </c>
      <c r="C35" s="16">
        <f t="shared" ref="C35:E35" si="1">SUM(C7:C34)</f>
        <v>24867</v>
      </c>
      <c r="D35" s="16">
        <f t="shared" si="1"/>
        <v>154616</v>
      </c>
      <c r="E35" s="16">
        <f t="shared" si="1"/>
        <v>162941</v>
      </c>
      <c r="F35" s="17">
        <f t="shared" si="0"/>
        <v>5.384306928131636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38485</v>
      </c>
      <c r="C39" s="51">
        <f t="shared" si="3"/>
        <v>30436</v>
      </c>
      <c r="D39" s="51">
        <f>_xlfn.RANK.EQ(B39,$B$39:$B$66)+COUNTIF($B$39:$B$66,B39)-1</f>
        <v>2</v>
      </c>
      <c r="E39" s="50" t="str">
        <f t="shared" ref="E39:E66" si="5">INDEX($A$39:$B$66,MATCH(ROW()-38,$D$39:$D$66,0),1)</f>
        <v>VIGO</v>
      </c>
      <c r="F39" s="50">
        <f>LOOKUP(E39,$A$39:$A$66,$B$39:$B$66)</f>
        <v>49501</v>
      </c>
      <c r="G39" s="50">
        <f>LOOKUP(E39,$A$39:$A$66,$C$39:$C$66)</f>
        <v>46860</v>
      </c>
    </row>
    <row r="40" spans="1:9" x14ac:dyDescent="0.25">
      <c r="A40" s="50" t="str">
        <f t="shared" si="4"/>
        <v>ALICANTE</v>
      </c>
      <c r="B40" s="51">
        <f t="shared" si="2"/>
        <v>739</v>
      </c>
      <c r="C40" s="51">
        <f t="shared" si="3"/>
        <v>166</v>
      </c>
      <c r="D40" s="51">
        <f t="shared" ref="D40:D66" si="6">_xlfn.RANK.EQ(B40,$B$39:$B$66)+COUNTIF($B$39:$B$66,B40)-1</f>
        <v>19</v>
      </c>
      <c r="E40" s="50" t="str">
        <f t="shared" si="5"/>
        <v>A CORUÑA</v>
      </c>
      <c r="F40" s="50">
        <f t="shared" ref="F40:F55" si="7">LOOKUP(E40,$A$39:$A$66,$B$39:$B$66)</f>
        <v>38485</v>
      </c>
      <c r="G40" s="50">
        <f t="shared" ref="G40:G66" si="8">LOOKUP(E40,$A$39:$A$66,$C$39:$C$66)</f>
        <v>30436</v>
      </c>
    </row>
    <row r="41" spans="1:9" x14ac:dyDescent="0.25">
      <c r="A41" s="50" t="str">
        <f t="shared" si="4"/>
        <v>ALMERÍA</v>
      </c>
      <c r="B41" s="51">
        <f t="shared" si="2"/>
        <v>2144</v>
      </c>
      <c r="C41" s="51">
        <f t="shared" si="3"/>
        <v>1146</v>
      </c>
      <c r="D41" s="51">
        <f t="shared" si="6"/>
        <v>13</v>
      </c>
      <c r="E41" s="50" t="str">
        <f t="shared" si="5"/>
        <v>PASAIA</v>
      </c>
      <c r="F41" s="50">
        <f t="shared" si="7"/>
        <v>18467</v>
      </c>
      <c r="G41" s="50">
        <f t="shared" si="8"/>
        <v>18567</v>
      </c>
    </row>
    <row r="42" spans="1:9" x14ac:dyDescent="0.25">
      <c r="A42" s="50" t="str">
        <f t="shared" si="4"/>
        <v>AVILÉS</v>
      </c>
      <c r="B42" s="51">
        <f t="shared" si="2"/>
        <v>10323</v>
      </c>
      <c r="C42" s="51">
        <f t="shared" si="3"/>
        <v>9464</v>
      </c>
      <c r="D42" s="51">
        <f t="shared" si="6"/>
        <v>5</v>
      </c>
      <c r="E42" s="50" t="str">
        <f t="shared" si="5"/>
        <v>BAHÍA DE CÁDIZ</v>
      </c>
      <c r="F42" s="50">
        <f t="shared" si="7"/>
        <v>12135</v>
      </c>
      <c r="G42" s="50">
        <f t="shared" si="8"/>
        <v>13229</v>
      </c>
    </row>
    <row r="43" spans="1:9" x14ac:dyDescent="0.25">
      <c r="A43" s="50" t="str">
        <f t="shared" si="4"/>
        <v>BAHÍA DE ALGECIRAS</v>
      </c>
      <c r="B43" s="51">
        <f t="shared" si="2"/>
        <v>660</v>
      </c>
      <c r="C43" s="51">
        <f t="shared" si="3"/>
        <v>532</v>
      </c>
      <c r="D43" s="51">
        <f t="shared" si="6"/>
        <v>20</v>
      </c>
      <c r="E43" s="50" t="str">
        <f t="shared" si="5"/>
        <v>AVILÉS</v>
      </c>
      <c r="F43" s="50">
        <f t="shared" si="7"/>
        <v>10323</v>
      </c>
      <c r="G43" s="50">
        <f t="shared" si="8"/>
        <v>9464</v>
      </c>
    </row>
    <row r="44" spans="1:9" x14ac:dyDescent="0.25">
      <c r="A44" s="50" t="str">
        <f t="shared" si="4"/>
        <v>BAHÍA DE CÁDIZ</v>
      </c>
      <c r="B44" s="51">
        <f t="shared" si="2"/>
        <v>12135</v>
      </c>
      <c r="C44" s="51">
        <f t="shared" si="3"/>
        <v>13229</v>
      </c>
      <c r="D44" s="51">
        <f t="shared" si="6"/>
        <v>4</v>
      </c>
      <c r="E44" s="50" t="str">
        <f t="shared" si="5"/>
        <v>GIJÓN</v>
      </c>
      <c r="F44" s="50">
        <f t="shared" si="7"/>
        <v>6483</v>
      </c>
      <c r="G44" s="50">
        <f t="shared" si="8"/>
        <v>7149</v>
      </c>
    </row>
    <row r="45" spans="1:9" x14ac:dyDescent="0.25">
      <c r="A45" s="50" t="str">
        <f t="shared" si="4"/>
        <v>BALEARES</v>
      </c>
      <c r="B45" s="51">
        <f t="shared" si="2"/>
        <v>2174</v>
      </c>
      <c r="C45" s="51">
        <f t="shared" si="3"/>
        <v>2048</v>
      </c>
      <c r="D45" s="51">
        <f t="shared" si="6"/>
        <v>12</v>
      </c>
      <c r="E45" s="50" t="str">
        <f t="shared" si="5"/>
        <v>SANTA CRUZ DE TENERIFE</v>
      </c>
      <c r="F45" s="50">
        <f t="shared" si="7"/>
        <v>4528</v>
      </c>
      <c r="G45" s="50">
        <f t="shared" si="8"/>
        <v>6252</v>
      </c>
    </row>
    <row r="46" spans="1:9" x14ac:dyDescent="0.25">
      <c r="A46" s="50" t="str">
        <f t="shared" si="4"/>
        <v>BARCELONA</v>
      </c>
      <c r="B46" s="51">
        <f t="shared" si="2"/>
        <v>2515</v>
      </c>
      <c r="C46" s="51">
        <f t="shared" si="3"/>
        <v>2711</v>
      </c>
      <c r="D46" s="51">
        <f t="shared" si="6"/>
        <v>11</v>
      </c>
      <c r="E46" s="50" t="str">
        <f t="shared" si="5"/>
        <v>TARRAGONA</v>
      </c>
      <c r="F46" s="50">
        <f t="shared" si="7"/>
        <v>2844</v>
      </c>
      <c r="G46" s="50">
        <f t="shared" si="8"/>
        <v>3039</v>
      </c>
    </row>
    <row r="47" spans="1:9" x14ac:dyDescent="0.25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CASTELLÓN</v>
      </c>
      <c r="F47" s="50">
        <f t="shared" si="7"/>
        <v>2787</v>
      </c>
      <c r="G47" s="50">
        <f t="shared" si="8"/>
        <v>3173</v>
      </c>
    </row>
    <row r="48" spans="1:9" x14ac:dyDescent="0.25">
      <c r="A48" s="50" t="str">
        <f t="shared" si="4"/>
        <v>CARTAGENA</v>
      </c>
      <c r="B48" s="51">
        <f t="shared" si="2"/>
        <v>331</v>
      </c>
      <c r="C48" s="51">
        <f t="shared" si="3"/>
        <v>348</v>
      </c>
      <c r="D48" s="51">
        <f t="shared" si="6"/>
        <v>21</v>
      </c>
      <c r="E48" s="50" t="str">
        <f t="shared" si="5"/>
        <v>SANTANDER</v>
      </c>
      <c r="F48" s="50">
        <f t="shared" si="7"/>
        <v>2523</v>
      </c>
      <c r="G48" s="50">
        <f t="shared" si="8"/>
        <v>2784</v>
      </c>
    </row>
    <row r="49" spans="1:7" x14ac:dyDescent="0.25">
      <c r="A49" s="50" t="str">
        <f t="shared" si="4"/>
        <v>CASTELLÓN</v>
      </c>
      <c r="B49" s="51">
        <f t="shared" si="2"/>
        <v>2787</v>
      </c>
      <c r="C49" s="51">
        <f t="shared" si="3"/>
        <v>3173</v>
      </c>
      <c r="D49" s="51">
        <f t="shared" si="6"/>
        <v>9</v>
      </c>
      <c r="E49" s="50" t="str">
        <f t="shared" si="5"/>
        <v>BARCELONA</v>
      </c>
      <c r="F49" s="50">
        <f t="shared" si="7"/>
        <v>2515</v>
      </c>
      <c r="G49" s="50">
        <f t="shared" si="8"/>
        <v>2711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BALEARES</v>
      </c>
      <c r="F50" s="50">
        <f t="shared" si="7"/>
        <v>2174</v>
      </c>
      <c r="G50" s="50">
        <f t="shared" si="8"/>
        <v>2048</v>
      </c>
    </row>
    <row r="51" spans="1:7" x14ac:dyDescent="0.25">
      <c r="A51" s="50" t="str">
        <f t="shared" si="4"/>
        <v>FERROL-SAN CIBRAO</v>
      </c>
      <c r="B51" s="51">
        <f t="shared" si="2"/>
        <v>145</v>
      </c>
      <c r="C51" s="51">
        <f t="shared" si="3"/>
        <v>167</v>
      </c>
      <c r="D51" s="51">
        <f t="shared" si="6"/>
        <v>23</v>
      </c>
      <c r="E51" s="50" t="str">
        <f t="shared" si="5"/>
        <v>ALMERÍA</v>
      </c>
      <c r="F51" s="50">
        <f t="shared" si="7"/>
        <v>2144</v>
      </c>
      <c r="G51" s="50">
        <f t="shared" si="8"/>
        <v>1146</v>
      </c>
    </row>
    <row r="52" spans="1:7" x14ac:dyDescent="0.25">
      <c r="A52" s="50" t="str">
        <f t="shared" si="4"/>
        <v>GIJÓN</v>
      </c>
      <c r="B52" s="51">
        <f t="shared" si="2"/>
        <v>6483</v>
      </c>
      <c r="C52" s="51">
        <f t="shared" si="3"/>
        <v>7149</v>
      </c>
      <c r="D52" s="51">
        <f t="shared" si="6"/>
        <v>6</v>
      </c>
      <c r="E52" s="50" t="str">
        <f t="shared" si="5"/>
        <v>HUELVA</v>
      </c>
      <c r="F52" s="50">
        <f t="shared" si="7"/>
        <v>1352</v>
      </c>
      <c r="G52" s="50">
        <f t="shared" si="8"/>
        <v>1372</v>
      </c>
    </row>
    <row r="53" spans="1:7" x14ac:dyDescent="0.25">
      <c r="A53" s="50" t="str">
        <f t="shared" si="4"/>
        <v>HUELVA</v>
      </c>
      <c r="B53" s="51">
        <f t="shared" si="2"/>
        <v>1352</v>
      </c>
      <c r="C53" s="51">
        <f t="shared" si="3"/>
        <v>1372</v>
      </c>
      <c r="D53" s="51">
        <f t="shared" si="6"/>
        <v>14</v>
      </c>
      <c r="E53" s="50" t="str">
        <f t="shared" si="5"/>
        <v>MARÍN Y RÍA DE PONTEVEDRA</v>
      </c>
      <c r="F53" s="50">
        <f t="shared" si="7"/>
        <v>1281</v>
      </c>
      <c r="G53" s="50">
        <f t="shared" si="8"/>
        <v>1348</v>
      </c>
    </row>
    <row r="54" spans="1:7" x14ac:dyDescent="0.25">
      <c r="A54" s="50" t="str">
        <f t="shared" si="4"/>
        <v>LAS PALMAS</v>
      </c>
      <c r="B54" s="51">
        <f t="shared" si="2"/>
        <v>814</v>
      </c>
      <c r="C54" s="51">
        <f t="shared" si="3"/>
        <v>1332</v>
      </c>
      <c r="D54" s="51">
        <f t="shared" si="6"/>
        <v>18</v>
      </c>
      <c r="E54" s="50" t="str">
        <f t="shared" si="5"/>
        <v>MOTRIL</v>
      </c>
      <c r="F54" s="50">
        <f t="shared" si="7"/>
        <v>1206</v>
      </c>
      <c r="G54" s="50">
        <f t="shared" si="8"/>
        <v>636</v>
      </c>
    </row>
    <row r="55" spans="1:7" x14ac:dyDescent="0.25">
      <c r="A55" s="50" t="str">
        <f t="shared" si="4"/>
        <v>MÁLAGA</v>
      </c>
      <c r="B55" s="51">
        <f t="shared" si="2"/>
        <v>308</v>
      </c>
      <c r="C55" s="51">
        <f t="shared" si="3"/>
        <v>442</v>
      </c>
      <c r="D55" s="51">
        <f t="shared" si="6"/>
        <v>22</v>
      </c>
      <c r="E55" s="50" t="str">
        <f t="shared" si="5"/>
        <v>VALENCIA</v>
      </c>
      <c r="F55" s="50">
        <f t="shared" si="7"/>
        <v>1196</v>
      </c>
      <c r="G55" s="50">
        <f t="shared" si="8"/>
        <v>1415</v>
      </c>
    </row>
    <row r="56" spans="1:7" x14ac:dyDescent="0.25">
      <c r="A56" s="50" t="str">
        <f t="shared" si="4"/>
        <v>MARÍN Y RÍA DE PONTEVEDRA</v>
      </c>
      <c r="B56" s="51">
        <f t="shared" si="2"/>
        <v>1281</v>
      </c>
      <c r="C56" s="51">
        <f t="shared" si="3"/>
        <v>1348</v>
      </c>
      <c r="D56" s="51">
        <f t="shared" si="6"/>
        <v>15</v>
      </c>
      <c r="E56" s="50" t="str">
        <f t="shared" si="5"/>
        <v>LAS PALMAS</v>
      </c>
      <c r="F56" s="50">
        <f t="shared" ref="F56:F66" si="9">LOOKUP(E56,$A$39:$A$66,$B$39:$B$66)</f>
        <v>814</v>
      </c>
      <c r="G56" s="50">
        <f t="shared" si="8"/>
        <v>1332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ALICANTE</v>
      </c>
      <c r="F57" s="50">
        <f t="shared" si="9"/>
        <v>739</v>
      </c>
      <c r="G57" s="50">
        <f t="shared" si="8"/>
        <v>166</v>
      </c>
    </row>
    <row r="58" spans="1:7" x14ac:dyDescent="0.25">
      <c r="A58" s="50" t="str">
        <f t="shared" si="4"/>
        <v>MOTRIL</v>
      </c>
      <c r="B58" s="51">
        <f t="shared" si="2"/>
        <v>1206</v>
      </c>
      <c r="C58" s="51">
        <f t="shared" si="3"/>
        <v>636</v>
      </c>
      <c r="D58" s="51">
        <f t="shared" si="6"/>
        <v>16</v>
      </c>
      <c r="E58" s="50" t="str">
        <f t="shared" si="5"/>
        <v>BAHÍA DE ALGECIRAS</v>
      </c>
      <c r="F58" s="50">
        <f t="shared" si="9"/>
        <v>660</v>
      </c>
      <c r="G58" s="50">
        <f t="shared" si="8"/>
        <v>532</v>
      </c>
    </row>
    <row r="59" spans="1:7" x14ac:dyDescent="0.25">
      <c r="A59" s="50" t="str">
        <f t="shared" si="4"/>
        <v>PASAIA</v>
      </c>
      <c r="B59" s="51">
        <f t="shared" si="2"/>
        <v>18467</v>
      </c>
      <c r="C59" s="51">
        <f t="shared" si="3"/>
        <v>18567</v>
      </c>
      <c r="D59" s="51">
        <f t="shared" si="6"/>
        <v>3</v>
      </c>
      <c r="E59" s="50" t="str">
        <f t="shared" si="5"/>
        <v>CARTAGENA</v>
      </c>
      <c r="F59" s="50">
        <f t="shared" si="9"/>
        <v>331</v>
      </c>
      <c r="G59" s="50">
        <f t="shared" si="8"/>
        <v>348</v>
      </c>
    </row>
    <row r="60" spans="1:7" x14ac:dyDescent="0.25">
      <c r="A60" s="50" t="str">
        <f t="shared" si="4"/>
        <v>SANTA CRUZ DE TENERIFE</v>
      </c>
      <c r="B60" s="51">
        <f t="shared" si="2"/>
        <v>4528</v>
      </c>
      <c r="C60" s="51">
        <f t="shared" si="3"/>
        <v>6252</v>
      </c>
      <c r="D60" s="51">
        <f t="shared" si="6"/>
        <v>7</v>
      </c>
      <c r="E60" s="50" t="str">
        <f t="shared" si="5"/>
        <v>MÁLAGA</v>
      </c>
      <c r="F60" s="50">
        <f t="shared" si="9"/>
        <v>308</v>
      </c>
      <c r="G60" s="50">
        <f t="shared" si="8"/>
        <v>442</v>
      </c>
    </row>
    <row r="61" spans="1:7" x14ac:dyDescent="0.25">
      <c r="A61" s="50" t="str">
        <f t="shared" si="4"/>
        <v>SANTANDER</v>
      </c>
      <c r="B61" s="51">
        <f t="shared" si="2"/>
        <v>2523</v>
      </c>
      <c r="C61" s="51">
        <f t="shared" si="3"/>
        <v>2784</v>
      </c>
      <c r="D61" s="51">
        <f t="shared" si="6"/>
        <v>10</v>
      </c>
      <c r="E61" s="50" t="str">
        <f t="shared" si="5"/>
        <v>FERROL-SAN CIBRAO</v>
      </c>
      <c r="F61" s="50">
        <f t="shared" si="9"/>
        <v>145</v>
      </c>
      <c r="G61" s="50">
        <f t="shared" si="8"/>
        <v>167</v>
      </c>
    </row>
    <row r="62" spans="1:7" x14ac:dyDescent="0.25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25">
      <c r="A63" s="50" t="str">
        <f t="shared" si="4"/>
        <v>TARRAGONA</v>
      </c>
      <c r="B63" s="51">
        <f t="shared" si="2"/>
        <v>2844</v>
      </c>
      <c r="C63" s="51">
        <f t="shared" si="3"/>
        <v>3039</v>
      </c>
      <c r="D63" s="51">
        <f t="shared" si="6"/>
        <v>8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25">
      <c r="A64" s="50" t="str">
        <f t="shared" si="4"/>
        <v>VALENCIA</v>
      </c>
      <c r="B64" s="51">
        <f t="shared" si="2"/>
        <v>1196</v>
      </c>
      <c r="C64" s="51">
        <f t="shared" si="3"/>
        <v>1415</v>
      </c>
      <c r="D64" s="51">
        <f t="shared" si="6"/>
        <v>17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49501</v>
      </c>
      <c r="C65" s="51">
        <f t="shared" si="3"/>
        <v>46860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BILBAO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>
      <selection activeCell="G26" sqref="G2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2">
        <v>2954</v>
      </c>
      <c r="C7" s="32">
        <v>3716</v>
      </c>
      <c r="D7" s="32">
        <v>24076</v>
      </c>
      <c r="E7" s="32">
        <v>34410</v>
      </c>
      <c r="F7" s="11">
        <f>((E7*100)/D7)-100</f>
        <v>42.922412360857294</v>
      </c>
      <c r="G7" s="1"/>
      <c r="H7" s="1"/>
      <c r="I7" s="1"/>
    </row>
    <row r="8" spans="1:12" x14ac:dyDescent="0.25">
      <c r="A8" s="12" t="s">
        <v>31</v>
      </c>
      <c r="B8" s="33">
        <v>5076</v>
      </c>
      <c r="C8" s="33">
        <v>3060</v>
      </c>
      <c r="D8" s="33">
        <v>20789</v>
      </c>
      <c r="E8" s="33">
        <v>16113</v>
      </c>
      <c r="F8" s="14">
        <f t="shared" ref="F8:F35" si="0">((E8*100)/D8)-100</f>
        <v>-22.492664389821542</v>
      </c>
      <c r="G8" s="1"/>
      <c r="H8" s="1"/>
      <c r="I8" s="1"/>
    </row>
    <row r="9" spans="1:12" x14ac:dyDescent="0.25">
      <c r="A9" s="9" t="s">
        <v>164</v>
      </c>
      <c r="B9" s="32">
        <v>10668</v>
      </c>
      <c r="C9" s="32">
        <v>12015</v>
      </c>
      <c r="D9" s="32">
        <v>51032</v>
      </c>
      <c r="E9" s="32">
        <v>56360</v>
      </c>
      <c r="F9" s="11">
        <f t="shared" si="0"/>
        <v>10.440507916601348</v>
      </c>
      <c r="G9" s="1"/>
      <c r="H9" s="1"/>
      <c r="I9" s="1"/>
    </row>
    <row r="10" spans="1:12" x14ac:dyDescent="0.25">
      <c r="A10" s="12" t="s">
        <v>166</v>
      </c>
      <c r="B10" s="33">
        <v>1564</v>
      </c>
      <c r="C10" s="33">
        <v>5255</v>
      </c>
      <c r="D10" s="33">
        <v>14823</v>
      </c>
      <c r="E10" s="33">
        <v>28679</v>
      </c>
      <c r="F10" s="14">
        <f t="shared" si="0"/>
        <v>93.476354314241377</v>
      </c>
      <c r="G10" s="1"/>
      <c r="H10" s="1"/>
      <c r="I10" s="1"/>
    </row>
    <row r="11" spans="1:12" x14ac:dyDescent="0.25">
      <c r="A11" s="9" t="s">
        <v>167</v>
      </c>
      <c r="B11" s="32">
        <v>306267</v>
      </c>
      <c r="C11" s="32">
        <v>236479</v>
      </c>
      <c r="D11" s="32">
        <v>2284412</v>
      </c>
      <c r="E11" s="32">
        <v>1893736</v>
      </c>
      <c r="F11" s="11">
        <f t="shared" si="0"/>
        <v>-17.101818761239215</v>
      </c>
      <c r="G11" s="1"/>
      <c r="H11" s="1"/>
      <c r="I11" s="1"/>
    </row>
    <row r="12" spans="1:12" x14ac:dyDescent="0.25">
      <c r="A12" s="12" t="s">
        <v>168</v>
      </c>
      <c r="B12" s="33">
        <v>10229</v>
      </c>
      <c r="C12" s="33">
        <v>9939</v>
      </c>
      <c r="D12" s="33">
        <v>93009</v>
      </c>
      <c r="E12" s="33">
        <v>74687</v>
      </c>
      <c r="F12" s="14">
        <f t="shared" si="0"/>
        <v>-19.699168897633555</v>
      </c>
      <c r="G12" s="1"/>
      <c r="H12" s="1"/>
      <c r="I12" s="1"/>
    </row>
    <row r="13" spans="1:12" x14ac:dyDescent="0.25">
      <c r="A13" s="9" t="s">
        <v>32</v>
      </c>
      <c r="B13" s="32">
        <v>37449</v>
      </c>
      <c r="C13" s="32">
        <v>37769</v>
      </c>
      <c r="D13" s="32">
        <v>168215</v>
      </c>
      <c r="E13" s="32">
        <v>153274</v>
      </c>
      <c r="F13" s="11">
        <f t="shared" si="0"/>
        <v>-8.8820854263888407</v>
      </c>
      <c r="G13" s="1"/>
      <c r="H13" s="1"/>
      <c r="I13" s="1"/>
    </row>
    <row r="14" spans="1:12" x14ac:dyDescent="0.25">
      <c r="A14" s="12" t="s">
        <v>33</v>
      </c>
      <c r="B14" s="33">
        <v>132067</v>
      </c>
      <c r="C14" s="33">
        <v>141563</v>
      </c>
      <c r="D14" s="33">
        <v>748936</v>
      </c>
      <c r="E14" s="33">
        <v>768800</v>
      </c>
      <c r="F14" s="14">
        <f t="shared" si="0"/>
        <v>2.6522960573400098</v>
      </c>
      <c r="G14" s="1"/>
      <c r="H14" s="1"/>
      <c r="I14" s="1"/>
    </row>
    <row r="15" spans="1:12" x14ac:dyDescent="0.25">
      <c r="A15" s="9" t="s">
        <v>34</v>
      </c>
      <c r="B15" s="32">
        <v>8931</v>
      </c>
      <c r="C15" s="32">
        <v>9828</v>
      </c>
      <c r="D15" s="32">
        <v>70926</v>
      </c>
      <c r="E15" s="32">
        <v>73874</v>
      </c>
      <c r="F15" s="11">
        <f t="shared" si="0"/>
        <v>4.156444745227418</v>
      </c>
      <c r="G15" s="1"/>
      <c r="H15" s="1"/>
      <c r="I15" s="1"/>
    </row>
    <row r="16" spans="1:12" x14ac:dyDescent="0.25">
      <c r="A16" s="12" t="s">
        <v>35</v>
      </c>
      <c r="B16" s="33">
        <v>17368</v>
      </c>
      <c r="C16" s="33">
        <v>6578</v>
      </c>
      <c r="D16" s="33">
        <v>86599</v>
      </c>
      <c r="E16" s="33">
        <v>40154</v>
      </c>
      <c r="F16" s="14">
        <f t="shared" si="0"/>
        <v>-53.632259033014236</v>
      </c>
      <c r="G16" s="1"/>
      <c r="H16" s="1"/>
      <c r="I16" s="1"/>
    </row>
    <row r="17" spans="1:9" x14ac:dyDescent="0.25">
      <c r="A17" s="9" t="s">
        <v>169</v>
      </c>
      <c r="B17" s="32">
        <v>3606</v>
      </c>
      <c r="C17" s="32">
        <v>2754</v>
      </c>
      <c r="D17" s="32">
        <v>18308</v>
      </c>
      <c r="E17" s="32">
        <v>16134</v>
      </c>
      <c r="F17" s="11">
        <f t="shared" si="0"/>
        <v>-11.874590343019449</v>
      </c>
      <c r="G17" s="1"/>
      <c r="H17" s="1"/>
      <c r="I17" s="1"/>
    </row>
    <row r="18" spans="1:9" x14ac:dyDescent="0.25">
      <c r="A18" s="12" t="s">
        <v>36</v>
      </c>
      <c r="B18" s="33">
        <v>45741</v>
      </c>
      <c r="C18" s="33">
        <v>47578</v>
      </c>
      <c r="D18" s="33">
        <v>374734</v>
      </c>
      <c r="E18" s="33">
        <v>389113</v>
      </c>
      <c r="F18" s="14">
        <f t="shared" si="0"/>
        <v>3.8371217983956569</v>
      </c>
      <c r="G18" s="1"/>
      <c r="H18" s="1"/>
      <c r="I18" s="1"/>
    </row>
    <row r="19" spans="1:9" x14ac:dyDescent="0.25">
      <c r="A19" s="9" t="s">
        <v>37</v>
      </c>
      <c r="B19" s="32">
        <v>1007</v>
      </c>
      <c r="C19" s="32">
        <v>1670</v>
      </c>
      <c r="D19" s="32">
        <v>7705</v>
      </c>
      <c r="E19" s="32">
        <v>9250</v>
      </c>
      <c r="F19" s="11">
        <f t="shared" si="0"/>
        <v>20.051914341336797</v>
      </c>
      <c r="G19" s="1"/>
      <c r="H19" s="1"/>
      <c r="I19" s="1"/>
    </row>
    <row r="20" spans="1:9" x14ac:dyDescent="0.25">
      <c r="A20" s="12" t="s">
        <v>170</v>
      </c>
      <c r="B20" s="33">
        <v>4476</v>
      </c>
      <c r="C20" s="33">
        <v>5535</v>
      </c>
      <c r="D20" s="33">
        <v>33529</v>
      </c>
      <c r="E20" s="33">
        <v>32678</v>
      </c>
      <c r="F20" s="14">
        <f t="shared" si="0"/>
        <v>-2.5381013451042378</v>
      </c>
      <c r="G20" s="1"/>
      <c r="H20" s="1"/>
      <c r="I20" s="1"/>
    </row>
    <row r="21" spans="1:9" x14ac:dyDescent="0.25">
      <c r="A21" s="9" t="s">
        <v>38</v>
      </c>
      <c r="B21" s="32">
        <v>14569</v>
      </c>
      <c r="C21" s="32">
        <v>10616</v>
      </c>
      <c r="D21" s="32">
        <v>102956</v>
      </c>
      <c r="E21" s="32">
        <v>99452</v>
      </c>
      <c r="F21" s="11">
        <f t="shared" si="0"/>
        <v>-3.4033956253156674</v>
      </c>
      <c r="G21" s="1"/>
      <c r="H21" s="1"/>
      <c r="I21" s="1"/>
    </row>
    <row r="22" spans="1:9" x14ac:dyDescent="0.25">
      <c r="A22" s="12" t="s">
        <v>59</v>
      </c>
      <c r="B22" s="33">
        <v>204203</v>
      </c>
      <c r="C22" s="33">
        <v>214698</v>
      </c>
      <c r="D22" s="33">
        <v>1765152</v>
      </c>
      <c r="E22" s="33">
        <v>1707403</v>
      </c>
      <c r="F22" s="14">
        <f t="shared" si="0"/>
        <v>-3.2716162687406012</v>
      </c>
      <c r="G22" s="1"/>
      <c r="H22" s="1"/>
      <c r="I22" s="1"/>
    </row>
    <row r="23" spans="1:9" x14ac:dyDescent="0.25">
      <c r="A23" s="9" t="s">
        <v>171</v>
      </c>
      <c r="B23" s="32">
        <v>8906</v>
      </c>
      <c r="C23" s="32">
        <v>8708</v>
      </c>
      <c r="D23" s="32">
        <v>54836</v>
      </c>
      <c r="E23" s="32">
        <v>70640</v>
      </c>
      <c r="F23" s="11">
        <f t="shared" si="0"/>
        <v>28.820482894448901</v>
      </c>
      <c r="G23" s="1"/>
      <c r="H23" s="1"/>
      <c r="I23" s="1"/>
    </row>
    <row r="24" spans="1:9" x14ac:dyDescent="0.25">
      <c r="A24" s="12" t="s">
        <v>173</v>
      </c>
      <c r="B24" s="33">
        <v>2938</v>
      </c>
      <c r="C24" s="33">
        <v>1823</v>
      </c>
      <c r="D24" s="33">
        <v>15057</v>
      </c>
      <c r="E24" s="33">
        <v>13401</v>
      </c>
      <c r="F24" s="14">
        <f t="shared" si="0"/>
        <v>-10.998206814106396</v>
      </c>
      <c r="G24" s="1"/>
      <c r="H24" s="1"/>
      <c r="I24" s="1"/>
    </row>
    <row r="25" spans="1:9" x14ac:dyDescent="0.25">
      <c r="A25" s="9" t="s">
        <v>39</v>
      </c>
      <c r="B25" s="32">
        <v>133</v>
      </c>
      <c r="C25" s="32">
        <v>116</v>
      </c>
      <c r="D25" s="32">
        <v>10935</v>
      </c>
      <c r="E25" s="32">
        <v>2888</v>
      </c>
      <c r="F25" s="11">
        <f t="shared" si="0"/>
        <v>-73.589391860996798</v>
      </c>
      <c r="G25" s="1"/>
      <c r="H25" s="1"/>
      <c r="I25" s="1"/>
    </row>
    <row r="26" spans="1:9" x14ac:dyDescent="0.25">
      <c r="A26" s="12" t="s">
        <v>40</v>
      </c>
      <c r="B26" s="33">
        <v>4257</v>
      </c>
      <c r="C26" s="33">
        <v>218</v>
      </c>
      <c r="D26" s="33">
        <v>22394</v>
      </c>
      <c r="E26" s="33">
        <v>17931</v>
      </c>
      <c r="F26" s="14">
        <f t="shared" si="0"/>
        <v>-19.929445387157273</v>
      </c>
      <c r="G26" s="1"/>
      <c r="H26" s="1"/>
      <c r="I26" s="1"/>
    </row>
    <row r="27" spans="1:9" x14ac:dyDescent="0.25">
      <c r="A27" s="9" t="s">
        <v>41</v>
      </c>
      <c r="B27" s="32">
        <v>2337</v>
      </c>
      <c r="C27" s="32">
        <v>2171</v>
      </c>
      <c r="D27" s="32">
        <v>21874</v>
      </c>
      <c r="E27" s="32">
        <v>18870</v>
      </c>
      <c r="F27" s="11">
        <f t="shared" si="0"/>
        <v>-13.733199231964889</v>
      </c>
      <c r="G27" s="1"/>
      <c r="H27" s="1"/>
      <c r="I27" s="1"/>
    </row>
    <row r="28" spans="1:9" x14ac:dyDescent="0.25">
      <c r="A28" s="12" t="s">
        <v>42</v>
      </c>
      <c r="B28" s="33">
        <v>53279</v>
      </c>
      <c r="C28" s="33">
        <v>45908</v>
      </c>
      <c r="D28" s="33">
        <v>420237</v>
      </c>
      <c r="E28" s="33">
        <v>471637</v>
      </c>
      <c r="F28" s="14">
        <f t="shared" si="0"/>
        <v>12.231193350418934</v>
      </c>
      <c r="G28" s="1"/>
      <c r="H28" s="1"/>
      <c r="I28" s="1"/>
    </row>
    <row r="29" spans="1:9" x14ac:dyDescent="0.25">
      <c r="A29" s="9" t="s">
        <v>43</v>
      </c>
      <c r="B29" s="32">
        <v>3488</v>
      </c>
      <c r="C29" s="32">
        <v>768</v>
      </c>
      <c r="D29" s="32">
        <v>27899</v>
      </c>
      <c r="E29" s="32">
        <v>19465</v>
      </c>
      <c r="F29" s="11">
        <f t="shared" si="0"/>
        <v>-30.230474210545182</v>
      </c>
      <c r="G29" s="1"/>
      <c r="H29" s="1"/>
      <c r="I29" s="1"/>
    </row>
    <row r="30" spans="1:9" x14ac:dyDescent="0.25">
      <c r="A30" s="12" t="s">
        <v>44</v>
      </c>
      <c r="B30" s="33">
        <v>2330</v>
      </c>
      <c r="C30" s="33">
        <v>2457</v>
      </c>
      <c r="D30" s="33">
        <v>11411</v>
      </c>
      <c r="E30" s="33">
        <v>13600</v>
      </c>
      <c r="F30" s="14">
        <f t="shared" si="0"/>
        <v>19.183244238015945</v>
      </c>
      <c r="G30" s="1"/>
      <c r="H30" s="1"/>
      <c r="I30" s="1"/>
    </row>
    <row r="31" spans="1:9" x14ac:dyDescent="0.25">
      <c r="A31" s="9" t="s">
        <v>45</v>
      </c>
      <c r="B31" s="32">
        <v>1681</v>
      </c>
      <c r="C31" s="32">
        <v>4917</v>
      </c>
      <c r="D31" s="32">
        <v>10215</v>
      </c>
      <c r="E31" s="32">
        <v>40178</v>
      </c>
      <c r="F31" s="11">
        <f t="shared" si="0"/>
        <v>293.32354380812529</v>
      </c>
      <c r="G31" s="1"/>
      <c r="H31" s="1"/>
      <c r="I31" s="1"/>
    </row>
    <row r="32" spans="1:9" x14ac:dyDescent="0.25">
      <c r="A32" s="12" t="s">
        <v>46</v>
      </c>
      <c r="B32" s="33">
        <v>43165</v>
      </c>
      <c r="C32" s="33">
        <v>31603</v>
      </c>
      <c r="D32" s="33">
        <v>320685</v>
      </c>
      <c r="E32" s="33">
        <v>206297</v>
      </c>
      <c r="F32" s="14">
        <f t="shared" si="0"/>
        <v>-35.669894132871818</v>
      </c>
      <c r="G32" s="1"/>
      <c r="H32" s="1"/>
      <c r="I32" s="1"/>
    </row>
    <row r="33" spans="1:9" x14ac:dyDescent="0.25">
      <c r="A33" s="9" t="s">
        <v>47</v>
      </c>
      <c r="B33" s="32">
        <v>13068</v>
      </c>
      <c r="C33" s="32">
        <v>15650</v>
      </c>
      <c r="D33" s="32">
        <v>120119</v>
      </c>
      <c r="E33" s="32">
        <v>117382</v>
      </c>
      <c r="F33" s="11">
        <f t="shared" si="0"/>
        <v>-2.2785737477001931</v>
      </c>
      <c r="G33" s="1"/>
      <c r="H33" s="1"/>
      <c r="I33" s="1"/>
    </row>
    <row r="34" spans="1:9" x14ac:dyDescent="0.25">
      <c r="A34" s="12" t="s">
        <v>172</v>
      </c>
      <c r="B34" s="33">
        <v>362</v>
      </c>
      <c r="C34" s="33">
        <v>160</v>
      </c>
      <c r="D34" s="33">
        <v>4504</v>
      </c>
      <c r="E34" s="33">
        <v>2899</v>
      </c>
      <c r="F34" s="14">
        <f t="shared" si="0"/>
        <v>-35.634991119005335</v>
      </c>
      <c r="G34" s="1"/>
      <c r="H34" s="1"/>
      <c r="I34" s="1"/>
    </row>
    <row r="35" spans="1:9" x14ac:dyDescent="0.25">
      <c r="A35" s="15" t="s">
        <v>48</v>
      </c>
      <c r="B35" s="16">
        <f>SUM(B7:B34)</f>
        <v>942119</v>
      </c>
      <c r="C35" s="16">
        <f t="shared" ref="C35:E35" si="1">SUM(C7:C34)</f>
        <v>863552</v>
      </c>
      <c r="D35" s="16">
        <f t="shared" si="1"/>
        <v>6905367</v>
      </c>
      <c r="E35" s="16">
        <f t="shared" si="1"/>
        <v>6389305</v>
      </c>
      <c r="F35" s="17">
        <f t="shared" si="0"/>
        <v>-7.4733464564591543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34410</v>
      </c>
      <c r="C39" s="51">
        <f t="shared" si="3"/>
        <v>24076</v>
      </c>
      <c r="D39" s="51">
        <f>_xlfn.RANK.EQ(B39,$B$39:$B$66)+COUNTIF($B$39:$B$66,B39)-1</f>
        <v>16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1893736</v>
      </c>
      <c r="G39" s="50">
        <f>LOOKUP(E39,$A$39:$A$66,$C$39:$C$66)</f>
        <v>2284412</v>
      </c>
    </row>
    <row r="40" spans="1:9" x14ac:dyDescent="0.25">
      <c r="A40" s="50" t="str">
        <f t="shared" si="4"/>
        <v>ALICANTE</v>
      </c>
      <c r="B40" s="51">
        <f t="shared" si="2"/>
        <v>16113</v>
      </c>
      <c r="C40" s="51">
        <f t="shared" si="3"/>
        <v>20789</v>
      </c>
      <c r="D40" s="51">
        <f t="shared" ref="D40:D66" si="6">_xlfn.RANK.EQ(B40,$B$39:$B$66)+COUNTIF($B$39:$B$66,B40)-1</f>
        <v>23</v>
      </c>
      <c r="E40" s="50" t="str">
        <f t="shared" si="5"/>
        <v>LAS PALMAS</v>
      </c>
      <c r="F40" s="50">
        <f t="shared" ref="F40:F55" si="7">LOOKUP(E40,$A$39:$A$66,$B$39:$B$66)</f>
        <v>1707403</v>
      </c>
      <c r="G40" s="50">
        <f t="shared" ref="G40:G66" si="8">LOOKUP(E40,$A$39:$A$66,$C$39:$C$66)</f>
        <v>1765152</v>
      </c>
    </row>
    <row r="41" spans="1:9" x14ac:dyDescent="0.25">
      <c r="A41" s="50" t="str">
        <f t="shared" si="4"/>
        <v>ALMERÍA</v>
      </c>
      <c r="B41" s="51">
        <f t="shared" si="2"/>
        <v>56360</v>
      </c>
      <c r="C41" s="51">
        <f t="shared" si="3"/>
        <v>51032</v>
      </c>
      <c r="D41" s="51">
        <f t="shared" si="6"/>
        <v>13</v>
      </c>
      <c r="E41" s="50" t="str">
        <f t="shared" si="5"/>
        <v>BARCELONA</v>
      </c>
      <c r="F41" s="50">
        <f t="shared" si="7"/>
        <v>768800</v>
      </c>
      <c r="G41" s="50">
        <f t="shared" si="8"/>
        <v>748936</v>
      </c>
    </row>
    <row r="42" spans="1:9" x14ac:dyDescent="0.25">
      <c r="A42" s="50" t="str">
        <f t="shared" si="4"/>
        <v>AVILÉS</v>
      </c>
      <c r="B42" s="51">
        <f t="shared" si="2"/>
        <v>28679</v>
      </c>
      <c r="C42" s="51">
        <f t="shared" si="3"/>
        <v>14823</v>
      </c>
      <c r="D42" s="51">
        <f t="shared" si="6"/>
        <v>18</v>
      </c>
      <c r="E42" s="50" t="str">
        <f t="shared" si="5"/>
        <v>SANTA CRUZ DE TENERIFE</v>
      </c>
      <c r="F42" s="50">
        <f t="shared" si="7"/>
        <v>471637</v>
      </c>
      <c r="G42" s="50">
        <f t="shared" si="8"/>
        <v>420237</v>
      </c>
    </row>
    <row r="43" spans="1:9" x14ac:dyDescent="0.25">
      <c r="A43" s="50" t="str">
        <f t="shared" si="4"/>
        <v>BAHÍA DE ALGECIRAS</v>
      </c>
      <c r="B43" s="51">
        <f t="shared" si="2"/>
        <v>1893736</v>
      </c>
      <c r="C43" s="51">
        <f t="shared" si="3"/>
        <v>2284412</v>
      </c>
      <c r="D43" s="51">
        <f t="shared" si="6"/>
        <v>1</v>
      </c>
      <c r="E43" s="50" t="str">
        <f t="shared" si="5"/>
        <v>CEUTA</v>
      </c>
      <c r="F43" s="50">
        <f t="shared" si="7"/>
        <v>389113</v>
      </c>
      <c r="G43" s="50">
        <f t="shared" si="8"/>
        <v>374734</v>
      </c>
    </row>
    <row r="44" spans="1:9" x14ac:dyDescent="0.25">
      <c r="A44" s="50" t="str">
        <f t="shared" si="4"/>
        <v>BAHÍA DE CÁDIZ</v>
      </c>
      <c r="B44" s="51">
        <f t="shared" si="2"/>
        <v>74687</v>
      </c>
      <c r="C44" s="51">
        <f t="shared" si="3"/>
        <v>93009</v>
      </c>
      <c r="D44" s="51">
        <f t="shared" si="6"/>
        <v>10</v>
      </c>
      <c r="E44" s="50" t="str">
        <f t="shared" si="5"/>
        <v>VALENCIA</v>
      </c>
      <c r="F44" s="50">
        <f t="shared" si="7"/>
        <v>206297</v>
      </c>
      <c r="G44" s="50">
        <f t="shared" si="8"/>
        <v>320685</v>
      </c>
    </row>
    <row r="45" spans="1:9" x14ac:dyDescent="0.25">
      <c r="A45" s="50" t="str">
        <f t="shared" si="4"/>
        <v>BALEARES</v>
      </c>
      <c r="B45" s="51">
        <f t="shared" si="2"/>
        <v>153274</v>
      </c>
      <c r="C45" s="51">
        <f t="shared" si="3"/>
        <v>168215</v>
      </c>
      <c r="D45" s="51">
        <f t="shared" si="6"/>
        <v>7</v>
      </c>
      <c r="E45" s="50" t="str">
        <f t="shared" si="5"/>
        <v>BALEARES</v>
      </c>
      <c r="F45" s="50">
        <f t="shared" si="7"/>
        <v>153274</v>
      </c>
      <c r="G45" s="50">
        <f t="shared" si="8"/>
        <v>168215</v>
      </c>
    </row>
    <row r="46" spans="1:9" x14ac:dyDescent="0.25">
      <c r="A46" s="50" t="str">
        <f t="shared" si="4"/>
        <v>BARCELONA</v>
      </c>
      <c r="B46" s="51">
        <f t="shared" si="2"/>
        <v>768800</v>
      </c>
      <c r="C46" s="51">
        <f t="shared" si="3"/>
        <v>748936</v>
      </c>
      <c r="D46" s="51">
        <f t="shared" si="6"/>
        <v>3</v>
      </c>
      <c r="E46" s="50" t="str">
        <f t="shared" si="5"/>
        <v>VIGO</v>
      </c>
      <c r="F46" s="50">
        <f t="shared" si="7"/>
        <v>117382</v>
      </c>
      <c r="G46" s="50">
        <f t="shared" si="8"/>
        <v>120119</v>
      </c>
    </row>
    <row r="47" spans="1:9" x14ac:dyDescent="0.25">
      <c r="A47" s="50" t="str">
        <f t="shared" si="4"/>
        <v>BILBAO</v>
      </c>
      <c r="B47" s="51">
        <f t="shared" si="2"/>
        <v>73874</v>
      </c>
      <c r="C47" s="51">
        <f t="shared" si="3"/>
        <v>70926</v>
      </c>
      <c r="D47" s="51">
        <f t="shared" si="6"/>
        <v>11</v>
      </c>
      <c r="E47" s="50" t="str">
        <f t="shared" si="5"/>
        <v>HUELVA</v>
      </c>
      <c r="F47" s="50">
        <f t="shared" si="7"/>
        <v>99452</v>
      </c>
      <c r="G47" s="50">
        <f t="shared" si="8"/>
        <v>102956</v>
      </c>
    </row>
    <row r="48" spans="1:9" x14ac:dyDescent="0.25">
      <c r="A48" s="50" t="str">
        <f t="shared" si="4"/>
        <v>CARTAGENA</v>
      </c>
      <c r="B48" s="51">
        <f t="shared" si="2"/>
        <v>40154</v>
      </c>
      <c r="C48" s="51">
        <f t="shared" si="3"/>
        <v>86599</v>
      </c>
      <c r="D48" s="51">
        <f t="shared" si="6"/>
        <v>15</v>
      </c>
      <c r="E48" s="50" t="str">
        <f t="shared" si="5"/>
        <v>BAHÍA DE CÁDIZ</v>
      </c>
      <c r="F48" s="50">
        <f t="shared" si="7"/>
        <v>74687</v>
      </c>
      <c r="G48" s="50">
        <f t="shared" si="8"/>
        <v>93009</v>
      </c>
    </row>
    <row r="49" spans="1:7" x14ac:dyDescent="0.25">
      <c r="A49" s="50" t="str">
        <f t="shared" si="4"/>
        <v>CASTELLÓN</v>
      </c>
      <c r="B49" s="51">
        <f t="shared" si="2"/>
        <v>16134</v>
      </c>
      <c r="C49" s="51">
        <f t="shared" si="3"/>
        <v>18308</v>
      </c>
      <c r="D49" s="51">
        <f t="shared" si="6"/>
        <v>22</v>
      </c>
      <c r="E49" s="50" t="str">
        <f t="shared" si="5"/>
        <v>BILBAO</v>
      </c>
      <c r="F49" s="50">
        <f t="shared" si="7"/>
        <v>73874</v>
      </c>
      <c r="G49" s="50">
        <f t="shared" si="8"/>
        <v>70926</v>
      </c>
    </row>
    <row r="50" spans="1:7" x14ac:dyDescent="0.25">
      <c r="A50" s="50" t="str">
        <f t="shared" si="4"/>
        <v>CEUTA</v>
      </c>
      <c r="B50" s="51">
        <f t="shared" si="2"/>
        <v>389113</v>
      </c>
      <c r="C50" s="51">
        <f t="shared" si="3"/>
        <v>374734</v>
      </c>
      <c r="D50" s="51">
        <f t="shared" si="6"/>
        <v>5</v>
      </c>
      <c r="E50" s="50" t="str">
        <f t="shared" si="5"/>
        <v>MÁLAGA</v>
      </c>
      <c r="F50" s="50">
        <f t="shared" si="7"/>
        <v>70640</v>
      </c>
      <c r="G50" s="50">
        <f t="shared" si="8"/>
        <v>54836</v>
      </c>
    </row>
    <row r="51" spans="1:7" x14ac:dyDescent="0.25">
      <c r="A51" s="50" t="str">
        <f t="shared" si="4"/>
        <v>FERROL-SAN CIBRAO</v>
      </c>
      <c r="B51" s="51">
        <f t="shared" si="2"/>
        <v>9250</v>
      </c>
      <c r="C51" s="51">
        <f t="shared" si="3"/>
        <v>7705</v>
      </c>
      <c r="D51" s="51">
        <f t="shared" si="6"/>
        <v>26</v>
      </c>
      <c r="E51" s="50" t="str">
        <f t="shared" si="5"/>
        <v>ALMERÍA</v>
      </c>
      <c r="F51" s="50">
        <f t="shared" si="7"/>
        <v>56360</v>
      </c>
      <c r="G51" s="50">
        <f t="shared" si="8"/>
        <v>51032</v>
      </c>
    </row>
    <row r="52" spans="1:7" x14ac:dyDescent="0.25">
      <c r="A52" s="50" t="str">
        <f t="shared" si="4"/>
        <v>GIJÓN</v>
      </c>
      <c r="B52" s="51">
        <f t="shared" si="2"/>
        <v>32678</v>
      </c>
      <c r="C52" s="51">
        <f t="shared" si="3"/>
        <v>33529</v>
      </c>
      <c r="D52" s="51">
        <f t="shared" si="6"/>
        <v>17</v>
      </c>
      <c r="E52" s="50" t="str">
        <f t="shared" si="5"/>
        <v>TARRAGONA</v>
      </c>
      <c r="F52" s="50">
        <f t="shared" si="7"/>
        <v>40178</v>
      </c>
      <c r="G52" s="50">
        <f t="shared" si="8"/>
        <v>10215</v>
      </c>
    </row>
    <row r="53" spans="1:7" x14ac:dyDescent="0.25">
      <c r="A53" s="50" t="str">
        <f t="shared" si="4"/>
        <v>HUELVA</v>
      </c>
      <c r="B53" s="51">
        <f t="shared" si="2"/>
        <v>99452</v>
      </c>
      <c r="C53" s="51">
        <f t="shared" si="3"/>
        <v>102956</v>
      </c>
      <c r="D53" s="51">
        <f t="shared" si="6"/>
        <v>9</v>
      </c>
      <c r="E53" s="50" t="str">
        <f t="shared" si="5"/>
        <v>CARTAGENA</v>
      </c>
      <c r="F53" s="50">
        <f t="shared" si="7"/>
        <v>40154</v>
      </c>
      <c r="G53" s="50">
        <f t="shared" si="8"/>
        <v>86599</v>
      </c>
    </row>
    <row r="54" spans="1:7" x14ac:dyDescent="0.25">
      <c r="A54" s="50" t="str">
        <f t="shared" si="4"/>
        <v>LAS PALMAS</v>
      </c>
      <c r="B54" s="51">
        <f t="shared" si="2"/>
        <v>1707403</v>
      </c>
      <c r="C54" s="51">
        <f t="shared" si="3"/>
        <v>1765152</v>
      </c>
      <c r="D54" s="51">
        <f t="shared" si="6"/>
        <v>2</v>
      </c>
      <c r="E54" s="50" t="str">
        <f t="shared" si="5"/>
        <v>A CORUÑA</v>
      </c>
      <c r="F54" s="50">
        <f t="shared" si="7"/>
        <v>34410</v>
      </c>
      <c r="G54" s="50">
        <f t="shared" si="8"/>
        <v>24076</v>
      </c>
    </row>
    <row r="55" spans="1:7" x14ac:dyDescent="0.25">
      <c r="A55" s="50" t="str">
        <f t="shared" si="4"/>
        <v>MÁLAGA</v>
      </c>
      <c r="B55" s="51">
        <f t="shared" si="2"/>
        <v>70640</v>
      </c>
      <c r="C55" s="51">
        <f t="shared" si="3"/>
        <v>54836</v>
      </c>
      <c r="D55" s="51">
        <f t="shared" si="6"/>
        <v>12</v>
      </c>
      <c r="E55" s="50" t="str">
        <f t="shared" si="5"/>
        <v>GIJÓN</v>
      </c>
      <c r="F55" s="50">
        <f t="shared" si="7"/>
        <v>32678</v>
      </c>
      <c r="G55" s="50">
        <f t="shared" si="8"/>
        <v>33529</v>
      </c>
    </row>
    <row r="56" spans="1:7" x14ac:dyDescent="0.25">
      <c r="A56" s="50" t="str">
        <f t="shared" si="4"/>
        <v>MARÍN Y RÍA DE PONTEVEDRA</v>
      </c>
      <c r="B56" s="51">
        <f t="shared" si="2"/>
        <v>13401</v>
      </c>
      <c r="C56" s="51">
        <f t="shared" si="3"/>
        <v>15057</v>
      </c>
      <c r="D56" s="51">
        <f t="shared" si="6"/>
        <v>25</v>
      </c>
      <c r="E56" s="50" t="str">
        <f t="shared" si="5"/>
        <v>AVILÉS</v>
      </c>
      <c r="F56" s="50">
        <f t="shared" ref="F56:F66" si="9">LOOKUP(E56,$A$39:$A$66,$B$39:$B$66)</f>
        <v>28679</v>
      </c>
      <c r="G56" s="50">
        <f t="shared" si="8"/>
        <v>14823</v>
      </c>
    </row>
    <row r="57" spans="1:7" x14ac:dyDescent="0.25">
      <c r="A57" s="50" t="str">
        <f t="shared" si="4"/>
        <v>MELILLA</v>
      </c>
      <c r="B57" s="51">
        <f t="shared" si="2"/>
        <v>2888</v>
      </c>
      <c r="C57" s="51">
        <f t="shared" si="3"/>
        <v>10935</v>
      </c>
      <c r="D57" s="51">
        <f t="shared" si="6"/>
        <v>28</v>
      </c>
      <c r="E57" s="50" t="str">
        <f t="shared" si="5"/>
        <v>SANTANDER</v>
      </c>
      <c r="F57" s="50">
        <f t="shared" si="9"/>
        <v>19465</v>
      </c>
      <c r="G57" s="50">
        <f t="shared" si="8"/>
        <v>27899</v>
      </c>
    </row>
    <row r="58" spans="1:7" x14ac:dyDescent="0.25">
      <c r="A58" s="50" t="str">
        <f t="shared" si="4"/>
        <v>MOTRIL</v>
      </c>
      <c r="B58" s="51">
        <f t="shared" si="2"/>
        <v>17931</v>
      </c>
      <c r="C58" s="51">
        <f t="shared" si="3"/>
        <v>22394</v>
      </c>
      <c r="D58" s="51">
        <f t="shared" si="6"/>
        <v>21</v>
      </c>
      <c r="E58" s="50" t="str">
        <f t="shared" si="5"/>
        <v>PASAIA</v>
      </c>
      <c r="F58" s="50">
        <f t="shared" si="9"/>
        <v>18870</v>
      </c>
      <c r="G58" s="50">
        <f t="shared" si="8"/>
        <v>21874</v>
      </c>
    </row>
    <row r="59" spans="1:7" x14ac:dyDescent="0.25">
      <c r="A59" s="50" t="str">
        <f t="shared" si="4"/>
        <v>PASAIA</v>
      </c>
      <c r="B59" s="51">
        <f t="shared" si="2"/>
        <v>18870</v>
      </c>
      <c r="C59" s="51">
        <f t="shared" si="3"/>
        <v>21874</v>
      </c>
      <c r="D59" s="51">
        <f t="shared" si="6"/>
        <v>20</v>
      </c>
      <c r="E59" s="50" t="str">
        <f t="shared" si="5"/>
        <v>MOTRIL</v>
      </c>
      <c r="F59" s="50">
        <f t="shared" si="9"/>
        <v>17931</v>
      </c>
      <c r="G59" s="50">
        <f t="shared" si="8"/>
        <v>22394</v>
      </c>
    </row>
    <row r="60" spans="1:7" x14ac:dyDescent="0.25">
      <c r="A60" s="50" t="str">
        <f t="shared" si="4"/>
        <v>SANTA CRUZ DE TENERIFE</v>
      </c>
      <c r="B60" s="51">
        <f t="shared" si="2"/>
        <v>471637</v>
      </c>
      <c r="C60" s="51">
        <f t="shared" si="3"/>
        <v>420237</v>
      </c>
      <c r="D60" s="51">
        <f t="shared" si="6"/>
        <v>4</v>
      </c>
      <c r="E60" s="50" t="str">
        <f t="shared" si="5"/>
        <v>CASTELLÓN</v>
      </c>
      <c r="F60" s="50">
        <f t="shared" si="9"/>
        <v>16134</v>
      </c>
      <c r="G60" s="50">
        <f t="shared" si="8"/>
        <v>18308</v>
      </c>
    </row>
    <row r="61" spans="1:7" x14ac:dyDescent="0.25">
      <c r="A61" s="50" t="str">
        <f t="shared" si="4"/>
        <v>SANTANDER</v>
      </c>
      <c r="B61" s="51">
        <f t="shared" si="2"/>
        <v>19465</v>
      </c>
      <c r="C61" s="51">
        <f t="shared" si="3"/>
        <v>27899</v>
      </c>
      <c r="D61" s="51">
        <f t="shared" si="6"/>
        <v>19</v>
      </c>
      <c r="E61" s="50" t="str">
        <f t="shared" si="5"/>
        <v>ALICANTE</v>
      </c>
      <c r="F61" s="50">
        <f t="shared" si="9"/>
        <v>16113</v>
      </c>
      <c r="G61" s="50">
        <f t="shared" si="8"/>
        <v>20789</v>
      </c>
    </row>
    <row r="62" spans="1:7" x14ac:dyDescent="0.25">
      <c r="A62" s="50" t="str">
        <f t="shared" si="4"/>
        <v>SEVILLA</v>
      </c>
      <c r="B62" s="51">
        <f t="shared" si="2"/>
        <v>13600</v>
      </c>
      <c r="C62" s="51">
        <f t="shared" si="3"/>
        <v>11411</v>
      </c>
      <c r="D62" s="51">
        <f t="shared" si="6"/>
        <v>24</v>
      </c>
      <c r="E62" s="50" t="str">
        <f t="shared" si="5"/>
        <v>SEVILLA</v>
      </c>
      <c r="F62" s="50">
        <f t="shared" si="9"/>
        <v>13600</v>
      </c>
      <c r="G62" s="50">
        <f t="shared" si="8"/>
        <v>11411</v>
      </c>
    </row>
    <row r="63" spans="1:7" x14ac:dyDescent="0.25">
      <c r="A63" s="50" t="str">
        <f t="shared" si="4"/>
        <v>TARRAGONA</v>
      </c>
      <c r="B63" s="51">
        <f t="shared" si="2"/>
        <v>40178</v>
      </c>
      <c r="C63" s="51">
        <f t="shared" si="3"/>
        <v>10215</v>
      </c>
      <c r="D63" s="51">
        <f t="shared" si="6"/>
        <v>14</v>
      </c>
      <c r="E63" s="50" t="str">
        <f t="shared" si="5"/>
        <v>MARÍN Y RÍA DE PONTEVEDRA</v>
      </c>
      <c r="F63" s="50">
        <f t="shared" si="9"/>
        <v>13401</v>
      </c>
      <c r="G63" s="50">
        <f t="shared" si="8"/>
        <v>15057</v>
      </c>
    </row>
    <row r="64" spans="1:7" x14ac:dyDescent="0.25">
      <c r="A64" s="50" t="str">
        <f t="shared" si="4"/>
        <v>VALENCIA</v>
      </c>
      <c r="B64" s="51">
        <f t="shared" si="2"/>
        <v>206297</v>
      </c>
      <c r="C64" s="51">
        <f t="shared" si="3"/>
        <v>320685</v>
      </c>
      <c r="D64" s="51">
        <f t="shared" si="6"/>
        <v>6</v>
      </c>
      <c r="E64" s="50" t="str">
        <f t="shared" si="5"/>
        <v>FERROL-SAN CIBRAO</v>
      </c>
      <c r="F64" s="50">
        <f t="shared" si="9"/>
        <v>9250</v>
      </c>
      <c r="G64" s="50">
        <f t="shared" si="8"/>
        <v>7705</v>
      </c>
    </row>
    <row r="65" spans="1:7" x14ac:dyDescent="0.25">
      <c r="A65" s="50" t="str">
        <f t="shared" si="4"/>
        <v>VIGO</v>
      </c>
      <c r="B65" s="51">
        <f t="shared" si="2"/>
        <v>117382</v>
      </c>
      <c r="C65" s="51">
        <f t="shared" si="3"/>
        <v>120119</v>
      </c>
      <c r="D65" s="51">
        <f t="shared" si="6"/>
        <v>8</v>
      </c>
      <c r="E65" s="50" t="str">
        <f t="shared" si="5"/>
        <v>VILAGARCÍA</v>
      </c>
      <c r="F65" s="50">
        <f t="shared" si="9"/>
        <v>2899</v>
      </c>
      <c r="G65" s="50">
        <f t="shared" si="8"/>
        <v>4504</v>
      </c>
    </row>
    <row r="66" spans="1:7" x14ac:dyDescent="0.25">
      <c r="A66" s="50" t="str">
        <f t="shared" si="4"/>
        <v>VILAGARCÍA</v>
      </c>
      <c r="B66" s="51">
        <f t="shared" si="2"/>
        <v>2899</v>
      </c>
      <c r="C66" s="51">
        <f t="shared" si="3"/>
        <v>4504</v>
      </c>
      <c r="D66" s="51">
        <f t="shared" si="6"/>
        <v>27</v>
      </c>
      <c r="E66" s="50" t="str">
        <f t="shared" si="5"/>
        <v>MELILLA</v>
      </c>
      <c r="F66" s="50">
        <f t="shared" si="9"/>
        <v>2888</v>
      </c>
      <c r="G66" s="50">
        <f t="shared" si="8"/>
        <v>10935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selection activeCell="F30" sqref="F30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163</v>
      </c>
    </row>
    <row r="2" spans="1:12" s="2" customFormat="1" ht="21" x14ac:dyDescent="0.35">
      <c r="I2" s="2" t="s">
        <v>118</v>
      </c>
    </row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2820</v>
      </c>
      <c r="C7" s="44">
        <v>2696</v>
      </c>
      <c r="D7" s="44">
        <v>18214</v>
      </c>
      <c r="E7" s="44">
        <v>21132</v>
      </c>
      <c r="F7" s="11">
        <f>((E7*100)/D7)-100</f>
        <v>16.020643461073902</v>
      </c>
      <c r="G7" s="1"/>
      <c r="H7" s="1"/>
      <c r="I7" s="1"/>
    </row>
    <row r="8" spans="1:12" x14ac:dyDescent="0.25">
      <c r="A8" s="12" t="s">
        <v>31</v>
      </c>
      <c r="B8" s="45">
        <v>553</v>
      </c>
      <c r="C8" s="45">
        <v>414</v>
      </c>
      <c r="D8" s="45">
        <v>2814</v>
      </c>
      <c r="E8" s="45">
        <v>2250</v>
      </c>
      <c r="F8" s="14">
        <f t="shared" ref="F8:F34" si="0">((E8*100)/D8)-100</f>
        <v>-20.042643923240945</v>
      </c>
      <c r="G8" s="1"/>
      <c r="H8" s="1"/>
      <c r="I8" s="1"/>
    </row>
    <row r="9" spans="1:12" x14ac:dyDescent="0.25">
      <c r="A9" s="9" t="s">
        <v>164</v>
      </c>
      <c r="B9" s="44">
        <v>4646</v>
      </c>
      <c r="C9" s="44">
        <v>6719</v>
      </c>
      <c r="D9" s="44">
        <v>19906</v>
      </c>
      <c r="E9" s="44">
        <v>26819</v>
      </c>
      <c r="F9" s="11">
        <f t="shared" si="0"/>
        <v>34.728222646438269</v>
      </c>
      <c r="G9" s="1"/>
      <c r="H9" s="1"/>
      <c r="I9" s="1"/>
    </row>
    <row r="10" spans="1:12" x14ac:dyDescent="0.25">
      <c r="A10" s="12" t="s">
        <v>166</v>
      </c>
      <c r="B10" s="45">
        <v>768</v>
      </c>
      <c r="C10" s="45">
        <v>1355</v>
      </c>
      <c r="D10" s="45">
        <v>7676</v>
      </c>
      <c r="E10" s="45">
        <v>6456</v>
      </c>
      <c r="F10" s="14">
        <f t="shared" si="0"/>
        <v>-15.893694632621163</v>
      </c>
      <c r="G10" s="1"/>
      <c r="H10" s="1"/>
      <c r="I10" s="1"/>
    </row>
    <row r="11" spans="1:12" x14ac:dyDescent="0.25">
      <c r="A11" s="9" t="s">
        <v>167</v>
      </c>
      <c r="B11" s="44">
        <v>288970</v>
      </c>
      <c r="C11" s="44">
        <v>218156</v>
      </c>
      <c r="D11" s="44">
        <v>2160010</v>
      </c>
      <c r="E11" s="44">
        <v>1771738</v>
      </c>
      <c r="F11" s="11">
        <f t="shared" si="0"/>
        <v>-17.975472335776217</v>
      </c>
      <c r="G11" s="1"/>
      <c r="H11" s="1"/>
      <c r="I11" s="1"/>
    </row>
    <row r="12" spans="1:12" x14ac:dyDescent="0.25">
      <c r="A12" s="12" t="s">
        <v>168</v>
      </c>
      <c r="B12" s="45">
        <v>1818</v>
      </c>
      <c r="C12" s="45">
        <v>2307</v>
      </c>
      <c r="D12" s="45">
        <v>10348</v>
      </c>
      <c r="E12" s="45">
        <v>12883</v>
      </c>
      <c r="F12" s="14">
        <f t="shared" si="0"/>
        <v>24.497487437185924</v>
      </c>
      <c r="G12" s="1"/>
      <c r="H12" s="1"/>
      <c r="I12" s="1"/>
    </row>
    <row r="13" spans="1:12" x14ac:dyDescent="0.25">
      <c r="A13" s="9" t="s">
        <v>32</v>
      </c>
      <c r="B13" s="44">
        <v>689</v>
      </c>
      <c r="C13" s="44">
        <v>584</v>
      </c>
      <c r="D13" s="44">
        <v>3767</v>
      </c>
      <c r="E13" s="44">
        <v>3612</v>
      </c>
      <c r="F13" s="11">
        <f t="shared" si="0"/>
        <v>-4.1146801168038252</v>
      </c>
      <c r="G13" s="1"/>
      <c r="H13" s="1"/>
      <c r="I13" s="1"/>
    </row>
    <row r="14" spans="1:12" x14ac:dyDescent="0.25">
      <c r="A14" s="12" t="s">
        <v>33</v>
      </c>
      <c r="B14" s="45">
        <v>93229</v>
      </c>
      <c r="C14" s="45">
        <v>100027</v>
      </c>
      <c r="D14" s="45">
        <v>558714</v>
      </c>
      <c r="E14" s="45">
        <v>554928</v>
      </c>
      <c r="F14" s="14">
        <f t="shared" si="0"/>
        <v>-0.67762755184226364</v>
      </c>
      <c r="G14" s="1"/>
      <c r="H14" s="1"/>
      <c r="I14" s="1"/>
    </row>
    <row r="15" spans="1:12" x14ac:dyDescent="0.25">
      <c r="A15" s="9" t="s">
        <v>34</v>
      </c>
      <c r="B15" s="44">
        <v>5180</v>
      </c>
      <c r="C15" s="44">
        <v>6167</v>
      </c>
      <c r="D15" s="44">
        <v>39091</v>
      </c>
      <c r="E15" s="44">
        <v>44216</v>
      </c>
      <c r="F15" s="11">
        <f t="shared" si="0"/>
        <v>13.110434626896222</v>
      </c>
      <c r="G15" s="1"/>
      <c r="H15" s="1"/>
      <c r="I15" s="1"/>
    </row>
    <row r="16" spans="1:12" x14ac:dyDescent="0.25">
      <c r="A16" s="12" t="s">
        <v>35</v>
      </c>
      <c r="B16" s="45">
        <v>1051</v>
      </c>
      <c r="C16" s="45">
        <v>0</v>
      </c>
      <c r="D16" s="45">
        <v>4612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43237</v>
      </c>
      <c r="C18" s="45">
        <v>45634</v>
      </c>
      <c r="D18" s="45">
        <v>356067</v>
      </c>
      <c r="E18" s="45">
        <v>373466</v>
      </c>
      <c r="F18" s="14">
        <f t="shared" si="0"/>
        <v>4.8864399115896759</v>
      </c>
      <c r="G18" s="1"/>
      <c r="H18" s="1"/>
      <c r="I18" s="1"/>
    </row>
    <row r="19" spans="1:9" x14ac:dyDescent="0.25">
      <c r="A19" s="9" t="s">
        <v>37</v>
      </c>
      <c r="B19" s="44">
        <v>277</v>
      </c>
      <c r="C19" s="44">
        <v>1101</v>
      </c>
      <c r="D19" s="44">
        <v>2829</v>
      </c>
      <c r="E19" s="44">
        <v>4733</v>
      </c>
      <c r="F19" s="11">
        <f t="shared" si="0"/>
        <v>67.3029338989042</v>
      </c>
      <c r="G19" s="1"/>
      <c r="H19" s="1"/>
      <c r="I19" s="1"/>
    </row>
    <row r="20" spans="1:9" x14ac:dyDescent="0.25">
      <c r="A20" s="12" t="s">
        <v>170</v>
      </c>
      <c r="B20" s="45">
        <v>4476</v>
      </c>
      <c r="C20" s="45">
        <v>5535</v>
      </c>
      <c r="D20" s="45">
        <v>33529</v>
      </c>
      <c r="E20" s="45">
        <v>32678</v>
      </c>
      <c r="F20" s="14">
        <f t="shared" si="0"/>
        <v>-2.5381013451042378</v>
      </c>
      <c r="G20" s="1"/>
      <c r="H20" s="1"/>
      <c r="I20" s="1"/>
    </row>
    <row r="21" spans="1:9" x14ac:dyDescent="0.25">
      <c r="A21" s="9" t="s">
        <v>38</v>
      </c>
      <c r="B21" s="44">
        <v>12848</v>
      </c>
      <c r="C21" s="44">
        <v>8650</v>
      </c>
      <c r="D21" s="44">
        <v>89567</v>
      </c>
      <c r="E21" s="44">
        <v>87375</v>
      </c>
      <c r="F21" s="11">
        <f t="shared" si="0"/>
        <v>-2.4473299317829174</v>
      </c>
      <c r="G21" s="1"/>
      <c r="H21" s="1"/>
      <c r="I21" s="1"/>
    </row>
    <row r="22" spans="1:9" x14ac:dyDescent="0.25">
      <c r="A22" s="12" t="s">
        <v>59</v>
      </c>
      <c r="B22" s="45">
        <v>187021</v>
      </c>
      <c r="C22" s="45">
        <v>197491</v>
      </c>
      <c r="D22" s="45">
        <v>1586971</v>
      </c>
      <c r="E22" s="45">
        <v>1519469</v>
      </c>
      <c r="F22" s="14">
        <f t="shared" si="0"/>
        <v>-4.2535118789190278</v>
      </c>
      <c r="G22" s="1"/>
      <c r="H22" s="1"/>
      <c r="I22" s="1"/>
    </row>
    <row r="23" spans="1:9" x14ac:dyDescent="0.25">
      <c r="A23" s="9" t="s">
        <v>171</v>
      </c>
      <c r="B23" s="44">
        <v>3066</v>
      </c>
      <c r="C23" s="44">
        <v>3113</v>
      </c>
      <c r="D23" s="44">
        <v>19054</v>
      </c>
      <c r="E23" s="44">
        <v>30435</v>
      </c>
      <c r="F23" s="11">
        <f t="shared" si="0"/>
        <v>59.730240369476235</v>
      </c>
      <c r="G23" s="1"/>
      <c r="H23" s="1"/>
      <c r="I23" s="1"/>
    </row>
    <row r="24" spans="1:9" x14ac:dyDescent="0.25">
      <c r="A24" s="12" t="s">
        <v>173</v>
      </c>
      <c r="B24" s="45">
        <v>2169</v>
      </c>
      <c r="C24" s="45">
        <v>663</v>
      </c>
      <c r="D24" s="45">
        <v>9251</v>
      </c>
      <c r="E24" s="45">
        <v>6970</v>
      </c>
      <c r="F24" s="14">
        <f t="shared" si="0"/>
        <v>-24.65679386012323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3526</v>
      </c>
      <c r="C26" s="45">
        <v>0</v>
      </c>
      <c r="D26" s="45">
        <v>17743</v>
      </c>
      <c r="E26" s="45">
        <v>12720</v>
      </c>
      <c r="F26" s="14">
        <f t="shared" si="0"/>
        <v>-28.309755960096936</v>
      </c>
      <c r="G26" s="1"/>
      <c r="H26" s="1"/>
      <c r="I26" s="1"/>
    </row>
    <row r="27" spans="1:9" x14ac:dyDescent="0.25">
      <c r="A27" s="9" t="s">
        <v>41</v>
      </c>
      <c r="B27" s="44">
        <v>469</v>
      </c>
      <c r="C27" s="44">
        <v>227</v>
      </c>
      <c r="D27" s="44">
        <v>5055</v>
      </c>
      <c r="E27" s="44">
        <v>4731</v>
      </c>
      <c r="F27" s="11">
        <f t="shared" si="0"/>
        <v>-6.4094955489614307</v>
      </c>
      <c r="G27" s="1"/>
      <c r="H27" s="1"/>
      <c r="I27" s="1"/>
    </row>
    <row r="28" spans="1:9" x14ac:dyDescent="0.25">
      <c r="A28" s="12" t="s">
        <v>42</v>
      </c>
      <c r="B28" s="45">
        <v>44829</v>
      </c>
      <c r="C28" s="45">
        <v>39980</v>
      </c>
      <c r="D28" s="45">
        <v>340174</v>
      </c>
      <c r="E28" s="45">
        <v>363737</v>
      </c>
      <c r="F28" s="14">
        <f t="shared" si="0"/>
        <v>6.9267492518534652</v>
      </c>
      <c r="G28" s="1"/>
      <c r="H28" s="1"/>
      <c r="I28" s="1"/>
    </row>
    <row r="29" spans="1:9" x14ac:dyDescent="0.25">
      <c r="A29" s="9" t="s">
        <v>43</v>
      </c>
      <c r="B29" s="44">
        <v>481</v>
      </c>
      <c r="C29" s="44">
        <v>579</v>
      </c>
      <c r="D29" s="44">
        <v>4808</v>
      </c>
      <c r="E29" s="44">
        <v>3974</v>
      </c>
      <c r="F29" s="11">
        <f t="shared" si="0"/>
        <v>-17.346089850249584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1482</v>
      </c>
      <c r="C31" s="44">
        <v>1110</v>
      </c>
      <c r="D31" s="44">
        <v>8814</v>
      </c>
      <c r="E31" s="44">
        <v>10519</v>
      </c>
      <c r="F31" s="11">
        <f t="shared" si="0"/>
        <v>19.344225096437484</v>
      </c>
      <c r="G31" s="1"/>
      <c r="H31" s="1"/>
      <c r="I31" s="1"/>
    </row>
    <row r="32" spans="1:9" x14ac:dyDescent="0.25">
      <c r="A32" s="12" t="s">
        <v>46</v>
      </c>
      <c r="B32" s="45">
        <v>35429</v>
      </c>
      <c r="C32" s="45">
        <v>20951</v>
      </c>
      <c r="D32" s="45">
        <v>268839</v>
      </c>
      <c r="E32" s="45">
        <v>149165</v>
      </c>
      <c r="F32" s="14">
        <f t="shared" si="0"/>
        <v>-44.515118714174655</v>
      </c>
      <c r="G32" s="1"/>
      <c r="H32" s="1"/>
      <c r="I32" s="1"/>
    </row>
    <row r="33" spans="1:9" x14ac:dyDescent="0.25">
      <c r="A33" s="9" t="s">
        <v>47</v>
      </c>
      <c r="B33" s="44">
        <v>4920</v>
      </c>
      <c r="C33" s="44">
        <v>7153</v>
      </c>
      <c r="D33" s="44">
        <v>50924</v>
      </c>
      <c r="E33" s="44">
        <v>53242</v>
      </c>
      <c r="F33" s="11">
        <f t="shared" si="0"/>
        <v>4.5518812347812485</v>
      </c>
      <c r="G33" s="1"/>
      <c r="H33" s="1"/>
      <c r="I33" s="1"/>
    </row>
    <row r="34" spans="1:9" x14ac:dyDescent="0.25">
      <c r="A34" s="12" t="s">
        <v>172</v>
      </c>
      <c r="B34" s="45">
        <v>25</v>
      </c>
      <c r="C34" s="45">
        <v>49</v>
      </c>
      <c r="D34" s="45">
        <v>512</v>
      </c>
      <c r="E34" s="45">
        <v>270</v>
      </c>
      <c r="F34" s="14">
        <f t="shared" si="0"/>
        <v>-47.265625</v>
      </c>
      <c r="G34" s="1"/>
      <c r="H34" s="1"/>
      <c r="I34" s="1"/>
    </row>
    <row r="35" spans="1:9" x14ac:dyDescent="0.25">
      <c r="A35" s="15" t="s">
        <v>48</v>
      </c>
      <c r="B35" s="16">
        <f>SUM(B7:B34)</f>
        <v>743979</v>
      </c>
      <c r="C35" s="16">
        <f t="shared" ref="C35:E35" si="1">SUM(C7:C34)</f>
        <v>670661</v>
      </c>
      <c r="D35" s="16">
        <f t="shared" si="1"/>
        <v>5619289</v>
      </c>
      <c r="E35" s="16">
        <f t="shared" si="1"/>
        <v>5097518</v>
      </c>
      <c r="F35" s="17">
        <f t="shared" ref="F35" si="2">((E35*100)/D35)-100</f>
        <v>-9.28535620787612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21132</v>
      </c>
      <c r="C39" s="51">
        <f t="shared" si="4"/>
        <v>18214</v>
      </c>
      <c r="D39" s="51">
        <f>_xlfn.RANK.EQ(B39,$B$39:$B$66)+COUNTIF($B$39:$B$66,B39)-1</f>
        <v>13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1771738</v>
      </c>
      <c r="G39" s="50">
        <f>LOOKUP(E39,$A$39:$A$66,$C$39:$C$66)</f>
        <v>2160010</v>
      </c>
    </row>
    <row r="40" spans="1:9" x14ac:dyDescent="0.25">
      <c r="A40" s="50" t="str">
        <f t="shared" si="5"/>
        <v>ALICANTE</v>
      </c>
      <c r="B40" s="51">
        <f t="shared" si="3"/>
        <v>2250</v>
      </c>
      <c r="C40" s="51">
        <f t="shared" si="4"/>
        <v>2814</v>
      </c>
      <c r="D40" s="51">
        <f t="shared" ref="D40:D66" si="7">_xlfn.RANK.EQ(B40,$B$39:$B$66)+COUNTIF($B$39:$B$66,B40)-1</f>
        <v>23</v>
      </c>
      <c r="E40" s="50" t="str">
        <f t="shared" si="6"/>
        <v>LAS PALMAS</v>
      </c>
      <c r="F40" s="50">
        <f t="shared" ref="F40:F66" si="8">LOOKUP(E40,$A$39:$A$66,$B$39:$B$66)</f>
        <v>1519469</v>
      </c>
      <c r="G40" s="50">
        <f t="shared" ref="G40:G66" si="9">LOOKUP(E40,$A$39:$A$66,$C$39:$C$66)</f>
        <v>1586971</v>
      </c>
    </row>
    <row r="41" spans="1:9" x14ac:dyDescent="0.25">
      <c r="A41" s="50" t="str">
        <f t="shared" si="5"/>
        <v>ALMERÍA</v>
      </c>
      <c r="B41" s="51">
        <f t="shared" si="3"/>
        <v>26819</v>
      </c>
      <c r="C41" s="51">
        <f t="shared" si="4"/>
        <v>19906</v>
      </c>
      <c r="D41" s="51">
        <f t="shared" si="7"/>
        <v>12</v>
      </c>
      <c r="E41" s="50" t="str">
        <f t="shared" si="6"/>
        <v>BARCELONA</v>
      </c>
      <c r="F41" s="50">
        <f t="shared" si="8"/>
        <v>554928</v>
      </c>
      <c r="G41" s="50">
        <f t="shared" si="9"/>
        <v>558714</v>
      </c>
    </row>
    <row r="42" spans="1:9" x14ac:dyDescent="0.25">
      <c r="A42" s="50" t="str">
        <f t="shared" si="5"/>
        <v>AVILÉS</v>
      </c>
      <c r="B42" s="51">
        <f t="shared" si="3"/>
        <v>6456</v>
      </c>
      <c r="C42" s="51">
        <f t="shared" si="4"/>
        <v>7676</v>
      </c>
      <c r="D42" s="51">
        <f t="shared" si="7"/>
        <v>18</v>
      </c>
      <c r="E42" s="50" t="str">
        <f t="shared" si="6"/>
        <v>CEUTA</v>
      </c>
      <c r="F42" s="50">
        <f t="shared" si="8"/>
        <v>373466</v>
      </c>
      <c r="G42" s="50">
        <f t="shared" si="9"/>
        <v>356067</v>
      </c>
    </row>
    <row r="43" spans="1:9" x14ac:dyDescent="0.25">
      <c r="A43" s="50" t="str">
        <f t="shared" si="5"/>
        <v>BAHÍA DE ALGECIRAS</v>
      </c>
      <c r="B43" s="51">
        <f t="shared" si="3"/>
        <v>1771738</v>
      </c>
      <c r="C43" s="51">
        <f t="shared" si="4"/>
        <v>2160010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363737</v>
      </c>
      <c r="G43" s="50">
        <f t="shared" si="9"/>
        <v>340174</v>
      </c>
    </row>
    <row r="44" spans="1:9" x14ac:dyDescent="0.25">
      <c r="A44" s="50" t="str">
        <f t="shared" si="5"/>
        <v>BAHÍA DE CÁDIZ</v>
      </c>
      <c r="B44" s="51">
        <f t="shared" si="3"/>
        <v>12883</v>
      </c>
      <c r="C44" s="51">
        <f t="shared" si="4"/>
        <v>10348</v>
      </c>
      <c r="D44" s="51">
        <f t="shared" si="7"/>
        <v>14</v>
      </c>
      <c r="E44" s="50" t="str">
        <f t="shared" si="6"/>
        <v>VALENCIA</v>
      </c>
      <c r="F44" s="50">
        <f t="shared" si="8"/>
        <v>149165</v>
      </c>
      <c r="G44" s="50">
        <f t="shared" si="9"/>
        <v>268839</v>
      </c>
    </row>
    <row r="45" spans="1:9" x14ac:dyDescent="0.25">
      <c r="A45" s="50" t="str">
        <f t="shared" si="5"/>
        <v>BALEARES</v>
      </c>
      <c r="B45" s="51">
        <f t="shared" si="3"/>
        <v>3612</v>
      </c>
      <c r="C45" s="51">
        <f t="shared" si="4"/>
        <v>3767</v>
      </c>
      <c r="D45" s="51">
        <f t="shared" si="7"/>
        <v>22</v>
      </c>
      <c r="E45" s="50" t="str">
        <f t="shared" si="6"/>
        <v>HUELVA</v>
      </c>
      <c r="F45" s="50">
        <f t="shared" si="8"/>
        <v>87375</v>
      </c>
      <c r="G45" s="50">
        <f t="shared" si="9"/>
        <v>89567</v>
      </c>
    </row>
    <row r="46" spans="1:9" x14ac:dyDescent="0.25">
      <c r="A46" s="50" t="str">
        <f t="shared" si="5"/>
        <v>BARCELONA</v>
      </c>
      <c r="B46" s="51">
        <f t="shared" si="3"/>
        <v>554928</v>
      </c>
      <c r="C46" s="51">
        <f t="shared" si="4"/>
        <v>558714</v>
      </c>
      <c r="D46" s="51">
        <f t="shared" si="7"/>
        <v>3</v>
      </c>
      <c r="E46" s="50" t="str">
        <f t="shared" si="6"/>
        <v>VIGO</v>
      </c>
      <c r="F46" s="50">
        <f t="shared" si="8"/>
        <v>53242</v>
      </c>
      <c r="G46" s="50">
        <f t="shared" si="9"/>
        <v>50924</v>
      </c>
    </row>
    <row r="47" spans="1:9" x14ac:dyDescent="0.25">
      <c r="A47" s="50" t="str">
        <f t="shared" si="5"/>
        <v>BILBAO</v>
      </c>
      <c r="B47" s="51">
        <f t="shared" si="3"/>
        <v>44216</v>
      </c>
      <c r="C47" s="51">
        <f t="shared" si="4"/>
        <v>39091</v>
      </c>
      <c r="D47" s="51">
        <f t="shared" si="7"/>
        <v>9</v>
      </c>
      <c r="E47" s="50" t="str">
        <f t="shared" si="6"/>
        <v>BILBAO</v>
      </c>
      <c r="F47" s="50">
        <f t="shared" si="8"/>
        <v>44216</v>
      </c>
      <c r="G47" s="50">
        <f t="shared" si="9"/>
        <v>39091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4612</v>
      </c>
      <c r="D48" s="51">
        <f t="shared" si="7"/>
        <v>28</v>
      </c>
      <c r="E48" s="50" t="str">
        <f t="shared" si="6"/>
        <v>GIJÓN</v>
      </c>
      <c r="F48" s="50">
        <f t="shared" si="8"/>
        <v>32678</v>
      </c>
      <c r="G48" s="50">
        <f t="shared" si="9"/>
        <v>33529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MÁLAGA</v>
      </c>
      <c r="F49" s="50">
        <f t="shared" si="8"/>
        <v>30435</v>
      </c>
      <c r="G49" s="50">
        <f t="shared" si="9"/>
        <v>19054</v>
      </c>
    </row>
    <row r="50" spans="1:7" x14ac:dyDescent="0.25">
      <c r="A50" s="50" t="str">
        <f t="shared" si="5"/>
        <v>CEUTA</v>
      </c>
      <c r="B50" s="51">
        <f t="shared" si="3"/>
        <v>373466</v>
      </c>
      <c r="C50" s="51">
        <f t="shared" si="4"/>
        <v>356067</v>
      </c>
      <c r="D50" s="51">
        <f t="shared" si="7"/>
        <v>4</v>
      </c>
      <c r="E50" s="50" t="str">
        <f t="shared" si="6"/>
        <v>ALMERÍA</v>
      </c>
      <c r="F50" s="50">
        <f t="shared" si="8"/>
        <v>26819</v>
      </c>
      <c r="G50" s="50">
        <f t="shared" si="9"/>
        <v>19906</v>
      </c>
    </row>
    <row r="51" spans="1:7" x14ac:dyDescent="0.25">
      <c r="A51" s="50" t="str">
        <f t="shared" si="5"/>
        <v>FERROL-SAN CIBRAO</v>
      </c>
      <c r="B51" s="51">
        <f t="shared" si="3"/>
        <v>4733</v>
      </c>
      <c r="C51" s="51">
        <f t="shared" si="4"/>
        <v>2829</v>
      </c>
      <c r="D51" s="51">
        <f t="shared" si="7"/>
        <v>19</v>
      </c>
      <c r="E51" s="50" t="str">
        <f t="shared" si="6"/>
        <v>A CORUÑA</v>
      </c>
      <c r="F51" s="50">
        <f t="shared" si="8"/>
        <v>21132</v>
      </c>
      <c r="G51" s="50">
        <f t="shared" si="9"/>
        <v>18214</v>
      </c>
    </row>
    <row r="52" spans="1:7" x14ac:dyDescent="0.25">
      <c r="A52" s="50" t="str">
        <f t="shared" si="5"/>
        <v>GIJÓN</v>
      </c>
      <c r="B52" s="51">
        <f t="shared" si="3"/>
        <v>32678</v>
      </c>
      <c r="C52" s="51">
        <f t="shared" si="4"/>
        <v>33529</v>
      </c>
      <c r="D52" s="51">
        <f t="shared" si="7"/>
        <v>10</v>
      </c>
      <c r="E52" s="50" t="str">
        <f t="shared" si="6"/>
        <v>BAHÍA DE CÁDIZ</v>
      </c>
      <c r="F52" s="50">
        <f t="shared" si="8"/>
        <v>12883</v>
      </c>
      <c r="G52" s="50">
        <f t="shared" si="9"/>
        <v>10348</v>
      </c>
    </row>
    <row r="53" spans="1:7" x14ac:dyDescent="0.25">
      <c r="A53" s="50" t="str">
        <f t="shared" si="5"/>
        <v>HUELVA</v>
      </c>
      <c r="B53" s="51">
        <f t="shared" si="3"/>
        <v>87375</v>
      </c>
      <c r="C53" s="51">
        <f t="shared" si="4"/>
        <v>89567</v>
      </c>
      <c r="D53" s="51">
        <f t="shared" si="7"/>
        <v>7</v>
      </c>
      <c r="E53" s="50" t="str">
        <f t="shared" si="6"/>
        <v>MOTRIL</v>
      </c>
      <c r="F53" s="50">
        <f t="shared" si="8"/>
        <v>12720</v>
      </c>
      <c r="G53" s="50">
        <f t="shared" si="9"/>
        <v>17743</v>
      </c>
    </row>
    <row r="54" spans="1:7" x14ac:dyDescent="0.25">
      <c r="A54" s="50" t="str">
        <f t="shared" si="5"/>
        <v>LAS PALMAS</v>
      </c>
      <c r="B54" s="51">
        <f t="shared" si="3"/>
        <v>1519469</v>
      </c>
      <c r="C54" s="51">
        <f t="shared" si="4"/>
        <v>1586971</v>
      </c>
      <c r="D54" s="51">
        <f t="shared" si="7"/>
        <v>2</v>
      </c>
      <c r="E54" s="50" t="str">
        <f t="shared" si="6"/>
        <v>TARRAGONA</v>
      </c>
      <c r="F54" s="50">
        <f t="shared" si="8"/>
        <v>10519</v>
      </c>
      <c r="G54" s="50">
        <f t="shared" si="9"/>
        <v>8814</v>
      </c>
    </row>
    <row r="55" spans="1:7" x14ac:dyDescent="0.25">
      <c r="A55" s="50" t="str">
        <f t="shared" si="5"/>
        <v>MÁLAGA</v>
      </c>
      <c r="B55" s="51">
        <f t="shared" si="3"/>
        <v>30435</v>
      </c>
      <c r="C55" s="51">
        <f t="shared" si="4"/>
        <v>19054</v>
      </c>
      <c r="D55" s="51">
        <f t="shared" si="7"/>
        <v>11</v>
      </c>
      <c r="E55" s="50" t="str">
        <f t="shared" si="6"/>
        <v>MARÍN Y RÍA DE PONTEVEDRA</v>
      </c>
      <c r="F55" s="50">
        <f t="shared" si="8"/>
        <v>6970</v>
      </c>
      <c r="G55" s="50">
        <f t="shared" si="9"/>
        <v>9251</v>
      </c>
    </row>
    <row r="56" spans="1:7" x14ac:dyDescent="0.25">
      <c r="A56" s="50" t="str">
        <f t="shared" si="5"/>
        <v>MARÍN Y RÍA DE PONTEVEDRA</v>
      </c>
      <c r="B56" s="51">
        <f t="shared" si="3"/>
        <v>6970</v>
      </c>
      <c r="C56" s="51">
        <f t="shared" si="4"/>
        <v>9251</v>
      </c>
      <c r="D56" s="51">
        <f t="shared" si="7"/>
        <v>17</v>
      </c>
      <c r="E56" s="50" t="str">
        <f t="shared" si="6"/>
        <v>AVILÉS</v>
      </c>
      <c r="F56" s="50">
        <f t="shared" si="8"/>
        <v>6456</v>
      </c>
      <c r="G56" s="50">
        <f t="shared" si="9"/>
        <v>7676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FERROL-SAN CIBRAO</v>
      </c>
      <c r="F57" s="50">
        <f t="shared" si="8"/>
        <v>4733</v>
      </c>
      <c r="G57" s="50">
        <f t="shared" si="9"/>
        <v>2829</v>
      </c>
    </row>
    <row r="58" spans="1:7" x14ac:dyDescent="0.25">
      <c r="A58" s="50" t="str">
        <f t="shared" si="5"/>
        <v>MOTRIL</v>
      </c>
      <c r="B58" s="51">
        <f t="shared" si="3"/>
        <v>12720</v>
      </c>
      <c r="C58" s="51">
        <f t="shared" si="4"/>
        <v>17743</v>
      </c>
      <c r="D58" s="51">
        <f t="shared" si="7"/>
        <v>15</v>
      </c>
      <c r="E58" s="50" t="str">
        <f t="shared" si="6"/>
        <v>PASAIA</v>
      </c>
      <c r="F58" s="50">
        <f t="shared" si="8"/>
        <v>4731</v>
      </c>
      <c r="G58" s="50">
        <f t="shared" si="9"/>
        <v>5055</v>
      </c>
    </row>
    <row r="59" spans="1:7" x14ac:dyDescent="0.25">
      <c r="A59" s="50" t="str">
        <f t="shared" si="5"/>
        <v>PASAIA</v>
      </c>
      <c r="B59" s="51">
        <f t="shared" si="3"/>
        <v>4731</v>
      </c>
      <c r="C59" s="51">
        <f t="shared" si="4"/>
        <v>5055</v>
      </c>
      <c r="D59" s="51">
        <f t="shared" si="7"/>
        <v>20</v>
      </c>
      <c r="E59" s="50" t="str">
        <f t="shared" si="6"/>
        <v>SANTANDER</v>
      </c>
      <c r="F59" s="50">
        <f t="shared" si="8"/>
        <v>3974</v>
      </c>
      <c r="G59" s="50">
        <f t="shared" si="9"/>
        <v>4808</v>
      </c>
    </row>
    <row r="60" spans="1:7" x14ac:dyDescent="0.25">
      <c r="A60" s="50" t="str">
        <f t="shared" si="5"/>
        <v>SANTA CRUZ DE TENERIFE</v>
      </c>
      <c r="B60" s="51">
        <f t="shared" si="3"/>
        <v>363737</v>
      </c>
      <c r="C60" s="51">
        <f t="shared" si="4"/>
        <v>340174</v>
      </c>
      <c r="D60" s="51">
        <f t="shared" si="7"/>
        <v>5</v>
      </c>
      <c r="E60" s="50" t="str">
        <f t="shared" si="6"/>
        <v>BALEARES</v>
      </c>
      <c r="F60" s="50">
        <f t="shared" si="8"/>
        <v>3612</v>
      </c>
      <c r="G60" s="50">
        <f t="shared" si="9"/>
        <v>3767</v>
      </c>
    </row>
    <row r="61" spans="1:7" x14ac:dyDescent="0.25">
      <c r="A61" s="50" t="str">
        <f t="shared" si="5"/>
        <v>SANTANDER</v>
      </c>
      <c r="B61" s="51">
        <f t="shared" si="3"/>
        <v>3974</v>
      </c>
      <c r="C61" s="51">
        <f t="shared" si="4"/>
        <v>4808</v>
      </c>
      <c r="D61" s="51">
        <f t="shared" si="7"/>
        <v>21</v>
      </c>
      <c r="E61" s="50" t="str">
        <f t="shared" si="6"/>
        <v>ALICANTE</v>
      </c>
      <c r="F61" s="50">
        <f t="shared" si="8"/>
        <v>2250</v>
      </c>
      <c r="G61" s="50">
        <f t="shared" si="9"/>
        <v>2814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VILAGARCÍA</v>
      </c>
      <c r="F62" s="50">
        <f t="shared" si="8"/>
        <v>270</v>
      </c>
      <c r="G62" s="50">
        <f t="shared" si="9"/>
        <v>512</v>
      </c>
    </row>
    <row r="63" spans="1:7" x14ac:dyDescent="0.25">
      <c r="A63" s="50" t="str">
        <f t="shared" si="5"/>
        <v>TARRAGONA</v>
      </c>
      <c r="B63" s="51">
        <f t="shared" si="3"/>
        <v>10519</v>
      </c>
      <c r="C63" s="51">
        <f t="shared" si="4"/>
        <v>8814</v>
      </c>
      <c r="D63" s="51">
        <f t="shared" si="7"/>
        <v>16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149165</v>
      </c>
      <c r="C64" s="51">
        <f t="shared" si="4"/>
        <v>268839</v>
      </c>
      <c r="D64" s="51">
        <f t="shared" si="7"/>
        <v>6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53242</v>
      </c>
      <c r="C65" s="51">
        <f t="shared" si="4"/>
        <v>50924</v>
      </c>
      <c r="D65" s="51">
        <f t="shared" si="7"/>
        <v>8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270</v>
      </c>
      <c r="C66" s="51">
        <f t="shared" si="4"/>
        <v>512</v>
      </c>
      <c r="D66" s="51">
        <f t="shared" si="7"/>
        <v>24</v>
      </c>
      <c r="E66" s="50" t="str">
        <f t="shared" si="6"/>
        <v>CARTAGENA</v>
      </c>
      <c r="F66" s="50">
        <f t="shared" si="8"/>
        <v>0</v>
      </c>
      <c r="G66" s="50">
        <f t="shared" si="9"/>
        <v>4612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>
      <selection activeCell="E27" sqref="E2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24476</v>
      </c>
      <c r="C7" s="44">
        <v>27107</v>
      </c>
      <c r="D7" s="44">
        <v>182280</v>
      </c>
      <c r="E7" s="44">
        <v>193449</v>
      </c>
      <c r="F7" s="11">
        <f>((E7*100)/D7)-100</f>
        <v>6.1273864384463508</v>
      </c>
      <c r="G7" s="1"/>
      <c r="H7" s="1"/>
      <c r="I7" s="1"/>
    </row>
    <row r="8" spans="1:12" x14ac:dyDescent="0.25">
      <c r="A8" s="12" t="s">
        <v>31</v>
      </c>
      <c r="B8" s="45">
        <v>0</v>
      </c>
      <c r="C8" s="45">
        <v>28</v>
      </c>
      <c r="D8" s="45">
        <v>0</v>
      </c>
      <c r="E8" s="45">
        <v>28</v>
      </c>
      <c r="F8" s="14"/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0</v>
      </c>
      <c r="F9" s="11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256308</v>
      </c>
      <c r="C11" s="44">
        <v>275466</v>
      </c>
      <c r="D11" s="44">
        <v>2087001</v>
      </c>
      <c r="E11" s="44">
        <v>1778614</v>
      </c>
      <c r="F11" s="11">
        <f t="shared" ref="F11:F31" si="0">((E11*100)/D11)-100</f>
        <v>-14.776562157852339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164</v>
      </c>
      <c r="D13" s="44">
        <v>247</v>
      </c>
      <c r="E13" s="44">
        <v>511</v>
      </c>
      <c r="F13" s="11">
        <f t="shared" si="0"/>
        <v>106.88259109311741</v>
      </c>
      <c r="G13" s="1"/>
      <c r="H13" s="1"/>
      <c r="I13" s="1"/>
    </row>
    <row r="14" spans="1:12" x14ac:dyDescent="0.25">
      <c r="A14" s="12" t="s">
        <v>33</v>
      </c>
      <c r="B14" s="45">
        <v>0</v>
      </c>
      <c r="C14" s="45">
        <v>0</v>
      </c>
      <c r="D14" s="45">
        <v>0</v>
      </c>
      <c r="E14" s="45">
        <v>0</v>
      </c>
      <c r="F14" s="14"/>
      <c r="G14" s="1"/>
      <c r="H14" s="1"/>
      <c r="I14" s="1"/>
    </row>
    <row r="15" spans="1:12" x14ac:dyDescent="0.25">
      <c r="A15" s="9" t="s">
        <v>34</v>
      </c>
      <c r="B15" s="44">
        <v>8654</v>
      </c>
      <c r="C15" s="44">
        <v>0</v>
      </c>
      <c r="D15" s="44">
        <v>8654</v>
      </c>
      <c r="E15" s="44">
        <v>0</v>
      </c>
      <c r="F15" s="11">
        <f t="shared" si="0"/>
        <v>-100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4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173</v>
      </c>
      <c r="E19" s="44">
        <v>2260</v>
      </c>
      <c r="F19" s="11">
        <f t="shared" si="0"/>
        <v>1206.3583815028901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8</v>
      </c>
      <c r="D20" s="45">
        <v>0</v>
      </c>
      <c r="E20" s="45">
        <v>8</v>
      </c>
      <c r="F20" s="14"/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20568</v>
      </c>
      <c r="E21" s="44">
        <v>5616</v>
      </c>
      <c r="F21" s="11">
        <f t="shared" si="0"/>
        <v>-72.69544924154026</v>
      </c>
      <c r="G21" s="1"/>
      <c r="H21" s="1"/>
      <c r="I21" s="1"/>
    </row>
    <row r="22" spans="1:9" x14ac:dyDescent="0.25">
      <c r="A22" s="12" t="s">
        <v>59</v>
      </c>
      <c r="B22" s="45">
        <v>0</v>
      </c>
      <c r="C22" s="45">
        <v>0</v>
      </c>
      <c r="D22" s="45">
        <v>0</v>
      </c>
      <c r="E22" s="45">
        <v>25</v>
      </c>
      <c r="F22" s="14"/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0</v>
      </c>
      <c r="D23" s="44">
        <v>0</v>
      </c>
      <c r="E23" s="44">
        <v>0</v>
      </c>
      <c r="F23" s="11"/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8</v>
      </c>
      <c r="F25" s="11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25">
      <c r="A28" s="12" t="s">
        <v>42</v>
      </c>
      <c r="B28" s="45">
        <v>130</v>
      </c>
      <c r="C28" s="45">
        <v>29</v>
      </c>
      <c r="D28" s="45">
        <v>1548</v>
      </c>
      <c r="E28" s="45">
        <v>501</v>
      </c>
      <c r="F28" s="14">
        <f t="shared" si="0"/>
        <v>-67.63565891472868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1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3675</v>
      </c>
      <c r="C31" s="44">
        <v>0</v>
      </c>
      <c r="D31" s="44">
        <v>3675</v>
      </c>
      <c r="E31" s="44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45">
        <v>0</v>
      </c>
      <c r="C32" s="45">
        <v>0</v>
      </c>
      <c r="D32" s="45">
        <v>0</v>
      </c>
      <c r="E32" s="45">
        <v>0</v>
      </c>
      <c r="F32" s="14"/>
      <c r="G32" s="1"/>
      <c r="H32" s="1"/>
      <c r="I32" s="1"/>
    </row>
    <row r="33" spans="1:9" x14ac:dyDescent="0.25">
      <c r="A33" s="9" t="s">
        <v>47</v>
      </c>
      <c r="B33" s="44">
        <v>0</v>
      </c>
      <c r="C33" s="44">
        <v>764</v>
      </c>
      <c r="D33" s="44">
        <v>0</v>
      </c>
      <c r="E33" s="44">
        <v>5221</v>
      </c>
      <c r="F33" s="11"/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293243</v>
      </c>
      <c r="C35" s="16">
        <f t="shared" ref="C35:E35" si="1">SUM(C7:C34)</f>
        <v>303566</v>
      </c>
      <c r="D35" s="16">
        <f t="shared" si="1"/>
        <v>2304146</v>
      </c>
      <c r="E35" s="16">
        <f t="shared" si="1"/>
        <v>1986241</v>
      </c>
      <c r="F35" s="17">
        <f t="shared" ref="F35" si="2">((E35*100)/D35)-100</f>
        <v>-13.797085774946552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25">
      <c r="A39" s="50" t="str">
        <f t="shared" ref="A39:A66" si="5">A7</f>
        <v>A CORUÑA</v>
      </c>
      <c r="B39" s="51">
        <f t="shared" si="3"/>
        <v>193449</v>
      </c>
      <c r="C39" s="51">
        <f t="shared" si="4"/>
        <v>182280</v>
      </c>
      <c r="D39" s="51">
        <f>_xlfn.RANK.EQ(B39,$B$39:$B$66)+COUNTIF($B$39:$B$66,B39)-1</f>
        <v>2</v>
      </c>
      <c r="E39" s="50" t="str">
        <f t="shared" ref="E39:E47" si="6">INDEX($A$39:$B$66,MATCH(ROW()-38,$D$39:$D$66,0),1)</f>
        <v>BAHÍA DE ALGECIRAS</v>
      </c>
      <c r="F39" s="50">
        <f>LOOKUP(E39,$A$39:$A$66,$B$39:$B$66)</f>
        <v>1778614</v>
      </c>
      <c r="G39" s="50">
        <f>LOOKUP(E39,$A$39:$A$66,$C$39:$C$66)</f>
        <v>2087001</v>
      </c>
      <c r="H39" s="91"/>
    </row>
    <row r="40" spans="1:9" x14ac:dyDescent="0.25">
      <c r="A40" s="50" t="str">
        <f t="shared" si="5"/>
        <v>ALICANTE</v>
      </c>
      <c r="B40" s="51">
        <f t="shared" si="3"/>
        <v>28</v>
      </c>
      <c r="C40" s="51">
        <f t="shared" si="4"/>
        <v>0</v>
      </c>
      <c r="D40" s="51">
        <f t="shared" ref="D40:D66" si="7">_xlfn.RANK.EQ(B40,$B$39:$B$66)+COUNTIF($B$39:$B$66,B40)-1</f>
        <v>8</v>
      </c>
      <c r="E40" s="50" t="str">
        <f t="shared" si="6"/>
        <v>A CORUÑA</v>
      </c>
      <c r="F40" s="50">
        <f t="shared" ref="F40:F66" si="8">LOOKUP(E40,$A$39:$A$66,$B$39:$B$66)</f>
        <v>193449</v>
      </c>
      <c r="G40" s="50">
        <f t="shared" ref="G40:G66" si="9">LOOKUP(E40,$A$39:$A$66,$C$39:$C$66)</f>
        <v>182280</v>
      </c>
      <c r="H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HUELVA</v>
      </c>
      <c r="F41" s="50">
        <f t="shared" si="8"/>
        <v>5616</v>
      </c>
      <c r="G41" s="50">
        <f t="shared" si="9"/>
        <v>20568</v>
      </c>
      <c r="H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5221</v>
      </c>
      <c r="G42" s="50">
        <f t="shared" si="9"/>
        <v>0</v>
      </c>
      <c r="H42" s="91"/>
    </row>
    <row r="43" spans="1:9" x14ac:dyDescent="0.25">
      <c r="A43" s="50" t="str">
        <f t="shared" si="5"/>
        <v>BAHÍA DE ALGECIRAS</v>
      </c>
      <c r="B43" s="51">
        <f t="shared" si="3"/>
        <v>1778614</v>
      </c>
      <c r="C43" s="51">
        <f t="shared" si="4"/>
        <v>2087001</v>
      </c>
      <c r="D43" s="51">
        <f t="shared" si="7"/>
        <v>1</v>
      </c>
      <c r="E43" s="50" t="str">
        <f t="shared" si="6"/>
        <v>FERROL-SAN CIBRAO</v>
      </c>
      <c r="F43" s="50">
        <f t="shared" si="8"/>
        <v>2260</v>
      </c>
      <c r="G43" s="50">
        <f t="shared" si="9"/>
        <v>173</v>
      </c>
      <c r="H43" s="91"/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str">
        <f t="shared" si="6"/>
        <v>BALEARES</v>
      </c>
      <c r="F44" s="50">
        <f t="shared" si="8"/>
        <v>511</v>
      </c>
      <c r="G44" s="50">
        <f t="shared" si="9"/>
        <v>247</v>
      </c>
      <c r="H44" s="91"/>
    </row>
    <row r="45" spans="1:9" x14ac:dyDescent="0.25">
      <c r="A45" s="50" t="str">
        <f t="shared" si="5"/>
        <v>BALEARES</v>
      </c>
      <c r="B45" s="51">
        <f t="shared" si="3"/>
        <v>511</v>
      </c>
      <c r="C45" s="51">
        <f t="shared" si="4"/>
        <v>247</v>
      </c>
      <c r="D45" s="51">
        <f t="shared" si="7"/>
        <v>6</v>
      </c>
      <c r="E45" s="50" t="str">
        <f t="shared" si="6"/>
        <v>SANTA CRUZ DE TENERIFE</v>
      </c>
      <c r="F45" s="50">
        <f t="shared" si="8"/>
        <v>501</v>
      </c>
      <c r="G45" s="50">
        <f t="shared" si="9"/>
        <v>1548</v>
      </c>
      <c r="H45" s="91"/>
    </row>
    <row r="46" spans="1:9" x14ac:dyDescent="0.25">
      <c r="A46" s="50" t="str">
        <f t="shared" si="5"/>
        <v>BARCELONA</v>
      </c>
      <c r="B46" s="51">
        <f t="shared" si="3"/>
        <v>0</v>
      </c>
      <c r="C46" s="51">
        <f t="shared" si="4"/>
        <v>0</v>
      </c>
      <c r="D46" s="51">
        <f t="shared" si="7"/>
        <v>28</v>
      </c>
      <c r="E46" s="50" t="str">
        <f t="shared" si="6"/>
        <v>ALICANTE</v>
      </c>
      <c r="F46" s="50">
        <f t="shared" si="8"/>
        <v>28</v>
      </c>
      <c r="G46" s="50">
        <f t="shared" si="9"/>
        <v>0</v>
      </c>
      <c r="H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8654</v>
      </c>
      <c r="D47" s="51">
        <f t="shared" si="7"/>
        <v>28</v>
      </c>
      <c r="E47" s="50" t="str">
        <f t="shared" si="6"/>
        <v>LAS PALMAS</v>
      </c>
      <c r="F47" s="50">
        <f t="shared" si="8"/>
        <v>25</v>
      </c>
      <c r="G47" s="50">
        <f t="shared" si="9"/>
        <v>0</v>
      </c>
      <c r="H47" s="91"/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">
        <v>39</v>
      </c>
      <c r="F48" s="50">
        <f t="shared" si="8"/>
        <v>8</v>
      </c>
      <c r="G48" s="50">
        <f t="shared" si="9"/>
        <v>0</v>
      </c>
      <c r="H48" s="91"/>
    </row>
    <row r="49" spans="1:8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ref="E49:E66" si="10">INDEX($A$39:$B$66,MATCH(ROW()-38,$D$39:$D$66,0),1)</f>
        <v>GIJÓN</v>
      </c>
      <c r="F49" s="50">
        <f t="shared" si="8"/>
        <v>8</v>
      </c>
      <c r="G49" s="50">
        <f t="shared" si="9"/>
        <v>0</v>
      </c>
      <c r="H49" s="91"/>
    </row>
    <row r="50" spans="1:8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</row>
    <row r="51" spans="1:8" x14ac:dyDescent="0.25">
      <c r="A51" s="50" t="str">
        <f t="shared" si="5"/>
        <v>FERROL-SAN CIBRAO</v>
      </c>
      <c r="B51" s="51">
        <f t="shared" si="3"/>
        <v>2260</v>
      </c>
      <c r="C51" s="51">
        <f t="shared" si="4"/>
        <v>173</v>
      </c>
      <c r="D51" s="51">
        <f t="shared" si="7"/>
        <v>5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</row>
    <row r="52" spans="1:8" x14ac:dyDescent="0.25">
      <c r="A52" s="50" t="str">
        <f t="shared" si="5"/>
        <v>GIJÓN</v>
      </c>
      <c r="B52" s="51">
        <f t="shared" si="3"/>
        <v>8</v>
      </c>
      <c r="C52" s="51">
        <f t="shared" si="4"/>
        <v>0</v>
      </c>
      <c r="D52" s="51">
        <f t="shared" si="7"/>
        <v>11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</row>
    <row r="53" spans="1:8" x14ac:dyDescent="0.25">
      <c r="A53" s="50" t="str">
        <f t="shared" si="5"/>
        <v>HUELVA</v>
      </c>
      <c r="B53" s="51">
        <f t="shared" si="3"/>
        <v>5616</v>
      </c>
      <c r="C53" s="51">
        <f t="shared" si="4"/>
        <v>20568</v>
      </c>
      <c r="D53" s="51">
        <f t="shared" si="7"/>
        <v>3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</row>
    <row r="54" spans="1:8" x14ac:dyDescent="0.25">
      <c r="A54" s="50" t="str">
        <f t="shared" si="5"/>
        <v>LAS PALMAS</v>
      </c>
      <c r="B54" s="51">
        <f t="shared" si="3"/>
        <v>25</v>
      </c>
      <c r="C54" s="51">
        <f t="shared" si="4"/>
        <v>0</v>
      </c>
      <c r="D54" s="51">
        <f t="shared" si="7"/>
        <v>9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</row>
    <row r="55" spans="1:8" x14ac:dyDescent="0.25">
      <c r="A55" s="50" t="str">
        <f t="shared" si="5"/>
        <v>MÁLAGA</v>
      </c>
      <c r="B55" s="51">
        <f t="shared" si="3"/>
        <v>0</v>
      </c>
      <c r="C55" s="51">
        <f t="shared" si="4"/>
        <v>0</v>
      </c>
      <c r="D55" s="51">
        <f t="shared" si="7"/>
        <v>28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</row>
    <row r="56" spans="1:8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si="8"/>
        <v>#N/A</v>
      </c>
      <c r="G56" s="50" t="e">
        <f t="shared" si="9"/>
        <v>#N/A</v>
      </c>
      <c r="H56" s="91"/>
    </row>
    <row r="57" spans="1:8" x14ac:dyDescent="0.25">
      <c r="A57" s="50" t="str">
        <f t="shared" si="5"/>
        <v>MELILLA</v>
      </c>
      <c r="B57" s="51">
        <f t="shared" si="3"/>
        <v>8</v>
      </c>
      <c r="C57" s="51">
        <f t="shared" si="4"/>
        <v>0</v>
      </c>
      <c r="D57" s="51">
        <f t="shared" si="7"/>
        <v>11</v>
      </c>
      <c r="E57" s="50" t="e">
        <f t="shared" si="10"/>
        <v>#N/A</v>
      </c>
      <c r="F57" s="50" t="e">
        <f t="shared" si="8"/>
        <v>#N/A</v>
      </c>
      <c r="G57" s="50" t="e">
        <f t="shared" si="9"/>
        <v>#N/A</v>
      </c>
      <c r="H57" s="91"/>
    </row>
    <row r="58" spans="1:8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8"/>
        <v>#N/A</v>
      </c>
      <c r="G58" s="50" t="e">
        <f t="shared" si="9"/>
        <v>#N/A</v>
      </c>
      <c r="H58" s="91"/>
    </row>
    <row r="59" spans="1:8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8"/>
        <v>#N/A</v>
      </c>
      <c r="G59" s="50" t="e">
        <f t="shared" si="9"/>
        <v>#N/A</v>
      </c>
      <c r="H59" s="91"/>
    </row>
    <row r="60" spans="1:8" x14ac:dyDescent="0.25">
      <c r="A60" s="50" t="str">
        <f t="shared" si="5"/>
        <v>SANTA CRUZ DE TENERIFE</v>
      </c>
      <c r="B60" s="51">
        <f t="shared" si="3"/>
        <v>501</v>
      </c>
      <c r="C60" s="51">
        <f t="shared" si="4"/>
        <v>1548</v>
      </c>
      <c r="D60" s="51">
        <f t="shared" si="7"/>
        <v>7</v>
      </c>
      <c r="E60" s="50" t="e">
        <f t="shared" si="10"/>
        <v>#N/A</v>
      </c>
      <c r="F60" s="50" t="e">
        <f t="shared" si="8"/>
        <v>#N/A</v>
      </c>
      <c r="G60" s="50" t="e">
        <f t="shared" si="9"/>
        <v>#N/A</v>
      </c>
      <c r="H60" s="91"/>
    </row>
    <row r="61" spans="1:8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8"/>
        <v>#N/A</v>
      </c>
      <c r="G61" s="50" t="e">
        <f t="shared" si="9"/>
        <v>#N/A</v>
      </c>
      <c r="H61" s="91"/>
    </row>
    <row r="62" spans="1:8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8"/>
        <v>#N/A</v>
      </c>
      <c r="G62" s="50" t="e">
        <f t="shared" si="9"/>
        <v>#N/A</v>
      </c>
      <c r="H62" s="91"/>
    </row>
    <row r="63" spans="1:8" x14ac:dyDescent="0.25">
      <c r="A63" s="50" t="str">
        <f t="shared" si="5"/>
        <v>TARRAGONA</v>
      </c>
      <c r="B63" s="51">
        <f t="shared" si="3"/>
        <v>0</v>
      </c>
      <c r="C63" s="51">
        <f t="shared" si="4"/>
        <v>3675</v>
      </c>
      <c r="D63" s="51">
        <f t="shared" si="7"/>
        <v>28</v>
      </c>
      <c r="E63" s="50" t="e">
        <f t="shared" si="10"/>
        <v>#N/A</v>
      </c>
      <c r="F63" s="50" t="e">
        <f t="shared" si="8"/>
        <v>#N/A</v>
      </c>
      <c r="G63" s="50" t="e">
        <f t="shared" si="9"/>
        <v>#N/A</v>
      </c>
      <c r="H63" s="91"/>
    </row>
    <row r="64" spans="1:8" x14ac:dyDescent="0.25">
      <c r="A64" s="50" t="str">
        <f t="shared" si="5"/>
        <v>VALENCIA</v>
      </c>
      <c r="B64" s="51">
        <f t="shared" si="3"/>
        <v>0</v>
      </c>
      <c r="C64" s="51">
        <f t="shared" si="4"/>
        <v>0</v>
      </c>
      <c r="D64" s="51">
        <f t="shared" si="7"/>
        <v>28</v>
      </c>
      <c r="E64" s="50" t="e">
        <f t="shared" si="10"/>
        <v>#N/A</v>
      </c>
      <c r="F64" s="50" t="e">
        <f t="shared" si="8"/>
        <v>#N/A</v>
      </c>
      <c r="G64" s="50" t="e">
        <f t="shared" si="9"/>
        <v>#N/A</v>
      </c>
      <c r="H64" s="91"/>
    </row>
    <row r="65" spans="1:8" x14ac:dyDescent="0.25">
      <c r="A65" s="50" t="str">
        <f t="shared" si="5"/>
        <v>VIGO</v>
      </c>
      <c r="B65" s="51">
        <f t="shared" si="3"/>
        <v>5221</v>
      </c>
      <c r="C65" s="51">
        <f t="shared" si="4"/>
        <v>0</v>
      </c>
      <c r="D65" s="51">
        <f t="shared" si="7"/>
        <v>4</v>
      </c>
      <c r="E65" s="50" t="e">
        <f t="shared" si="10"/>
        <v>#N/A</v>
      </c>
      <c r="F65" s="50" t="e">
        <f t="shared" si="8"/>
        <v>#N/A</v>
      </c>
      <c r="G65" s="50" t="e">
        <f t="shared" si="9"/>
        <v>#N/A</v>
      </c>
      <c r="H65" s="91"/>
    </row>
    <row r="66" spans="1:8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ALMERÍA</v>
      </c>
      <c r="F66" s="50">
        <f t="shared" si="8"/>
        <v>0</v>
      </c>
      <c r="G66" s="50">
        <f t="shared" si="9"/>
        <v>0</v>
      </c>
      <c r="H66" s="91"/>
    </row>
    <row r="67" spans="1:8" x14ac:dyDescent="0.25">
      <c r="A67" s="91"/>
      <c r="B67" s="91"/>
      <c r="C67" s="91"/>
      <c r="D67" s="91"/>
      <c r="E67" s="91"/>
      <c r="F67" s="91"/>
      <c r="G67" s="91"/>
      <c r="H67" s="91"/>
    </row>
    <row r="68" spans="1:8" x14ac:dyDescent="0.25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>
      <selection activeCell="F35" sqref="F35"/>
    </sheetView>
  </sheetViews>
  <sheetFormatPr baseColWidth="10" defaultRowHeight="15" x14ac:dyDescent="0.25"/>
  <cols>
    <col min="1" max="1" width="21.28515625" bestFit="1" customWidth="1"/>
    <col min="6" max="6" width="8.140625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4">
        <v>0</v>
      </c>
      <c r="C7" s="34">
        <v>0</v>
      </c>
      <c r="D7" s="34">
        <v>7521</v>
      </c>
      <c r="E7" s="34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5">
        <v>974</v>
      </c>
      <c r="C8" s="35">
        <v>961</v>
      </c>
      <c r="D8" s="35">
        <v>44964</v>
      </c>
      <c r="E8" s="35">
        <v>26353</v>
      </c>
      <c r="F8" s="14">
        <f t="shared" ref="F8:F34" si="0">((E8*100)/D8)-100</f>
        <v>-41.390890490169916</v>
      </c>
      <c r="G8" s="1"/>
      <c r="H8" s="1"/>
      <c r="I8" s="1"/>
    </row>
    <row r="9" spans="1:12" x14ac:dyDescent="0.25">
      <c r="A9" s="9" t="s">
        <v>164</v>
      </c>
      <c r="B9" s="34">
        <v>140</v>
      </c>
      <c r="C9" s="34">
        <v>0</v>
      </c>
      <c r="D9" s="34">
        <v>488</v>
      </c>
      <c r="E9" s="34">
        <v>190</v>
      </c>
      <c r="F9" s="19">
        <f t="shared" si="0"/>
        <v>-61.065573770491802</v>
      </c>
      <c r="G9" s="1"/>
      <c r="H9" s="1"/>
      <c r="I9" s="1"/>
    </row>
    <row r="10" spans="1:12" x14ac:dyDescent="0.25">
      <c r="A10" s="12" t="s">
        <v>166</v>
      </c>
      <c r="B10" s="35">
        <v>16472</v>
      </c>
      <c r="C10" s="35">
        <v>0</v>
      </c>
      <c r="D10" s="35">
        <v>55726</v>
      </c>
      <c r="E10" s="35">
        <v>26674</v>
      </c>
      <c r="F10" s="14">
        <f t="shared" si="0"/>
        <v>-52.133653949682376</v>
      </c>
      <c r="G10" s="1"/>
      <c r="H10" s="1"/>
      <c r="I10" s="1"/>
    </row>
    <row r="11" spans="1:12" x14ac:dyDescent="0.25">
      <c r="A11" s="9" t="s">
        <v>167</v>
      </c>
      <c r="B11" s="34">
        <v>5843335</v>
      </c>
      <c r="C11" s="34">
        <v>6096324</v>
      </c>
      <c r="D11" s="34">
        <v>44701987</v>
      </c>
      <c r="E11" s="34">
        <v>42278166</v>
      </c>
      <c r="F11" s="19">
        <f t="shared" si="0"/>
        <v>-5.4221773184265771</v>
      </c>
      <c r="G11" s="1"/>
      <c r="H11" s="1"/>
      <c r="I11" s="1"/>
    </row>
    <row r="12" spans="1:12" x14ac:dyDescent="0.25">
      <c r="A12" s="12" t="s">
        <v>168</v>
      </c>
      <c r="B12" s="35">
        <v>12976</v>
      </c>
      <c r="C12" s="35">
        <v>83751</v>
      </c>
      <c r="D12" s="35">
        <v>383142</v>
      </c>
      <c r="E12" s="35">
        <v>378905</v>
      </c>
      <c r="F12" s="14">
        <f t="shared" si="0"/>
        <v>-1.1058563143690918</v>
      </c>
      <c r="G12" s="1"/>
      <c r="H12" s="1"/>
      <c r="I12" s="1"/>
    </row>
    <row r="13" spans="1:12" x14ac:dyDescent="0.25">
      <c r="A13" s="9" t="s">
        <v>32</v>
      </c>
      <c r="B13" s="34">
        <v>0</v>
      </c>
      <c r="C13" s="34">
        <v>14993</v>
      </c>
      <c r="D13" s="34">
        <v>82</v>
      </c>
      <c r="E13" s="34">
        <v>69472</v>
      </c>
      <c r="F13" s="11">
        <f t="shared" si="0"/>
        <v>84621.951219512193</v>
      </c>
      <c r="G13" s="1"/>
      <c r="H13" s="1"/>
      <c r="I13" s="1"/>
    </row>
    <row r="14" spans="1:12" x14ac:dyDescent="0.25">
      <c r="A14" s="12" t="s">
        <v>33</v>
      </c>
      <c r="B14" s="35">
        <v>537773</v>
      </c>
      <c r="C14" s="35">
        <v>1909310</v>
      </c>
      <c r="D14" s="35">
        <v>6008809</v>
      </c>
      <c r="E14" s="35">
        <v>11685057</v>
      </c>
      <c r="F14" s="14">
        <f t="shared" si="0"/>
        <v>94.465442319767533</v>
      </c>
      <c r="G14" s="1"/>
      <c r="H14" s="1"/>
      <c r="I14" s="1"/>
    </row>
    <row r="15" spans="1:12" x14ac:dyDescent="0.25">
      <c r="A15" s="9" t="s">
        <v>34</v>
      </c>
      <c r="B15" s="34">
        <v>6406</v>
      </c>
      <c r="C15" s="34">
        <v>967</v>
      </c>
      <c r="D15" s="34">
        <v>40282</v>
      </c>
      <c r="E15" s="34">
        <v>25284</v>
      </c>
      <c r="F15" s="11">
        <f t="shared" si="0"/>
        <v>-37.232510798867978</v>
      </c>
      <c r="G15" s="1"/>
      <c r="H15" s="1"/>
      <c r="I15" s="1"/>
    </row>
    <row r="16" spans="1:12" x14ac:dyDescent="0.25">
      <c r="A16" s="12" t="s">
        <v>35</v>
      </c>
      <c r="B16" s="35">
        <v>132</v>
      </c>
      <c r="C16" s="35">
        <v>935</v>
      </c>
      <c r="D16" s="35">
        <v>3820</v>
      </c>
      <c r="E16" s="35">
        <v>976</v>
      </c>
      <c r="F16" s="14">
        <f t="shared" si="0"/>
        <v>-74.450261780104711</v>
      </c>
      <c r="G16" s="1"/>
      <c r="H16" s="1"/>
      <c r="I16" s="1"/>
    </row>
    <row r="17" spans="1:9" x14ac:dyDescent="0.25">
      <c r="A17" s="9" t="s">
        <v>169</v>
      </c>
      <c r="B17" s="34">
        <v>33766</v>
      </c>
      <c r="C17" s="34">
        <v>35474</v>
      </c>
      <c r="D17" s="34">
        <v>136262</v>
      </c>
      <c r="E17" s="34">
        <v>425368</v>
      </c>
      <c r="F17" s="11">
        <f t="shared" si="0"/>
        <v>212.16920344630199</v>
      </c>
      <c r="G17" s="1"/>
      <c r="H17" s="1"/>
      <c r="I17" s="1"/>
    </row>
    <row r="18" spans="1:9" x14ac:dyDescent="0.25">
      <c r="A18" s="12" t="s">
        <v>36</v>
      </c>
      <c r="B18" s="35">
        <v>0</v>
      </c>
      <c r="C18" s="35">
        <v>0</v>
      </c>
      <c r="D18" s="35">
        <v>15173</v>
      </c>
      <c r="E18" s="35">
        <v>0</v>
      </c>
      <c r="F18" s="14">
        <f t="shared" si="0"/>
        <v>-100</v>
      </c>
      <c r="G18" s="1"/>
      <c r="H18" s="1"/>
      <c r="I18" s="1"/>
    </row>
    <row r="19" spans="1:9" x14ac:dyDescent="0.25">
      <c r="A19" s="9" t="s">
        <v>37</v>
      </c>
      <c r="B19" s="34">
        <v>0</v>
      </c>
      <c r="C19" s="34">
        <v>44000</v>
      </c>
      <c r="D19" s="34">
        <v>0</v>
      </c>
      <c r="E19" s="34">
        <v>45260</v>
      </c>
      <c r="F19" s="19"/>
      <c r="G19" s="1"/>
      <c r="H19" s="1"/>
      <c r="I19" s="1"/>
    </row>
    <row r="20" spans="1:9" x14ac:dyDescent="0.25">
      <c r="A20" s="12" t="s">
        <v>170</v>
      </c>
      <c r="B20" s="35">
        <v>20356</v>
      </c>
      <c r="C20" s="35">
        <v>12501</v>
      </c>
      <c r="D20" s="35">
        <v>126554</v>
      </c>
      <c r="E20" s="35">
        <v>95433</v>
      </c>
      <c r="F20" s="14">
        <f t="shared" si="0"/>
        <v>-24.591083648086979</v>
      </c>
      <c r="G20" s="1"/>
      <c r="H20" s="1"/>
      <c r="I20" s="1"/>
    </row>
    <row r="21" spans="1:9" x14ac:dyDescent="0.25">
      <c r="A21" s="9" t="s">
        <v>38</v>
      </c>
      <c r="B21" s="34">
        <v>212227</v>
      </c>
      <c r="C21" s="34">
        <v>216861</v>
      </c>
      <c r="D21" s="34">
        <v>1660829</v>
      </c>
      <c r="E21" s="34">
        <v>1627780</v>
      </c>
      <c r="F21" s="11">
        <f t="shared" si="0"/>
        <v>-1.98990985826957</v>
      </c>
      <c r="G21" s="1"/>
      <c r="H21" s="1"/>
      <c r="I21" s="1"/>
    </row>
    <row r="22" spans="1:9" x14ac:dyDescent="0.25">
      <c r="A22" s="12" t="s">
        <v>59</v>
      </c>
      <c r="B22" s="35">
        <v>620431</v>
      </c>
      <c r="C22" s="35">
        <v>1096675</v>
      </c>
      <c r="D22" s="35">
        <v>4864311</v>
      </c>
      <c r="E22" s="35">
        <v>6853432</v>
      </c>
      <c r="F22" s="14">
        <f t="shared" si="0"/>
        <v>40.892142792679181</v>
      </c>
      <c r="G22" s="1"/>
      <c r="H22" s="1"/>
      <c r="I22" s="1"/>
    </row>
    <row r="23" spans="1:9" x14ac:dyDescent="0.25">
      <c r="A23" s="9" t="s">
        <v>171</v>
      </c>
      <c r="B23" s="34">
        <v>54827</v>
      </c>
      <c r="C23" s="34">
        <v>30369</v>
      </c>
      <c r="D23" s="34">
        <v>192159</v>
      </c>
      <c r="E23" s="34">
        <v>180199</v>
      </c>
      <c r="F23" s="11">
        <f t="shared" si="0"/>
        <v>-6.2240124063926174</v>
      </c>
      <c r="G23" s="1"/>
      <c r="H23" s="1"/>
      <c r="I23" s="1"/>
    </row>
    <row r="24" spans="1:9" x14ac:dyDescent="0.25">
      <c r="A24" s="12" t="s">
        <v>173</v>
      </c>
      <c r="B24" s="35">
        <v>851</v>
      </c>
      <c r="C24" s="35">
        <v>6474</v>
      </c>
      <c r="D24" s="35">
        <v>3643</v>
      </c>
      <c r="E24" s="35">
        <v>76869</v>
      </c>
      <c r="F24" s="14">
        <f t="shared" si="0"/>
        <v>2010.0466648366732</v>
      </c>
      <c r="G24" s="1"/>
      <c r="H24" s="1"/>
      <c r="I24" s="1"/>
    </row>
    <row r="25" spans="1:9" x14ac:dyDescent="0.25">
      <c r="A25" s="9" t="s">
        <v>39</v>
      </c>
      <c r="B25" s="34">
        <v>0</v>
      </c>
      <c r="C25" s="34">
        <v>0</v>
      </c>
      <c r="D25" s="34">
        <v>8</v>
      </c>
      <c r="E25" s="34">
        <v>58</v>
      </c>
      <c r="F25" s="19">
        <f t="shared" si="0"/>
        <v>625</v>
      </c>
      <c r="G25" s="1"/>
      <c r="H25" s="1"/>
      <c r="I25" s="1"/>
    </row>
    <row r="26" spans="1:9" x14ac:dyDescent="0.25">
      <c r="A26" s="12" t="s">
        <v>40</v>
      </c>
      <c r="B26" s="35">
        <v>0</v>
      </c>
      <c r="C26" s="35">
        <v>0</v>
      </c>
      <c r="D26" s="35">
        <v>108</v>
      </c>
      <c r="E26" s="3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4">
        <v>3785</v>
      </c>
      <c r="C27" s="34">
        <v>46</v>
      </c>
      <c r="D27" s="34">
        <v>19531</v>
      </c>
      <c r="E27" s="34">
        <v>7503</v>
      </c>
      <c r="F27" s="11">
        <f t="shared" si="0"/>
        <v>-61.584148277097945</v>
      </c>
      <c r="G27" s="1"/>
      <c r="H27" s="1"/>
      <c r="I27" s="1"/>
    </row>
    <row r="28" spans="1:9" x14ac:dyDescent="0.25">
      <c r="A28" s="12" t="s">
        <v>42</v>
      </c>
      <c r="B28" s="35">
        <v>3618</v>
      </c>
      <c r="C28" s="35">
        <v>28297</v>
      </c>
      <c r="D28" s="35">
        <v>24036</v>
      </c>
      <c r="E28" s="35">
        <v>80355</v>
      </c>
      <c r="F28" s="14">
        <f t="shared" si="0"/>
        <v>234.31103344982529</v>
      </c>
      <c r="G28" s="1"/>
      <c r="H28" s="1"/>
      <c r="I28" s="1"/>
    </row>
    <row r="29" spans="1:9" x14ac:dyDescent="0.25">
      <c r="A29" s="9" t="s">
        <v>43</v>
      </c>
      <c r="B29" s="34">
        <v>0</v>
      </c>
      <c r="C29" s="34">
        <v>135</v>
      </c>
      <c r="D29" s="34">
        <v>705</v>
      </c>
      <c r="E29" s="34">
        <v>25946</v>
      </c>
      <c r="F29" s="11">
        <f t="shared" si="0"/>
        <v>3580.2836879432625</v>
      </c>
      <c r="G29" s="1"/>
      <c r="H29" s="1"/>
      <c r="I29" s="1"/>
    </row>
    <row r="30" spans="1:9" x14ac:dyDescent="0.25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25">
      <c r="A31" s="9" t="s">
        <v>45</v>
      </c>
      <c r="B31" s="34">
        <v>242738</v>
      </c>
      <c r="C31" s="34">
        <v>254604</v>
      </c>
      <c r="D31" s="34">
        <v>1609829</v>
      </c>
      <c r="E31" s="34">
        <v>2094305</v>
      </c>
      <c r="F31" s="11">
        <f t="shared" si="0"/>
        <v>30.094873430656293</v>
      </c>
      <c r="G31" s="1"/>
      <c r="H31" s="1"/>
      <c r="I31" s="1"/>
    </row>
    <row r="32" spans="1:9" x14ac:dyDescent="0.25">
      <c r="A32" s="12" t="s">
        <v>46</v>
      </c>
      <c r="B32" s="35">
        <v>2933557</v>
      </c>
      <c r="C32" s="35">
        <v>3004739</v>
      </c>
      <c r="D32" s="35">
        <v>21569812</v>
      </c>
      <c r="E32" s="35">
        <v>22818814</v>
      </c>
      <c r="F32" s="14">
        <f t="shared" si="0"/>
        <v>5.7905094397670211</v>
      </c>
      <c r="G32" s="1"/>
      <c r="H32" s="1"/>
      <c r="I32" s="1"/>
    </row>
    <row r="33" spans="1:9" x14ac:dyDescent="0.25">
      <c r="A33" s="9" t="s">
        <v>47</v>
      </c>
      <c r="B33" s="34">
        <v>13766</v>
      </c>
      <c r="C33" s="34">
        <v>17616</v>
      </c>
      <c r="D33" s="34">
        <v>114843</v>
      </c>
      <c r="E33" s="34">
        <v>166955</v>
      </c>
      <c r="F33" s="11">
        <f t="shared" si="0"/>
        <v>45.376731711989407</v>
      </c>
      <c r="G33" s="1"/>
      <c r="H33" s="1"/>
      <c r="I33" s="1"/>
    </row>
    <row r="34" spans="1:9" x14ac:dyDescent="0.25">
      <c r="A34" s="12" t="s">
        <v>172</v>
      </c>
      <c r="B34" s="35">
        <v>0</v>
      </c>
      <c r="C34" s="35">
        <v>34670</v>
      </c>
      <c r="D34" s="35">
        <v>0</v>
      </c>
      <c r="E34" s="35">
        <v>34670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10558130</v>
      </c>
      <c r="C35" s="16">
        <f t="shared" ref="C35:E35" si="1">SUM(C7:C34)</f>
        <v>12889702</v>
      </c>
      <c r="D35" s="16">
        <f t="shared" si="1"/>
        <v>81584624</v>
      </c>
      <c r="E35" s="16">
        <f t="shared" si="1"/>
        <v>89024024</v>
      </c>
      <c r="F35" s="17">
        <f t="shared" ref="F35" si="2">((E35*100)/D35)-100</f>
        <v>9.118630000672681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7521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42278166</v>
      </c>
      <c r="G39" s="50">
        <f>LOOKUP(E39,$A$39:$A$66,$C$39:$C$66)</f>
        <v>44701987</v>
      </c>
    </row>
    <row r="40" spans="1:9" x14ac:dyDescent="0.25">
      <c r="A40" s="50" t="str">
        <f t="shared" si="5"/>
        <v>ALICANTE</v>
      </c>
      <c r="B40" s="51">
        <f t="shared" si="3"/>
        <v>26353</v>
      </c>
      <c r="C40" s="51">
        <f t="shared" si="4"/>
        <v>44964</v>
      </c>
      <c r="D40" s="51">
        <f t="shared" ref="D40:D66" si="7">_xlfn.RANK.EQ(B40,$B$39:$B$66)+COUNTIF($B$39:$B$66,B40)-1</f>
        <v>18</v>
      </c>
      <c r="E40" s="50" t="str">
        <f t="shared" si="6"/>
        <v>VALENCIA</v>
      </c>
      <c r="F40" s="50">
        <f t="shared" ref="F40:F55" si="8">LOOKUP(E40,$A$39:$A$66,$B$39:$B$66)</f>
        <v>22818814</v>
      </c>
      <c r="G40" s="50">
        <f t="shared" ref="G40:G66" si="9">LOOKUP(E40,$A$39:$A$66,$C$39:$C$66)</f>
        <v>21569812</v>
      </c>
    </row>
    <row r="41" spans="1:9" x14ac:dyDescent="0.25">
      <c r="A41" s="50" t="str">
        <f t="shared" si="5"/>
        <v>ALMERÍA</v>
      </c>
      <c r="B41" s="51">
        <f t="shared" si="3"/>
        <v>190</v>
      </c>
      <c r="C41" s="51">
        <f t="shared" si="4"/>
        <v>488</v>
      </c>
      <c r="D41" s="51">
        <f t="shared" si="7"/>
        <v>23</v>
      </c>
      <c r="E41" s="50" t="str">
        <f t="shared" si="6"/>
        <v>BARCELONA</v>
      </c>
      <c r="F41" s="50">
        <f t="shared" si="8"/>
        <v>11685057</v>
      </c>
      <c r="G41" s="50">
        <f t="shared" si="9"/>
        <v>6008809</v>
      </c>
    </row>
    <row r="42" spans="1:9" x14ac:dyDescent="0.25">
      <c r="A42" s="50" t="str">
        <f t="shared" si="5"/>
        <v>AVILÉS</v>
      </c>
      <c r="B42" s="51">
        <f t="shared" si="3"/>
        <v>26674</v>
      </c>
      <c r="C42" s="51">
        <f t="shared" si="4"/>
        <v>55726</v>
      </c>
      <c r="D42" s="51">
        <f t="shared" si="7"/>
        <v>17</v>
      </c>
      <c r="E42" s="50" t="str">
        <f t="shared" si="6"/>
        <v>LAS PALMAS</v>
      </c>
      <c r="F42" s="50">
        <f t="shared" si="8"/>
        <v>6853432</v>
      </c>
      <c r="G42" s="50">
        <f t="shared" si="9"/>
        <v>4864311</v>
      </c>
    </row>
    <row r="43" spans="1:9" x14ac:dyDescent="0.25">
      <c r="A43" s="50" t="str">
        <f t="shared" si="5"/>
        <v>BAHÍA DE ALGECIRAS</v>
      </c>
      <c r="B43" s="51">
        <f t="shared" si="3"/>
        <v>42278166</v>
      </c>
      <c r="C43" s="51">
        <f t="shared" si="4"/>
        <v>44701987</v>
      </c>
      <c r="D43" s="51">
        <f t="shared" si="7"/>
        <v>1</v>
      </c>
      <c r="E43" s="50" t="str">
        <f t="shared" si="6"/>
        <v>TARRAGONA</v>
      </c>
      <c r="F43" s="50">
        <f t="shared" si="8"/>
        <v>2094305</v>
      </c>
      <c r="G43" s="50">
        <f t="shared" si="9"/>
        <v>1609829</v>
      </c>
    </row>
    <row r="44" spans="1:9" x14ac:dyDescent="0.25">
      <c r="A44" s="50" t="str">
        <f t="shared" si="5"/>
        <v>BAHÍA DE CÁDIZ</v>
      </c>
      <c r="B44" s="51">
        <f t="shared" si="3"/>
        <v>378905</v>
      </c>
      <c r="C44" s="51">
        <f t="shared" si="4"/>
        <v>383142</v>
      </c>
      <c r="D44" s="51">
        <f t="shared" si="7"/>
        <v>8</v>
      </c>
      <c r="E44" s="50" t="str">
        <f t="shared" si="6"/>
        <v>HUELVA</v>
      </c>
      <c r="F44" s="50">
        <f t="shared" si="8"/>
        <v>1627780</v>
      </c>
      <c r="G44" s="50">
        <f t="shared" si="9"/>
        <v>1660829</v>
      </c>
    </row>
    <row r="45" spans="1:9" x14ac:dyDescent="0.25">
      <c r="A45" s="50" t="str">
        <f t="shared" si="5"/>
        <v>BALEARES</v>
      </c>
      <c r="B45" s="51">
        <f t="shared" si="3"/>
        <v>69472</v>
      </c>
      <c r="C45" s="51">
        <f t="shared" si="4"/>
        <v>82</v>
      </c>
      <c r="D45" s="51">
        <f t="shared" si="7"/>
        <v>14</v>
      </c>
      <c r="E45" s="50" t="str">
        <f t="shared" si="6"/>
        <v>CASTELLÓN</v>
      </c>
      <c r="F45" s="50">
        <f t="shared" si="8"/>
        <v>425368</v>
      </c>
      <c r="G45" s="50">
        <f t="shared" si="9"/>
        <v>136262</v>
      </c>
    </row>
    <row r="46" spans="1:9" x14ac:dyDescent="0.25">
      <c r="A46" s="50" t="str">
        <f t="shared" si="5"/>
        <v>BARCELONA</v>
      </c>
      <c r="B46" s="51">
        <f t="shared" si="3"/>
        <v>11685057</v>
      </c>
      <c r="C46" s="51">
        <f t="shared" si="4"/>
        <v>6008809</v>
      </c>
      <c r="D46" s="51">
        <f t="shared" si="7"/>
        <v>3</v>
      </c>
      <c r="E46" s="50" t="str">
        <f t="shared" si="6"/>
        <v>BAHÍA DE CÁDIZ</v>
      </c>
      <c r="F46" s="50">
        <f t="shared" si="8"/>
        <v>378905</v>
      </c>
      <c r="G46" s="50">
        <f t="shared" si="9"/>
        <v>383142</v>
      </c>
    </row>
    <row r="47" spans="1:9" x14ac:dyDescent="0.25">
      <c r="A47" s="50" t="str">
        <f t="shared" si="5"/>
        <v>BILBAO</v>
      </c>
      <c r="B47" s="51">
        <f t="shared" si="3"/>
        <v>25284</v>
      </c>
      <c r="C47" s="51">
        <f t="shared" si="4"/>
        <v>40282</v>
      </c>
      <c r="D47" s="51">
        <f t="shared" si="7"/>
        <v>20</v>
      </c>
      <c r="E47" s="50" t="str">
        <f t="shared" si="6"/>
        <v>MÁLAGA</v>
      </c>
      <c r="F47" s="50">
        <f t="shared" si="8"/>
        <v>180199</v>
      </c>
      <c r="G47" s="50">
        <f t="shared" si="9"/>
        <v>192159</v>
      </c>
    </row>
    <row r="48" spans="1:9" x14ac:dyDescent="0.25">
      <c r="A48" s="50" t="str">
        <f t="shared" si="5"/>
        <v>CARTAGENA</v>
      </c>
      <c r="B48" s="51">
        <f t="shared" si="3"/>
        <v>976</v>
      </c>
      <c r="C48" s="51">
        <f t="shared" si="4"/>
        <v>3820</v>
      </c>
      <c r="D48" s="51">
        <f t="shared" si="7"/>
        <v>22</v>
      </c>
      <c r="E48" s="50" t="str">
        <f t="shared" si="6"/>
        <v>VIGO</v>
      </c>
      <c r="F48" s="50">
        <f t="shared" si="8"/>
        <v>166955</v>
      </c>
      <c r="G48" s="50">
        <f t="shared" si="9"/>
        <v>114843</v>
      </c>
    </row>
    <row r="49" spans="1:7" x14ac:dyDescent="0.25">
      <c r="A49" s="50" t="str">
        <f t="shared" si="5"/>
        <v>CASTELLÓN</v>
      </c>
      <c r="B49" s="51">
        <f t="shared" si="3"/>
        <v>425368</v>
      </c>
      <c r="C49" s="51">
        <f t="shared" si="4"/>
        <v>136262</v>
      </c>
      <c r="D49" s="51">
        <f t="shared" si="7"/>
        <v>7</v>
      </c>
      <c r="E49" s="50" t="str">
        <f t="shared" si="6"/>
        <v>GIJÓN</v>
      </c>
      <c r="F49" s="50">
        <f t="shared" si="8"/>
        <v>95433</v>
      </c>
      <c r="G49" s="50">
        <f t="shared" si="9"/>
        <v>126554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15173</v>
      </c>
      <c r="D50" s="51">
        <f t="shared" si="7"/>
        <v>28</v>
      </c>
      <c r="E50" s="50" t="str">
        <f t="shared" si="6"/>
        <v>SANTA CRUZ DE TENERIFE</v>
      </c>
      <c r="F50" s="50">
        <f t="shared" si="8"/>
        <v>80355</v>
      </c>
      <c r="G50" s="50">
        <f t="shared" si="9"/>
        <v>24036</v>
      </c>
    </row>
    <row r="51" spans="1:7" x14ac:dyDescent="0.25">
      <c r="A51" s="50" t="str">
        <f t="shared" si="5"/>
        <v>FERROL-SAN CIBRAO</v>
      </c>
      <c r="B51" s="51">
        <f t="shared" si="3"/>
        <v>45260</v>
      </c>
      <c r="C51" s="51">
        <f t="shared" si="4"/>
        <v>0</v>
      </c>
      <c r="D51" s="51">
        <f t="shared" si="7"/>
        <v>15</v>
      </c>
      <c r="E51" s="50" t="str">
        <f t="shared" si="6"/>
        <v>MARÍN Y RÍA DE PONTEVEDRA</v>
      </c>
      <c r="F51" s="50">
        <f t="shared" si="8"/>
        <v>76869</v>
      </c>
      <c r="G51" s="50">
        <f t="shared" si="9"/>
        <v>3643</v>
      </c>
    </row>
    <row r="52" spans="1:7" x14ac:dyDescent="0.25">
      <c r="A52" s="50" t="str">
        <f t="shared" si="5"/>
        <v>GIJÓN</v>
      </c>
      <c r="B52" s="51">
        <f t="shared" si="3"/>
        <v>95433</v>
      </c>
      <c r="C52" s="51">
        <f t="shared" si="4"/>
        <v>126554</v>
      </c>
      <c r="D52" s="51">
        <f t="shared" si="7"/>
        <v>11</v>
      </c>
      <c r="E52" s="50" t="str">
        <f t="shared" si="6"/>
        <v>BALEARES</v>
      </c>
      <c r="F52" s="50">
        <f t="shared" si="8"/>
        <v>69472</v>
      </c>
      <c r="G52" s="50">
        <f t="shared" si="9"/>
        <v>82</v>
      </c>
    </row>
    <row r="53" spans="1:7" x14ac:dyDescent="0.25">
      <c r="A53" s="50" t="str">
        <f t="shared" si="5"/>
        <v>HUELVA</v>
      </c>
      <c r="B53" s="51">
        <f t="shared" si="3"/>
        <v>1627780</v>
      </c>
      <c r="C53" s="51">
        <f t="shared" si="4"/>
        <v>1660829</v>
      </c>
      <c r="D53" s="51">
        <f t="shared" si="7"/>
        <v>6</v>
      </c>
      <c r="E53" s="50" t="str">
        <f t="shared" si="6"/>
        <v>FERROL-SAN CIBRAO</v>
      </c>
      <c r="F53" s="50">
        <f t="shared" si="8"/>
        <v>45260</v>
      </c>
      <c r="G53" s="50">
        <f t="shared" si="9"/>
        <v>0</v>
      </c>
    </row>
    <row r="54" spans="1:7" x14ac:dyDescent="0.25">
      <c r="A54" s="50" t="str">
        <f t="shared" si="5"/>
        <v>LAS PALMAS</v>
      </c>
      <c r="B54" s="51">
        <f t="shared" si="3"/>
        <v>6853432</v>
      </c>
      <c r="C54" s="51">
        <f t="shared" si="4"/>
        <v>4864311</v>
      </c>
      <c r="D54" s="51">
        <f t="shared" si="7"/>
        <v>4</v>
      </c>
      <c r="E54" s="50" t="str">
        <f t="shared" si="6"/>
        <v>VILAGARCÍA</v>
      </c>
      <c r="F54" s="50">
        <f t="shared" si="8"/>
        <v>34670</v>
      </c>
      <c r="G54" s="50">
        <f t="shared" si="9"/>
        <v>0</v>
      </c>
    </row>
    <row r="55" spans="1:7" x14ac:dyDescent="0.25">
      <c r="A55" s="50" t="str">
        <f t="shared" si="5"/>
        <v>MÁLAGA</v>
      </c>
      <c r="B55" s="51">
        <f t="shared" si="3"/>
        <v>180199</v>
      </c>
      <c r="C55" s="51">
        <f t="shared" si="4"/>
        <v>192159</v>
      </c>
      <c r="D55" s="51">
        <f t="shared" si="7"/>
        <v>9</v>
      </c>
      <c r="E55" s="50" t="str">
        <f t="shared" si="6"/>
        <v>AVILÉS</v>
      </c>
      <c r="F55" s="50">
        <f t="shared" si="8"/>
        <v>26674</v>
      </c>
      <c r="G55" s="50">
        <f t="shared" si="9"/>
        <v>55726</v>
      </c>
    </row>
    <row r="56" spans="1:7" x14ac:dyDescent="0.25">
      <c r="A56" s="50" t="str">
        <f t="shared" si="5"/>
        <v>MARÍN Y RÍA DE PONTEVEDRA</v>
      </c>
      <c r="B56" s="51">
        <f t="shared" si="3"/>
        <v>76869</v>
      </c>
      <c r="C56" s="51">
        <f t="shared" si="4"/>
        <v>3643</v>
      </c>
      <c r="D56" s="51">
        <f t="shared" si="7"/>
        <v>13</v>
      </c>
      <c r="E56" s="50" t="str">
        <f t="shared" si="6"/>
        <v>ALICANTE</v>
      </c>
      <c r="F56" s="50">
        <f t="shared" ref="F56:F66" si="10">LOOKUP(E56,$A$39:$A$66,$B$39:$B$66)</f>
        <v>26353</v>
      </c>
      <c r="G56" s="50">
        <f t="shared" si="9"/>
        <v>44964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8</v>
      </c>
      <c r="D57" s="51">
        <f t="shared" si="7"/>
        <v>24</v>
      </c>
      <c r="E57" s="50" t="str">
        <f t="shared" si="6"/>
        <v>SANTANDER</v>
      </c>
      <c r="F57" s="50">
        <f t="shared" si="10"/>
        <v>25946</v>
      </c>
      <c r="G57" s="50">
        <f t="shared" si="9"/>
        <v>705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str">
        <f t="shared" si="6"/>
        <v>BILBAO</v>
      </c>
      <c r="F58" s="50">
        <f t="shared" si="10"/>
        <v>25284</v>
      </c>
      <c r="G58" s="50">
        <f t="shared" si="9"/>
        <v>40282</v>
      </c>
    </row>
    <row r="59" spans="1:7" x14ac:dyDescent="0.25">
      <c r="A59" s="50" t="str">
        <f t="shared" si="5"/>
        <v>PASAIA</v>
      </c>
      <c r="B59" s="51">
        <f t="shared" si="3"/>
        <v>7503</v>
      </c>
      <c r="C59" s="51">
        <f t="shared" si="4"/>
        <v>19531</v>
      </c>
      <c r="D59" s="51">
        <f t="shared" si="7"/>
        <v>21</v>
      </c>
      <c r="E59" s="50" t="str">
        <f t="shared" si="6"/>
        <v>PASAIA</v>
      </c>
      <c r="F59" s="50">
        <f t="shared" si="10"/>
        <v>7503</v>
      </c>
      <c r="G59" s="50">
        <f t="shared" si="9"/>
        <v>19531</v>
      </c>
    </row>
    <row r="60" spans="1:7" x14ac:dyDescent="0.25">
      <c r="A60" s="50" t="str">
        <f t="shared" si="5"/>
        <v>SANTA CRUZ DE TENERIFE</v>
      </c>
      <c r="B60" s="51">
        <f t="shared" si="3"/>
        <v>80355</v>
      </c>
      <c r="C60" s="51">
        <f t="shared" si="4"/>
        <v>24036</v>
      </c>
      <c r="D60" s="51">
        <f t="shared" si="7"/>
        <v>12</v>
      </c>
      <c r="E60" s="50" t="str">
        <f t="shared" si="6"/>
        <v>CARTAGENA</v>
      </c>
      <c r="F60" s="50">
        <f t="shared" si="10"/>
        <v>976</v>
      </c>
      <c r="G60" s="50">
        <f t="shared" si="9"/>
        <v>3820</v>
      </c>
    </row>
    <row r="61" spans="1:7" x14ac:dyDescent="0.25">
      <c r="A61" s="50" t="str">
        <f t="shared" si="5"/>
        <v>SANTANDER</v>
      </c>
      <c r="B61" s="51">
        <f t="shared" si="3"/>
        <v>25946</v>
      </c>
      <c r="C61" s="51">
        <f t="shared" si="4"/>
        <v>705</v>
      </c>
      <c r="D61" s="51">
        <f t="shared" si="7"/>
        <v>19</v>
      </c>
      <c r="E61" s="50" t="str">
        <f t="shared" si="6"/>
        <v>ALMERÍA</v>
      </c>
      <c r="F61" s="50">
        <f t="shared" si="10"/>
        <v>190</v>
      </c>
      <c r="G61" s="50">
        <f t="shared" si="9"/>
        <v>488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MELILLA</v>
      </c>
      <c r="F62" s="50">
        <f t="shared" si="10"/>
        <v>58</v>
      </c>
      <c r="G62" s="50">
        <f t="shared" si="9"/>
        <v>8</v>
      </c>
    </row>
    <row r="63" spans="1:7" x14ac:dyDescent="0.25">
      <c r="A63" s="50" t="str">
        <f t="shared" si="5"/>
        <v>TARRAGONA</v>
      </c>
      <c r="B63" s="51">
        <f t="shared" si="3"/>
        <v>2094305</v>
      </c>
      <c r="C63" s="51">
        <f t="shared" si="4"/>
        <v>1609829</v>
      </c>
      <c r="D63" s="51">
        <f t="shared" si="7"/>
        <v>5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22818814</v>
      </c>
      <c r="C64" s="51">
        <f t="shared" si="4"/>
        <v>21569812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166955</v>
      </c>
      <c r="C65" s="51">
        <f t="shared" si="4"/>
        <v>114843</v>
      </c>
      <c r="D65" s="51">
        <f t="shared" si="7"/>
        <v>10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34670</v>
      </c>
      <c r="C66" s="51">
        <f t="shared" si="4"/>
        <v>0</v>
      </c>
      <c r="D66" s="51">
        <f t="shared" si="7"/>
        <v>16</v>
      </c>
      <c r="E66" s="50" t="str">
        <f t="shared" si="6"/>
        <v>A CORUÑA</v>
      </c>
      <c r="F66" s="50">
        <f t="shared" si="10"/>
        <v>0</v>
      </c>
      <c r="G66" s="50">
        <f t="shared" si="9"/>
        <v>7521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>
      <selection activeCell="G16" sqref="G1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139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25">
      <c r="A8" s="12" t="s">
        <v>31</v>
      </c>
      <c r="B8" s="37">
        <v>974</v>
      </c>
      <c r="C8" s="37">
        <v>961</v>
      </c>
      <c r="D8" s="37">
        <v>44953</v>
      </c>
      <c r="E8" s="37">
        <v>26353</v>
      </c>
      <c r="F8" s="14">
        <f t="shared" ref="F8:F34" si="0">((E8*100)/D8)-100</f>
        <v>-41.376548839899449</v>
      </c>
      <c r="G8" s="1"/>
      <c r="H8" s="1"/>
      <c r="I8" s="1"/>
    </row>
    <row r="9" spans="1:12" x14ac:dyDescent="0.25">
      <c r="A9" s="9" t="s">
        <v>164</v>
      </c>
      <c r="B9" s="36">
        <v>114</v>
      </c>
      <c r="C9" s="36">
        <v>0</v>
      </c>
      <c r="D9" s="36">
        <v>404</v>
      </c>
      <c r="E9" s="36">
        <v>150</v>
      </c>
      <c r="F9" s="19">
        <f t="shared" si="0"/>
        <v>-62.871287128712872</v>
      </c>
      <c r="G9" s="1"/>
      <c r="H9" s="1"/>
      <c r="I9" s="1"/>
    </row>
    <row r="10" spans="1:12" x14ac:dyDescent="0.25">
      <c r="A10" s="12" t="s">
        <v>166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25">
      <c r="A11" s="9" t="s">
        <v>167</v>
      </c>
      <c r="B11" s="36">
        <v>4776302</v>
      </c>
      <c r="C11" s="36">
        <v>4986832</v>
      </c>
      <c r="D11" s="36">
        <v>37081554</v>
      </c>
      <c r="E11" s="36">
        <v>34176185</v>
      </c>
      <c r="F11" s="19">
        <f t="shared" si="0"/>
        <v>-7.8350788642784437</v>
      </c>
      <c r="G11" s="1"/>
      <c r="H11" s="1"/>
      <c r="I11" s="1"/>
    </row>
    <row r="12" spans="1:12" x14ac:dyDescent="0.25">
      <c r="A12" s="12" t="s">
        <v>168</v>
      </c>
      <c r="B12" s="37">
        <v>0</v>
      </c>
      <c r="C12" s="37">
        <v>0</v>
      </c>
      <c r="D12" s="37">
        <v>1467</v>
      </c>
      <c r="E12" s="37">
        <v>263</v>
      </c>
      <c r="F12" s="14">
        <f t="shared" si="0"/>
        <v>-82.072256305385139</v>
      </c>
      <c r="G12" s="1"/>
      <c r="H12" s="1"/>
      <c r="I12" s="1"/>
    </row>
    <row r="13" spans="1:12" x14ac:dyDescent="0.25">
      <c r="A13" s="9" t="s">
        <v>32</v>
      </c>
      <c r="B13" s="36">
        <v>0</v>
      </c>
      <c r="C13" s="36">
        <v>196</v>
      </c>
      <c r="D13" s="36">
        <v>0</v>
      </c>
      <c r="E13" s="36">
        <v>2509</v>
      </c>
      <c r="F13" s="11"/>
      <c r="G13" s="1"/>
      <c r="H13" s="1"/>
      <c r="I13" s="1"/>
    </row>
    <row r="14" spans="1:12" x14ac:dyDescent="0.25">
      <c r="A14" s="12" t="s">
        <v>33</v>
      </c>
      <c r="B14" s="37">
        <v>337286</v>
      </c>
      <c r="C14" s="37">
        <v>1303620</v>
      </c>
      <c r="D14" s="37">
        <v>3020594</v>
      </c>
      <c r="E14" s="37">
        <v>7950680</v>
      </c>
      <c r="F14" s="14">
        <f t="shared" si="0"/>
        <v>163.21577808868057</v>
      </c>
      <c r="G14" s="1"/>
      <c r="H14" s="1"/>
      <c r="I14" s="1"/>
    </row>
    <row r="15" spans="1:12" x14ac:dyDescent="0.25">
      <c r="A15" s="9" t="s">
        <v>34</v>
      </c>
      <c r="B15" s="36">
        <v>2406</v>
      </c>
      <c r="C15" s="36">
        <v>790</v>
      </c>
      <c r="D15" s="36">
        <v>21652</v>
      </c>
      <c r="E15" s="36">
        <v>25107</v>
      </c>
      <c r="F15" s="11">
        <f t="shared" si="0"/>
        <v>15.956955477554033</v>
      </c>
      <c r="G15" s="1"/>
      <c r="H15" s="1"/>
      <c r="I15" s="1"/>
    </row>
    <row r="16" spans="1:12" x14ac:dyDescent="0.25">
      <c r="A16" s="12" t="s">
        <v>35</v>
      </c>
      <c r="B16" s="37">
        <v>132</v>
      </c>
      <c r="C16" s="37">
        <v>48</v>
      </c>
      <c r="D16" s="37">
        <v>3820</v>
      </c>
      <c r="E16" s="37">
        <v>89</v>
      </c>
      <c r="F16" s="14">
        <f t="shared" si="0"/>
        <v>-97.670157068062821</v>
      </c>
      <c r="G16" s="1"/>
      <c r="H16" s="1"/>
      <c r="I16" s="1"/>
    </row>
    <row r="17" spans="1:9" x14ac:dyDescent="0.25">
      <c r="A17" s="9" t="s">
        <v>169</v>
      </c>
      <c r="B17" s="36">
        <v>33761</v>
      </c>
      <c r="C17" s="36">
        <v>35473</v>
      </c>
      <c r="D17" s="36">
        <v>133531</v>
      </c>
      <c r="E17" s="36">
        <v>419316</v>
      </c>
      <c r="F17" s="11">
        <f t="shared" si="0"/>
        <v>214.02146318083442</v>
      </c>
      <c r="G17" s="1"/>
      <c r="H17" s="1"/>
      <c r="I17" s="1"/>
    </row>
    <row r="18" spans="1:9" x14ac:dyDescent="0.25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25">
      <c r="A19" s="9" t="s">
        <v>37</v>
      </c>
      <c r="B19" s="36">
        <v>0</v>
      </c>
      <c r="C19" s="36">
        <v>0</v>
      </c>
      <c r="D19" s="36">
        <v>0</v>
      </c>
      <c r="E19" s="36">
        <v>0</v>
      </c>
      <c r="F19" s="19"/>
      <c r="G19" s="1"/>
      <c r="H19" s="1"/>
      <c r="I19" s="1"/>
    </row>
    <row r="20" spans="1:9" x14ac:dyDescent="0.25">
      <c r="A20" s="12" t="s">
        <v>170</v>
      </c>
      <c r="B20" s="37">
        <v>400</v>
      </c>
      <c r="C20" s="37">
        <v>0</v>
      </c>
      <c r="D20" s="37">
        <v>410</v>
      </c>
      <c r="E20" s="37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36">
        <v>0</v>
      </c>
      <c r="C21" s="36">
        <v>8677</v>
      </c>
      <c r="D21" s="36">
        <v>0</v>
      </c>
      <c r="E21" s="36">
        <v>8716</v>
      </c>
      <c r="F21" s="19"/>
      <c r="G21" s="1"/>
      <c r="H21" s="1"/>
      <c r="I21" s="1"/>
    </row>
    <row r="22" spans="1:9" x14ac:dyDescent="0.25">
      <c r="A22" s="12" t="s">
        <v>59</v>
      </c>
      <c r="B22" s="37">
        <v>483571</v>
      </c>
      <c r="C22" s="37">
        <v>837499</v>
      </c>
      <c r="D22" s="37">
        <v>3453898</v>
      </c>
      <c r="E22" s="37">
        <v>5207460</v>
      </c>
      <c r="F22" s="18">
        <f t="shared" si="0"/>
        <v>50.770520727595311</v>
      </c>
      <c r="G22" s="1"/>
      <c r="H22" s="1"/>
      <c r="I22" s="1"/>
    </row>
    <row r="23" spans="1:9" x14ac:dyDescent="0.25">
      <c r="A23" s="9" t="s">
        <v>171</v>
      </c>
      <c r="B23" s="36">
        <v>54827</v>
      </c>
      <c r="C23" s="36">
        <v>30369</v>
      </c>
      <c r="D23" s="36">
        <v>179284</v>
      </c>
      <c r="E23" s="36">
        <v>174295</v>
      </c>
      <c r="F23" s="11">
        <f t="shared" si="0"/>
        <v>-2.7827357711786931</v>
      </c>
      <c r="G23" s="1"/>
      <c r="H23" s="1"/>
      <c r="I23" s="1"/>
    </row>
    <row r="24" spans="1:9" x14ac:dyDescent="0.25">
      <c r="A24" s="12" t="s">
        <v>173</v>
      </c>
      <c r="B24" s="37">
        <v>851</v>
      </c>
      <c r="C24" s="37">
        <v>6474</v>
      </c>
      <c r="D24" s="37">
        <v>3643</v>
      </c>
      <c r="E24" s="37">
        <v>76847</v>
      </c>
      <c r="F24" s="14">
        <f t="shared" si="0"/>
        <v>2009.4427669503157</v>
      </c>
      <c r="G24" s="1"/>
      <c r="H24" s="1"/>
      <c r="I24" s="1"/>
    </row>
    <row r="25" spans="1:9" x14ac:dyDescent="0.25">
      <c r="A25" s="9" t="s">
        <v>39</v>
      </c>
      <c r="B25" s="36">
        <v>0</v>
      </c>
      <c r="C25" s="36">
        <v>0</v>
      </c>
      <c r="D25" s="36">
        <v>0</v>
      </c>
      <c r="E25" s="36">
        <v>58</v>
      </c>
      <c r="F25" s="19"/>
      <c r="G25" s="1"/>
      <c r="H25" s="1"/>
      <c r="I25" s="1"/>
    </row>
    <row r="26" spans="1:9" x14ac:dyDescent="0.25">
      <c r="A26" s="12" t="s">
        <v>40</v>
      </c>
      <c r="B26" s="37">
        <v>0</v>
      </c>
      <c r="C26" s="37">
        <v>0</v>
      </c>
      <c r="D26" s="37">
        <v>108</v>
      </c>
      <c r="E26" s="37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/>
      <c r="G27" s="1"/>
      <c r="H27" s="1"/>
      <c r="I27" s="1"/>
    </row>
    <row r="28" spans="1:9" x14ac:dyDescent="0.25">
      <c r="A28" s="12" t="s">
        <v>42</v>
      </c>
      <c r="B28" s="37">
        <v>3274</v>
      </c>
      <c r="C28" s="37">
        <v>28050</v>
      </c>
      <c r="D28" s="37">
        <v>22180</v>
      </c>
      <c r="E28" s="37">
        <v>74154</v>
      </c>
      <c r="F28" s="14">
        <f t="shared" si="0"/>
        <v>234.3282236248873</v>
      </c>
      <c r="G28" s="1"/>
      <c r="H28" s="1"/>
      <c r="I28" s="1"/>
    </row>
    <row r="29" spans="1:9" x14ac:dyDescent="0.25">
      <c r="A29" s="9" t="s">
        <v>43</v>
      </c>
      <c r="B29" s="36">
        <v>0</v>
      </c>
      <c r="C29" s="36">
        <v>0</v>
      </c>
      <c r="D29" s="36">
        <v>19</v>
      </c>
      <c r="E29" s="36">
        <v>0</v>
      </c>
      <c r="F29" s="19">
        <f t="shared" si="0"/>
        <v>-100</v>
      </c>
      <c r="G29" s="1"/>
      <c r="H29" s="1"/>
      <c r="I29" s="1"/>
    </row>
    <row r="30" spans="1:9" x14ac:dyDescent="0.25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25">
      <c r="A31" s="9" t="s">
        <v>45</v>
      </c>
      <c r="B31" s="36">
        <v>23659</v>
      </c>
      <c r="C31" s="36">
        <v>4674</v>
      </c>
      <c r="D31" s="36">
        <v>166427</v>
      </c>
      <c r="E31" s="36">
        <v>37643</v>
      </c>
      <c r="F31" s="11">
        <f t="shared" si="0"/>
        <v>-77.381674848432041</v>
      </c>
      <c r="G31" s="1"/>
      <c r="H31" s="1"/>
      <c r="I31" s="1"/>
    </row>
    <row r="32" spans="1:9" x14ac:dyDescent="0.25">
      <c r="A32" s="12" t="s">
        <v>46</v>
      </c>
      <c r="B32" s="37">
        <v>2924059</v>
      </c>
      <c r="C32" s="37">
        <v>2955241</v>
      </c>
      <c r="D32" s="37">
        <v>21458920</v>
      </c>
      <c r="E32" s="37">
        <v>22504448</v>
      </c>
      <c r="F32" s="14">
        <f t="shared" si="0"/>
        <v>4.8722302893155813</v>
      </c>
      <c r="G32" s="1"/>
      <c r="H32" s="1"/>
      <c r="I32" s="1"/>
    </row>
    <row r="33" spans="1:9" x14ac:dyDescent="0.25">
      <c r="A33" s="9" t="s">
        <v>47</v>
      </c>
      <c r="B33" s="36">
        <v>8306</v>
      </c>
      <c r="C33" s="36">
        <v>11575</v>
      </c>
      <c r="D33" s="36">
        <v>78468</v>
      </c>
      <c r="E33" s="36">
        <v>112354</v>
      </c>
      <c r="F33" s="11">
        <f t="shared" si="0"/>
        <v>43.18448284651069</v>
      </c>
      <c r="G33" s="1"/>
      <c r="H33" s="1"/>
      <c r="I33" s="1"/>
    </row>
    <row r="34" spans="1:9" x14ac:dyDescent="0.25">
      <c r="A34" s="12" t="s">
        <v>172</v>
      </c>
      <c r="B34" s="37">
        <v>0</v>
      </c>
      <c r="C34" s="37">
        <v>0</v>
      </c>
      <c r="D34" s="37">
        <v>0</v>
      </c>
      <c r="E34" s="37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8649922</v>
      </c>
      <c r="C35" s="16">
        <f t="shared" ref="C35:E35" si="1">SUM(C7:C34)</f>
        <v>10210479</v>
      </c>
      <c r="D35" s="16">
        <f t="shared" si="1"/>
        <v>65671332</v>
      </c>
      <c r="E35" s="16">
        <f t="shared" si="1"/>
        <v>70796627</v>
      </c>
      <c r="F35" s="17">
        <f t="shared" ref="F35" si="2">((E35*100)/D35)-100</f>
        <v>7.8044632930545674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34176185</v>
      </c>
      <c r="G39" s="50">
        <f>LOOKUP(E39,$A$39:$A$66,$C$39:$C$66)</f>
        <v>37081554</v>
      </c>
    </row>
    <row r="40" spans="1:9" x14ac:dyDescent="0.25">
      <c r="A40" s="50" t="str">
        <f t="shared" si="5"/>
        <v>ALICANTE</v>
      </c>
      <c r="B40" s="51">
        <f t="shared" si="3"/>
        <v>26353</v>
      </c>
      <c r="C40" s="51">
        <f t="shared" si="4"/>
        <v>44953</v>
      </c>
      <c r="D40" s="51">
        <f t="shared" ref="D40:D66" si="7">_xlfn.RANK.EQ(B40,$B$39:$B$66)+COUNTIF($B$39:$B$66,B40)-1</f>
        <v>11</v>
      </c>
      <c r="E40" s="50" t="str">
        <f t="shared" si="6"/>
        <v>VALENCIA</v>
      </c>
      <c r="F40" s="50">
        <f t="shared" ref="F40:F55" si="8">LOOKUP(E40,$A$39:$A$66,$B$39:$B$66)</f>
        <v>22504448</v>
      </c>
      <c r="G40" s="50">
        <f t="shared" ref="G40:G66" si="9">LOOKUP(E40,$A$39:$A$66,$C$39:$C$66)</f>
        <v>21458920</v>
      </c>
    </row>
    <row r="41" spans="1:9" x14ac:dyDescent="0.25">
      <c r="A41" s="50" t="str">
        <f t="shared" si="5"/>
        <v>ALMERÍA</v>
      </c>
      <c r="B41" s="51">
        <f t="shared" si="3"/>
        <v>150</v>
      </c>
      <c r="C41" s="51">
        <f t="shared" si="4"/>
        <v>404</v>
      </c>
      <c r="D41" s="51">
        <f t="shared" si="7"/>
        <v>16</v>
      </c>
      <c r="E41" s="50" t="str">
        <f t="shared" si="6"/>
        <v>BARCELONA</v>
      </c>
      <c r="F41" s="50">
        <f t="shared" si="8"/>
        <v>7950680</v>
      </c>
      <c r="G41" s="50">
        <f t="shared" si="9"/>
        <v>3020594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5207460</v>
      </c>
      <c r="G42" s="50">
        <f t="shared" si="9"/>
        <v>3453898</v>
      </c>
    </row>
    <row r="43" spans="1:9" x14ac:dyDescent="0.25">
      <c r="A43" s="50" t="str">
        <f t="shared" si="5"/>
        <v>BAHÍA DE ALGECIRAS</v>
      </c>
      <c r="B43" s="51">
        <f t="shared" si="3"/>
        <v>34176185</v>
      </c>
      <c r="C43" s="51">
        <f t="shared" si="4"/>
        <v>37081554</v>
      </c>
      <c r="D43" s="51">
        <f t="shared" si="7"/>
        <v>1</v>
      </c>
      <c r="E43" s="50" t="str">
        <f t="shared" si="6"/>
        <v>CASTELLÓN</v>
      </c>
      <c r="F43" s="50">
        <f t="shared" si="8"/>
        <v>419316</v>
      </c>
      <c r="G43" s="50">
        <f t="shared" si="9"/>
        <v>133531</v>
      </c>
    </row>
    <row r="44" spans="1:9" x14ac:dyDescent="0.25">
      <c r="A44" s="50" t="str">
        <f t="shared" si="5"/>
        <v>BAHÍA DE CÁDIZ</v>
      </c>
      <c r="B44" s="51">
        <f t="shared" si="3"/>
        <v>263</v>
      </c>
      <c r="C44" s="51">
        <f t="shared" si="4"/>
        <v>1467</v>
      </c>
      <c r="D44" s="51">
        <f t="shared" si="7"/>
        <v>15</v>
      </c>
      <c r="E44" s="50" t="str">
        <f t="shared" si="6"/>
        <v>MÁLAGA</v>
      </c>
      <c r="F44" s="50">
        <f t="shared" si="8"/>
        <v>174295</v>
      </c>
      <c r="G44" s="50">
        <f t="shared" si="9"/>
        <v>179284</v>
      </c>
    </row>
    <row r="45" spans="1:9" x14ac:dyDescent="0.25">
      <c r="A45" s="50" t="str">
        <f t="shared" si="5"/>
        <v>BALEARES</v>
      </c>
      <c r="B45" s="51">
        <f t="shared" si="3"/>
        <v>2509</v>
      </c>
      <c r="C45" s="51">
        <f t="shared" si="4"/>
        <v>0</v>
      </c>
      <c r="D45" s="51">
        <f t="shared" si="7"/>
        <v>14</v>
      </c>
      <c r="E45" s="50" t="str">
        <f t="shared" si="6"/>
        <v>VIGO</v>
      </c>
      <c r="F45" s="50">
        <f t="shared" si="8"/>
        <v>112354</v>
      </c>
      <c r="G45" s="50">
        <f t="shared" si="9"/>
        <v>78468</v>
      </c>
    </row>
    <row r="46" spans="1:9" x14ac:dyDescent="0.25">
      <c r="A46" s="50" t="str">
        <f t="shared" si="5"/>
        <v>BARCELONA</v>
      </c>
      <c r="B46" s="51">
        <f t="shared" si="3"/>
        <v>7950680</v>
      </c>
      <c r="C46" s="51">
        <f t="shared" si="4"/>
        <v>3020594</v>
      </c>
      <c r="D46" s="51">
        <f t="shared" si="7"/>
        <v>3</v>
      </c>
      <c r="E46" s="50" t="str">
        <f t="shared" si="6"/>
        <v>MARÍN Y RÍA DE PONTEVEDRA</v>
      </c>
      <c r="F46" s="50">
        <f t="shared" si="8"/>
        <v>76847</v>
      </c>
      <c r="G46" s="50">
        <f t="shared" si="9"/>
        <v>3643</v>
      </c>
    </row>
    <row r="47" spans="1:9" x14ac:dyDescent="0.25">
      <c r="A47" s="50" t="str">
        <f t="shared" si="5"/>
        <v>BILBAO</v>
      </c>
      <c r="B47" s="51">
        <f t="shared" si="3"/>
        <v>25107</v>
      </c>
      <c r="C47" s="51">
        <f t="shared" si="4"/>
        <v>21652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74154</v>
      </c>
      <c r="G47" s="50">
        <f t="shared" si="9"/>
        <v>22180</v>
      </c>
    </row>
    <row r="48" spans="1:9" x14ac:dyDescent="0.25">
      <c r="A48" s="50" t="str">
        <f t="shared" si="5"/>
        <v>CARTAGENA</v>
      </c>
      <c r="B48" s="51">
        <f t="shared" si="3"/>
        <v>89</v>
      </c>
      <c r="C48" s="51">
        <f t="shared" si="4"/>
        <v>3820</v>
      </c>
      <c r="D48" s="51">
        <f t="shared" si="7"/>
        <v>17</v>
      </c>
      <c r="E48" s="50" t="str">
        <f t="shared" si="6"/>
        <v>TARRAGONA</v>
      </c>
      <c r="F48" s="50">
        <f t="shared" si="8"/>
        <v>37643</v>
      </c>
      <c r="G48" s="50">
        <f t="shared" si="9"/>
        <v>166427</v>
      </c>
    </row>
    <row r="49" spans="1:7" x14ac:dyDescent="0.25">
      <c r="A49" s="50" t="str">
        <f t="shared" si="5"/>
        <v>CASTELLÓN</v>
      </c>
      <c r="B49" s="51">
        <f t="shared" si="3"/>
        <v>419316</v>
      </c>
      <c r="C49" s="51">
        <f t="shared" si="4"/>
        <v>133531</v>
      </c>
      <c r="D49" s="51">
        <f t="shared" si="7"/>
        <v>5</v>
      </c>
      <c r="E49" s="50" t="str">
        <f t="shared" si="6"/>
        <v>ALICANTE</v>
      </c>
      <c r="F49" s="50">
        <f t="shared" si="8"/>
        <v>26353</v>
      </c>
      <c r="G49" s="50">
        <f t="shared" si="9"/>
        <v>44953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BILBAO</v>
      </c>
      <c r="F50" s="50">
        <f t="shared" si="8"/>
        <v>25107</v>
      </c>
      <c r="G50" s="50">
        <f t="shared" si="9"/>
        <v>21652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HUELVA</v>
      </c>
      <c r="F51" s="50">
        <f t="shared" si="8"/>
        <v>8716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410</v>
      </c>
      <c r="D52" s="51">
        <f t="shared" si="7"/>
        <v>28</v>
      </c>
      <c r="E52" s="50" t="str">
        <f t="shared" si="6"/>
        <v>BALEARES</v>
      </c>
      <c r="F52" s="50">
        <f t="shared" si="8"/>
        <v>2509</v>
      </c>
      <c r="G52" s="50">
        <f t="shared" si="9"/>
        <v>0</v>
      </c>
    </row>
    <row r="53" spans="1:7" x14ac:dyDescent="0.25">
      <c r="A53" s="50" t="str">
        <f t="shared" si="5"/>
        <v>HUELVA</v>
      </c>
      <c r="B53" s="51">
        <f t="shared" si="3"/>
        <v>8716</v>
      </c>
      <c r="C53" s="51">
        <f t="shared" si="4"/>
        <v>0</v>
      </c>
      <c r="D53" s="51">
        <f t="shared" si="7"/>
        <v>13</v>
      </c>
      <c r="E53" s="50" t="str">
        <f t="shared" si="6"/>
        <v>BAHÍA DE CÁDIZ</v>
      </c>
      <c r="F53" s="50">
        <f t="shared" si="8"/>
        <v>263</v>
      </c>
      <c r="G53" s="50">
        <f t="shared" si="9"/>
        <v>1467</v>
      </c>
    </row>
    <row r="54" spans="1:7" x14ac:dyDescent="0.25">
      <c r="A54" s="50" t="str">
        <f t="shared" si="5"/>
        <v>LAS PALMAS</v>
      </c>
      <c r="B54" s="51">
        <f t="shared" si="3"/>
        <v>5207460</v>
      </c>
      <c r="C54" s="51">
        <f t="shared" si="4"/>
        <v>3453898</v>
      </c>
      <c r="D54" s="51">
        <f t="shared" si="7"/>
        <v>4</v>
      </c>
      <c r="E54" s="50" t="str">
        <f t="shared" si="6"/>
        <v>ALMERÍA</v>
      </c>
      <c r="F54" s="50">
        <f t="shared" si="8"/>
        <v>150</v>
      </c>
      <c r="G54" s="50">
        <f t="shared" si="9"/>
        <v>404</v>
      </c>
    </row>
    <row r="55" spans="1:7" x14ac:dyDescent="0.25">
      <c r="A55" s="50" t="str">
        <f t="shared" si="5"/>
        <v>MÁLAGA</v>
      </c>
      <c r="B55" s="51">
        <f t="shared" si="3"/>
        <v>174295</v>
      </c>
      <c r="C55" s="51">
        <f t="shared" si="4"/>
        <v>179284</v>
      </c>
      <c r="D55" s="51">
        <f t="shared" si="7"/>
        <v>6</v>
      </c>
      <c r="E55" s="50" t="str">
        <f t="shared" si="6"/>
        <v>CARTAGENA</v>
      </c>
      <c r="F55" s="50">
        <f t="shared" si="8"/>
        <v>89</v>
      </c>
      <c r="G55" s="50">
        <f t="shared" si="9"/>
        <v>3820</v>
      </c>
    </row>
    <row r="56" spans="1:7" x14ac:dyDescent="0.25">
      <c r="A56" s="50" t="str">
        <f t="shared" si="5"/>
        <v>MARÍN Y RÍA DE PONTEVEDRA</v>
      </c>
      <c r="B56" s="51">
        <f t="shared" si="3"/>
        <v>76847</v>
      </c>
      <c r="C56" s="51">
        <f t="shared" si="4"/>
        <v>3643</v>
      </c>
      <c r="D56" s="51">
        <f t="shared" si="7"/>
        <v>8</v>
      </c>
      <c r="E56" s="50" t="str">
        <f t="shared" si="6"/>
        <v>MELILLA</v>
      </c>
      <c r="F56" s="50">
        <f t="shared" ref="F56:F66" si="10">LOOKUP(E56,$A$39:$A$66,$B$39:$B$66)</f>
        <v>58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0</v>
      </c>
      <c r="D57" s="51">
        <f t="shared" si="7"/>
        <v>18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74154</v>
      </c>
      <c r="C60" s="51">
        <f t="shared" si="4"/>
        <v>22180</v>
      </c>
      <c r="D60" s="51">
        <f t="shared" si="7"/>
        <v>9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19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37643</v>
      </c>
      <c r="C63" s="51">
        <f t="shared" si="4"/>
        <v>166427</v>
      </c>
      <c r="D63" s="51">
        <f t="shared" si="7"/>
        <v>10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22504448</v>
      </c>
      <c r="C64" s="51">
        <f t="shared" si="4"/>
        <v>21458920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112354</v>
      </c>
      <c r="C65" s="51">
        <f t="shared" si="4"/>
        <v>78468</v>
      </c>
      <c r="D65" s="51">
        <f t="shared" si="7"/>
        <v>7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>
      <selection activeCell="F35" sqref="F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25">
      <c r="A8" s="12" t="s">
        <v>31</v>
      </c>
      <c r="B8" s="41">
        <v>11764</v>
      </c>
      <c r="C8" s="41">
        <v>3771</v>
      </c>
      <c r="D8" s="41">
        <v>65482</v>
      </c>
      <c r="E8" s="41">
        <v>77327</v>
      </c>
      <c r="F8" s="14">
        <f t="shared" ref="F7:F34" si="0">((E8*100)/D8)-100</f>
        <v>18.088940472190828</v>
      </c>
      <c r="G8" s="1"/>
      <c r="H8" s="1"/>
      <c r="I8" s="1"/>
    </row>
    <row r="9" spans="1:12" x14ac:dyDescent="0.25">
      <c r="A9" s="9" t="s">
        <v>164</v>
      </c>
      <c r="B9" s="40">
        <v>30752</v>
      </c>
      <c r="C9" s="40">
        <v>32353</v>
      </c>
      <c r="D9" s="40">
        <v>270672</v>
      </c>
      <c r="E9" s="40">
        <v>281291</v>
      </c>
      <c r="F9" s="11">
        <f t="shared" si="0"/>
        <v>3.9231985576638948</v>
      </c>
      <c r="G9" s="1"/>
      <c r="H9" s="1"/>
      <c r="I9" s="1"/>
    </row>
    <row r="10" spans="1:12" x14ac:dyDescent="0.25">
      <c r="A10" s="12" t="s">
        <v>166</v>
      </c>
      <c r="B10" s="41">
        <v>0</v>
      </c>
      <c r="C10" s="41">
        <v>0</v>
      </c>
      <c r="D10" s="41">
        <v>0</v>
      </c>
      <c r="E10" s="41">
        <v>1105</v>
      </c>
      <c r="F10" s="18"/>
      <c r="G10" s="1"/>
      <c r="H10" s="1"/>
      <c r="I10" s="1"/>
    </row>
    <row r="11" spans="1:12" x14ac:dyDescent="0.25">
      <c r="A11" s="9" t="s">
        <v>167</v>
      </c>
      <c r="B11" s="40">
        <v>384512</v>
      </c>
      <c r="C11" s="40">
        <v>415806</v>
      </c>
      <c r="D11" s="40">
        <v>5081764</v>
      </c>
      <c r="E11" s="40">
        <v>5334542</v>
      </c>
      <c r="F11" s="11">
        <f t="shared" si="0"/>
        <v>4.9742176141985368</v>
      </c>
      <c r="G11" s="1"/>
      <c r="H11" s="1"/>
      <c r="I11" s="1"/>
    </row>
    <row r="12" spans="1:12" x14ac:dyDescent="0.25">
      <c r="A12" s="12" t="s">
        <v>168</v>
      </c>
      <c r="B12" s="41">
        <v>65954</v>
      </c>
      <c r="C12" s="41">
        <v>76598</v>
      </c>
      <c r="D12" s="41">
        <v>507533</v>
      </c>
      <c r="E12" s="41">
        <v>669144</v>
      </c>
      <c r="F12" s="14">
        <f t="shared" si="0"/>
        <v>31.842461475411454</v>
      </c>
      <c r="G12" s="1"/>
      <c r="H12" s="1"/>
      <c r="I12" s="1"/>
    </row>
    <row r="13" spans="1:12" x14ac:dyDescent="0.25">
      <c r="A13" s="9" t="s">
        <v>32</v>
      </c>
      <c r="B13" s="40">
        <v>1054046</v>
      </c>
      <c r="C13" s="40">
        <v>1154563</v>
      </c>
      <c r="D13" s="40">
        <v>8012073</v>
      </c>
      <c r="E13" s="40">
        <v>8569110</v>
      </c>
      <c r="F13" s="11">
        <f t="shared" si="0"/>
        <v>6.9524703531782563</v>
      </c>
      <c r="G13" s="1"/>
      <c r="H13" s="1"/>
      <c r="I13" s="1"/>
    </row>
    <row r="14" spans="1:12" x14ac:dyDescent="0.25">
      <c r="A14" s="12" t="s">
        <v>33</v>
      </c>
      <c r="B14" s="41">
        <v>745794</v>
      </c>
      <c r="C14" s="41">
        <v>837266</v>
      </c>
      <c r="D14" s="41">
        <v>6766194</v>
      </c>
      <c r="E14" s="41">
        <v>7142169</v>
      </c>
      <c r="F14" s="14">
        <f t="shared" si="0"/>
        <v>5.5566689338201058</v>
      </c>
      <c r="G14" s="1"/>
      <c r="H14" s="1"/>
      <c r="I14" s="1"/>
    </row>
    <row r="15" spans="1:12" x14ac:dyDescent="0.25">
      <c r="A15" s="9" t="s">
        <v>34</v>
      </c>
      <c r="B15" s="40">
        <v>61432</v>
      </c>
      <c r="C15" s="40">
        <v>76441</v>
      </c>
      <c r="D15" s="40">
        <v>399938</v>
      </c>
      <c r="E15" s="40">
        <v>537822</v>
      </c>
      <c r="F15" s="11">
        <f t="shared" si="0"/>
        <v>34.476343833294152</v>
      </c>
      <c r="G15" s="1"/>
      <c r="H15" s="1"/>
      <c r="I15" s="1"/>
    </row>
    <row r="16" spans="1:12" x14ac:dyDescent="0.25">
      <c r="A16" s="12" t="s">
        <v>35</v>
      </c>
      <c r="B16" s="41">
        <v>0</v>
      </c>
      <c r="C16" s="41">
        <v>0</v>
      </c>
      <c r="D16" s="41">
        <v>0</v>
      </c>
      <c r="E16" s="41">
        <v>3116</v>
      </c>
      <c r="F16" s="18"/>
      <c r="G16" s="1"/>
      <c r="H16" s="1"/>
      <c r="I16" s="1"/>
    </row>
    <row r="17" spans="1:9" x14ac:dyDescent="0.25">
      <c r="A17" s="9" t="s">
        <v>169</v>
      </c>
      <c r="B17" s="40">
        <v>58167</v>
      </c>
      <c r="C17" s="40">
        <v>24121</v>
      </c>
      <c r="D17" s="40">
        <v>443250</v>
      </c>
      <c r="E17" s="40">
        <v>363963</v>
      </c>
      <c r="F17" s="11">
        <f t="shared" si="0"/>
        <v>-17.887648054145515</v>
      </c>
      <c r="G17" s="1"/>
      <c r="H17" s="1"/>
      <c r="I17" s="1"/>
    </row>
    <row r="18" spans="1:9" x14ac:dyDescent="0.25">
      <c r="A18" s="12" t="s">
        <v>36</v>
      </c>
      <c r="B18" s="41">
        <v>85674</v>
      </c>
      <c r="C18" s="41">
        <v>72702</v>
      </c>
      <c r="D18" s="41">
        <v>691326</v>
      </c>
      <c r="E18" s="41">
        <v>625394</v>
      </c>
      <c r="F18" s="14">
        <f t="shared" si="0"/>
        <v>-9.5370346262110814</v>
      </c>
      <c r="G18" s="1"/>
      <c r="H18" s="1"/>
      <c r="I18" s="1"/>
    </row>
    <row r="19" spans="1:9" x14ac:dyDescent="0.25">
      <c r="A19" s="9" t="s">
        <v>37</v>
      </c>
      <c r="B19" s="40">
        <v>6432</v>
      </c>
      <c r="C19" s="40">
        <v>4566</v>
      </c>
      <c r="D19" s="40">
        <v>44563</v>
      </c>
      <c r="E19" s="40">
        <v>46330</v>
      </c>
      <c r="F19" s="11">
        <f t="shared" si="0"/>
        <v>3.9651729012858254</v>
      </c>
      <c r="G19" s="1"/>
      <c r="H19" s="1"/>
      <c r="I19" s="1"/>
    </row>
    <row r="20" spans="1:9" x14ac:dyDescent="0.25">
      <c r="A20" s="12" t="s">
        <v>170</v>
      </c>
      <c r="B20" s="41">
        <v>0</v>
      </c>
      <c r="C20" s="41">
        <v>230</v>
      </c>
      <c r="D20" s="41">
        <v>4864</v>
      </c>
      <c r="E20" s="41">
        <v>600</v>
      </c>
      <c r="F20" s="14">
        <f t="shared" si="0"/>
        <v>-87.66447368421052</v>
      </c>
      <c r="G20" s="1"/>
      <c r="H20" s="1"/>
      <c r="I20" s="1"/>
    </row>
    <row r="21" spans="1:9" x14ac:dyDescent="0.25">
      <c r="A21" s="9" t="s">
        <v>38</v>
      </c>
      <c r="B21" s="40">
        <v>10722</v>
      </c>
      <c r="C21" s="40">
        <v>10923</v>
      </c>
      <c r="D21" s="40">
        <v>92450</v>
      </c>
      <c r="E21" s="40">
        <v>101084</v>
      </c>
      <c r="F21" s="11">
        <f t="shared" si="0"/>
        <v>9.3391022174148191</v>
      </c>
      <c r="G21" s="1"/>
      <c r="H21" s="1"/>
      <c r="I21" s="1"/>
    </row>
    <row r="22" spans="1:9" x14ac:dyDescent="0.25">
      <c r="A22" s="12" t="s">
        <v>59</v>
      </c>
      <c r="B22" s="41">
        <v>311601</v>
      </c>
      <c r="C22" s="41">
        <v>408773</v>
      </c>
      <c r="D22" s="41">
        <v>2229821</v>
      </c>
      <c r="E22" s="41">
        <v>2393606</v>
      </c>
      <c r="F22" s="14">
        <f t="shared" si="0"/>
        <v>7.3452084270441418</v>
      </c>
      <c r="G22" s="1"/>
      <c r="H22" s="1"/>
      <c r="I22" s="1"/>
    </row>
    <row r="23" spans="1:9" x14ac:dyDescent="0.25">
      <c r="A23" s="9" t="s">
        <v>171</v>
      </c>
      <c r="B23" s="40">
        <v>42316</v>
      </c>
      <c r="C23" s="40">
        <v>46092</v>
      </c>
      <c r="D23" s="40">
        <v>349907</v>
      </c>
      <c r="E23" s="40">
        <v>358630</v>
      </c>
      <c r="F23" s="11">
        <f t="shared" si="0"/>
        <v>2.4929481262163904</v>
      </c>
      <c r="G23" s="1"/>
      <c r="H23" s="1"/>
      <c r="I23" s="1"/>
    </row>
    <row r="24" spans="1:9" x14ac:dyDescent="0.25">
      <c r="A24" s="12" t="s">
        <v>173</v>
      </c>
      <c r="B24" s="41">
        <v>0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25">
      <c r="A25" s="9" t="s">
        <v>39</v>
      </c>
      <c r="B25" s="40">
        <v>63978</v>
      </c>
      <c r="C25" s="40">
        <v>79225</v>
      </c>
      <c r="D25" s="40">
        <v>543219</v>
      </c>
      <c r="E25" s="40">
        <v>592559</v>
      </c>
      <c r="F25" s="11">
        <f t="shared" si="0"/>
        <v>9.0828929032305581</v>
      </c>
      <c r="G25" s="1"/>
      <c r="H25" s="1"/>
      <c r="I25" s="1"/>
    </row>
    <row r="26" spans="1:9" x14ac:dyDescent="0.25">
      <c r="A26" s="12" t="s">
        <v>40</v>
      </c>
      <c r="B26" s="41">
        <v>29051</v>
      </c>
      <c r="C26" s="41">
        <v>38201</v>
      </c>
      <c r="D26" s="41">
        <v>213697</v>
      </c>
      <c r="E26" s="41">
        <v>403462</v>
      </c>
      <c r="F26" s="14">
        <f t="shared" si="0"/>
        <v>88.800965853521575</v>
      </c>
      <c r="G26" s="1"/>
      <c r="H26" s="1"/>
      <c r="I26" s="1"/>
    </row>
    <row r="27" spans="1:9" x14ac:dyDescent="0.25">
      <c r="A27" s="9" t="s">
        <v>41</v>
      </c>
      <c r="B27" s="40">
        <v>21769</v>
      </c>
      <c r="C27" s="40">
        <v>22219</v>
      </c>
      <c r="D27" s="40">
        <v>411197</v>
      </c>
      <c r="E27" s="40">
        <v>384073</v>
      </c>
      <c r="F27" s="11">
        <f t="shared" si="0"/>
        <v>-6.5963516270789881</v>
      </c>
      <c r="G27" s="1"/>
      <c r="H27" s="1"/>
      <c r="I27" s="1"/>
    </row>
    <row r="28" spans="1:9" x14ac:dyDescent="0.25">
      <c r="A28" s="12" t="s">
        <v>42</v>
      </c>
      <c r="B28" s="41">
        <v>344047</v>
      </c>
      <c r="C28" s="41">
        <v>331736</v>
      </c>
      <c r="D28" s="41">
        <v>2454834</v>
      </c>
      <c r="E28" s="41">
        <v>2516215</v>
      </c>
      <c r="F28" s="14">
        <f t="shared" si="0"/>
        <v>2.5004134699128286</v>
      </c>
      <c r="G28" s="1"/>
      <c r="H28" s="1"/>
      <c r="I28" s="1"/>
    </row>
    <row r="29" spans="1:9" x14ac:dyDescent="0.25">
      <c r="A29" s="9" t="s">
        <v>43</v>
      </c>
      <c r="B29" s="40">
        <v>80007</v>
      </c>
      <c r="C29" s="40">
        <v>103816</v>
      </c>
      <c r="D29" s="40">
        <v>922546</v>
      </c>
      <c r="E29" s="40">
        <v>1038449</v>
      </c>
      <c r="F29" s="11">
        <f t="shared" si="0"/>
        <v>12.563384373245341</v>
      </c>
      <c r="G29" s="1"/>
      <c r="H29" s="1"/>
      <c r="I29" s="1"/>
    </row>
    <row r="30" spans="1:9" x14ac:dyDescent="0.25">
      <c r="A30" s="12" t="s">
        <v>44</v>
      </c>
      <c r="B30" s="41">
        <v>19107</v>
      </c>
      <c r="C30" s="41">
        <v>18361</v>
      </c>
      <c r="D30" s="41">
        <v>182771</v>
      </c>
      <c r="E30" s="41">
        <v>132723</v>
      </c>
      <c r="F30" s="14">
        <f t="shared" si="0"/>
        <v>-27.382899913005886</v>
      </c>
      <c r="G30" s="1"/>
      <c r="H30" s="1"/>
      <c r="I30" s="1"/>
    </row>
    <row r="31" spans="1:9" x14ac:dyDescent="0.25">
      <c r="A31" s="9" t="s">
        <v>45</v>
      </c>
      <c r="B31" s="40">
        <v>13254</v>
      </c>
      <c r="C31" s="40">
        <v>13835</v>
      </c>
      <c r="D31" s="40">
        <v>154734</v>
      </c>
      <c r="E31" s="40">
        <v>194095</v>
      </c>
      <c r="F31" s="11">
        <f t="shared" si="0"/>
        <v>25.437848178163819</v>
      </c>
      <c r="G31" s="1"/>
      <c r="H31" s="1"/>
      <c r="I31" s="1"/>
    </row>
    <row r="32" spans="1:9" x14ac:dyDescent="0.25">
      <c r="A32" s="12" t="s">
        <v>46</v>
      </c>
      <c r="B32" s="41">
        <v>591310</v>
      </c>
      <c r="C32" s="41">
        <v>709479</v>
      </c>
      <c r="D32" s="41">
        <v>6156901</v>
      </c>
      <c r="E32" s="41">
        <v>6145636</v>
      </c>
      <c r="F32" s="14">
        <f t="shared" si="0"/>
        <v>-0.18296542367662028</v>
      </c>
      <c r="G32" s="1"/>
      <c r="H32" s="1"/>
      <c r="I32" s="1"/>
    </row>
    <row r="33" spans="1:9" x14ac:dyDescent="0.25">
      <c r="A33" s="9" t="s">
        <v>47</v>
      </c>
      <c r="B33" s="40">
        <v>41933</v>
      </c>
      <c r="C33" s="40">
        <v>47240</v>
      </c>
      <c r="D33" s="40">
        <v>668629</v>
      </c>
      <c r="E33" s="40">
        <v>702201</v>
      </c>
      <c r="F33" s="11">
        <f t="shared" si="0"/>
        <v>5.0210206257879975</v>
      </c>
      <c r="G33" s="1"/>
      <c r="H33" s="1"/>
      <c r="I33" s="1"/>
    </row>
    <row r="34" spans="1:9" x14ac:dyDescent="0.25">
      <c r="A34" s="12" t="s">
        <v>172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4073622</v>
      </c>
      <c r="C35" s="16">
        <f t="shared" ref="C35:E35" si="1">SUM(C7:C34)</f>
        <v>4528317</v>
      </c>
      <c r="D35" s="16">
        <f t="shared" si="1"/>
        <v>36668365</v>
      </c>
      <c r="E35" s="16">
        <f t="shared" si="1"/>
        <v>38614646</v>
      </c>
      <c r="F35" s="17">
        <f t="shared" ref="F35" si="2">((E35*100)/D35)-100</f>
        <v>5.3077932435765831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8569110</v>
      </c>
      <c r="G39" s="50">
        <f>LOOKUP(E39,$A$39:$A$66,$C$39:$C$66)</f>
        <v>8012073</v>
      </c>
    </row>
    <row r="40" spans="1:9" x14ac:dyDescent="0.25">
      <c r="A40" s="50" t="str">
        <f t="shared" si="5"/>
        <v>ALICANTE</v>
      </c>
      <c r="B40" s="51">
        <f t="shared" si="3"/>
        <v>77327</v>
      </c>
      <c r="C40" s="51">
        <f t="shared" si="4"/>
        <v>65482</v>
      </c>
      <c r="D40" s="51">
        <f t="shared" ref="D40:D66" si="7">_xlfn.RANK.EQ(B40,$B$39:$B$66)+COUNTIF($B$39:$B$66,B40)-1</f>
        <v>21</v>
      </c>
      <c r="E40" s="50" t="str">
        <f t="shared" si="6"/>
        <v>BARCELONA</v>
      </c>
      <c r="F40" s="50">
        <f t="shared" ref="F40:F55" si="8">LOOKUP(E40,$A$39:$A$66,$B$39:$B$66)</f>
        <v>7142169</v>
      </c>
      <c r="G40" s="50">
        <f t="shared" ref="G40:G66" si="9">LOOKUP(E40,$A$39:$A$66,$C$39:$C$66)</f>
        <v>6766194</v>
      </c>
    </row>
    <row r="41" spans="1:9" x14ac:dyDescent="0.25">
      <c r="A41" s="50" t="str">
        <f t="shared" si="5"/>
        <v>ALMERÍA</v>
      </c>
      <c r="B41" s="51">
        <f t="shared" si="3"/>
        <v>281291</v>
      </c>
      <c r="C41" s="51">
        <f t="shared" si="4"/>
        <v>270672</v>
      </c>
      <c r="D41" s="51">
        <f t="shared" si="7"/>
        <v>17</v>
      </c>
      <c r="E41" s="50" t="str">
        <f t="shared" si="6"/>
        <v>VALENCIA</v>
      </c>
      <c r="F41" s="50">
        <f t="shared" si="8"/>
        <v>6145636</v>
      </c>
      <c r="G41" s="50">
        <f t="shared" si="9"/>
        <v>6156901</v>
      </c>
    </row>
    <row r="42" spans="1:9" x14ac:dyDescent="0.25">
      <c r="A42" s="50" t="str">
        <f t="shared" si="5"/>
        <v>AVILÉS</v>
      </c>
      <c r="B42" s="51">
        <f t="shared" si="3"/>
        <v>1105</v>
      </c>
      <c r="C42" s="51">
        <f t="shared" si="4"/>
        <v>0</v>
      </c>
      <c r="D42" s="51">
        <f t="shared" si="7"/>
        <v>24</v>
      </c>
      <c r="E42" s="50" t="str">
        <f t="shared" si="6"/>
        <v>BAHÍA DE ALGECIRAS</v>
      </c>
      <c r="F42" s="50">
        <f t="shared" si="8"/>
        <v>5334542</v>
      </c>
      <c r="G42" s="50">
        <f t="shared" si="9"/>
        <v>5081764</v>
      </c>
    </row>
    <row r="43" spans="1:9" x14ac:dyDescent="0.25">
      <c r="A43" s="50" t="str">
        <f t="shared" si="5"/>
        <v>BAHÍA DE ALGECIRAS</v>
      </c>
      <c r="B43" s="51">
        <f t="shared" si="3"/>
        <v>5334542</v>
      </c>
      <c r="C43" s="51">
        <f t="shared" si="4"/>
        <v>5081764</v>
      </c>
      <c r="D43" s="51">
        <f t="shared" si="7"/>
        <v>4</v>
      </c>
      <c r="E43" s="50" t="str">
        <f t="shared" si="6"/>
        <v>SANTA CRUZ DE TENERIFE</v>
      </c>
      <c r="F43" s="50">
        <f t="shared" si="8"/>
        <v>2516215</v>
      </c>
      <c r="G43" s="50">
        <f t="shared" si="9"/>
        <v>2454834</v>
      </c>
    </row>
    <row r="44" spans="1:9" x14ac:dyDescent="0.25">
      <c r="A44" s="50" t="str">
        <f t="shared" si="5"/>
        <v>BAHÍA DE CÁDIZ</v>
      </c>
      <c r="B44" s="51">
        <f t="shared" si="3"/>
        <v>669144</v>
      </c>
      <c r="C44" s="51">
        <f t="shared" si="4"/>
        <v>507533</v>
      </c>
      <c r="D44" s="51">
        <f t="shared" si="7"/>
        <v>9</v>
      </c>
      <c r="E44" s="50" t="str">
        <f t="shared" si="6"/>
        <v>LAS PALMAS</v>
      </c>
      <c r="F44" s="50">
        <f t="shared" si="8"/>
        <v>2393606</v>
      </c>
      <c r="G44" s="50">
        <f t="shared" si="9"/>
        <v>2229821</v>
      </c>
    </row>
    <row r="45" spans="1:9" x14ac:dyDescent="0.25">
      <c r="A45" s="50" t="str">
        <f t="shared" si="5"/>
        <v>BALEARES</v>
      </c>
      <c r="B45" s="51">
        <f t="shared" si="3"/>
        <v>8569110</v>
      </c>
      <c r="C45" s="51">
        <f t="shared" si="4"/>
        <v>8012073</v>
      </c>
      <c r="D45" s="51">
        <f t="shared" si="7"/>
        <v>1</v>
      </c>
      <c r="E45" s="50" t="str">
        <f t="shared" si="6"/>
        <v>SANTANDER</v>
      </c>
      <c r="F45" s="50">
        <f t="shared" si="8"/>
        <v>1038449</v>
      </c>
      <c r="G45" s="50">
        <f t="shared" si="9"/>
        <v>922546</v>
      </c>
    </row>
    <row r="46" spans="1:9" x14ac:dyDescent="0.25">
      <c r="A46" s="50" t="str">
        <f t="shared" si="5"/>
        <v>BARCELONA</v>
      </c>
      <c r="B46" s="51">
        <f t="shared" si="3"/>
        <v>7142169</v>
      </c>
      <c r="C46" s="51">
        <f t="shared" si="4"/>
        <v>6766194</v>
      </c>
      <c r="D46" s="51">
        <f t="shared" si="7"/>
        <v>2</v>
      </c>
      <c r="E46" s="50" t="str">
        <f t="shared" si="6"/>
        <v>VIGO</v>
      </c>
      <c r="F46" s="50">
        <f t="shared" si="8"/>
        <v>702201</v>
      </c>
      <c r="G46" s="50">
        <f t="shared" si="9"/>
        <v>668629</v>
      </c>
    </row>
    <row r="47" spans="1:9" x14ac:dyDescent="0.25">
      <c r="A47" s="50" t="str">
        <f t="shared" si="5"/>
        <v>BILBAO</v>
      </c>
      <c r="B47" s="51">
        <f t="shared" si="3"/>
        <v>537822</v>
      </c>
      <c r="C47" s="51">
        <f t="shared" si="4"/>
        <v>399938</v>
      </c>
      <c r="D47" s="51">
        <f t="shared" si="7"/>
        <v>12</v>
      </c>
      <c r="E47" s="50" t="str">
        <f t="shared" si="6"/>
        <v>BAHÍA DE CÁDIZ</v>
      </c>
      <c r="F47" s="50">
        <f t="shared" si="8"/>
        <v>669144</v>
      </c>
      <c r="G47" s="50">
        <f t="shared" si="9"/>
        <v>507533</v>
      </c>
    </row>
    <row r="48" spans="1:9" x14ac:dyDescent="0.25">
      <c r="A48" s="50" t="str">
        <f t="shared" si="5"/>
        <v>CARTAGENA</v>
      </c>
      <c r="B48" s="51">
        <f t="shared" si="3"/>
        <v>3116</v>
      </c>
      <c r="C48" s="51">
        <f t="shared" si="4"/>
        <v>0</v>
      </c>
      <c r="D48" s="51">
        <f t="shared" si="7"/>
        <v>23</v>
      </c>
      <c r="E48" s="50" t="str">
        <f t="shared" si="6"/>
        <v>CEUTA</v>
      </c>
      <c r="F48" s="50">
        <f t="shared" si="8"/>
        <v>625394</v>
      </c>
      <c r="G48" s="50">
        <f t="shared" si="9"/>
        <v>691326</v>
      </c>
    </row>
    <row r="49" spans="1:7" x14ac:dyDescent="0.25">
      <c r="A49" s="50" t="str">
        <f t="shared" si="5"/>
        <v>CASTELLÓN</v>
      </c>
      <c r="B49" s="51">
        <f t="shared" si="3"/>
        <v>363963</v>
      </c>
      <c r="C49" s="51">
        <f t="shared" si="4"/>
        <v>443250</v>
      </c>
      <c r="D49" s="51">
        <f t="shared" si="7"/>
        <v>15</v>
      </c>
      <c r="E49" s="50" t="str">
        <f t="shared" si="6"/>
        <v>MELILLA</v>
      </c>
      <c r="F49" s="50">
        <f t="shared" si="8"/>
        <v>592559</v>
      </c>
      <c r="G49" s="50">
        <f t="shared" si="9"/>
        <v>543219</v>
      </c>
    </row>
    <row r="50" spans="1:7" x14ac:dyDescent="0.25">
      <c r="A50" s="50" t="str">
        <f t="shared" si="5"/>
        <v>CEUTA</v>
      </c>
      <c r="B50" s="51">
        <f t="shared" si="3"/>
        <v>625394</v>
      </c>
      <c r="C50" s="51">
        <f t="shared" si="4"/>
        <v>691326</v>
      </c>
      <c r="D50" s="51">
        <f t="shared" si="7"/>
        <v>10</v>
      </c>
      <c r="E50" s="50" t="str">
        <f t="shared" si="6"/>
        <v>BILBAO</v>
      </c>
      <c r="F50" s="50">
        <f t="shared" si="8"/>
        <v>537822</v>
      </c>
      <c r="G50" s="50">
        <f t="shared" si="9"/>
        <v>399938</v>
      </c>
    </row>
    <row r="51" spans="1:7" x14ac:dyDescent="0.25">
      <c r="A51" s="50" t="str">
        <f t="shared" si="5"/>
        <v>FERROL-SAN CIBRAO</v>
      </c>
      <c r="B51" s="51">
        <f t="shared" si="3"/>
        <v>46330</v>
      </c>
      <c r="C51" s="51">
        <f t="shared" si="4"/>
        <v>44563</v>
      </c>
      <c r="D51" s="51">
        <f t="shared" si="7"/>
        <v>22</v>
      </c>
      <c r="E51" s="50" t="str">
        <f t="shared" si="6"/>
        <v>MOTRIL</v>
      </c>
      <c r="F51" s="50">
        <f t="shared" si="8"/>
        <v>403462</v>
      </c>
      <c r="G51" s="50">
        <f t="shared" si="9"/>
        <v>213697</v>
      </c>
    </row>
    <row r="52" spans="1:7" x14ac:dyDescent="0.25">
      <c r="A52" s="50" t="str">
        <f t="shared" si="5"/>
        <v>GIJÓN</v>
      </c>
      <c r="B52" s="51">
        <f t="shared" si="3"/>
        <v>600</v>
      </c>
      <c r="C52" s="51">
        <f t="shared" si="4"/>
        <v>4864</v>
      </c>
      <c r="D52" s="51">
        <f t="shared" si="7"/>
        <v>25</v>
      </c>
      <c r="E52" s="50" t="str">
        <f t="shared" si="6"/>
        <v>PASAIA</v>
      </c>
      <c r="F52" s="50">
        <f t="shared" si="8"/>
        <v>384073</v>
      </c>
      <c r="G52" s="50">
        <f t="shared" si="9"/>
        <v>411197</v>
      </c>
    </row>
    <row r="53" spans="1:7" x14ac:dyDescent="0.25">
      <c r="A53" s="50" t="str">
        <f t="shared" si="5"/>
        <v>HUELVA</v>
      </c>
      <c r="B53" s="51">
        <f t="shared" si="3"/>
        <v>101084</v>
      </c>
      <c r="C53" s="51">
        <f t="shared" si="4"/>
        <v>92450</v>
      </c>
      <c r="D53" s="51">
        <f t="shared" si="7"/>
        <v>20</v>
      </c>
      <c r="E53" s="50" t="str">
        <f t="shared" si="6"/>
        <v>CASTELLÓN</v>
      </c>
      <c r="F53" s="50">
        <f t="shared" si="8"/>
        <v>363963</v>
      </c>
      <c r="G53" s="50">
        <f t="shared" si="9"/>
        <v>443250</v>
      </c>
    </row>
    <row r="54" spans="1:7" x14ac:dyDescent="0.25">
      <c r="A54" s="50" t="str">
        <f t="shared" si="5"/>
        <v>LAS PALMAS</v>
      </c>
      <c r="B54" s="51">
        <f t="shared" si="3"/>
        <v>2393606</v>
      </c>
      <c r="C54" s="51">
        <f t="shared" si="4"/>
        <v>2229821</v>
      </c>
      <c r="D54" s="51">
        <f t="shared" si="7"/>
        <v>6</v>
      </c>
      <c r="E54" s="50" t="str">
        <f t="shared" si="6"/>
        <v>MÁLAGA</v>
      </c>
      <c r="F54" s="50">
        <f t="shared" si="8"/>
        <v>358630</v>
      </c>
      <c r="G54" s="50">
        <f t="shared" si="9"/>
        <v>349907</v>
      </c>
    </row>
    <row r="55" spans="1:7" x14ac:dyDescent="0.25">
      <c r="A55" s="50" t="str">
        <f t="shared" si="5"/>
        <v>MÁLAGA</v>
      </c>
      <c r="B55" s="51">
        <f t="shared" si="3"/>
        <v>358630</v>
      </c>
      <c r="C55" s="51">
        <f t="shared" si="4"/>
        <v>349907</v>
      </c>
      <c r="D55" s="51">
        <f t="shared" si="7"/>
        <v>16</v>
      </c>
      <c r="E55" s="50" t="str">
        <f t="shared" si="6"/>
        <v>ALMERÍA</v>
      </c>
      <c r="F55" s="50">
        <f t="shared" si="8"/>
        <v>281291</v>
      </c>
      <c r="G55" s="50">
        <f t="shared" si="9"/>
        <v>270672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194095</v>
      </c>
      <c r="G56" s="50">
        <f t="shared" si="9"/>
        <v>154734</v>
      </c>
    </row>
    <row r="57" spans="1:7" x14ac:dyDescent="0.25">
      <c r="A57" s="50" t="str">
        <f t="shared" si="5"/>
        <v>MELILLA</v>
      </c>
      <c r="B57" s="51">
        <f t="shared" si="3"/>
        <v>592559</v>
      </c>
      <c r="C57" s="51">
        <f t="shared" si="4"/>
        <v>543219</v>
      </c>
      <c r="D57" s="51">
        <f t="shared" si="7"/>
        <v>11</v>
      </c>
      <c r="E57" s="50" t="str">
        <f t="shared" si="6"/>
        <v>SEVILLA</v>
      </c>
      <c r="F57" s="50">
        <f t="shared" si="10"/>
        <v>132723</v>
      </c>
      <c r="G57" s="50">
        <f t="shared" si="9"/>
        <v>182771</v>
      </c>
    </row>
    <row r="58" spans="1:7" x14ac:dyDescent="0.25">
      <c r="A58" s="50" t="str">
        <f t="shared" si="5"/>
        <v>MOTRIL</v>
      </c>
      <c r="B58" s="51">
        <f t="shared" si="3"/>
        <v>403462</v>
      </c>
      <c r="C58" s="51">
        <f t="shared" si="4"/>
        <v>213697</v>
      </c>
      <c r="D58" s="51">
        <f t="shared" si="7"/>
        <v>13</v>
      </c>
      <c r="E58" s="50" t="str">
        <f t="shared" si="6"/>
        <v>HUELVA</v>
      </c>
      <c r="F58" s="50">
        <f t="shared" si="10"/>
        <v>101084</v>
      </c>
      <c r="G58" s="50">
        <f t="shared" si="9"/>
        <v>92450</v>
      </c>
    </row>
    <row r="59" spans="1:7" x14ac:dyDescent="0.25">
      <c r="A59" s="50" t="str">
        <f t="shared" si="5"/>
        <v>PASAIA</v>
      </c>
      <c r="B59" s="51">
        <f t="shared" si="3"/>
        <v>384073</v>
      </c>
      <c r="C59" s="51">
        <f t="shared" si="4"/>
        <v>411197</v>
      </c>
      <c r="D59" s="51">
        <f t="shared" si="7"/>
        <v>14</v>
      </c>
      <c r="E59" s="50" t="str">
        <f t="shared" si="6"/>
        <v>ALICANTE</v>
      </c>
      <c r="F59" s="50">
        <f t="shared" si="10"/>
        <v>77327</v>
      </c>
      <c r="G59" s="50">
        <f t="shared" si="9"/>
        <v>65482</v>
      </c>
    </row>
    <row r="60" spans="1:7" x14ac:dyDescent="0.25">
      <c r="A60" s="50" t="str">
        <f t="shared" si="5"/>
        <v>SANTA CRUZ DE TENERIFE</v>
      </c>
      <c r="B60" s="51">
        <f t="shared" si="3"/>
        <v>2516215</v>
      </c>
      <c r="C60" s="51">
        <f t="shared" si="4"/>
        <v>2454834</v>
      </c>
      <c r="D60" s="51">
        <f t="shared" si="7"/>
        <v>5</v>
      </c>
      <c r="E60" s="50" t="str">
        <f t="shared" si="6"/>
        <v>FERROL-SAN CIBRAO</v>
      </c>
      <c r="F60" s="50">
        <f t="shared" si="10"/>
        <v>46330</v>
      </c>
      <c r="G60" s="50">
        <f t="shared" si="9"/>
        <v>44563</v>
      </c>
    </row>
    <row r="61" spans="1:7" x14ac:dyDescent="0.25">
      <c r="A61" s="50" t="str">
        <f t="shared" si="5"/>
        <v>SANTANDER</v>
      </c>
      <c r="B61" s="51">
        <f t="shared" si="3"/>
        <v>1038449</v>
      </c>
      <c r="C61" s="51">
        <f t="shared" si="4"/>
        <v>922546</v>
      </c>
      <c r="D61" s="51">
        <f t="shared" si="7"/>
        <v>7</v>
      </c>
      <c r="E61" s="50" t="str">
        <f t="shared" si="6"/>
        <v>CARTAGENA</v>
      </c>
      <c r="F61" s="50">
        <f t="shared" si="10"/>
        <v>3116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132723</v>
      </c>
      <c r="C62" s="51">
        <f t="shared" si="4"/>
        <v>182771</v>
      </c>
      <c r="D62" s="51">
        <f t="shared" si="7"/>
        <v>19</v>
      </c>
      <c r="E62" s="50" t="str">
        <f t="shared" si="6"/>
        <v>AVILÉS</v>
      </c>
      <c r="F62" s="50">
        <f t="shared" si="10"/>
        <v>1105</v>
      </c>
      <c r="G62" s="50">
        <f t="shared" si="9"/>
        <v>0</v>
      </c>
    </row>
    <row r="63" spans="1:7" x14ac:dyDescent="0.25">
      <c r="A63" s="50" t="str">
        <f t="shared" si="5"/>
        <v>TARRAGONA</v>
      </c>
      <c r="B63" s="51">
        <f t="shared" si="3"/>
        <v>194095</v>
      </c>
      <c r="C63" s="51">
        <f t="shared" si="4"/>
        <v>154734</v>
      </c>
      <c r="D63" s="51">
        <f t="shared" si="7"/>
        <v>18</v>
      </c>
      <c r="E63" s="50" t="str">
        <f t="shared" si="6"/>
        <v>GIJÓN</v>
      </c>
      <c r="F63" s="50">
        <f t="shared" si="10"/>
        <v>600</v>
      </c>
      <c r="G63" s="50">
        <f t="shared" si="9"/>
        <v>4864</v>
      </c>
    </row>
    <row r="64" spans="1:7" x14ac:dyDescent="0.25">
      <c r="A64" s="50" t="str">
        <f t="shared" si="5"/>
        <v>VALENCIA</v>
      </c>
      <c r="B64" s="51">
        <f t="shared" si="3"/>
        <v>6145636</v>
      </c>
      <c r="C64" s="51">
        <f t="shared" si="4"/>
        <v>6156901</v>
      </c>
      <c r="D64" s="51">
        <f t="shared" si="7"/>
        <v>3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702201</v>
      </c>
      <c r="C65" s="51">
        <f t="shared" si="4"/>
        <v>668629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>
      <selection activeCell="D33" sqref="D33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6" t="s">
        <v>56</v>
      </c>
    </row>
    <row r="2" spans="1:12" s="2" customFormat="1" ht="21" x14ac:dyDescent="0.35">
      <c r="I2" s="47" t="s">
        <v>57</v>
      </c>
    </row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279</v>
      </c>
      <c r="C8" s="45">
        <v>44</v>
      </c>
      <c r="D8" s="45">
        <v>980</v>
      </c>
      <c r="E8" s="45">
        <v>705</v>
      </c>
      <c r="F8" s="14">
        <f t="shared" ref="F8:F33" si="0">((E8*100)/D8)-100</f>
        <v>-28.061224489795919</v>
      </c>
      <c r="G8" s="1"/>
      <c r="H8" s="1"/>
      <c r="I8" s="1"/>
    </row>
    <row r="9" spans="1:12" x14ac:dyDescent="0.25">
      <c r="A9" s="9" t="s">
        <v>164</v>
      </c>
      <c r="B9" s="44">
        <v>860</v>
      </c>
      <c r="C9" s="44">
        <v>1042</v>
      </c>
      <c r="D9" s="44">
        <v>7176</v>
      </c>
      <c r="E9" s="44">
        <v>7030</v>
      </c>
      <c r="F9" s="11">
        <f t="shared" si="0"/>
        <v>-2.0345596432552924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14225</v>
      </c>
      <c r="C11" s="44">
        <v>13649</v>
      </c>
      <c r="D11" s="44">
        <v>171819</v>
      </c>
      <c r="E11" s="44">
        <v>152461</v>
      </c>
      <c r="F11" s="11">
        <f t="shared" si="0"/>
        <v>-11.266507196526575</v>
      </c>
      <c r="G11" s="1"/>
      <c r="H11" s="1"/>
      <c r="I11" s="1"/>
    </row>
    <row r="12" spans="1:12" x14ac:dyDescent="0.25">
      <c r="A12" s="12" t="s">
        <v>168</v>
      </c>
      <c r="B12" s="45">
        <v>2177</v>
      </c>
      <c r="C12" s="45">
        <v>2381</v>
      </c>
      <c r="D12" s="45">
        <v>14886</v>
      </c>
      <c r="E12" s="45">
        <v>18653</v>
      </c>
      <c r="F12" s="14">
        <f t="shared" si="0"/>
        <v>25.305656321375793</v>
      </c>
      <c r="G12" s="1"/>
      <c r="H12" s="1"/>
      <c r="I12" s="1"/>
    </row>
    <row r="13" spans="1:12" x14ac:dyDescent="0.25">
      <c r="A13" s="9" t="s">
        <v>32</v>
      </c>
      <c r="B13" s="44">
        <v>24543</v>
      </c>
      <c r="C13" s="44">
        <v>26470</v>
      </c>
      <c r="D13" s="44">
        <v>181657</v>
      </c>
      <c r="E13" s="44">
        <v>186094</v>
      </c>
      <c r="F13" s="11">
        <f t="shared" si="0"/>
        <v>2.4425152898044047</v>
      </c>
      <c r="G13" s="1"/>
      <c r="H13" s="1"/>
      <c r="I13" s="1"/>
    </row>
    <row r="14" spans="1:12" x14ac:dyDescent="0.25">
      <c r="A14" s="12" t="s">
        <v>33</v>
      </c>
      <c r="B14" s="45">
        <v>16949</v>
      </c>
      <c r="C14" s="45">
        <v>17496</v>
      </c>
      <c r="D14" s="45">
        <v>140410</v>
      </c>
      <c r="E14" s="45">
        <v>138030</v>
      </c>
      <c r="F14" s="14">
        <f t="shared" si="0"/>
        <v>-1.6950359660992831</v>
      </c>
      <c r="G14" s="1"/>
      <c r="H14" s="1"/>
      <c r="I14" s="1"/>
    </row>
    <row r="15" spans="1:12" x14ac:dyDescent="0.25">
      <c r="A15" s="9" t="s">
        <v>34</v>
      </c>
      <c r="B15" s="44">
        <v>873</v>
      </c>
      <c r="C15" s="44">
        <v>1830</v>
      </c>
      <c r="D15" s="44">
        <v>7360</v>
      </c>
      <c r="E15" s="44">
        <v>13583</v>
      </c>
      <c r="F15" s="11">
        <f t="shared" si="0"/>
        <v>84.551630434782595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2448</v>
      </c>
      <c r="C18" s="45">
        <v>1771</v>
      </c>
      <c r="D18" s="45">
        <v>20836</v>
      </c>
      <c r="E18" s="45">
        <v>11297</v>
      </c>
      <c r="F18" s="14">
        <f t="shared" si="0"/>
        <v>-45.781339988481477</v>
      </c>
      <c r="G18" s="1"/>
      <c r="H18" s="1"/>
      <c r="I18" s="1"/>
    </row>
    <row r="19" spans="1:9" x14ac:dyDescent="0.25">
      <c r="A19" s="9" t="s">
        <v>37</v>
      </c>
      <c r="B19" s="44">
        <v>154</v>
      </c>
      <c r="C19" s="44">
        <v>27</v>
      </c>
      <c r="D19" s="44">
        <v>1498</v>
      </c>
      <c r="E19" s="44">
        <v>455</v>
      </c>
      <c r="F19" s="11">
        <f t="shared" si="0"/>
        <v>-69.626168224299064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7</v>
      </c>
      <c r="D20" s="45">
        <v>60</v>
      </c>
      <c r="E20" s="45">
        <v>22</v>
      </c>
      <c r="F20" s="14">
        <f t="shared" si="0"/>
        <v>-63.333333333333336</v>
      </c>
      <c r="G20" s="1"/>
      <c r="H20" s="1"/>
      <c r="I20" s="1"/>
    </row>
    <row r="21" spans="1:9" x14ac:dyDescent="0.25">
      <c r="A21" s="9" t="s">
        <v>38</v>
      </c>
      <c r="B21" s="44">
        <v>4076</v>
      </c>
      <c r="C21" s="44">
        <v>476</v>
      </c>
      <c r="D21" s="44">
        <v>32451</v>
      </c>
      <c r="E21" s="44">
        <v>4254</v>
      </c>
      <c r="F21" s="11">
        <f t="shared" si="0"/>
        <v>-86.89100489969492</v>
      </c>
      <c r="G21" s="1"/>
      <c r="H21" s="1"/>
      <c r="I21" s="1"/>
    </row>
    <row r="22" spans="1:9" x14ac:dyDescent="0.25">
      <c r="A22" s="12" t="s">
        <v>59</v>
      </c>
      <c r="B22" s="45">
        <v>13306</v>
      </c>
      <c r="C22" s="45">
        <v>13663</v>
      </c>
      <c r="D22" s="45">
        <v>95548</v>
      </c>
      <c r="E22" s="45">
        <v>94215</v>
      </c>
      <c r="F22" s="14">
        <f t="shared" si="0"/>
        <v>-1.3951103110478442</v>
      </c>
      <c r="G22" s="1"/>
      <c r="H22" s="1"/>
      <c r="I22" s="1"/>
    </row>
    <row r="23" spans="1:9" x14ac:dyDescent="0.25">
      <c r="A23" s="9" t="s">
        <v>171</v>
      </c>
      <c r="B23" s="44">
        <v>1975</v>
      </c>
      <c r="C23" s="44">
        <v>1886</v>
      </c>
      <c r="D23" s="44">
        <v>15821</v>
      </c>
      <c r="E23" s="44">
        <v>14319</v>
      </c>
      <c r="F23" s="11">
        <f t="shared" si="0"/>
        <v>-9.49371089058846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2963</v>
      </c>
      <c r="C25" s="44">
        <v>3278</v>
      </c>
      <c r="D25" s="44">
        <v>22798</v>
      </c>
      <c r="E25" s="44">
        <v>23794</v>
      </c>
      <c r="F25" s="11">
        <f t="shared" si="0"/>
        <v>4.3688042810772885</v>
      </c>
      <c r="G25" s="1"/>
      <c r="H25" s="1"/>
      <c r="I25" s="1"/>
    </row>
    <row r="26" spans="1:9" x14ac:dyDescent="0.25">
      <c r="A26" s="12" t="s">
        <v>40</v>
      </c>
      <c r="B26" s="45">
        <v>1093</v>
      </c>
      <c r="C26" s="45">
        <v>1625</v>
      </c>
      <c r="D26" s="45">
        <v>7533</v>
      </c>
      <c r="E26" s="45">
        <v>16040</v>
      </c>
      <c r="F26" s="14">
        <f t="shared" si="0"/>
        <v>112.92977565378999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145</v>
      </c>
      <c r="D27" s="44">
        <v>0</v>
      </c>
      <c r="E27" s="44">
        <v>3162</v>
      </c>
      <c r="F27" s="11"/>
      <c r="G27" s="1"/>
      <c r="H27" s="1"/>
      <c r="I27" s="1"/>
    </row>
    <row r="28" spans="1:9" x14ac:dyDescent="0.25">
      <c r="A28" s="12" t="s">
        <v>42</v>
      </c>
      <c r="B28" s="45">
        <v>12871</v>
      </c>
      <c r="C28" s="45">
        <v>10691</v>
      </c>
      <c r="D28" s="45">
        <v>94490</v>
      </c>
      <c r="E28" s="45">
        <v>80885</v>
      </c>
      <c r="F28" s="14">
        <f t="shared" si="0"/>
        <v>-14.398349031643562</v>
      </c>
      <c r="G28" s="1"/>
      <c r="H28" s="1"/>
      <c r="I28" s="1"/>
    </row>
    <row r="29" spans="1:9" x14ac:dyDescent="0.25">
      <c r="A29" s="9" t="s">
        <v>43</v>
      </c>
      <c r="B29" s="44">
        <v>965</v>
      </c>
      <c r="C29" s="44">
        <v>1431</v>
      </c>
      <c r="D29" s="44">
        <v>10487</v>
      </c>
      <c r="E29" s="44">
        <v>12566</v>
      </c>
      <c r="F29" s="11">
        <f t="shared" si="0"/>
        <v>19.824544674358734</v>
      </c>
      <c r="G29" s="1"/>
      <c r="H29" s="1"/>
      <c r="I29" s="1"/>
    </row>
    <row r="30" spans="1:9" x14ac:dyDescent="0.25">
      <c r="A30" s="12" t="s">
        <v>44</v>
      </c>
      <c r="B30" s="45">
        <v>926</v>
      </c>
      <c r="C30" s="45">
        <v>832</v>
      </c>
      <c r="D30" s="45">
        <v>7194</v>
      </c>
      <c r="E30" s="45">
        <v>5639</v>
      </c>
      <c r="F30" s="14">
        <f t="shared" si="0"/>
        <v>-21.615234917987209</v>
      </c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15358</v>
      </c>
      <c r="C32" s="45">
        <v>15462</v>
      </c>
      <c r="D32" s="45">
        <v>155401</v>
      </c>
      <c r="E32" s="45">
        <v>141601</v>
      </c>
      <c r="F32" s="14">
        <f t="shared" si="0"/>
        <v>-8.8802517358318198</v>
      </c>
      <c r="G32" s="1"/>
      <c r="H32" s="1"/>
      <c r="I32" s="1"/>
    </row>
    <row r="33" spans="1:9" x14ac:dyDescent="0.25">
      <c r="A33" s="9" t="s">
        <v>47</v>
      </c>
      <c r="B33" s="44">
        <v>597</v>
      </c>
      <c r="C33" s="44">
        <v>603</v>
      </c>
      <c r="D33" s="44">
        <v>11273</v>
      </c>
      <c r="E33" s="44">
        <v>11633</v>
      </c>
      <c r="F33" s="11">
        <f t="shared" si="0"/>
        <v>3.1934711256985651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116638</v>
      </c>
      <c r="C35" s="16">
        <f t="shared" ref="C35:E35" si="1">SUM(C7:C34)</f>
        <v>114809</v>
      </c>
      <c r="D35" s="16">
        <f t="shared" si="1"/>
        <v>999678</v>
      </c>
      <c r="E35" s="16">
        <f t="shared" si="1"/>
        <v>936438</v>
      </c>
      <c r="F35" s="17">
        <f t="shared" ref="F35" si="2">((E35*100)/D35)-100</f>
        <v>-6.3260369839088213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186094</v>
      </c>
      <c r="G39" s="50">
        <f>LOOKUP(E39,$A$39:$A$66,$C$39:$C$66)</f>
        <v>181657</v>
      </c>
    </row>
    <row r="40" spans="1:9" x14ac:dyDescent="0.25">
      <c r="A40" s="50" t="str">
        <f t="shared" si="5"/>
        <v>ALICANTE</v>
      </c>
      <c r="B40" s="51">
        <f t="shared" si="3"/>
        <v>705</v>
      </c>
      <c r="C40" s="51">
        <f t="shared" si="4"/>
        <v>980</v>
      </c>
      <c r="D40" s="51">
        <f t="shared" ref="D40:D66" si="7">_xlfn.RANK.EQ(B40,$B$39:$B$66)+COUNTIF($B$39:$B$66,B40)-1</f>
        <v>19</v>
      </c>
      <c r="E40" s="50" t="str">
        <f t="shared" si="6"/>
        <v>BAHÍA DE ALGECIRAS</v>
      </c>
      <c r="F40" s="50">
        <f t="shared" ref="F40:F66" si="8">LOOKUP(E40,$A$39:$A$66,$B$39:$B$66)</f>
        <v>152461</v>
      </c>
      <c r="G40" s="50">
        <f t="shared" ref="G40:G66" si="9">LOOKUP(E40,$A$39:$A$66,$C$39:$C$66)</f>
        <v>171819</v>
      </c>
    </row>
    <row r="41" spans="1:9" x14ac:dyDescent="0.25">
      <c r="A41" s="50" t="str">
        <f t="shared" si="5"/>
        <v>ALMERÍA</v>
      </c>
      <c r="B41" s="51">
        <f t="shared" si="3"/>
        <v>7030</v>
      </c>
      <c r="C41" s="51">
        <f t="shared" si="4"/>
        <v>7176</v>
      </c>
      <c r="D41" s="51">
        <f t="shared" si="7"/>
        <v>15</v>
      </c>
      <c r="E41" s="50" t="str">
        <f t="shared" si="6"/>
        <v>VALENCIA</v>
      </c>
      <c r="F41" s="50">
        <f t="shared" si="8"/>
        <v>141601</v>
      </c>
      <c r="G41" s="50">
        <f t="shared" si="9"/>
        <v>155401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138030</v>
      </c>
      <c r="G42" s="50">
        <f t="shared" si="9"/>
        <v>140410</v>
      </c>
    </row>
    <row r="43" spans="1:9" x14ac:dyDescent="0.25">
      <c r="A43" s="50" t="str">
        <f t="shared" si="5"/>
        <v>BAHÍA DE ALGECIRAS</v>
      </c>
      <c r="B43" s="51">
        <f t="shared" si="3"/>
        <v>152461</v>
      </c>
      <c r="C43" s="51">
        <f t="shared" si="4"/>
        <v>171819</v>
      </c>
      <c r="D43" s="51">
        <f t="shared" si="7"/>
        <v>2</v>
      </c>
      <c r="E43" s="50" t="str">
        <f t="shared" si="6"/>
        <v>LAS PALMAS</v>
      </c>
      <c r="F43" s="50">
        <f t="shared" si="8"/>
        <v>94215</v>
      </c>
      <c r="G43" s="50">
        <f t="shared" si="9"/>
        <v>95548</v>
      </c>
    </row>
    <row r="44" spans="1:9" x14ac:dyDescent="0.25">
      <c r="A44" s="50" t="str">
        <f t="shared" si="5"/>
        <v>BAHÍA DE CÁDIZ</v>
      </c>
      <c r="B44" s="51">
        <f t="shared" si="3"/>
        <v>18653</v>
      </c>
      <c r="C44" s="51">
        <f t="shared" si="4"/>
        <v>14886</v>
      </c>
      <c r="D44" s="51">
        <f t="shared" si="7"/>
        <v>8</v>
      </c>
      <c r="E44" s="50" t="str">
        <f t="shared" si="6"/>
        <v>SANTA CRUZ DE TENERIFE</v>
      </c>
      <c r="F44" s="50">
        <f t="shared" si="8"/>
        <v>80885</v>
      </c>
      <c r="G44" s="50">
        <f t="shared" si="9"/>
        <v>94490</v>
      </c>
    </row>
    <row r="45" spans="1:9" x14ac:dyDescent="0.25">
      <c r="A45" s="50" t="str">
        <f t="shared" si="5"/>
        <v>BALEARES</v>
      </c>
      <c r="B45" s="51">
        <f t="shared" si="3"/>
        <v>186094</v>
      </c>
      <c r="C45" s="51">
        <f t="shared" si="4"/>
        <v>181657</v>
      </c>
      <c r="D45" s="51">
        <f t="shared" si="7"/>
        <v>1</v>
      </c>
      <c r="E45" s="50" t="str">
        <f t="shared" si="6"/>
        <v>MELILLA</v>
      </c>
      <c r="F45" s="50">
        <f t="shared" si="8"/>
        <v>23794</v>
      </c>
      <c r="G45" s="50">
        <f t="shared" si="9"/>
        <v>22798</v>
      </c>
    </row>
    <row r="46" spans="1:9" x14ac:dyDescent="0.25">
      <c r="A46" s="50" t="str">
        <f t="shared" si="5"/>
        <v>BARCELONA</v>
      </c>
      <c r="B46" s="51">
        <f t="shared" si="3"/>
        <v>138030</v>
      </c>
      <c r="C46" s="51">
        <f t="shared" si="4"/>
        <v>140410</v>
      </c>
      <c r="D46" s="51">
        <f t="shared" si="7"/>
        <v>4</v>
      </c>
      <c r="E46" s="50" t="str">
        <f t="shared" si="6"/>
        <v>BAHÍA DE CÁDIZ</v>
      </c>
      <c r="F46" s="50">
        <f t="shared" si="8"/>
        <v>18653</v>
      </c>
      <c r="G46" s="50">
        <f t="shared" si="9"/>
        <v>14886</v>
      </c>
    </row>
    <row r="47" spans="1:9" x14ac:dyDescent="0.25">
      <c r="A47" s="50" t="str">
        <f t="shared" si="5"/>
        <v>BILBAO</v>
      </c>
      <c r="B47" s="51">
        <f t="shared" si="3"/>
        <v>13583</v>
      </c>
      <c r="C47" s="51">
        <f t="shared" si="4"/>
        <v>7360</v>
      </c>
      <c r="D47" s="51">
        <f t="shared" si="7"/>
        <v>11</v>
      </c>
      <c r="E47" s="50" t="str">
        <f t="shared" si="6"/>
        <v>MOTRIL</v>
      </c>
      <c r="F47" s="50">
        <f t="shared" si="8"/>
        <v>16040</v>
      </c>
      <c r="G47" s="50">
        <f t="shared" si="9"/>
        <v>7533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MÁLAGA</v>
      </c>
      <c r="F48" s="50">
        <f t="shared" si="8"/>
        <v>14319</v>
      </c>
      <c r="G48" s="50">
        <f t="shared" si="9"/>
        <v>15821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BILBAO</v>
      </c>
      <c r="F49" s="50">
        <f t="shared" si="8"/>
        <v>13583</v>
      </c>
      <c r="G49" s="50">
        <f t="shared" si="9"/>
        <v>7360</v>
      </c>
    </row>
    <row r="50" spans="1:7" x14ac:dyDescent="0.25">
      <c r="A50" s="50" t="str">
        <f t="shared" si="5"/>
        <v>CEUTA</v>
      </c>
      <c r="B50" s="51">
        <f t="shared" si="3"/>
        <v>11297</v>
      </c>
      <c r="C50" s="51">
        <f t="shared" si="4"/>
        <v>20836</v>
      </c>
      <c r="D50" s="51">
        <f t="shared" si="7"/>
        <v>14</v>
      </c>
      <c r="E50" s="50" t="str">
        <f t="shared" si="6"/>
        <v>SANTANDER</v>
      </c>
      <c r="F50" s="50">
        <f t="shared" si="8"/>
        <v>12566</v>
      </c>
      <c r="G50" s="50">
        <f t="shared" si="9"/>
        <v>10487</v>
      </c>
    </row>
    <row r="51" spans="1:7" x14ac:dyDescent="0.25">
      <c r="A51" s="50" t="str">
        <f t="shared" si="5"/>
        <v>FERROL-SAN CIBRAO</v>
      </c>
      <c r="B51" s="51">
        <f t="shared" si="3"/>
        <v>455</v>
      </c>
      <c r="C51" s="51">
        <f t="shared" si="4"/>
        <v>1498</v>
      </c>
      <c r="D51" s="51">
        <f t="shared" si="7"/>
        <v>20</v>
      </c>
      <c r="E51" s="50" t="str">
        <f t="shared" si="6"/>
        <v>VIGO</v>
      </c>
      <c r="F51" s="50">
        <f t="shared" si="8"/>
        <v>11633</v>
      </c>
      <c r="G51" s="50">
        <f t="shared" si="9"/>
        <v>11273</v>
      </c>
    </row>
    <row r="52" spans="1:7" x14ac:dyDescent="0.25">
      <c r="A52" s="50" t="str">
        <f t="shared" si="5"/>
        <v>GIJÓN</v>
      </c>
      <c r="B52" s="51">
        <f t="shared" si="3"/>
        <v>22</v>
      </c>
      <c r="C52" s="51">
        <f t="shared" si="4"/>
        <v>60</v>
      </c>
      <c r="D52" s="51">
        <f t="shared" si="7"/>
        <v>21</v>
      </c>
      <c r="E52" s="50" t="str">
        <f t="shared" si="6"/>
        <v>CEUTA</v>
      </c>
      <c r="F52" s="50">
        <f t="shared" si="8"/>
        <v>11297</v>
      </c>
      <c r="G52" s="50">
        <f t="shared" si="9"/>
        <v>20836</v>
      </c>
    </row>
    <row r="53" spans="1:7" x14ac:dyDescent="0.25">
      <c r="A53" s="50" t="str">
        <f t="shared" si="5"/>
        <v>HUELVA</v>
      </c>
      <c r="B53" s="51">
        <f t="shared" si="3"/>
        <v>4254</v>
      </c>
      <c r="C53" s="51">
        <f t="shared" si="4"/>
        <v>32451</v>
      </c>
      <c r="D53" s="51">
        <f t="shared" si="7"/>
        <v>17</v>
      </c>
      <c r="E53" s="50" t="str">
        <f t="shared" si="6"/>
        <v>ALMERÍA</v>
      </c>
      <c r="F53" s="50">
        <f t="shared" si="8"/>
        <v>7030</v>
      </c>
      <c r="G53" s="50">
        <f t="shared" si="9"/>
        <v>7176</v>
      </c>
    </row>
    <row r="54" spans="1:7" x14ac:dyDescent="0.25">
      <c r="A54" s="50" t="str">
        <f t="shared" si="5"/>
        <v>LAS PALMAS</v>
      </c>
      <c r="B54" s="51">
        <f t="shared" si="3"/>
        <v>94215</v>
      </c>
      <c r="C54" s="51">
        <f t="shared" si="4"/>
        <v>95548</v>
      </c>
      <c r="D54" s="51">
        <f t="shared" si="7"/>
        <v>5</v>
      </c>
      <c r="E54" s="50" t="str">
        <f t="shared" si="6"/>
        <v>SEVILLA</v>
      </c>
      <c r="F54" s="50">
        <f t="shared" si="8"/>
        <v>5639</v>
      </c>
      <c r="G54" s="50">
        <f t="shared" si="9"/>
        <v>7194</v>
      </c>
    </row>
    <row r="55" spans="1:7" x14ac:dyDescent="0.25">
      <c r="A55" s="50" t="str">
        <f t="shared" si="5"/>
        <v>MÁLAGA</v>
      </c>
      <c r="B55" s="51">
        <f t="shared" si="3"/>
        <v>14319</v>
      </c>
      <c r="C55" s="51">
        <f t="shared" si="4"/>
        <v>15821</v>
      </c>
      <c r="D55" s="51">
        <f t="shared" si="7"/>
        <v>10</v>
      </c>
      <c r="E55" s="50" t="str">
        <f t="shared" si="6"/>
        <v>HUELVA</v>
      </c>
      <c r="F55" s="50">
        <f t="shared" si="8"/>
        <v>4254</v>
      </c>
      <c r="G55" s="50">
        <f t="shared" si="9"/>
        <v>32451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PASAIA</v>
      </c>
      <c r="F56" s="50">
        <f t="shared" si="8"/>
        <v>3162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23794</v>
      </c>
      <c r="C57" s="51">
        <f t="shared" si="4"/>
        <v>22798</v>
      </c>
      <c r="D57" s="51">
        <f t="shared" si="7"/>
        <v>7</v>
      </c>
      <c r="E57" s="50" t="str">
        <f t="shared" si="6"/>
        <v>ALICANTE</v>
      </c>
      <c r="F57" s="50">
        <f t="shared" si="8"/>
        <v>705</v>
      </c>
      <c r="G57" s="50">
        <f t="shared" si="9"/>
        <v>980</v>
      </c>
    </row>
    <row r="58" spans="1:7" x14ac:dyDescent="0.25">
      <c r="A58" s="50" t="str">
        <f t="shared" si="5"/>
        <v>MOTRIL</v>
      </c>
      <c r="B58" s="51">
        <f t="shared" si="3"/>
        <v>16040</v>
      </c>
      <c r="C58" s="51">
        <f t="shared" si="4"/>
        <v>7533</v>
      </c>
      <c r="D58" s="51">
        <f t="shared" si="7"/>
        <v>9</v>
      </c>
      <c r="E58" s="50" t="str">
        <f t="shared" si="6"/>
        <v>FERROL-SAN CIBRAO</v>
      </c>
      <c r="F58" s="50">
        <f t="shared" si="8"/>
        <v>455</v>
      </c>
      <c r="G58" s="50">
        <f t="shared" si="9"/>
        <v>1498</v>
      </c>
    </row>
    <row r="59" spans="1:7" x14ac:dyDescent="0.25">
      <c r="A59" s="50" t="str">
        <f t="shared" si="5"/>
        <v>PASAIA</v>
      </c>
      <c r="B59" s="51">
        <f t="shared" si="3"/>
        <v>3162</v>
      </c>
      <c r="C59" s="51">
        <f t="shared" si="4"/>
        <v>0</v>
      </c>
      <c r="D59" s="51">
        <f t="shared" si="7"/>
        <v>18</v>
      </c>
      <c r="E59" s="50" t="str">
        <f t="shared" si="6"/>
        <v>GIJÓN</v>
      </c>
      <c r="F59" s="50">
        <f t="shared" si="8"/>
        <v>22</v>
      </c>
      <c r="G59" s="50">
        <f t="shared" si="9"/>
        <v>60</v>
      </c>
    </row>
    <row r="60" spans="1:7" x14ac:dyDescent="0.25">
      <c r="A60" s="50" t="str">
        <f t="shared" si="5"/>
        <v>SANTA CRUZ DE TENERIFE</v>
      </c>
      <c r="B60" s="51">
        <f t="shared" si="3"/>
        <v>80885</v>
      </c>
      <c r="C60" s="51">
        <f t="shared" si="4"/>
        <v>94490</v>
      </c>
      <c r="D60" s="51">
        <f t="shared" si="7"/>
        <v>6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12566</v>
      </c>
      <c r="C61" s="51">
        <f t="shared" si="4"/>
        <v>10487</v>
      </c>
      <c r="D61" s="51">
        <f t="shared" si="7"/>
        <v>12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5639</v>
      </c>
      <c r="C62" s="51">
        <f t="shared" si="4"/>
        <v>7194</v>
      </c>
      <c r="D62" s="51">
        <f t="shared" si="7"/>
        <v>16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141601</v>
      </c>
      <c r="C64" s="51">
        <f t="shared" si="4"/>
        <v>155401</v>
      </c>
      <c r="D64" s="51">
        <f t="shared" si="7"/>
        <v>3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11633</v>
      </c>
      <c r="C65" s="51">
        <f t="shared" si="4"/>
        <v>11273</v>
      </c>
      <c r="D65" s="51">
        <f t="shared" si="7"/>
        <v>13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2">
        <v>2</v>
      </c>
      <c r="C7" s="42">
        <v>0</v>
      </c>
      <c r="D7" s="42">
        <v>74</v>
      </c>
      <c r="E7" s="42">
        <v>3</v>
      </c>
      <c r="F7" s="11">
        <f>((E7*100)/D7)-100</f>
        <v>-95.945945945945951</v>
      </c>
      <c r="G7" s="1"/>
      <c r="H7" s="1"/>
      <c r="I7" s="1"/>
    </row>
    <row r="8" spans="1:12" x14ac:dyDescent="0.25">
      <c r="A8" s="12" t="s">
        <v>31</v>
      </c>
      <c r="B8" s="43">
        <v>13388</v>
      </c>
      <c r="C8" s="43">
        <v>12766</v>
      </c>
      <c r="D8" s="43">
        <v>103757</v>
      </c>
      <c r="E8" s="43">
        <v>107476</v>
      </c>
      <c r="F8" s="14">
        <f t="shared" ref="F8:F34" si="0">((E8*100)/D8)-100</f>
        <v>3.5843364785026495</v>
      </c>
      <c r="G8" s="1"/>
      <c r="H8" s="1"/>
      <c r="I8" s="1"/>
    </row>
    <row r="9" spans="1:12" x14ac:dyDescent="0.25">
      <c r="A9" s="9" t="s">
        <v>164</v>
      </c>
      <c r="B9" s="42">
        <v>427</v>
      </c>
      <c r="C9" s="42">
        <v>437</v>
      </c>
      <c r="D9" s="42">
        <v>3786</v>
      </c>
      <c r="E9" s="42">
        <v>4224</v>
      </c>
      <c r="F9" s="11">
        <f t="shared" si="0"/>
        <v>11.568938193343897</v>
      </c>
      <c r="G9" s="1"/>
      <c r="H9" s="1"/>
      <c r="I9" s="1"/>
    </row>
    <row r="10" spans="1:12" x14ac:dyDescent="0.25">
      <c r="A10" s="12" t="s">
        <v>166</v>
      </c>
      <c r="B10" s="43">
        <v>0</v>
      </c>
      <c r="C10" s="43">
        <v>0</v>
      </c>
      <c r="D10" s="43">
        <v>0</v>
      </c>
      <c r="E10" s="43">
        <v>0</v>
      </c>
      <c r="F10" s="18"/>
      <c r="G10" s="1"/>
      <c r="H10" s="1"/>
      <c r="I10" s="1"/>
    </row>
    <row r="11" spans="1:12" x14ac:dyDescent="0.25">
      <c r="A11" s="9" t="s">
        <v>167</v>
      </c>
      <c r="B11" s="42">
        <v>407882</v>
      </c>
      <c r="C11" s="42">
        <v>374269</v>
      </c>
      <c r="D11" s="42">
        <v>3163148</v>
      </c>
      <c r="E11" s="42">
        <v>2847514</v>
      </c>
      <c r="F11" s="11">
        <f t="shared" si="0"/>
        <v>-9.9784771373328027</v>
      </c>
      <c r="G11" s="1"/>
      <c r="H11" s="1"/>
      <c r="I11" s="1"/>
    </row>
    <row r="12" spans="1:12" x14ac:dyDescent="0.25">
      <c r="A12" s="12" t="s">
        <v>168</v>
      </c>
      <c r="B12" s="43">
        <v>7731</v>
      </c>
      <c r="C12" s="43">
        <v>6242</v>
      </c>
      <c r="D12" s="43">
        <v>46687</v>
      </c>
      <c r="E12" s="43">
        <v>55654</v>
      </c>
      <c r="F12" s="14">
        <f t="shared" si="0"/>
        <v>19.206631396320176</v>
      </c>
      <c r="G12" s="1"/>
      <c r="H12" s="1"/>
      <c r="I12" s="1"/>
    </row>
    <row r="13" spans="1:12" x14ac:dyDescent="0.25">
      <c r="A13" s="9" t="s">
        <v>32</v>
      </c>
      <c r="B13" s="42">
        <v>12153</v>
      </c>
      <c r="C13" s="42">
        <v>11476</v>
      </c>
      <c r="D13" s="42">
        <v>92229</v>
      </c>
      <c r="E13" s="42">
        <v>86258</v>
      </c>
      <c r="F13" s="11">
        <f t="shared" si="0"/>
        <v>-6.4741025057194577</v>
      </c>
      <c r="G13" s="1"/>
      <c r="H13" s="1"/>
      <c r="I13" s="1"/>
    </row>
    <row r="14" spans="1:12" x14ac:dyDescent="0.25">
      <c r="A14" s="12" t="s">
        <v>33</v>
      </c>
      <c r="B14" s="43">
        <v>199551</v>
      </c>
      <c r="C14" s="43">
        <v>293147</v>
      </c>
      <c r="D14" s="43">
        <v>1494703</v>
      </c>
      <c r="E14" s="43">
        <v>1994291</v>
      </c>
      <c r="F14" s="14">
        <f t="shared" si="0"/>
        <v>33.423897590357427</v>
      </c>
      <c r="G14" s="1"/>
      <c r="H14" s="1"/>
      <c r="I14" s="1"/>
    </row>
    <row r="15" spans="1:12" x14ac:dyDescent="0.25">
      <c r="A15" s="9" t="s">
        <v>34</v>
      </c>
      <c r="B15" s="42">
        <v>46898</v>
      </c>
      <c r="C15" s="42">
        <v>53258</v>
      </c>
      <c r="D15" s="42">
        <v>385359</v>
      </c>
      <c r="E15" s="42">
        <v>382559</v>
      </c>
      <c r="F15" s="11">
        <f t="shared" si="0"/>
        <v>-0.72659520083870177</v>
      </c>
      <c r="G15" s="1"/>
      <c r="H15" s="1"/>
      <c r="I15" s="1"/>
    </row>
    <row r="16" spans="1:12" x14ac:dyDescent="0.25">
      <c r="A16" s="12" t="s">
        <v>35</v>
      </c>
      <c r="B16" s="43">
        <v>8886</v>
      </c>
      <c r="C16" s="43">
        <v>9722</v>
      </c>
      <c r="D16" s="43">
        <v>68596</v>
      </c>
      <c r="E16" s="43">
        <v>56329</v>
      </c>
      <c r="F16" s="14">
        <f t="shared" si="0"/>
        <v>-17.882966936847623</v>
      </c>
      <c r="G16" s="1"/>
      <c r="H16" s="1"/>
      <c r="I16" s="1"/>
    </row>
    <row r="17" spans="1:9" x14ac:dyDescent="0.25">
      <c r="A17" s="9" t="s">
        <v>169</v>
      </c>
      <c r="B17" s="42">
        <v>19175</v>
      </c>
      <c r="C17" s="42">
        <v>18906</v>
      </c>
      <c r="D17" s="42">
        <v>148281</v>
      </c>
      <c r="E17" s="42">
        <v>166666</v>
      </c>
      <c r="F17" s="11">
        <f t="shared" si="0"/>
        <v>12.398756415184678</v>
      </c>
      <c r="G17" s="1"/>
      <c r="H17" s="1"/>
      <c r="I17" s="1"/>
    </row>
    <row r="18" spans="1:9" x14ac:dyDescent="0.25">
      <c r="A18" s="12" t="s">
        <v>36</v>
      </c>
      <c r="B18" s="43">
        <v>1830</v>
      </c>
      <c r="C18" s="43">
        <v>1183</v>
      </c>
      <c r="D18" s="43">
        <v>14963</v>
      </c>
      <c r="E18" s="43">
        <v>12758</v>
      </c>
      <c r="F18" s="14">
        <f t="shared" si="0"/>
        <v>-14.736349662500842</v>
      </c>
      <c r="G18" s="1"/>
      <c r="H18" s="1"/>
      <c r="I18" s="1"/>
    </row>
    <row r="19" spans="1:9" x14ac:dyDescent="0.25">
      <c r="A19" s="9" t="s">
        <v>37</v>
      </c>
      <c r="B19" s="42">
        <v>45</v>
      </c>
      <c r="C19" s="42">
        <v>3</v>
      </c>
      <c r="D19" s="42">
        <v>481</v>
      </c>
      <c r="E19" s="42">
        <v>277</v>
      </c>
      <c r="F19" s="11">
        <f t="shared" si="0"/>
        <v>-42.411642411642411</v>
      </c>
      <c r="G19" s="1"/>
      <c r="H19" s="1"/>
      <c r="I19" s="1"/>
    </row>
    <row r="20" spans="1:9" x14ac:dyDescent="0.25">
      <c r="A20" s="12" t="s">
        <v>170</v>
      </c>
      <c r="B20" s="43">
        <v>5686</v>
      </c>
      <c r="C20" s="43">
        <v>5757</v>
      </c>
      <c r="D20" s="43">
        <v>41278</v>
      </c>
      <c r="E20" s="43">
        <v>50474</v>
      </c>
      <c r="F20" s="14">
        <f t="shared" si="0"/>
        <v>22.278211153641166</v>
      </c>
      <c r="G20" s="1"/>
      <c r="H20" s="1"/>
      <c r="I20" s="1"/>
    </row>
    <row r="21" spans="1:9" x14ac:dyDescent="0.25">
      <c r="A21" s="9" t="s">
        <v>38</v>
      </c>
      <c r="B21" s="42">
        <v>560</v>
      </c>
      <c r="C21" s="42">
        <v>5436</v>
      </c>
      <c r="D21" s="42">
        <v>6829</v>
      </c>
      <c r="E21" s="42">
        <v>35110</v>
      </c>
      <c r="F21" s="11">
        <f t="shared" si="0"/>
        <v>414.13091228583983</v>
      </c>
      <c r="G21" s="1"/>
      <c r="H21" s="1"/>
      <c r="I21" s="1"/>
    </row>
    <row r="22" spans="1:9" x14ac:dyDescent="0.25">
      <c r="A22" s="12" t="s">
        <v>59</v>
      </c>
      <c r="B22" s="43">
        <v>83515</v>
      </c>
      <c r="C22" s="43">
        <v>110162</v>
      </c>
      <c r="D22" s="43">
        <v>604916</v>
      </c>
      <c r="E22" s="43">
        <v>727737</v>
      </c>
      <c r="F22" s="14">
        <f t="shared" si="0"/>
        <v>20.303810777033505</v>
      </c>
      <c r="G22" s="1"/>
      <c r="H22" s="1"/>
      <c r="I22" s="1"/>
    </row>
    <row r="23" spans="1:9" x14ac:dyDescent="0.25">
      <c r="A23" s="9" t="s">
        <v>171</v>
      </c>
      <c r="B23" s="42">
        <v>28969</v>
      </c>
      <c r="C23" s="42">
        <v>17178</v>
      </c>
      <c r="D23" s="42">
        <v>103186</v>
      </c>
      <c r="E23" s="42">
        <v>68695</v>
      </c>
      <c r="F23" s="11">
        <f t="shared" si="0"/>
        <v>-33.426046169053947</v>
      </c>
      <c r="G23" s="1"/>
      <c r="H23" s="1"/>
      <c r="I23" s="1"/>
    </row>
    <row r="24" spans="1:9" x14ac:dyDescent="0.25">
      <c r="A24" s="12" t="s">
        <v>173</v>
      </c>
      <c r="B24" s="43">
        <v>6258</v>
      </c>
      <c r="C24" s="43">
        <v>7797</v>
      </c>
      <c r="D24" s="43">
        <v>34536</v>
      </c>
      <c r="E24" s="43">
        <v>59245</v>
      </c>
      <c r="F24" s="14">
        <f t="shared" si="0"/>
        <v>71.545633541811441</v>
      </c>
      <c r="G24" s="1"/>
      <c r="H24" s="1"/>
      <c r="I24" s="1"/>
    </row>
    <row r="25" spans="1:9" x14ac:dyDescent="0.25">
      <c r="A25" s="9" t="s">
        <v>39</v>
      </c>
      <c r="B25" s="42">
        <v>3490</v>
      </c>
      <c r="C25" s="42">
        <v>3428</v>
      </c>
      <c r="D25" s="42">
        <v>25882</v>
      </c>
      <c r="E25" s="42">
        <v>25060</v>
      </c>
      <c r="F25" s="11">
        <f t="shared" si="0"/>
        <v>-3.1759523993509049</v>
      </c>
      <c r="G25" s="1"/>
      <c r="H25" s="1"/>
      <c r="I25" s="1"/>
    </row>
    <row r="26" spans="1:9" x14ac:dyDescent="0.25">
      <c r="A26" s="12" t="s">
        <v>40</v>
      </c>
      <c r="B26" s="43">
        <v>320</v>
      </c>
      <c r="C26" s="43">
        <v>242</v>
      </c>
      <c r="D26" s="43">
        <v>1818</v>
      </c>
      <c r="E26" s="43">
        <v>1372</v>
      </c>
      <c r="F26" s="14">
        <f t="shared" si="0"/>
        <v>-24.532453245324533</v>
      </c>
      <c r="G26" s="1"/>
      <c r="H26" s="1"/>
      <c r="I26" s="1"/>
    </row>
    <row r="27" spans="1:9" x14ac:dyDescent="0.25">
      <c r="A27" s="9" t="s">
        <v>41</v>
      </c>
      <c r="B27" s="42">
        <v>0</v>
      </c>
      <c r="C27" s="42">
        <v>2</v>
      </c>
      <c r="D27" s="42">
        <v>6818</v>
      </c>
      <c r="E27" s="42">
        <v>2</v>
      </c>
      <c r="F27" s="19">
        <f t="shared" si="0"/>
        <v>-99.970665884423582</v>
      </c>
      <c r="G27" s="1"/>
      <c r="H27" s="1"/>
      <c r="I27" s="1"/>
    </row>
    <row r="28" spans="1:9" x14ac:dyDescent="0.25">
      <c r="A28" s="12" t="s">
        <v>42</v>
      </c>
      <c r="B28" s="43">
        <v>31764</v>
      </c>
      <c r="C28" s="43">
        <v>35216</v>
      </c>
      <c r="D28" s="43">
        <v>240515</v>
      </c>
      <c r="E28" s="43">
        <v>261676</v>
      </c>
      <c r="F28" s="14">
        <f t="shared" si="0"/>
        <v>8.7982038542294703</v>
      </c>
      <c r="G28" s="1"/>
      <c r="H28" s="1"/>
      <c r="I28" s="1"/>
    </row>
    <row r="29" spans="1:9" x14ac:dyDescent="0.25">
      <c r="A29" s="9" t="s">
        <v>43</v>
      </c>
      <c r="B29" s="42">
        <v>31</v>
      </c>
      <c r="C29" s="42">
        <v>648</v>
      </c>
      <c r="D29" s="42">
        <v>686</v>
      </c>
      <c r="E29" s="42">
        <v>3300</v>
      </c>
      <c r="F29" s="11">
        <f t="shared" si="0"/>
        <v>381.04956268221576</v>
      </c>
      <c r="G29" s="1"/>
      <c r="H29" s="1"/>
      <c r="I29" s="1"/>
    </row>
    <row r="30" spans="1:9" x14ac:dyDescent="0.25">
      <c r="A30" s="12" t="s">
        <v>44</v>
      </c>
      <c r="B30" s="43">
        <v>10278</v>
      </c>
      <c r="C30" s="43">
        <v>7996</v>
      </c>
      <c r="D30" s="43">
        <v>96826</v>
      </c>
      <c r="E30" s="43">
        <v>69548</v>
      </c>
      <c r="F30" s="14">
        <f t="shared" si="0"/>
        <v>-28.172185156879351</v>
      </c>
      <c r="G30" s="1"/>
      <c r="H30" s="1"/>
      <c r="I30" s="1"/>
    </row>
    <row r="31" spans="1:9" x14ac:dyDescent="0.25">
      <c r="A31" s="9" t="s">
        <v>45</v>
      </c>
      <c r="B31" s="42">
        <v>7196</v>
      </c>
      <c r="C31" s="42">
        <v>5574</v>
      </c>
      <c r="D31" s="42">
        <v>56782</v>
      </c>
      <c r="E31" s="42">
        <v>43127</v>
      </c>
      <c r="F31" s="11">
        <f t="shared" si="0"/>
        <v>-24.048113838892604</v>
      </c>
      <c r="G31" s="1"/>
      <c r="H31" s="1"/>
      <c r="I31" s="1"/>
    </row>
    <row r="32" spans="1:9" x14ac:dyDescent="0.25">
      <c r="A32" s="12" t="s">
        <v>46</v>
      </c>
      <c r="B32" s="43">
        <v>416436</v>
      </c>
      <c r="C32" s="43">
        <v>430145</v>
      </c>
      <c r="D32" s="43">
        <v>3155406</v>
      </c>
      <c r="E32" s="43">
        <v>3203131</v>
      </c>
      <c r="F32" s="14">
        <f t="shared" si="0"/>
        <v>1.5124836550351972</v>
      </c>
      <c r="G32" s="1"/>
      <c r="H32" s="1"/>
      <c r="I32" s="1"/>
    </row>
    <row r="33" spans="1:9" x14ac:dyDescent="0.25">
      <c r="A33" s="9" t="s">
        <v>47</v>
      </c>
      <c r="B33" s="42">
        <v>16412</v>
      </c>
      <c r="C33" s="42">
        <v>16012</v>
      </c>
      <c r="D33" s="42">
        <v>128088</v>
      </c>
      <c r="E33" s="42">
        <v>122454</v>
      </c>
      <c r="F33" s="11">
        <f t="shared" si="0"/>
        <v>-4.3985385047779602</v>
      </c>
      <c r="G33" s="1"/>
      <c r="H33" s="1"/>
      <c r="I33" s="1"/>
    </row>
    <row r="34" spans="1:9" x14ac:dyDescent="0.25">
      <c r="A34" s="12" t="s">
        <v>172</v>
      </c>
      <c r="B34" s="43">
        <v>2316</v>
      </c>
      <c r="C34" s="43">
        <v>2744</v>
      </c>
      <c r="D34" s="43">
        <v>21962</v>
      </c>
      <c r="E34" s="43">
        <v>23538</v>
      </c>
      <c r="F34" s="14">
        <f t="shared" si="0"/>
        <v>7.1760313268372613</v>
      </c>
      <c r="G34" s="1"/>
      <c r="H34" s="1"/>
      <c r="I34" s="1"/>
    </row>
    <row r="35" spans="1:9" x14ac:dyDescent="0.25">
      <c r="A35" s="15" t="s">
        <v>48</v>
      </c>
      <c r="B35" s="16">
        <f>SUM(B7:B34)</f>
        <v>1331199</v>
      </c>
      <c r="C35" s="16">
        <f t="shared" ref="C35:E35" si="1">SUM(C7:C34)</f>
        <v>1429746</v>
      </c>
      <c r="D35" s="16">
        <f t="shared" si="1"/>
        <v>10047592</v>
      </c>
      <c r="E35" s="16">
        <f t="shared" si="1"/>
        <v>10408478</v>
      </c>
      <c r="F35" s="17">
        <f t="shared" ref="F35" si="2">((E35*100)/D35)-100</f>
        <v>3.5917660669342411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74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3203131</v>
      </c>
      <c r="G39" s="50">
        <f>LOOKUP(E39,$A$39:$A$66,$C$39:$C$66)</f>
        <v>3155406</v>
      </c>
    </row>
    <row r="40" spans="1:9" x14ac:dyDescent="0.25">
      <c r="A40" s="50" t="str">
        <f t="shared" si="5"/>
        <v>ALICANTE</v>
      </c>
      <c r="B40" s="51">
        <f t="shared" si="3"/>
        <v>107476</v>
      </c>
      <c r="C40" s="51">
        <f t="shared" si="4"/>
        <v>103757</v>
      </c>
      <c r="D40" s="51">
        <f t="shared" ref="D40:D66" si="7">_xlfn.RANK.EQ(B40,$B$39:$B$66)+COUNTIF($B$39:$B$66,B40)-1</f>
        <v>9</v>
      </c>
      <c r="E40" s="50" t="str">
        <f t="shared" si="6"/>
        <v>BAHÍA DE ALGECIRAS</v>
      </c>
      <c r="F40" s="50">
        <f t="shared" ref="F40:F55" si="8">LOOKUP(E40,$A$39:$A$66,$B$39:$B$66)</f>
        <v>2847514</v>
      </c>
      <c r="G40" s="50">
        <f t="shared" ref="G40:G66" si="9">LOOKUP(E40,$A$39:$A$66,$C$39:$C$66)</f>
        <v>3163148</v>
      </c>
    </row>
    <row r="41" spans="1:9" x14ac:dyDescent="0.25">
      <c r="A41" s="50" t="str">
        <f t="shared" si="5"/>
        <v>ALMERÍA</v>
      </c>
      <c r="B41" s="51">
        <f t="shared" si="3"/>
        <v>4224</v>
      </c>
      <c r="C41" s="51">
        <f t="shared" si="4"/>
        <v>3786</v>
      </c>
      <c r="D41" s="51">
        <f t="shared" si="7"/>
        <v>22</v>
      </c>
      <c r="E41" s="50" t="str">
        <f t="shared" si="6"/>
        <v>BARCELONA</v>
      </c>
      <c r="F41" s="50">
        <f t="shared" si="8"/>
        <v>1994291</v>
      </c>
      <c r="G41" s="50">
        <f t="shared" si="9"/>
        <v>1494703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727737</v>
      </c>
      <c r="G42" s="50">
        <f t="shared" si="9"/>
        <v>604916</v>
      </c>
    </row>
    <row r="43" spans="1:9" x14ac:dyDescent="0.25">
      <c r="A43" s="50" t="str">
        <f t="shared" si="5"/>
        <v>BAHÍA DE ALGECIRAS</v>
      </c>
      <c r="B43" s="51">
        <f t="shared" si="3"/>
        <v>2847514</v>
      </c>
      <c r="C43" s="51">
        <f t="shared" si="4"/>
        <v>3163148</v>
      </c>
      <c r="D43" s="51">
        <f t="shared" si="7"/>
        <v>2</v>
      </c>
      <c r="E43" s="50" t="str">
        <f t="shared" si="6"/>
        <v>BILBAO</v>
      </c>
      <c r="F43" s="50">
        <f t="shared" si="8"/>
        <v>382559</v>
      </c>
      <c r="G43" s="50">
        <f t="shared" si="9"/>
        <v>385359</v>
      </c>
    </row>
    <row r="44" spans="1:9" x14ac:dyDescent="0.25">
      <c r="A44" s="50" t="str">
        <f t="shared" si="5"/>
        <v>BAHÍA DE CÁDIZ</v>
      </c>
      <c r="B44" s="51">
        <f t="shared" si="3"/>
        <v>55654</v>
      </c>
      <c r="C44" s="51">
        <f t="shared" si="4"/>
        <v>46687</v>
      </c>
      <c r="D44" s="51">
        <f t="shared" si="7"/>
        <v>15</v>
      </c>
      <c r="E44" s="50" t="str">
        <f t="shared" si="6"/>
        <v>SANTA CRUZ DE TENERIFE</v>
      </c>
      <c r="F44" s="50">
        <f t="shared" si="8"/>
        <v>261676</v>
      </c>
      <c r="G44" s="50">
        <f t="shared" si="9"/>
        <v>240515</v>
      </c>
    </row>
    <row r="45" spans="1:9" x14ac:dyDescent="0.25">
      <c r="A45" s="50" t="str">
        <f t="shared" si="5"/>
        <v>BALEARES</v>
      </c>
      <c r="B45" s="51">
        <f t="shared" si="3"/>
        <v>86258</v>
      </c>
      <c r="C45" s="51">
        <f t="shared" si="4"/>
        <v>92229</v>
      </c>
      <c r="D45" s="51">
        <f t="shared" si="7"/>
        <v>10</v>
      </c>
      <c r="E45" s="50" t="str">
        <f t="shared" si="6"/>
        <v>CASTELLÓN</v>
      </c>
      <c r="F45" s="50">
        <f t="shared" si="8"/>
        <v>166666</v>
      </c>
      <c r="G45" s="50">
        <f t="shared" si="9"/>
        <v>148281</v>
      </c>
    </row>
    <row r="46" spans="1:9" x14ac:dyDescent="0.25">
      <c r="A46" s="50" t="str">
        <f t="shared" si="5"/>
        <v>BARCELONA</v>
      </c>
      <c r="B46" s="51">
        <f t="shared" si="3"/>
        <v>1994291</v>
      </c>
      <c r="C46" s="51">
        <f t="shared" si="4"/>
        <v>1494703</v>
      </c>
      <c r="D46" s="51">
        <f t="shared" si="7"/>
        <v>3</v>
      </c>
      <c r="E46" s="50" t="str">
        <f t="shared" si="6"/>
        <v>VIGO</v>
      </c>
      <c r="F46" s="50">
        <f t="shared" si="8"/>
        <v>122454</v>
      </c>
      <c r="G46" s="50">
        <f t="shared" si="9"/>
        <v>128088</v>
      </c>
    </row>
    <row r="47" spans="1:9" x14ac:dyDescent="0.25">
      <c r="A47" s="50" t="str">
        <f t="shared" si="5"/>
        <v>BILBAO</v>
      </c>
      <c r="B47" s="51">
        <f t="shared" si="3"/>
        <v>382559</v>
      </c>
      <c r="C47" s="51">
        <f t="shared" si="4"/>
        <v>385359</v>
      </c>
      <c r="D47" s="51">
        <f t="shared" si="7"/>
        <v>5</v>
      </c>
      <c r="E47" s="50" t="str">
        <f t="shared" si="6"/>
        <v>ALICANTE</v>
      </c>
      <c r="F47" s="50">
        <f t="shared" si="8"/>
        <v>107476</v>
      </c>
      <c r="G47" s="50">
        <f t="shared" si="9"/>
        <v>103757</v>
      </c>
    </row>
    <row r="48" spans="1:9" x14ac:dyDescent="0.25">
      <c r="A48" s="50" t="str">
        <f t="shared" si="5"/>
        <v>CARTAGENA</v>
      </c>
      <c r="B48" s="51">
        <f t="shared" si="3"/>
        <v>56329</v>
      </c>
      <c r="C48" s="51">
        <f t="shared" si="4"/>
        <v>68596</v>
      </c>
      <c r="D48" s="51">
        <f t="shared" si="7"/>
        <v>14</v>
      </c>
      <c r="E48" s="50" t="str">
        <f t="shared" si="6"/>
        <v>BALEARES</v>
      </c>
      <c r="F48" s="50">
        <f t="shared" si="8"/>
        <v>86258</v>
      </c>
      <c r="G48" s="50">
        <f t="shared" si="9"/>
        <v>92229</v>
      </c>
    </row>
    <row r="49" spans="1:7" x14ac:dyDescent="0.25">
      <c r="A49" s="50" t="str">
        <f t="shared" si="5"/>
        <v>CASTELLÓN</v>
      </c>
      <c r="B49" s="51">
        <f t="shared" si="3"/>
        <v>166666</v>
      </c>
      <c r="C49" s="51">
        <f t="shared" si="4"/>
        <v>148281</v>
      </c>
      <c r="D49" s="51">
        <f t="shared" si="7"/>
        <v>7</v>
      </c>
      <c r="E49" s="50" t="str">
        <f t="shared" si="6"/>
        <v>SEVILLA</v>
      </c>
      <c r="F49" s="50">
        <f t="shared" si="8"/>
        <v>69548</v>
      </c>
      <c r="G49" s="50">
        <f t="shared" si="9"/>
        <v>96826</v>
      </c>
    </row>
    <row r="50" spans="1:7" x14ac:dyDescent="0.25">
      <c r="A50" s="50" t="str">
        <f t="shared" si="5"/>
        <v>CEUTA</v>
      </c>
      <c r="B50" s="51">
        <f t="shared" si="3"/>
        <v>12758</v>
      </c>
      <c r="C50" s="51">
        <f t="shared" si="4"/>
        <v>14963</v>
      </c>
      <c r="D50" s="51">
        <f t="shared" si="7"/>
        <v>21</v>
      </c>
      <c r="E50" s="50" t="str">
        <f t="shared" si="6"/>
        <v>MÁLAGA</v>
      </c>
      <c r="F50" s="50">
        <f t="shared" si="8"/>
        <v>68695</v>
      </c>
      <c r="G50" s="50">
        <f t="shared" si="9"/>
        <v>103186</v>
      </c>
    </row>
    <row r="51" spans="1:7" x14ac:dyDescent="0.25">
      <c r="A51" s="50" t="str">
        <f t="shared" si="5"/>
        <v>FERROL-SAN CIBRAO</v>
      </c>
      <c r="B51" s="51">
        <f t="shared" si="3"/>
        <v>277</v>
      </c>
      <c r="C51" s="51">
        <f t="shared" si="4"/>
        <v>481</v>
      </c>
      <c r="D51" s="51">
        <f t="shared" si="7"/>
        <v>25</v>
      </c>
      <c r="E51" s="50" t="str">
        <f t="shared" si="6"/>
        <v>MARÍN Y RÍA DE PONTEVEDRA</v>
      </c>
      <c r="F51" s="50">
        <f t="shared" si="8"/>
        <v>59245</v>
      </c>
      <c r="G51" s="50">
        <f t="shared" si="9"/>
        <v>34536</v>
      </c>
    </row>
    <row r="52" spans="1:7" x14ac:dyDescent="0.25">
      <c r="A52" s="50" t="str">
        <f t="shared" si="5"/>
        <v>GIJÓN</v>
      </c>
      <c r="B52" s="51">
        <f t="shared" si="3"/>
        <v>50474</v>
      </c>
      <c r="C52" s="51">
        <f t="shared" si="4"/>
        <v>41278</v>
      </c>
      <c r="D52" s="51">
        <f t="shared" si="7"/>
        <v>16</v>
      </c>
      <c r="E52" s="50" t="str">
        <f t="shared" si="6"/>
        <v>CARTAGENA</v>
      </c>
      <c r="F52" s="50">
        <f t="shared" si="8"/>
        <v>56329</v>
      </c>
      <c r="G52" s="50">
        <f t="shared" si="9"/>
        <v>68596</v>
      </c>
    </row>
    <row r="53" spans="1:7" x14ac:dyDescent="0.25">
      <c r="A53" s="50" t="str">
        <f t="shared" si="5"/>
        <v>HUELVA</v>
      </c>
      <c r="B53" s="51">
        <f t="shared" si="3"/>
        <v>35110</v>
      </c>
      <c r="C53" s="51">
        <f t="shared" si="4"/>
        <v>6829</v>
      </c>
      <c r="D53" s="51">
        <f t="shared" si="7"/>
        <v>18</v>
      </c>
      <c r="E53" s="50" t="str">
        <f t="shared" si="6"/>
        <v>BAHÍA DE CÁDIZ</v>
      </c>
      <c r="F53" s="50">
        <f t="shared" si="8"/>
        <v>55654</v>
      </c>
      <c r="G53" s="50">
        <f t="shared" si="9"/>
        <v>46687</v>
      </c>
    </row>
    <row r="54" spans="1:7" x14ac:dyDescent="0.25">
      <c r="A54" s="50" t="str">
        <f t="shared" si="5"/>
        <v>LAS PALMAS</v>
      </c>
      <c r="B54" s="51">
        <f t="shared" si="3"/>
        <v>727737</v>
      </c>
      <c r="C54" s="51">
        <f t="shared" si="4"/>
        <v>604916</v>
      </c>
      <c r="D54" s="51">
        <f t="shared" si="7"/>
        <v>4</v>
      </c>
      <c r="E54" s="50" t="str">
        <f t="shared" si="6"/>
        <v>GIJÓN</v>
      </c>
      <c r="F54" s="50">
        <f t="shared" si="8"/>
        <v>50474</v>
      </c>
      <c r="G54" s="50">
        <f t="shared" si="9"/>
        <v>41278</v>
      </c>
    </row>
    <row r="55" spans="1:7" x14ac:dyDescent="0.25">
      <c r="A55" s="50" t="str">
        <f t="shared" si="5"/>
        <v>MÁLAGA</v>
      </c>
      <c r="B55" s="51">
        <f t="shared" si="3"/>
        <v>68695</v>
      </c>
      <c r="C55" s="51">
        <f t="shared" si="4"/>
        <v>103186</v>
      </c>
      <c r="D55" s="51">
        <f t="shared" si="7"/>
        <v>12</v>
      </c>
      <c r="E55" s="50" t="str">
        <f t="shared" si="6"/>
        <v>TARRAGONA</v>
      </c>
      <c r="F55" s="50">
        <f t="shared" si="8"/>
        <v>43127</v>
      </c>
      <c r="G55" s="50">
        <f t="shared" si="9"/>
        <v>56782</v>
      </c>
    </row>
    <row r="56" spans="1:7" x14ac:dyDescent="0.25">
      <c r="A56" s="50" t="str">
        <f t="shared" si="5"/>
        <v>MARÍN Y RÍA DE PONTEVEDRA</v>
      </c>
      <c r="B56" s="51">
        <f t="shared" si="3"/>
        <v>59245</v>
      </c>
      <c r="C56" s="51">
        <f t="shared" si="4"/>
        <v>34536</v>
      </c>
      <c r="D56" s="51">
        <f t="shared" si="7"/>
        <v>13</v>
      </c>
      <c r="E56" s="50" t="str">
        <f t="shared" si="6"/>
        <v>HUELVA</v>
      </c>
      <c r="F56" s="50">
        <f t="shared" ref="F56:F66" si="10">LOOKUP(E56,$A$39:$A$66,$B$39:$B$66)</f>
        <v>35110</v>
      </c>
      <c r="G56" s="50">
        <f t="shared" si="9"/>
        <v>6829</v>
      </c>
    </row>
    <row r="57" spans="1:7" x14ac:dyDescent="0.25">
      <c r="A57" s="50" t="str">
        <f t="shared" si="5"/>
        <v>MELILLA</v>
      </c>
      <c r="B57" s="51">
        <f t="shared" si="3"/>
        <v>25060</v>
      </c>
      <c r="C57" s="51">
        <f t="shared" si="4"/>
        <v>25882</v>
      </c>
      <c r="D57" s="51">
        <f t="shared" si="7"/>
        <v>19</v>
      </c>
      <c r="E57" s="50" t="str">
        <f t="shared" si="6"/>
        <v>MELILLA</v>
      </c>
      <c r="F57" s="50">
        <f t="shared" si="10"/>
        <v>25060</v>
      </c>
      <c r="G57" s="50">
        <f t="shared" si="9"/>
        <v>25882</v>
      </c>
    </row>
    <row r="58" spans="1:7" x14ac:dyDescent="0.25">
      <c r="A58" s="50" t="str">
        <f t="shared" si="5"/>
        <v>MOTRIL</v>
      </c>
      <c r="B58" s="51">
        <f t="shared" si="3"/>
        <v>1372</v>
      </c>
      <c r="C58" s="51">
        <f t="shared" si="4"/>
        <v>1818</v>
      </c>
      <c r="D58" s="51">
        <f t="shared" si="7"/>
        <v>24</v>
      </c>
      <c r="E58" s="50" t="str">
        <f t="shared" si="6"/>
        <v>VILAGARCÍA</v>
      </c>
      <c r="F58" s="50">
        <f t="shared" si="10"/>
        <v>23538</v>
      </c>
      <c r="G58" s="50">
        <f t="shared" si="9"/>
        <v>21962</v>
      </c>
    </row>
    <row r="59" spans="1:7" x14ac:dyDescent="0.25">
      <c r="A59" s="50" t="str">
        <f t="shared" si="5"/>
        <v>PASAIA</v>
      </c>
      <c r="B59" s="51">
        <f t="shared" si="3"/>
        <v>2</v>
      </c>
      <c r="C59" s="51">
        <f t="shared" si="4"/>
        <v>6818</v>
      </c>
      <c r="D59" s="51">
        <f t="shared" si="7"/>
        <v>27</v>
      </c>
      <c r="E59" s="50" t="str">
        <f t="shared" si="6"/>
        <v>CEUTA</v>
      </c>
      <c r="F59" s="50">
        <f t="shared" si="10"/>
        <v>12758</v>
      </c>
      <c r="G59" s="50">
        <f t="shared" si="9"/>
        <v>14963</v>
      </c>
    </row>
    <row r="60" spans="1:7" x14ac:dyDescent="0.25">
      <c r="A60" s="50" t="str">
        <f t="shared" si="5"/>
        <v>SANTA CRUZ DE TENERIFE</v>
      </c>
      <c r="B60" s="51">
        <f t="shared" si="3"/>
        <v>261676</v>
      </c>
      <c r="C60" s="51">
        <f t="shared" si="4"/>
        <v>240515</v>
      </c>
      <c r="D60" s="51">
        <f t="shared" si="7"/>
        <v>6</v>
      </c>
      <c r="E60" s="50" t="str">
        <f t="shared" si="6"/>
        <v>ALMERÍA</v>
      </c>
      <c r="F60" s="50">
        <f t="shared" si="10"/>
        <v>4224</v>
      </c>
      <c r="G60" s="50">
        <f t="shared" si="9"/>
        <v>3786</v>
      </c>
    </row>
    <row r="61" spans="1:7" x14ac:dyDescent="0.25">
      <c r="A61" s="50" t="str">
        <f t="shared" si="5"/>
        <v>SANTANDER</v>
      </c>
      <c r="B61" s="51">
        <f t="shared" si="3"/>
        <v>3300</v>
      </c>
      <c r="C61" s="51">
        <f t="shared" si="4"/>
        <v>686</v>
      </c>
      <c r="D61" s="51">
        <f t="shared" si="7"/>
        <v>23</v>
      </c>
      <c r="E61" s="50" t="str">
        <f t="shared" si="6"/>
        <v>SANTANDER</v>
      </c>
      <c r="F61" s="50">
        <f t="shared" si="10"/>
        <v>3300</v>
      </c>
      <c r="G61" s="50">
        <f t="shared" si="9"/>
        <v>686</v>
      </c>
    </row>
    <row r="62" spans="1:7" x14ac:dyDescent="0.25">
      <c r="A62" s="50" t="str">
        <f t="shared" si="5"/>
        <v>SEVILLA</v>
      </c>
      <c r="B62" s="51">
        <f t="shared" si="3"/>
        <v>69548</v>
      </c>
      <c r="C62" s="51">
        <f t="shared" si="4"/>
        <v>96826</v>
      </c>
      <c r="D62" s="51">
        <f t="shared" si="7"/>
        <v>11</v>
      </c>
      <c r="E62" s="50" t="str">
        <f t="shared" si="6"/>
        <v>MOTRIL</v>
      </c>
      <c r="F62" s="50">
        <f t="shared" si="10"/>
        <v>1372</v>
      </c>
      <c r="G62" s="50">
        <f t="shared" si="9"/>
        <v>1818</v>
      </c>
    </row>
    <row r="63" spans="1:7" x14ac:dyDescent="0.25">
      <c r="A63" s="50" t="str">
        <f t="shared" si="5"/>
        <v>TARRAGONA</v>
      </c>
      <c r="B63" s="51">
        <f t="shared" si="3"/>
        <v>43127</v>
      </c>
      <c r="C63" s="51">
        <f t="shared" si="4"/>
        <v>56782</v>
      </c>
      <c r="D63" s="51">
        <f t="shared" si="7"/>
        <v>17</v>
      </c>
      <c r="E63" s="50" t="str">
        <f t="shared" si="6"/>
        <v>FERROL-SAN CIBRAO</v>
      </c>
      <c r="F63" s="50">
        <f t="shared" si="10"/>
        <v>277</v>
      </c>
      <c r="G63" s="50">
        <f t="shared" si="9"/>
        <v>481</v>
      </c>
    </row>
    <row r="64" spans="1:7" x14ac:dyDescent="0.25">
      <c r="A64" s="50" t="str">
        <f t="shared" si="5"/>
        <v>VALENCIA</v>
      </c>
      <c r="B64" s="51">
        <f t="shared" si="3"/>
        <v>3203131</v>
      </c>
      <c r="C64" s="51">
        <f t="shared" si="4"/>
        <v>3155406</v>
      </c>
      <c r="D64" s="51">
        <f t="shared" si="7"/>
        <v>1</v>
      </c>
      <c r="E64" s="50" t="str">
        <f t="shared" si="6"/>
        <v>A CORUÑA</v>
      </c>
      <c r="F64" s="50">
        <f t="shared" si="10"/>
        <v>3</v>
      </c>
      <c r="G64" s="50">
        <f t="shared" si="9"/>
        <v>74</v>
      </c>
    </row>
    <row r="65" spans="1:7" x14ac:dyDescent="0.25">
      <c r="A65" s="50" t="str">
        <f t="shared" si="5"/>
        <v>VIGO</v>
      </c>
      <c r="B65" s="51">
        <f t="shared" si="3"/>
        <v>122454</v>
      </c>
      <c r="C65" s="51">
        <f t="shared" si="4"/>
        <v>128088</v>
      </c>
      <c r="D65" s="51">
        <f t="shared" si="7"/>
        <v>8</v>
      </c>
      <c r="E65" s="50" t="str">
        <f t="shared" si="6"/>
        <v>PASAIA</v>
      </c>
      <c r="F65" s="50">
        <f t="shared" si="10"/>
        <v>2</v>
      </c>
      <c r="G65" s="50">
        <f t="shared" si="9"/>
        <v>6818</v>
      </c>
    </row>
    <row r="66" spans="1:7" x14ac:dyDescent="0.25">
      <c r="A66" s="50" t="str">
        <f t="shared" si="5"/>
        <v>VILAGARCÍA</v>
      </c>
      <c r="B66" s="51">
        <f t="shared" si="3"/>
        <v>23538</v>
      </c>
      <c r="C66" s="51">
        <f t="shared" si="4"/>
        <v>21962</v>
      </c>
      <c r="D66" s="51">
        <f t="shared" si="7"/>
        <v>20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72</v>
      </c>
      <c r="C8" s="45">
        <v>49</v>
      </c>
      <c r="D8" s="45">
        <v>3875</v>
      </c>
      <c r="E8" s="45">
        <v>1642</v>
      </c>
      <c r="F8" s="14">
        <f t="shared" ref="F7:F34" si="0">((E8*100)/D8)-100</f>
        <v>-57.625806451612902</v>
      </c>
      <c r="G8" s="1"/>
      <c r="H8" s="1"/>
      <c r="I8" s="1"/>
    </row>
    <row r="9" spans="1:12" x14ac:dyDescent="0.25">
      <c r="A9" s="9" t="s">
        <v>164</v>
      </c>
      <c r="B9" s="44">
        <v>10</v>
      </c>
      <c r="C9" s="44">
        <v>0</v>
      </c>
      <c r="D9" s="44">
        <v>34</v>
      </c>
      <c r="E9" s="44">
        <v>14</v>
      </c>
      <c r="F9" s="19">
        <f t="shared" si="0"/>
        <v>-58.823529411764703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25">
      <c r="A11" s="9" t="s">
        <v>167</v>
      </c>
      <c r="B11" s="44">
        <v>374136</v>
      </c>
      <c r="C11" s="44">
        <v>337238</v>
      </c>
      <c r="D11" s="44">
        <v>2911022</v>
      </c>
      <c r="E11" s="44">
        <v>2602289</v>
      </c>
      <c r="F11" s="19">
        <f t="shared" si="0"/>
        <v>-10.605656707506853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112</v>
      </c>
      <c r="E12" s="45">
        <v>126</v>
      </c>
      <c r="F12" s="14">
        <f t="shared" si="0"/>
        <v>12.5</v>
      </c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55</v>
      </c>
      <c r="D13" s="44">
        <v>0</v>
      </c>
      <c r="E13" s="44">
        <v>401</v>
      </c>
      <c r="F13" s="11"/>
      <c r="G13" s="1"/>
      <c r="H13" s="1"/>
      <c r="I13" s="1"/>
    </row>
    <row r="14" spans="1:12" x14ac:dyDescent="0.25">
      <c r="A14" s="12" t="s">
        <v>33</v>
      </c>
      <c r="B14" s="45">
        <v>36258</v>
      </c>
      <c r="C14" s="45">
        <v>119193</v>
      </c>
      <c r="D14" s="45">
        <v>299345</v>
      </c>
      <c r="E14" s="45">
        <v>710931</v>
      </c>
      <c r="F14" s="14">
        <f t="shared" si="0"/>
        <v>137.49553191133975</v>
      </c>
      <c r="G14" s="1"/>
      <c r="H14" s="1"/>
      <c r="I14" s="1"/>
    </row>
    <row r="15" spans="1:12" x14ac:dyDescent="0.25">
      <c r="A15" s="9" t="s">
        <v>34</v>
      </c>
      <c r="B15" s="44">
        <v>152</v>
      </c>
      <c r="C15" s="44">
        <v>110</v>
      </c>
      <c r="D15" s="44">
        <v>1519</v>
      </c>
      <c r="E15" s="44">
        <v>1836</v>
      </c>
      <c r="F15" s="11">
        <f t="shared" si="0"/>
        <v>20.868992758393674</v>
      </c>
      <c r="G15" s="1"/>
      <c r="H15" s="1"/>
      <c r="I15" s="1"/>
    </row>
    <row r="16" spans="1:12" x14ac:dyDescent="0.25">
      <c r="A16" s="12" t="s">
        <v>35</v>
      </c>
      <c r="B16" s="45">
        <v>8</v>
      </c>
      <c r="C16" s="45">
        <v>2</v>
      </c>
      <c r="D16" s="45">
        <v>248</v>
      </c>
      <c r="E16" s="45">
        <v>3</v>
      </c>
      <c r="F16" s="14">
        <f t="shared" si="0"/>
        <v>-98.790322580645167</v>
      </c>
      <c r="G16" s="1"/>
      <c r="H16" s="1"/>
      <c r="I16" s="1"/>
    </row>
    <row r="17" spans="1:9" x14ac:dyDescent="0.25">
      <c r="A17" s="9" t="s">
        <v>169</v>
      </c>
      <c r="B17" s="44">
        <v>1940</v>
      </c>
      <c r="C17" s="44">
        <v>2254</v>
      </c>
      <c r="D17" s="44">
        <v>8999</v>
      </c>
      <c r="E17" s="44">
        <v>25451</v>
      </c>
      <c r="F17" s="11">
        <f t="shared" si="0"/>
        <v>182.82031336815203</v>
      </c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9"/>
      <c r="G19" s="1"/>
      <c r="H19" s="1"/>
      <c r="I19" s="1"/>
    </row>
    <row r="20" spans="1:9" x14ac:dyDescent="0.25">
      <c r="A20" s="12" t="s">
        <v>170</v>
      </c>
      <c r="B20" s="45">
        <v>143</v>
      </c>
      <c r="C20" s="45">
        <v>0</v>
      </c>
      <c r="D20" s="45">
        <v>144</v>
      </c>
      <c r="E20" s="45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592</v>
      </c>
      <c r="D21" s="44">
        <v>0</v>
      </c>
      <c r="E21" s="44">
        <v>596</v>
      </c>
      <c r="F21" s="19"/>
      <c r="G21" s="1"/>
      <c r="H21" s="1"/>
      <c r="I21" s="1"/>
    </row>
    <row r="22" spans="1:9" x14ac:dyDescent="0.25">
      <c r="A22" s="12" t="s">
        <v>59</v>
      </c>
      <c r="B22" s="45">
        <v>38667</v>
      </c>
      <c r="C22" s="45">
        <v>63129</v>
      </c>
      <c r="D22" s="45">
        <v>271776</v>
      </c>
      <c r="E22" s="45">
        <v>368089</v>
      </c>
      <c r="F22" s="18">
        <f t="shared" si="0"/>
        <v>35.438375721182155</v>
      </c>
      <c r="G22" s="1"/>
      <c r="H22" s="1"/>
      <c r="I22" s="1"/>
    </row>
    <row r="23" spans="1:9" x14ac:dyDescent="0.25">
      <c r="A23" s="9" t="s">
        <v>171</v>
      </c>
      <c r="B23" s="44">
        <v>26578</v>
      </c>
      <c r="C23" s="44">
        <v>14424</v>
      </c>
      <c r="D23" s="44">
        <v>82397</v>
      </c>
      <c r="E23" s="44">
        <v>46836</v>
      </c>
      <c r="F23" s="11">
        <f t="shared" si="0"/>
        <v>-43.158124689005668</v>
      </c>
      <c r="G23" s="1"/>
      <c r="H23" s="1"/>
      <c r="I23" s="1"/>
    </row>
    <row r="24" spans="1:9" x14ac:dyDescent="0.25">
      <c r="A24" s="12" t="s">
        <v>173</v>
      </c>
      <c r="B24" s="45">
        <v>244</v>
      </c>
      <c r="C24" s="45">
        <v>1561</v>
      </c>
      <c r="D24" s="45">
        <v>713</v>
      </c>
      <c r="E24" s="45">
        <v>10143</v>
      </c>
      <c r="F24" s="14">
        <f t="shared" si="0"/>
        <v>1322.5806451612902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4</v>
      </c>
      <c r="F25" s="19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54</v>
      </c>
      <c r="E26" s="4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25">
      <c r="A28" s="12" t="s">
        <v>42</v>
      </c>
      <c r="B28" s="45">
        <v>273</v>
      </c>
      <c r="C28" s="45">
        <v>2352</v>
      </c>
      <c r="D28" s="45">
        <v>2029</v>
      </c>
      <c r="E28" s="45">
        <v>6107</v>
      </c>
      <c r="F28" s="14">
        <f t="shared" si="0"/>
        <v>200.98570724494823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1</v>
      </c>
      <c r="E29" s="44">
        <v>0</v>
      </c>
      <c r="F29" s="19">
        <f t="shared" si="0"/>
        <v>-100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25">
      <c r="A31" s="9" t="s">
        <v>45</v>
      </c>
      <c r="B31" s="44">
        <v>2014</v>
      </c>
      <c r="C31" s="44">
        <v>569</v>
      </c>
      <c r="D31" s="44">
        <v>13920</v>
      </c>
      <c r="E31" s="44">
        <v>3775</v>
      </c>
      <c r="F31" s="11">
        <f t="shared" si="0"/>
        <v>-72.880747126436773</v>
      </c>
      <c r="G31" s="1"/>
      <c r="H31" s="1"/>
      <c r="I31" s="1"/>
    </row>
    <row r="32" spans="1:9" x14ac:dyDescent="0.25">
      <c r="A32" s="12" t="s">
        <v>46</v>
      </c>
      <c r="B32" s="45">
        <v>226260</v>
      </c>
      <c r="C32" s="45">
        <v>229888</v>
      </c>
      <c r="D32" s="45">
        <v>1663421</v>
      </c>
      <c r="E32" s="45">
        <v>1735934</v>
      </c>
      <c r="F32" s="14">
        <f t="shared" si="0"/>
        <v>4.3592692409197724</v>
      </c>
      <c r="G32" s="1"/>
      <c r="H32" s="1"/>
      <c r="I32" s="1"/>
    </row>
    <row r="33" spans="1:9" x14ac:dyDescent="0.25">
      <c r="A33" s="9" t="s">
        <v>47</v>
      </c>
      <c r="B33" s="44">
        <v>1065</v>
      </c>
      <c r="C33" s="44">
        <v>731</v>
      </c>
      <c r="D33" s="44">
        <v>5681</v>
      </c>
      <c r="E33" s="44">
        <v>6817</v>
      </c>
      <c r="F33" s="11">
        <f t="shared" si="0"/>
        <v>19.996479493047005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707820</v>
      </c>
      <c r="C35" s="16">
        <f t="shared" ref="C35:E35" si="1">SUM(C7:C34)</f>
        <v>772147</v>
      </c>
      <c r="D35" s="16">
        <f t="shared" si="1"/>
        <v>5265290</v>
      </c>
      <c r="E35" s="16">
        <f t="shared" si="1"/>
        <v>5520994</v>
      </c>
      <c r="F35" s="17">
        <f t="shared" ref="F35" si="2">((E35*100)/D35)-100</f>
        <v>4.8564086688482462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2602289</v>
      </c>
      <c r="G39" s="50">
        <f>LOOKUP(E39,$A$39:$A$66,$C$39:$C$66)</f>
        <v>2911022</v>
      </c>
    </row>
    <row r="40" spans="1:9" x14ac:dyDescent="0.25">
      <c r="A40" s="50" t="str">
        <f t="shared" si="5"/>
        <v>ALICANTE</v>
      </c>
      <c r="B40" s="51">
        <f t="shared" si="3"/>
        <v>1642</v>
      </c>
      <c r="C40" s="51">
        <f t="shared" si="4"/>
        <v>3875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1735934</v>
      </c>
      <c r="G40" s="50">
        <f t="shared" ref="G40:G66" si="9">LOOKUP(E40,$A$39:$A$66,$C$39:$C$66)</f>
        <v>1663421</v>
      </c>
    </row>
    <row r="41" spans="1:9" x14ac:dyDescent="0.25">
      <c r="A41" s="50" t="str">
        <f t="shared" si="5"/>
        <v>ALMERÍA</v>
      </c>
      <c r="B41" s="51">
        <f t="shared" si="3"/>
        <v>14</v>
      </c>
      <c r="C41" s="51">
        <f t="shared" si="4"/>
        <v>34</v>
      </c>
      <c r="D41" s="51">
        <f t="shared" si="7"/>
        <v>16</v>
      </c>
      <c r="E41" s="50" t="str">
        <f t="shared" si="6"/>
        <v>BARCELONA</v>
      </c>
      <c r="F41" s="50">
        <f t="shared" si="8"/>
        <v>710931</v>
      </c>
      <c r="G41" s="50">
        <f t="shared" si="9"/>
        <v>299345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368089</v>
      </c>
      <c r="G42" s="50">
        <f t="shared" si="9"/>
        <v>271776</v>
      </c>
    </row>
    <row r="43" spans="1:9" x14ac:dyDescent="0.25">
      <c r="A43" s="50" t="str">
        <f t="shared" si="5"/>
        <v>BAHÍA DE ALGECIRAS</v>
      </c>
      <c r="B43" s="51">
        <f t="shared" si="3"/>
        <v>2602289</v>
      </c>
      <c r="C43" s="51">
        <f t="shared" si="4"/>
        <v>2911022</v>
      </c>
      <c r="D43" s="51">
        <f t="shared" si="7"/>
        <v>1</v>
      </c>
      <c r="E43" s="50" t="str">
        <f t="shared" si="6"/>
        <v>MÁLAGA</v>
      </c>
      <c r="F43" s="50">
        <f t="shared" si="8"/>
        <v>46836</v>
      </c>
      <c r="G43" s="50">
        <f t="shared" si="9"/>
        <v>82397</v>
      </c>
    </row>
    <row r="44" spans="1:9" x14ac:dyDescent="0.25">
      <c r="A44" s="50" t="str">
        <f t="shared" si="5"/>
        <v>BAHÍA DE CÁDIZ</v>
      </c>
      <c r="B44" s="51">
        <f t="shared" si="3"/>
        <v>126</v>
      </c>
      <c r="C44" s="51">
        <f t="shared" si="4"/>
        <v>112</v>
      </c>
      <c r="D44" s="51">
        <f t="shared" si="7"/>
        <v>15</v>
      </c>
      <c r="E44" s="50" t="str">
        <f t="shared" si="6"/>
        <v>CASTELLÓN</v>
      </c>
      <c r="F44" s="50">
        <f t="shared" si="8"/>
        <v>25451</v>
      </c>
      <c r="G44" s="50">
        <f t="shared" si="9"/>
        <v>8999</v>
      </c>
    </row>
    <row r="45" spans="1:9" x14ac:dyDescent="0.25">
      <c r="A45" s="50" t="str">
        <f t="shared" si="5"/>
        <v>BALEARES</v>
      </c>
      <c r="B45" s="51">
        <f t="shared" si="3"/>
        <v>401</v>
      </c>
      <c r="C45" s="51">
        <f t="shared" si="4"/>
        <v>0</v>
      </c>
      <c r="D45" s="51">
        <f t="shared" si="7"/>
        <v>14</v>
      </c>
      <c r="E45" s="50" t="str">
        <f t="shared" si="6"/>
        <v>MARÍN Y RÍA DE PONTEVEDRA</v>
      </c>
      <c r="F45" s="50">
        <f t="shared" si="8"/>
        <v>10143</v>
      </c>
      <c r="G45" s="50">
        <f t="shared" si="9"/>
        <v>713</v>
      </c>
    </row>
    <row r="46" spans="1:9" x14ac:dyDescent="0.25">
      <c r="A46" s="50" t="str">
        <f t="shared" si="5"/>
        <v>BARCELONA</v>
      </c>
      <c r="B46" s="51">
        <f t="shared" si="3"/>
        <v>710931</v>
      </c>
      <c r="C46" s="51">
        <f t="shared" si="4"/>
        <v>299345</v>
      </c>
      <c r="D46" s="51">
        <f t="shared" si="7"/>
        <v>3</v>
      </c>
      <c r="E46" s="50" t="str">
        <f t="shared" si="6"/>
        <v>VIGO</v>
      </c>
      <c r="F46" s="50">
        <f t="shared" si="8"/>
        <v>6817</v>
      </c>
      <c r="G46" s="50">
        <f t="shared" si="9"/>
        <v>5681</v>
      </c>
    </row>
    <row r="47" spans="1:9" x14ac:dyDescent="0.25">
      <c r="A47" s="50" t="str">
        <f t="shared" si="5"/>
        <v>BILBAO</v>
      </c>
      <c r="B47" s="51">
        <f t="shared" si="3"/>
        <v>1836</v>
      </c>
      <c r="C47" s="51">
        <f t="shared" si="4"/>
        <v>1519</v>
      </c>
      <c r="D47" s="51">
        <f t="shared" si="7"/>
        <v>11</v>
      </c>
      <c r="E47" s="50" t="str">
        <f t="shared" si="6"/>
        <v>SANTA CRUZ DE TENERIFE</v>
      </c>
      <c r="F47" s="50">
        <f t="shared" si="8"/>
        <v>6107</v>
      </c>
      <c r="G47" s="50">
        <f t="shared" si="9"/>
        <v>2029</v>
      </c>
    </row>
    <row r="48" spans="1:9" x14ac:dyDescent="0.25">
      <c r="A48" s="50" t="str">
        <f t="shared" si="5"/>
        <v>CARTAGENA</v>
      </c>
      <c r="B48" s="51">
        <f t="shared" si="3"/>
        <v>3</v>
      </c>
      <c r="C48" s="51">
        <f t="shared" si="4"/>
        <v>248</v>
      </c>
      <c r="D48" s="51">
        <f t="shared" si="7"/>
        <v>18</v>
      </c>
      <c r="E48" s="50" t="str">
        <f t="shared" si="6"/>
        <v>TARRAGONA</v>
      </c>
      <c r="F48" s="50">
        <f t="shared" si="8"/>
        <v>3775</v>
      </c>
      <c r="G48" s="50">
        <f t="shared" si="9"/>
        <v>13920</v>
      </c>
    </row>
    <row r="49" spans="1:7" x14ac:dyDescent="0.25">
      <c r="A49" s="50" t="str">
        <f t="shared" si="5"/>
        <v>CASTELLÓN</v>
      </c>
      <c r="B49" s="51">
        <f t="shared" si="3"/>
        <v>25451</v>
      </c>
      <c r="C49" s="51">
        <f t="shared" si="4"/>
        <v>8999</v>
      </c>
      <c r="D49" s="51">
        <f t="shared" si="7"/>
        <v>6</v>
      </c>
      <c r="E49" s="50" t="str">
        <f t="shared" si="6"/>
        <v>BILBAO</v>
      </c>
      <c r="F49" s="50">
        <f t="shared" si="8"/>
        <v>1836</v>
      </c>
      <c r="G49" s="50">
        <f t="shared" si="9"/>
        <v>1519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1642</v>
      </c>
      <c r="G50" s="50">
        <f t="shared" si="9"/>
        <v>3875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HUELVA</v>
      </c>
      <c r="F51" s="50">
        <f t="shared" si="8"/>
        <v>596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144</v>
      </c>
      <c r="D52" s="51">
        <f t="shared" si="7"/>
        <v>28</v>
      </c>
      <c r="E52" s="50" t="str">
        <f t="shared" si="6"/>
        <v>BALEARES</v>
      </c>
      <c r="F52" s="50">
        <f t="shared" si="8"/>
        <v>401</v>
      </c>
      <c r="G52" s="50">
        <f t="shared" si="9"/>
        <v>0</v>
      </c>
    </row>
    <row r="53" spans="1:7" x14ac:dyDescent="0.25">
      <c r="A53" s="50" t="str">
        <f t="shared" si="5"/>
        <v>HUELVA</v>
      </c>
      <c r="B53" s="51">
        <f t="shared" si="3"/>
        <v>596</v>
      </c>
      <c r="C53" s="51">
        <f t="shared" si="4"/>
        <v>0</v>
      </c>
      <c r="D53" s="51">
        <f t="shared" si="7"/>
        <v>13</v>
      </c>
      <c r="E53" s="50" t="str">
        <f t="shared" si="6"/>
        <v>BAHÍA DE CÁDIZ</v>
      </c>
      <c r="F53" s="50">
        <f t="shared" si="8"/>
        <v>126</v>
      </c>
      <c r="G53" s="50">
        <f t="shared" si="9"/>
        <v>112</v>
      </c>
    </row>
    <row r="54" spans="1:7" x14ac:dyDescent="0.25">
      <c r="A54" s="50" t="str">
        <f t="shared" si="5"/>
        <v>LAS PALMAS</v>
      </c>
      <c r="B54" s="51">
        <f t="shared" si="3"/>
        <v>368089</v>
      </c>
      <c r="C54" s="51">
        <f t="shared" si="4"/>
        <v>271776</v>
      </c>
      <c r="D54" s="51">
        <f t="shared" si="7"/>
        <v>4</v>
      </c>
      <c r="E54" s="50" t="str">
        <f t="shared" si="6"/>
        <v>ALMERÍA</v>
      </c>
      <c r="F54" s="50">
        <f t="shared" si="8"/>
        <v>14</v>
      </c>
      <c r="G54" s="50">
        <f t="shared" si="9"/>
        <v>34</v>
      </c>
    </row>
    <row r="55" spans="1:7" x14ac:dyDescent="0.25">
      <c r="A55" s="50" t="str">
        <f t="shared" si="5"/>
        <v>MÁLAGA</v>
      </c>
      <c r="B55" s="51">
        <f t="shared" si="3"/>
        <v>46836</v>
      </c>
      <c r="C55" s="51">
        <f t="shared" si="4"/>
        <v>82397</v>
      </c>
      <c r="D55" s="51">
        <f t="shared" si="7"/>
        <v>5</v>
      </c>
      <c r="E55" s="50" t="str">
        <f t="shared" si="6"/>
        <v>MELILLA</v>
      </c>
      <c r="F55" s="50">
        <f t="shared" si="8"/>
        <v>4</v>
      </c>
      <c r="G55" s="50">
        <f t="shared" si="9"/>
        <v>0</v>
      </c>
    </row>
    <row r="56" spans="1:7" x14ac:dyDescent="0.25">
      <c r="A56" s="50" t="str">
        <f t="shared" si="5"/>
        <v>MARÍN Y RÍA DE PONTEVEDRA</v>
      </c>
      <c r="B56" s="51">
        <f t="shared" si="3"/>
        <v>10143</v>
      </c>
      <c r="C56" s="51">
        <f t="shared" si="4"/>
        <v>713</v>
      </c>
      <c r="D56" s="51">
        <f t="shared" si="7"/>
        <v>7</v>
      </c>
      <c r="E56" s="50" t="str">
        <f t="shared" si="6"/>
        <v>CARTAGENA</v>
      </c>
      <c r="F56" s="50">
        <f t="shared" ref="F56:F66" si="10">LOOKUP(E56,$A$39:$A$66,$B$39:$B$66)</f>
        <v>3</v>
      </c>
      <c r="G56" s="50">
        <f t="shared" si="9"/>
        <v>248</v>
      </c>
    </row>
    <row r="57" spans="1:7" x14ac:dyDescent="0.25">
      <c r="A57" s="50" t="str">
        <f t="shared" si="5"/>
        <v>MELILLA</v>
      </c>
      <c r="B57" s="51">
        <f t="shared" si="3"/>
        <v>4</v>
      </c>
      <c r="C57" s="51">
        <f t="shared" si="4"/>
        <v>0</v>
      </c>
      <c r="D57" s="51">
        <f t="shared" si="7"/>
        <v>17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54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6107</v>
      </c>
      <c r="C60" s="51">
        <f t="shared" si="4"/>
        <v>2029</v>
      </c>
      <c r="D60" s="51">
        <f t="shared" si="7"/>
        <v>9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1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3775</v>
      </c>
      <c r="C63" s="51">
        <f t="shared" si="4"/>
        <v>13920</v>
      </c>
      <c r="D63" s="51">
        <f t="shared" si="7"/>
        <v>10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1735934</v>
      </c>
      <c r="C64" s="51">
        <f t="shared" si="4"/>
        <v>1663421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6817</v>
      </c>
      <c r="C65" s="51">
        <f t="shared" si="4"/>
        <v>5681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>
      <selection activeCell="F29" sqref="F29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71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12141</v>
      </c>
      <c r="C8" s="13">
        <v>11496</v>
      </c>
      <c r="D8" s="13">
        <v>88991</v>
      </c>
      <c r="E8" s="13">
        <v>93446</v>
      </c>
      <c r="F8" s="14">
        <f t="shared" ref="F8:F34" si="0">((E8*100)/D8)-100</f>
        <v>5.0061242148082385</v>
      </c>
      <c r="G8" s="1"/>
      <c r="H8" s="1"/>
      <c r="I8" s="1"/>
    </row>
    <row r="9" spans="1:12" x14ac:dyDescent="0.25">
      <c r="A9" s="9" t="s">
        <v>164</v>
      </c>
      <c r="B9" s="10">
        <v>30</v>
      </c>
      <c r="C9" s="10">
        <v>22</v>
      </c>
      <c r="D9" s="10">
        <v>409</v>
      </c>
      <c r="E9" s="10">
        <v>280</v>
      </c>
      <c r="F9" s="11">
        <f t="shared" si="0"/>
        <v>-31.540342298288508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202</v>
      </c>
      <c r="C11" s="10">
        <v>74</v>
      </c>
      <c r="D11" s="10">
        <v>2067</v>
      </c>
      <c r="E11" s="10">
        <v>2162</v>
      </c>
      <c r="F11" s="11">
        <f t="shared" si="0"/>
        <v>4.5960328979196845</v>
      </c>
      <c r="G11" s="1"/>
      <c r="H11" s="1"/>
      <c r="I11" s="1"/>
    </row>
    <row r="12" spans="1:12" x14ac:dyDescent="0.25">
      <c r="A12" s="12" t="s">
        <v>168</v>
      </c>
      <c r="B12" s="13">
        <v>5619</v>
      </c>
      <c r="C12" s="13">
        <v>4186</v>
      </c>
      <c r="D12" s="13">
        <v>29652</v>
      </c>
      <c r="E12" s="13">
        <v>36273</v>
      </c>
      <c r="F12" s="14">
        <f t="shared" si="0"/>
        <v>22.329016592472684</v>
      </c>
      <c r="G12" s="1"/>
      <c r="H12" s="1"/>
      <c r="I12" s="1"/>
    </row>
    <row r="13" spans="1:12" x14ac:dyDescent="0.25">
      <c r="A13" s="9" t="s">
        <v>32</v>
      </c>
      <c r="B13" s="10">
        <v>12153</v>
      </c>
      <c r="C13" s="10">
        <v>11420</v>
      </c>
      <c r="D13" s="10">
        <v>92177</v>
      </c>
      <c r="E13" s="10">
        <v>85812</v>
      </c>
      <c r="F13" s="11">
        <f t="shared" si="0"/>
        <v>-6.9051932694706863</v>
      </c>
      <c r="G13" s="1"/>
      <c r="H13" s="1"/>
      <c r="I13" s="1"/>
    </row>
    <row r="14" spans="1:12" x14ac:dyDescent="0.25">
      <c r="A14" s="12" t="s">
        <v>33</v>
      </c>
      <c r="B14" s="13">
        <v>21049</v>
      </c>
      <c r="C14" s="13">
        <v>21798</v>
      </c>
      <c r="D14" s="13">
        <v>160220</v>
      </c>
      <c r="E14" s="13">
        <v>168024</v>
      </c>
      <c r="F14" s="14">
        <f t="shared" si="0"/>
        <v>4.8708026463612555</v>
      </c>
      <c r="G14" s="1"/>
      <c r="H14" s="1"/>
      <c r="I14" s="1"/>
    </row>
    <row r="15" spans="1:12" x14ac:dyDescent="0.25">
      <c r="A15" s="9" t="s">
        <v>34</v>
      </c>
      <c r="B15" s="10">
        <v>6324</v>
      </c>
      <c r="C15" s="10">
        <v>4883</v>
      </c>
      <c r="D15" s="10">
        <v>44216</v>
      </c>
      <c r="E15" s="10">
        <v>45528</v>
      </c>
      <c r="F15" s="11">
        <f t="shared" si="0"/>
        <v>2.9672516736023198</v>
      </c>
      <c r="G15" s="1"/>
      <c r="H15" s="1"/>
      <c r="I15" s="1"/>
    </row>
    <row r="16" spans="1:12" x14ac:dyDescent="0.25">
      <c r="A16" s="12" t="s">
        <v>35</v>
      </c>
      <c r="B16" s="13">
        <v>2399</v>
      </c>
      <c r="C16" s="13">
        <v>1336</v>
      </c>
      <c r="D16" s="13">
        <v>22099</v>
      </c>
      <c r="E16" s="13">
        <v>9764</v>
      </c>
      <c r="F16" s="14">
        <f t="shared" si="0"/>
        <v>-55.817005294357209</v>
      </c>
      <c r="G16" s="1"/>
      <c r="H16" s="1"/>
      <c r="I16" s="1"/>
    </row>
    <row r="17" spans="1:9" x14ac:dyDescent="0.25">
      <c r="A17" s="9" t="s">
        <v>169</v>
      </c>
      <c r="B17" s="10">
        <v>781</v>
      </c>
      <c r="C17" s="10">
        <v>557</v>
      </c>
      <c r="D17" s="10">
        <v>4835</v>
      </c>
      <c r="E17" s="10">
        <v>2119</v>
      </c>
      <c r="F17" s="11">
        <f t="shared" si="0"/>
        <v>-56.173733195449842</v>
      </c>
      <c r="G17" s="1"/>
      <c r="H17" s="1"/>
      <c r="I17" s="1"/>
    </row>
    <row r="18" spans="1:9" x14ac:dyDescent="0.25">
      <c r="A18" s="12" t="s">
        <v>36</v>
      </c>
      <c r="B18" s="13">
        <v>1830</v>
      </c>
      <c r="C18" s="13">
        <v>1182</v>
      </c>
      <c r="D18" s="13">
        <v>14947</v>
      </c>
      <c r="E18" s="13">
        <v>12749</v>
      </c>
      <c r="F18" s="14">
        <f t="shared" si="0"/>
        <v>-14.705292031845858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4</v>
      </c>
      <c r="E19" s="10">
        <v>0</v>
      </c>
      <c r="F19" s="19">
        <f t="shared" si="0"/>
        <v>-100</v>
      </c>
      <c r="G19" s="1"/>
      <c r="H19" s="1"/>
      <c r="I19" s="1"/>
    </row>
    <row r="20" spans="1:9" x14ac:dyDescent="0.25">
      <c r="A20" s="12" t="s">
        <v>170</v>
      </c>
      <c r="B20" s="13">
        <v>851</v>
      </c>
      <c r="C20" s="13">
        <v>2002</v>
      </c>
      <c r="D20" s="13">
        <v>6696</v>
      </c>
      <c r="E20" s="13">
        <v>12013</v>
      </c>
      <c r="F20" s="14">
        <f t="shared" si="0"/>
        <v>79.405615292712071</v>
      </c>
      <c r="G20" s="1"/>
      <c r="H20" s="1"/>
      <c r="I20" s="1"/>
    </row>
    <row r="21" spans="1:9" x14ac:dyDescent="0.25">
      <c r="A21" s="9" t="s">
        <v>38</v>
      </c>
      <c r="B21" s="10">
        <v>106</v>
      </c>
      <c r="C21" s="10">
        <v>3374</v>
      </c>
      <c r="D21" s="10">
        <v>2198</v>
      </c>
      <c r="E21" s="10">
        <v>28062</v>
      </c>
      <c r="F21" s="11">
        <f t="shared" si="0"/>
        <v>1176.7060964513194</v>
      </c>
      <c r="G21" s="1"/>
      <c r="H21" s="1"/>
      <c r="I21" s="1"/>
    </row>
    <row r="22" spans="1:9" x14ac:dyDescent="0.25">
      <c r="A22" s="12" t="s">
        <v>59</v>
      </c>
      <c r="B22" s="13">
        <v>38693</v>
      </c>
      <c r="C22" s="13">
        <v>39486</v>
      </c>
      <c r="D22" s="13">
        <v>280345</v>
      </c>
      <c r="E22" s="13">
        <v>304336</v>
      </c>
      <c r="F22" s="14">
        <f t="shared" si="0"/>
        <v>8.5576700137330732</v>
      </c>
      <c r="G22" s="1"/>
      <c r="H22" s="1"/>
      <c r="I22" s="1"/>
    </row>
    <row r="23" spans="1:9" x14ac:dyDescent="0.25">
      <c r="A23" s="9" t="s">
        <v>171</v>
      </c>
      <c r="B23" s="10">
        <v>1251</v>
      </c>
      <c r="C23" s="10">
        <v>1344</v>
      </c>
      <c r="D23" s="10">
        <v>10482</v>
      </c>
      <c r="E23" s="10">
        <v>10055</v>
      </c>
      <c r="F23" s="11">
        <f t="shared" si="0"/>
        <v>-4.0736500667811555</v>
      </c>
      <c r="G23" s="1"/>
      <c r="H23" s="1"/>
      <c r="I23" s="1"/>
    </row>
    <row r="24" spans="1:9" x14ac:dyDescent="0.25">
      <c r="A24" s="12" t="s">
        <v>173</v>
      </c>
      <c r="B24" s="13">
        <v>905</v>
      </c>
      <c r="C24" s="13">
        <v>126</v>
      </c>
      <c r="D24" s="13">
        <v>3549</v>
      </c>
      <c r="E24" s="13">
        <v>2433</v>
      </c>
      <c r="F24" s="14">
        <f t="shared" si="0"/>
        <v>-31.445477599323752</v>
      </c>
      <c r="G24" s="1"/>
      <c r="H24" s="1"/>
      <c r="I24" s="1"/>
    </row>
    <row r="25" spans="1:9" x14ac:dyDescent="0.25">
      <c r="A25" s="9" t="s">
        <v>39</v>
      </c>
      <c r="B25" s="10">
        <v>2363</v>
      </c>
      <c r="C25" s="10">
        <v>2194</v>
      </c>
      <c r="D25" s="10">
        <v>17070</v>
      </c>
      <c r="E25" s="10">
        <v>16366</v>
      </c>
      <c r="F25" s="11">
        <f t="shared" si="0"/>
        <v>-4.1241944932630332</v>
      </c>
      <c r="G25" s="1"/>
      <c r="H25" s="1"/>
      <c r="I25" s="1"/>
    </row>
    <row r="26" spans="1:9" x14ac:dyDescent="0.25">
      <c r="A26" s="12" t="s">
        <v>40</v>
      </c>
      <c r="B26" s="13">
        <v>318</v>
      </c>
      <c r="C26" s="13">
        <v>206</v>
      </c>
      <c r="D26" s="13">
        <v>1762</v>
      </c>
      <c r="E26" s="13">
        <v>1233</v>
      </c>
      <c r="F26" s="14">
        <f t="shared" si="0"/>
        <v>-30.022701475595909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28080</v>
      </c>
      <c r="C28" s="13">
        <v>29036</v>
      </c>
      <c r="D28" s="13">
        <v>211333</v>
      </c>
      <c r="E28" s="13">
        <v>228037</v>
      </c>
      <c r="F28" s="14">
        <f t="shared" si="0"/>
        <v>7.9041134134280924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25">
      <c r="A30" s="12" t="s">
        <v>44</v>
      </c>
      <c r="B30" s="13">
        <v>10148</v>
      </c>
      <c r="C30" s="13">
        <v>7953</v>
      </c>
      <c r="D30" s="13">
        <v>93551</v>
      </c>
      <c r="E30" s="13">
        <v>65527</v>
      </c>
      <c r="F30" s="14">
        <f t="shared" si="0"/>
        <v>-29.95585295721051</v>
      </c>
      <c r="G30" s="1"/>
      <c r="H30" s="1"/>
      <c r="I30" s="1"/>
    </row>
    <row r="31" spans="1:9" x14ac:dyDescent="0.25">
      <c r="A31" s="9" t="s">
        <v>45</v>
      </c>
      <c r="B31" s="10">
        <v>572</v>
      </c>
      <c r="C31" s="10">
        <v>923</v>
      </c>
      <c r="D31" s="10">
        <v>6975</v>
      </c>
      <c r="E31" s="10">
        <v>7144</v>
      </c>
      <c r="F31" s="11">
        <f t="shared" si="0"/>
        <v>2.4229390681003622</v>
      </c>
      <c r="G31" s="1"/>
      <c r="H31" s="1"/>
      <c r="I31" s="1"/>
    </row>
    <row r="32" spans="1:9" x14ac:dyDescent="0.25">
      <c r="A32" s="12" t="s">
        <v>46</v>
      </c>
      <c r="B32" s="13">
        <v>17751</v>
      </c>
      <c r="C32" s="13">
        <v>19588</v>
      </c>
      <c r="D32" s="13">
        <v>134079</v>
      </c>
      <c r="E32" s="13">
        <v>133524</v>
      </c>
      <c r="F32" s="14">
        <f t="shared" si="0"/>
        <v>-0.41393506813147951</v>
      </c>
      <c r="G32" s="1"/>
      <c r="H32" s="1"/>
      <c r="I32" s="1"/>
    </row>
    <row r="33" spans="1:9" x14ac:dyDescent="0.25">
      <c r="A33" s="9" t="s">
        <v>47</v>
      </c>
      <c r="B33" s="10">
        <v>2212</v>
      </c>
      <c r="C33" s="10">
        <v>1989</v>
      </c>
      <c r="D33" s="10">
        <v>19488</v>
      </c>
      <c r="E33" s="10">
        <v>15266</v>
      </c>
      <c r="F33" s="11">
        <f t="shared" si="0"/>
        <v>-21.664614121510667</v>
      </c>
      <c r="G33" s="1"/>
      <c r="H33" s="1"/>
      <c r="I33" s="1"/>
    </row>
    <row r="34" spans="1:9" x14ac:dyDescent="0.25">
      <c r="A34" s="12" t="s">
        <v>172</v>
      </c>
      <c r="B34" s="13">
        <v>2259</v>
      </c>
      <c r="C34" s="13">
        <v>2701</v>
      </c>
      <c r="D34" s="13">
        <v>21473</v>
      </c>
      <c r="E34" s="13">
        <v>23037</v>
      </c>
      <c r="F34" s="14">
        <f t="shared" si="0"/>
        <v>7.2835654077213263</v>
      </c>
      <c r="G34" s="1"/>
      <c r="H34" s="1"/>
      <c r="I34" s="1"/>
    </row>
    <row r="35" spans="1:9" x14ac:dyDescent="0.25">
      <c r="A35" s="15" t="s">
        <v>48</v>
      </c>
      <c r="B35" s="16">
        <f>SUM(B7:B34)</f>
        <v>168037</v>
      </c>
      <c r="C35" s="16">
        <f t="shared" ref="C35:E35" si="1">SUM(C7:C34)</f>
        <v>167876</v>
      </c>
      <c r="D35" s="16">
        <f t="shared" si="1"/>
        <v>1268689</v>
      </c>
      <c r="E35" s="16">
        <f t="shared" si="1"/>
        <v>1303190</v>
      </c>
      <c r="F35" s="17">
        <f t="shared" ref="F35" si="2">((E35*100)/D35)-100</f>
        <v>2.7194213869592971</v>
      </c>
      <c r="G35" s="1"/>
      <c r="H35" s="1"/>
      <c r="I35" s="1"/>
    </row>
    <row r="36" spans="1:9" x14ac:dyDescent="0.25">
      <c r="A36" s="73" t="s">
        <v>123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LAS PALMAS</v>
      </c>
      <c r="F39" s="50">
        <f>LOOKUP(E39,$A$39:$A$66,$B$39:$B$66)</f>
        <v>304336</v>
      </c>
      <c r="G39" s="50">
        <f>LOOKUP(E39,$A$39:$A$66,$C$39:$C$66)</f>
        <v>280345</v>
      </c>
    </row>
    <row r="40" spans="1:9" x14ac:dyDescent="0.25">
      <c r="A40" s="50" t="str">
        <f t="shared" si="5"/>
        <v>ALICANTE</v>
      </c>
      <c r="B40" s="51">
        <f t="shared" si="3"/>
        <v>93446</v>
      </c>
      <c r="C40" s="51">
        <f t="shared" si="4"/>
        <v>88991</v>
      </c>
      <c r="D40" s="51">
        <f t="shared" ref="D40:D66" si="7">_xlfn.RANK.EQ(B40,$B$39:$B$66)+COUNTIF($B$39:$B$66,B40)-1</f>
        <v>5</v>
      </c>
      <c r="E40" s="50" t="str">
        <f t="shared" si="6"/>
        <v>SANTA CRUZ DE TENERIFE</v>
      </c>
      <c r="F40" s="50">
        <f t="shared" ref="F40:F55" si="8">LOOKUP(E40,$A$39:$A$66,$B$39:$B$66)</f>
        <v>228037</v>
      </c>
      <c r="G40" s="50">
        <f t="shared" ref="G40:G66" si="9">LOOKUP(E40,$A$39:$A$66,$C$39:$C$66)</f>
        <v>211333</v>
      </c>
    </row>
    <row r="41" spans="1:9" x14ac:dyDescent="0.25">
      <c r="A41" s="50" t="str">
        <f t="shared" si="5"/>
        <v>ALMERÍA</v>
      </c>
      <c r="B41" s="51">
        <f t="shared" si="3"/>
        <v>280</v>
      </c>
      <c r="C41" s="51">
        <f t="shared" si="4"/>
        <v>409</v>
      </c>
      <c r="D41" s="51">
        <f t="shared" si="7"/>
        <v>23</v>
      </c>
      <c r="E41" s="50" t="str">
        <f t="shared" si="6"/>
        <v>BARCELONA</v>
      </c>
      <c r="F41" s="50">
        <f t="shared" si="8"/>
        <v>168024</v>
      </c>
      <c r="G41" s="50">
        <f t="shared" si="9"/>
        <v>160220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133524</v>
      </c>
      <c r="G42" s="50">
        <f t="shared" si="9"/>
        <v>134079</v>
      </c>
    </row>
    <row r="43" spans="1:9" x14ac:dyDescent="0.25">
      <c r="A43" s="50" t="str">
        <f t="shared" si="5"/>
        <v>BAHÍA DE ALGECIRAS</v>
      </c>
      <c r="B43" s="51">
        <f t="shared" si="3"/>
        <v>2162</v>
      </c>
      <c r="C43" s="51">
        <f t="shared" si="4"/>
        <v>2067</v>
      </c>
      <c r="D43" s="51">
        <f t="shared" si="7"/>
        <v>20</v>
      </c>
      <c r="E43" s="50" t="str">
        <f t="shared" si="6"/>
        <v>ALICANTE</v>
      </c>
      <c r="F43" s="50">
        <f t="shared" si="8"/>
        <v>93446</v>
      </c>
      <c r="G43" s="50">
        <f t="shared" si="9"/>
        <v>88991</v>
      </c>
    </row>
    <row r="44" spans="1:9" x14ac:dyDescent="0.25">
      <c r="A44" s="50" t="str">
        <f t="shared" si="5"/>
        <v>BAHÍA DE CÁDIZ</v>
      </c>
      <c r="B44" s="51">
        <f t="shared" si="3"/>
        <v>36273</v>
      </c>
      <c r="C44" s="51">
        <f t="shared" si="4"/>
        <v>29652</v>
      </c>
      <c r="D44" s="51">
        <f t="shared" si="7"/>
        <v>9</v>
      </c>
      <c r="E44" s="50" t="str">
        <f t="shared" si="6"/>
        <v>BALEARES</v>
      </c>
      <c r="F44" s="50">
        <f t="shared" si="8"/>
        <v>85812</v>
      </c>
      <c r="G44" s="50">
        <f t="shared" si="9"/>
        <v>92177</v>
      </c>
    </row>
    <row r="45" spans="1:9" x14ac:dyDescent="0.25">
      <c r="A45" s="50" t="str">
        <f t="shared" si="5"/>
        <v>BALEARES</v>
      </c>
      <c r="B45" s="51">
        <f t="shared" si="3"/>
        <v>85812</v>
      </c>
      <c r="C45" s="51">
        <f t="shared" si="4"/>
        <v>92177</v>
      </c>
      <c r="D45" s="51">
        <f t="shared" si="7"/>
        <v>6</v>
      </c>
      <c r="E45" s="50" t="str">
        <f t="shared" si="6"/>
        <v>SEVILLA</v>
      </c>
      <c r="F45" s="50">
        <f t="shared" si="8"/>
        <v>65527</v>
      </c>
      <c r="G45" s="50">
        <f t="shared" si="9"/>
        <v>93551</v>
      </c>
    </row>
    <row r="46" spans="1:9" x14ac:dyDescent="0.25">
      <c r="A46" s="50" t="str">
        <f t="shared" si="5"/>
        <v>BARCELONA</v>
      </c>
      <c r="B46" s="51">
        <f t="shared" si="3"/>
        <v>168024</v>
      </c>
      <c r="C46" s="51">
        <f t="shared" si="4"/>
        <v>160220</v>
      </c>
      <c r="D46" s="51">
        <f t="shared" si="7"/>
        <v>3</v>
      </c>
      <c r="E46" s="50" t="str">
        <f t="shared" si="6"/>
        <v>BILBAO</v>
      </c>
      <c r="F46" s="50">
        <f t="shared" si="8"/>
        <v>45528</v>
      </c>
      <c r="G46" s="50">
        <f t="shared" si="9"/>
        <v>44216</v>
      </c>
    </row>
    <row r="47" spans="1:9" x14ac:dyDescent="0.25">
      <c r="A47" s="50" t="str">
        <f t="shared" si="5"/>
        <v>BILBAO</v>
      </c>
      <c r="B47" s="51">
        <f t="shared" si="3"/>
        <v>45528</v>
      </c>
      <c r="C47" s="51">
        <f t="shared" si="4"/>
        <v>44216</v>
      </c>
      <c r="D47" s="51">
        <f t="shared" si="7"/>
        <v>8</v>
      </c>
      <c r="E47" s="50" t="str">
        <f t="shared" si="6"/>
        <v>BAHÍA DE CÁDIZ</v>
      </c>
      <c r="F47" s="50">
        <f t="shared" si="8"/>
        <v>36273</v>
      </c>
      <c r="G47" s="50">
        <f t="shared" si="9"/>
        <v>29652</v>
      </c>
    </row>
    <row r="48" spans="1:9" x14ac:dyDescent="0.25">
      <c r="A48" s="50" t="str">
        <f t="shared" si="5"/>
        <v>CARTAGENA</v>
      </c>
      <c r="B48" s="51">
        <f t="shared" si="3"/>
        <v>9764</v>
      </c>
      <c r="C48" s="51">
        <f t="shared" si="4"/>
        <v>22099</v>
      </c>
      <c r="D48" s="51">
        <f t="shared" si="7"/>
        <v>17</v>
      </c>
      <c r="E48" s="50" t="str">
        <f t="shared" si="6"/>
        <v>HUELVA</v>
      </c>
      <c r="F48" s="50">
        <f t="shared" si="8"/>
        <v>28062</v>
      </c>
      <c r="G48" s="50">
        <f t="shared" si="9"/>
        <v>2198</v>
      </c>
    </row>
    <row r="49" spans="1:7" x14ac:dyDescent="0.25">
      <c r="A49" s="50" t="str">
        <f t="shared" si="5"/>
        <v>CASTELLÓN</v>
      </c>
      <c r="B49" s="51">
        <f t="shared" si="3"/>
        <v>2119</v>
      </c>
      <c r="C49" s="51">
        <f t="shared" si="4"/>
        <v>4835</v>
      </c>
      <c r="D49" s="51">
        <f t="shared" si="7"/>
        <v>21</v>
      </c>
      <c r="E49" s="50" t="str">
        <f t="shared" si="6"/>
        <v>VILAGARCÍA</v>
      </c>
      <c r="F49" s="50">
        <f t="shared" si="8"/>
        <v>23037</v>
      </c>
      <c r="G49" s="50">
        <f t="shared" si="9"/>
        <v>21473</v>
      </c>
    </row>
    <row r="50" spans="1:7" x14ac:dyDescent="0.25">
      <c r="A50" s="50" t="str">
        <f t="shared" si="5"/>
        <v>CEUTA</v>
      </c>
      <c r="B50" s="51">
        <f t="shared" si="3"/>
        <v>12749</v>
      </c>
      <c r="C50" s="51">
        <f t="shared" si="4"/>
        <v>14947</v>
      </c>
      <c r="D50" s="51">
        <f t="shared" si="7"/>
        <v>14</v>
      </c>
      <c r="E50" s="50" t="str">
        <f t="shared" si="6"/>
        <v>MELILLA</v>
      </c>
      <c r="F50" s="50">
        <f t="shared" si="8"/>
        <v>16366</v>
      </c>
      <c r="G50" s="50">
        <f t="shared" si="9"/>
        <v>17070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4</v>
      </c>
      <c r="D51" s="51">
        <f t="shared" si="7"/>
        <v>28</v>
      </c>
      <c r="E51" s="50" t="str">
        <f t="shared" si="6"/>
        <v>VIGO</v>
      </c>
      <c r="F51" s="50">
        <f t="shared" si="8"/>
        <v>15266</v>
      </c>
      <c r="G51" s="50">
        <f t="shared" si="9"/>
        <v>19488</v>
      </c>
    </row>
    <row r="52" spans="1:7" x14ac:dyDescent="0.25">
      <c r="A52" s="50" t="str">
        <f t="shared" si="5"/>
        <v>GIJÓN</v>
      </c>
      <c r="B52" s="51">
        <f t="shared" si="3"/>
        <v>12013</v>
      </c>
      <c r="C52" s="51">
        <f t="shared" si="4"/>
        <v>6696</v>
      </c>
      <c r="D52" s="51">
        <f t="shared" si="7"/>
        <v>15</v>
      </c>
      <c r="E52" s="50" t="str">
        <f t="shared" si="6"/>
        <v>CEUTA</v>
      </c>
      <c r="F52" s="50">
        <f t="shared" si="8"/>
        <v>12749</v>
      </c>
      <c r="G52" s="50">
        <f t="shared" si="9"/>
        <v>14947</v>
      </c>
    </row>
    <row r="53" spans="1:7" x14ac:dyDescent="0.25">
      <c r="A53" s="50" t="str">
        <f t="shared" si="5"/>
        <v>HUELVA</v>
      </c>
      <c r="B53" s="51">
        <f t="shared" si="3"/>
        <v>28062</v>
      </c>
      <c r="C53" s="51">
        <f t="shared" si="4"/>
        <v>2198</v>
      </c>
      <c r="D53" s="51">
        <f t="shared" si="7"/>
        <v>10</v>
      </c>
      <c r="E53" s="50" t="str">
        <f t="shared" si="6"/>
        <v>GIJÓN</v>
      </c>
      <c r="F53" s="50">
        <f t="shared" si="8"/>
        <v>12013</v>
      </c>
      <c r="G53" s="50">
        <f t="shared" si="9"/>
        <v>6696</v>
      </c>
    </row>
    <row r="54" spans="1:7" x14ac:dyDescent="0.25">
      <c r="A54" s="50" t="str">
        <f t="shared" si="5"/>
        <v>LAS PALMAS</v>
      </c>
      <c r="B54" s="51">
        <f t="shared" si="3"/>
        <v>304336</v>
      </c>
      <c r="C54" s="51">
        <f t="shared" si="4"/>
        <v>280345</v>
      </c>
      <c r="D54" s="51">
        <f t="shared" si="7"/>
        <v>1</v>
      </c>
      <c r="E54" s="50" t="str">
        <f t="shared" si="6"/>
        <v>MÁLAGA</v>
      </c>
      <c r="F54" s="50">
        <f t="shared" si="8"/>
        <v>10055</v>
      </c>
      <c r="G54" s="50">
        <f t="shared" si="9"/>
        <v>10482</v>
      </c>
    </row>
    <row r="55" spans="1:7" x14ac:dyDescent="0.25">
      <c r="A55" s="50" t="str">
        <f t="shared" si="5"/>
        <v>MÁLAGA</v>
      </c>
      <c r="B55" s="51">
        <f t="shared" si="3"/>
        <v>10055</v>
      </c>
      <c r="C55" s="51">
        <f t="shared" si="4"/>
        <v>10482</v>
      </c>
      <c r="D55" s="51">
        <f t="shared" si="7"/>
        <v>16</v>
      </c>
      <c r="E55" s="50" t="str">
        <f t="shared" si="6"/>
        <v>CARTAGENA</v>
      </c>
      <c r="F55" s="50">
        <f t="shared" si="8"/>
        <v>9764</v>
      </c>
      <c r="G55" s="50">
        <f t="shared" si="9"/>
        <v>22099</v>
      </c>
    </row>
    <row r="56" spans="1:7" x14ac:dyDescent="0.25">
      <c r="A56" s="50" t="str">
        <f t="shared" si="5"/>
        <v>MARÍN Y RÍA DE PONTEVEDRA</v>
      </c>
      <c r="B56" s="51">
        <f t="shared" si="3"/>
        <v>2433</v>
      </c>
      <c r="C56" s="51">
        <f t="shared" si="4"/>
        <v>3549</v>
      </c>
      <c r="D56" s="51">
        <f t="shared" si="7"/>
        <v>19</v>
      </c>
      <c r="E56" s="50" t="str">
        <f t="shared" si="6"/>
        <v>TARRAGONA</v>
      </c>
      <c r="F56" s="50">
        <f t="shared" ref="F56:F66" si="10">LOOKUP(E56,$A$39:$A$66,$B$39:$B$66)</f>
        <v>7144</v>
      </c>
      <c r="G56" s="50">
        <f t="shared" si="9"/>
        <v>6975</v>
      </c>
    </row>
    <row r="57" spans="1:7" x14ac:dyDescent="0.25">
      <c r="A57" s="50" t="str">
        <f t="shared" si="5"/>
        <v>MELILLA</v>
      </c>
      <c r="B57" s="51">
        <f t="shared" si="3"/>
        <v>16366</v>
      </c>
      <c r="C57" s="51">
        <f t="shared" si="4"/>
        <v>17070</v>
      </c>
      <c r="D57" s="51">
        <f t="shared" si="7"/>
        <v>12</v>
      </c>
      <c r="E57" s="50" t="str">
        <f t="shared" si="6"/>
        <v>MARÍN Y RÍA DE PONTEVEDRA</v>
      </c>
      <c r="F57" s="50">
        <f t="shared" si="10"/>
        <v>2433</v>
      </c>
      <c r="G57" s="50">
        <f t="shared" si="9"/>
        <v>3549</v>
      </c>
    </row>
    <row r="58" spans="1:7" x14ac:dyDescent="0.25">
      <c r="A58" s="50" t="str">
        <f t="shared" si="5"/>
        <v>MOTRIL</v>
      </c>
      <c r="B58" s="51">
        <f t="shared" si="3"/>
        <v>1233</v>
      </c>
      <c r="C58" s="51">
        <f t="shared" si="4"/>
        <v>1762</v>
      </c>
      <c r="D58" s="51">
        <f t="shared" si="7"/>
        <v>22</v>
      </c>
      <c r="E58" s="50" t="str">
        <f t="shared" si="6"/>
        <v>BAHÍA DE ALGECIRAS</v>
      </c>
      <c r="F58" s="50">
        <f t="shared" si="10"/>
        <v>2162</v>
      </c>
      <c r="G58" s="50">
        <f t="shared" si="9"/>
        <v>2067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str">
        <f t="shared" si="6"/>
        <v>CASTELLÓN</v>
      </c>
      <c r="F59" s="50">
        <f t="shared" si="10"/>
        <v>2119</v>
      </c>
      <c r="G59" s="50">
        <f t="shared" si="9"/>
        <v>4835</v>
      </c>
    </row>
    <row r="60" spans="1:7" x14ac:dyDescent="0.25">
      <c r="A60" s="50" t="str">
        <f t="shared" si="5"/>
        <v>SANTA CRUZ DE TENERIFE</v>
      </c>
      <c r="B60" s="51">
        <f t="shared" si="3"/>
        <v>228037</v>
      </c>
      <c r="C60" s="51">
        <f t="shared" si="4"/>
        <v>211333</v>
      </c>
      <c r="D60" s="51">
        <f t="shared" si="7"/>
        <v>2</v>
      </c>
      <c r="E60" s="50" t="str">
        <f t="shared" si="6"/>
        <v>MOTRIL</v>
      </c>
      <c r="F60" s="50">
        <f t="shared" si="10"/>
        <v>1233</v>
      </c>
      <c r="G60" s="50">
        <f t="shared" si="9"/>
        <v>1762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str">
        <f t="shared" si="6"/>
        <v>ALMERÍA</v>
      </c>
      <c r="F61" s="50">
        <f t="shared" si="10"/>
        <v>280</v>
      </c>
      <c r="G61" s="50">
        <f t="shared" si="9"/>
        <v>409</v>
      </c>
    </row>
    <row r="62" spans="1:7" x14ac:dyDescent="0.25">
      <c r="A62" s="50" t="str">
        <f t="shared" si="5"/>
        <v>SEVILLA</v>
      </c>
      <c r="B62" s="51">
        <f t="shared" si="3"/>
        <v>65527</v>
      </c>
      <c r="C62" s="51">
        <f t="shared" si="4"/>
        <v>93551</v>
      </c>
      <c r="D62" s="51">
        <f t="shared" si="7"/>
        <v>7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7144</v>
      </c>
      <c r="C63" s="51">
        <f t="shared" si="4"/>
        <v>6975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133524</v>
      </c>
      <c r="C64" s="51">
        <f t="shared" si="4"/>
        <v>134079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15266</v>
      </c>
      <c r="C65" s="51">
        <f t="shared" si="4"/>
        <v>19488</v>
      </c>
      <c r="D65" s="51">
        <f t="shared" si="7"/>
        <v>13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23037</v>
      </c>
      <c r="C66" s="51">
        <f t="shared" si="4"/>
        <v>21473</v>
      </c>
      <c r="D66" s="51">
        <f t="shared" si="7"/>
        <v>11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>
      <selection activeCell="E42" sqref="E42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</v>
      </c>
      <c r="C7" s="10">
        <v>0</v>
      </c>
      <c r="D7" s="10">
        <v>3</v>
      </c>
      <c r="E7" s="10">
        <v>3</v>
      </c>
      <c r="F7" s="11">
        <f>((E7*100)/D7)-100</f>
        <v>0</v>
      </c>
      <c r="G7" s="1"/>
      <c r="H7" s="1"/>
      <c r="I7" s="1"/>
    </row>
    <row r="8" spans="1:12" x14ac:dyDescent="0.25">
      <c r="A8" s="12" t="s">
        <v>31</v>
      </c>
      <c r="B8" s="13">
        <v>1175</v>
      </c>
      <c r="C8" s="13">
        <v>1221</v>
      </c>
      <c r="D8" s="13">
        <v>10891</v>
      </c>
      <c r="E8" s="13">
        <v>12388</v>
      </c>
      <c r="F8" s="14">
        <f t="shared" ref="F8:F34" si="0">((E8*100)/D8)-100</f>
        <v>13.745294279680465</v>
      </c>
      <c r="G8" s="1"/>
      <c r="H8" s="1"/>
      <c r="I8" s="1"/>
    </row>
    <row r="9" spans="1:12" x14ac:dyDescent="0.25">
      <c r="A9" s="9" t="s">
        <v>164</v>
      </c>
      <c r="B9" s="10">
        <v>387</v>
      </c>
      <c r="C9" s="10">
        <v>415</v>
      </c>
      <c r="D9" s="10">
        <v>3343</v>
      </c>
      <c r="E9" s="10">
        <v>3930</v>
      </c>
      <c r="F9" s="11">
        <f t="shared" si="0"/>
        <v>17.559078671851637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33544</v>
      </c>
      <c r="C11" s="10">
        <v>36957</v>
      </c>
      <c r="D11" s="10">
        <v>250059</v>
      </c>
      <c r="E11" s="10">
        <v>243063</v>
      </c>
      <c r="F11" s="11">
        <f t="shared" si="0"/>
        <v>-2.7977397334229153</v>
      </c>
      <c r="G11" s="1"/>
      <c r="H11" s="1"/>
      <c r="I11" s="1"/>
    </row>
    <row r="12" spans="1:12" x14ac:dyDescent="0.25">
      <c r="A12" s="12" t="s">
        <v>168</v>
      </c>
      <c r="B12" s="13">
        <v>2112</v>
      </c>
      <c r="C12" s="13">
        <v>2056</v>
      </c>
      <c r="D12" s="13">
        <v>16923</v>
      </c>
      <c r="E12" s="13">
        <v>19255</v>
      </c>
      <c r="F12" s="14">
        <f t="shared" si="0"/>
        <v>13.780062636648353</v>
      </c>
      <c r="G12" s="1"/>
      <c r="H12" s="1"/>
      <c r="I12" s="1"/>
    </row>
    <row r="13" spans="1:12" x14ac:dyDescent="0.25">
      <c r="A13" s="9" t="s">
        <v>32</v>
      </c>
      <c r="B13" s="10">
        <v>0</v>
      </c>
      <c r="C13" s="10">
        <v>1</v>
      </c>
      <c r="D13" s="10">
        <v>52</v>
      </c>
      <c r="E13" s="10">
        <v>45</v>
      </c>
      <c r="F13" s="11">
        <f t="shared" si="0"/>
        <v>-13.461538461538467</v>
      </c>
      <c r="G13" s="1"/>
      <c r="H13" s="1"/>
      <c r="I13" s="1"/>
    </row>
    <row r="14" spans="1:12" x14ac:dyDescent="0.25">
      <c r="A14" s="12" t="s">
        <v>33</v>
      </c>
      <c r="B14" s="13">
        <v>142245</v>
      </c>
      <c r="C14" s="13">
        <v>152016</v>
      </c>
      <c r="D14" s="13">
        <v>1035136</v>
      </c>
      <c r="E14" s="13">
        <v>1115102</v>
      </c>
      <c r="F14" s="14">
        <f t="shared" si="0"/>
        <v>7.7251684802769915</v>
      </c>
      <c r="G14" s="1"/>
      <c r="H14" s="1"/>
      <c r="I14" s="1"/>
    </row>
    <row r="15" spans="1:12" x14ac:dyDescent="0.25">
      <c r="A15" s="9" t="s">
        <v>34</v>
      </c>
      <c r="B15" s="10">
        <v>40423</v>
      </c>
      <c r="C15" s="10">
        <v>48265</v>
      </c>
      <c r="D15" s="10">
        <v>339624</v>
      </c>
      <c r="E15" s="10">
        <v>335195</v>
      </c>
      <c r="F15" s="11">
        <f t="shared" si="0"/>
        <v>-1.304089228087534</v>
      </c>
      <c r="G15" s="1"/>
      <c r="H15" s="1"/>
      <c r="I15" s="1"/>
    </row>
    <row r="16" spans="1:12" x14ac:dyDescent="0.25">
      <c r="A16" s="12" t="s">
        <v>35</v>
      </c>
      <c r="B16" s="13">
        <v>6479</v>
      </c>
      <c r="C16" s="13">
        <v>8384</v>
      </c>
      <c r="D16" s="13">
        <v>46249</v>
      </c>
      <c r="E16" s="13">
        <v>46562</v>
      </c>
      <c r="F16" s="14">
        <f t="shared" si="0"/>
        <v>0.6767713896516625</v>
      </c>
      <c r="G16" s="1"/>
      <c r="H16" s="1"/>
      <c r="I16" s="1"/>
    </row>
    <row r="17" spans="1:9" x14ac:dyDescent="0.25">
      <c r="A17" s="9" t="s">
        <v>169</v>
      </c>
      <c r="B17" s="10">
        <v>16454</v>
      </c>
      <c r="C17" s="10">
        <v>16095</v>
      </c>
      <c r="D17" s="10">
        <v>134447</v>
      </c>
      <c r="E17" s="10">
        <v>139096</v>
      </c>
      <c r="F17" s="11">
        <f t="shared" si="0"/>
        <v>3.4578681562251319</v>
      </c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1</v>
      </c>
      <c r="D18" s="13">
        <v>16</v>
      </c>
      <c r="E18" s="13">
        <v>9</v>
      </c>
      <c r="F18" s="14">
        <f t="shared" si="0"/>
        <v>-43.75</v>
      </c>
      <c r="G18" s="1"/>
      <c r="H18" s="1"/>
      <c r="I18" s="1"/>
    </row>
    <row r="19" spans="1:9" x14ac:dyDescent="0.25">
      <c r="A19" s="9" t="s">
        <v>37</v>
      </c>
      <c r="B19" s="10">
        <v>45</v>
      </c>
      <c r="C19" s="10">
        <v>3</v>
      </c>
      <c r="D19" s="10">
        <v>477</v>
      </c>
      <c r="E19" s="10">
        <v>277</v>
      </c>
      <c r="F19" s="11">
        <f t="shared" si="0"/>
        <v>-41.928721174004195</v>
      </c>
      <c r="G19" s="1"/>
      <c r="H19" s="1"/>
      <c r="I19" s="1"/>
    </row>
    <row r="20" spans="1:9" x14ac:dyDescent="0.25">
      <c r="A20" s="12" t="s">
        <v>170</v>
      </c>
      <c r="B20" s="13">
        <v>4692</v>
      </c>
      <c r="C20" s="13">
        <v>3755</v>
      </c>
      <c r="D20" s="13">
        <v>34438</v>
      </c>
      <c r="E20" s="13">
        <v>38461</v>
      </c>
      <c r="F20" s="14">
        <f t="shared" si="0"/>
        <v>11.681863058249604</v>
      </c>
      <c r="G20" s="1"/>
      <c r="H20" s="1"/>
      <c r="I20" s="1"/>
    </row>
    <row r="21" spans="1:9" x14ac:dyDescent="0.25">
      <c r="A21" s="9" t="s">
        <v>38</v>
      </c>
      <c r="B21" s="10">
        <v>454</v>
      </c>
      <c r="C21" s="10">
        <v>1470</v>
      </c>
      <c r="D21" s="10">
        <v>4631</v>
      </c>
      <c r="E21" s="10">
        <v>6452</v>
      </c>
      <c r="F21" s="11">
        <f t="shared" si="0"/>
        <v>39.321960699632911</v>
      </c>
      <c r="G21" s="1"/>
      <c r="H21" s="1"/>
      <c r="I21" s="1"/>
    </row>
    <row r="22" spans="1:9" x14ac:dyDescent="0.25">
      <c r="A22" s="12" t="s">
        <v>59</v>
      </c>
      <c r="B22" s="13">
        <v>6155</v>
      </c>
      <c r="C22" s="13">
        <v>7547</v>
      </c>
      <c r="D22" s="13">
        <v>52792</v>
      </c>
      <c r="E22" s="13">
        <v>55307</v>
      </c>
      <c r="F22" s="14">
        <f t="shared" si="0"/>
        <v>4.763979390816786</v>
      </c>
      <c r="G22" s="1"/>
      <c r="H22" s="1"/>
      <c r="I22" s="1"/>
    </row>
    <row r="23" spans="1:9" x14ac:dyDescent="0.25">
      <c r="A23" s="9" t="s">
        <v>171</v>
      </c>
      <c r="B23" s="10">
        <v>1140</v>
      </c>
      <c r="C23" s="10">
        <v>1410</v>
      </c>
      <c r="D23" s="10">
        <v>10307</v>
      </c>
      <c r="E23" s="10">
        <v>11804</v>
      </c>
      <c r="F23" s="11">
        <f t="shared" si="0"/>
        <v>14.524109828272046</v>
      </c>
      <c r="G23" s="1"/>
      <c r="H23" s="1"/>
      <c r="I23" s="1"/>
    </row>
    <row r="24" spans="1:9" x14ac:dyDescent="0.25">
      <c r="A24" s="12" t="s">
        <v>173</v>
      </c>
      <c r="B24" s="13">
        <v>5109</v>
      </c>
      <c r="C24" s="13">
        <v>6110</v>
      </c>
      <c r="D24" s="13">
        <v>30274</v>
      </c>
      <c r="E24" s="13">
        <v>46669</v>
      </c>
      <c r="F24" s="14">
        <f t="shared" si="0"/>
        <v>54.155380854858947</v>
      </c>
      <c r="G24" s="1"/>
      <c r="H24" s="1"/>
      <c r="I24" s="1"/>
    </row>
    <row r="25" spans="1:9" x14ac:dyDescent="0.25">
      <c r="A25" s="9" t="s">
        <v>39</v>
      </c>
      <c r="B25" s="10">
        <v>1127</v>
      </c>
      <c r="C25" s="10">
        <v>1234</v>
      </c>
      <c r="D25" s="10">
        <v>8812</v>
      </c>
      <c r="E25" s="10">
        <v>8690</v>
      </c>
      <c r="F25" s="11">
        <f t="shared" si="0"/>
        <v>-1.3844757149341831</v>
      </c>
      <c r="G25" s="1"/>
      <c r="H25" s="1"/>
      <c r="I25" s="1"/>
    </row>
    <row r="26" spans="1:9" x14ac:dyDescent="0.25">
      <c r="A26" s="12" t="s">
        <v>40</v>
      </c>
      <c r="B26" s="13">
        <v>2</v>
      </c>
      <c r="C26" s="13">
        <v>36</v>
      </c>
      <c r="D26" s="13">
        <v>2</v>
      </c>
      <c r="E26" s="13">
        <v>139</v>
      </c>
      <c r="F26" s="14">
        <f t="shared" si="0"/>
        <v>6850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2</v>
      </c>
      <c r="D27" s="10">
        <v>6818</v>
      </c>
      <c r="E27" s="10">
        <v>2</v>
      </c>
      <c r="F27" s="19">
        <f t="shared" si="0"/>
        <v>-99.970665884423582</v>
      </c>
      <c r="G27" s="1"/>
      <c r="H27" s="1"/>
      <c r="I27" s="1"/>
    </row>
    <row r="28" spans="1:9" x14ac:dyDescent="0.25">
      <c r="A28" s="12" t="s">
        <v>42</v>
      </c>
      <c r="B28" s="13">
        <v>3411</v>
      </c>
      <c r="C28" s="13">
        <v>3828</v>
      </c>
      <c r="D28" s="13">
        <v>27153</v>
      </c>
      <c r="E28" s="13">
        <v>27532</v>
      </c>
      <c r="F28" s="14">
        <f t="shared" si="0"/>
        <v>1.3957942032187987</v>
      </c>
      <c r="G28" s="1"/>
      <c r="H28" s="1"/>
      <c r="I28" s="1"/>
    </row>
    <row r="29" spans="1:9" x14ac:dyDescent="0.25">
      <c r="A29" s="9" t="s">
        <v>43</v>
      </c>
      <c r="B29" s="10">
        <v>31</v>
      </c>
      <c r="C29" s="10">
        <v>648</v>
      </c>
      <c r="D29" s="10">
        <v>685</v>
      </c>
      <c r="E29" s="10">
        <v>3300</v>
      </c>
      <c r="F29" s="11">
        <f t="shared" si="0"/>
        <v>381.75182481751824</v>
      </c>
      <c r="G29" s="1"/>
      <c r="H29" s="1"/>
      <c r="I29" s="1"/>
    </row>
    <row r="30" spans="1:9" x14ac:dyDescent="0.25">
      <c r="A30" s="12" t="s">
        <v>44</v>
      </c>
      <c r="B30" s="13">
        <v>130</v>
      </c>
      <c r="C30" s="13">
        <v>43</v>
      </c>
      <c r="D30" s="13">
        <v>3275</v>
      </c>
      <c r="E30" s="13">
        <v>4021</v>
      </c>
      <c r="F30" s="14">
        <f t="shared" si="0"/>
        <v>22.778625954198475</v>
      </c>
      <c r="G30" s="1"/>
      <c r="H30" s="1"/>
      <c r="I30" s="1"/>
    </row>
    <row r="31" spans="1:9" x14ac:dyDescent="0.25">
      <c r="A31" s="9" t="s">
        <v>45</v>
      </c>
      <c r="B31" s="10">
        <v>4610</v>
      </c>
      <c r="C31" s="10">
        <v>4082</v>
      </c>
      <c r="D31" s="10">
        <v>35887</v>
      </c>
      <c r="E31" s="10">
        <v>32208</v>
      </c>
      <c r="F31" s="11">
        <f t="shared" si="0"/>
        <v>-10.251623150444445</v>
      </c>
      <c r="G31" s="1"/>
      <c r="H31" s="1"/>
      <c r="I31" s="1"/>
    </row>
    <row r="32" spans="1:9" x14ac:dyDescent="0.25">
      <c r="A32" s="12" t="s">
        <v>46</v>
      </c>
      <c r="B32" s="13">
        <v>172425</v>
      </c>
      <c r="C32" s="13">
        <v>180669</v>
      </c>
      <c r="D32" s="13">
        <v>1357906</v>
      </c>
      <c r="E32" s="13">
        <v>1333673</v>
      </c>
      <c r="F32" s="14">
        <f t="shared" si="0"/>
        <v>-1.7845859728140283</v>
      </c>
      <c r="G32" s="1"/>
      <c r="H32" s="1"/>
      <c r="I32" s="1"/>
    </row>
    <row r="33" spans="1:9" x14ac:dyDescent="0.25">
      <c r="A33" s="9" t="s">
        <v>47</v>
      </c>
      <c r="B33" s="10">
        <v>13135</v>
      </c>
      <c r="C33" s="10">
        <v>13292</v>
      </c>
      <c r="D33" s="10">
        <v>102919</v>
      </c>
      <c r="E33" s="10">
        <v>100371</v>
      </c>
      <c r="F33" s="11">
        <f t="shared" si="0"/>
        <v>-2.4757333436974704</v>
      </c>
      <c r="G33" s="1"/>
      <c r="H33" s="1"/>
      <c r="I33" s="1"/>
    </row>
    <row r="34" spans="1:9" x14ac:dyDescent="0.25">
      <c r="A34" s="12" t="s">
        <v>172</v>
      </c>
      <c r="B34" s="13">
        <v>57</v>
      </c>
      <c r="C34" s="13">
        <v>43</v>
      </c>
      <c r="D34" s="13">
        <v>489</v>
      </c>
      <c r="E34" s="13">
        <v>501</v>
      </c>
      <c r="F34" s="14">
        <f t="shared" si="0"/>
        <v>2.4539877300613426</v>
      </c>
      <c r="G34" s="1"/>
      <c r="H34" s="1"/>
      <c r="I34" s="1"/>
    </row>
    <row r="35" spans="1:9" x14ac:dyDescent="0.25">
      <c r="A35" s="15" t="s">
        <v>48</v>
      </c>
      <c r="B35" s="16">
        <f>SUM(B7:B34)</f>
        <v>455344</v>
      </c>
      <c r="C35" s="16">
        <f t="shared" ref="C35:E35" si="1">SUM(C7:C34)</f>
        <v>489583</v>
      </c>
      <c r="D35" s="16">
        <f t="shared" si="1"/>
        <v>3513608</v>
      </c>
      <c r="E35" s="16">
        <f t="shared" si="1"/>
        <v>3584055</v>
      </c>
      <c r="F35" s="17">
        <f t="shared" ref="F35" si="2">((E35*100)/D35)-100</f>
        <v>2.0049760815662978</v>
      </c>
      <c r="G35" s="1"/>
      <c r="H35" s="1"/>
      <c r="I35" s="1"/>
    </row>
    <row r="36" spans="1:9" x14ac:dyDescent="0.25">
      <c r="A36" s="73" t="s">
        <v>124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3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1333673</v>
      </c>
      <c r="G39" s="50">
        <f>LOOKUP(E39,$A$39:$A$66,$C$39:$C$66)</f>
        <v>1357906</v>
      </c>
    </row>
    <row r="40" spans="1:9" x14ac:dyDescent="0.25">
      <c r="A40" s="50" t="str">
        <f t="shared" si="5"/>
        <v>ALICANTE</v>
      </c>
      <c r="B40" s="51">
        <f t="shared" si="3"/>
        <v>12388</v>
      </c>
      <c r="C40" s="51">
        <f t="shared" si="4"/>
        <v>10891</v>
      </c>
      <c r="D40" s="51">
        <f t="shared" ref="D40:D66" si="7">_xlfn.RANK.EQ(B40,$B$39:$B$66)+COUNTIF($B$39:$B$66,B40)-1</f>
        <v>14</v>
      </c>
      <c r="E40" s="50" t="str">
        <f t="shared" si="6"/>
        <v>BARCELONA</v>
      </c>
      <c r="F40" s="50">
        <f t="shared" ref="F40:F55" si="8">LOOKUP(E40,$A$39:$A$66,$B$39:$B$66)</f>
        <v>1115102</v>
      </c>
      <c r="G40" s="50">
        <f t="shared" ref="G40:G66" si="9">LOOKUP(E40,$A$39:$A$66,$C$39:$C$66)</f>
        <v>1035136</v>
      </c>
    </row>
    <row r="41" spans="1:9" x14ac:dyDescent="0.25">
      <c r="A41" s="50" t="str">
        <f t="shared" si="5"/>
        <v>ALMERÍA</v>
      </c>
      <c r="B41" s="51">
        <f t="shared" si="3"/>
        <v>3930</v>
      </c>
      <c r="C41" s="51">
        <f t="shared" si="4"/>
        <v>3343</v>
      </c>
      <c r="D41" s="51">
        <f t="shared" si="7"/>
        <v>19</v>
      </c>
      <c r="E41" s="50" t="str">
        <f t="shared" si="6"/>
        <v>BILBAO</v>
      </c>
      <c r="F41" s="50">
        <f t="shared" si="8"/>
        <v>335195</v>
      </c>
      <c r="G41" s="50">
        <f t="shared" si="9"/>
        <v>339624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BAHÍA DE ALGECIRAS</v>
      </c>
      <c r="F42" s="50">
        <f t="shared" si="8"/>
        <v>243063</v>
      </c>
      <c r="G42" s="50">
        <f t="shared" si="9"/>
        <v>250059</v>
      </c>
    </row>
    <row r="43" spans="1:9" x14ac:dyDescent="0.25">
      <c r="A43" s="50" t="str">
        <f t="shared" si="5"/>
        <v>BAHÍA DE ALGECIRAS</v>
      </c>
      <c r="B43" s="51">
        <f t="shared" si="3"/>
        <v>243063</v>
      </c>
      <c r="C43" s="51">
        <f t="shared" si="4"/>
        <v>250059</v>
      </c>
      <c r="D43" s="51">
        <f t="shared" si="7"/>
        <v>4</v>
      </c>
      <c r="E43" s="50" t="str">
        <f t="shared" si="6"/>
        <v>CASTELLÓN</v>
      </c>
      <c r="F43" s="50">
        <f t="shared" si="8"/>
        <v>139096</v>
      </c>
      <c r="G43" s="50">
        <f t="shared" si="9"/>
        <v>134447</v>
      </c>
    </row>
    <row r="44" spans="1:9" x14ac:dyDescent="0.25">
      <c r="A44" s="50" t="str">
        <f t="shared" si="5"/>
        <v>BAHÍA DE CÁDIZ</v>
      </c>
      <c r="B44" s="51">
        <f t="shared" si="3"/>
        <v>19255</v>
      </c>
      <c r="C44" s="51">
        <f t="shared" si="4"/>
        <v>16923</v>
      </c>
      <c r="D44" s="51">
        <f t="shared" si="7"/>
        <v>13</v>
      </c>
      <c r="E44" s="50" t="str">
        <f t="shared" si="6"/>
        <v>VIGO</v>
      </c>
      <c r="F44" s="50">
        <f t="shared" si="8"/>
        <v>100371</v>
      </c>
      <c r="G44" s="50">
        <f t="shared" si="9"/>
        <v>102919</v>
      </c>
    </row>
    <row r="45" spans="1:9" x14ac:dyDescent="0.25">
      <c r="A45" s="50" t="str">
        <f t="shared" si="5"/>
        <v>BALEARES</v>
      </c>
      <c r="B45" s="51">
        <f t="shared" si="3"/>
        <v>45</v>
      </c>
      <c r="C45" s="51">
        <f t="shared" si="4"/>
        <v>52</v>
      </c>
      <c r="D45" s="51">
        <f t="shared" si="7"/>
        <v>24</v>
      </c>
      <c r="E45" s="50" t="str">
        <f t="shared" si="6"/>
        <v>LAS PALMAS</v>
      </c>
      <c r="F45" s="50">
        <f t="shared" si="8"/>
        <v>55307</v>
      </c>
      <c r="G45" s="50">
        <f t="shared" si="9"/>
        <v>52792</v>
      </c>
    </row>
    <row r="46" spans="1:9" x14ac:dyDescent="0.25">
      <c r="A46" s="50" t="str">
        <f t="shared" si="5"/>
        <v>BARCELONA</v>
      </c>
      <c r="B46" s="51">
        <f t="shared" si="3"/>
        <v>1115102</v>
      </c>
      <c r="C46" s="51">
        <f t="shared" si="4"/>
        <v>1035136</v>
      </c>
      <c r="D46" s="51">
        <f t="shared" si="7"/>
        <v>2</v>
      </c>
      <c r="E46" s="50" t="str">
        <f t="shared" si="6"/>
        <v>MARÍN Y RÍA DE PONTEVEDRA</v>
      </c>
      <c r="F46" s="50">
        <f t="shared" si="8"/>
        <v>46669</v>
      </c>
      <c r="G46" s="50">
        <f t="shared" si="9"/>
        <v>30274</v>
      </c>
    </row>
    <row r="47" spans="1:9" x14ac:dyDescent="0.25">
      <c r="A47" s="50" t="str">
        <f t="shared" si="5"/>
        <v>BILBAO</v>
      </c>
      <c r="B47" s="51">
        <f t="shared" si="3"/>
        <v>335195</v>
      </c>
      <c r="C47" s="51">
        <f t="shared" si="4"/>
        <v>339624</v>
      </c>
      <c r="D47" s="51">
        <f t="shared" si="7"/>
        <v>3</v>
      </c>
      <c r="E47" s="50" t="str">
        <f t="shared" si="6"/>
        <v>CARTAGENA</v>
      </c>
      <c r="F47" s="50">
        <f t="shared" si="8"/>
        <v>46562</v>
      </c>
      <c r="G47" s="50">
        <f t="shared" si="9"/>
        <v>46249</v>
      </c>
    </row>
    <row r="48" spans="1:9" x14ac:dyDescent="0.25">
      <c r="A48" s="50" t="str">
        <f t="shared" si="5"/>
        <v>CARTAGENA</v>
      </c>
      <c r="B48" s="51">
        <f t="shared" si="3"/>
        <v>46562</v>
      </c>
      <c r="C48" s="51">
        <f t="shared" si="4"/>
        <v>46249</v>
      </c>
      <c r="D48" s="51">
        <f t="shared" si="7"/>
        <v>9</v>
      </c>
      <c r="E48" s="50" t="str">
        <f t="shared" si="6"/>
        <v>GIJÓN</v>
      </c>
      <c r="F48" s="50">
        <f t="shared" si="8"/>
        <v>38461</v>
      </c>
      <c r="G48" s="50">
        <f t="shared" si="9"/>
        <v>34438</v>
      </c>
    </row>
    <row r="49" spans="1:7" x14ac:dyDescent="0.25">
      <c r="A49" s="50" t="str">
        <f t="shared" si="5"/>
        <v>CASTELLÓN</v>
      </c>
      <c r="B49" s="51">
        <f t="shared" si="3"/>
        <v>139096</v>
      </c>
      <c r="C49" s="51">
        <f t="shared" si="4"/>
        <v>134447</v>
      </c>
      <c r="D49" s="51">
        <f t="shared" si="7"/>
        <v>5</v>
      </c>
      <c r="E49" s="50" t="str">
        <f t="shared" si="6"/>
        <v>TARRAGONA</v>
      </c>
      <c r="F49" s="50">
        <f t="shared" si="8"/>
        <v>32208</v>
      </c>
      <c r="G49" s="50">
        <f t="shared" si="9"/>
        <v>35887</v>
      </c>
    </row>
    <row r="50" spans="1:7" x14ac:dyDescent="0.25">
      <c r="A50" s="50" t="str">
        <f t="shared" si="5"/>
        <v>CEUTA</v>
      </c>
      <c r="B50" s="51">
        <f t="shared" si="3"/>
        <v>9</v>
      </c>
      <c r="C50" s="51">
        <f t="shared" si="4"/>
        <v>16</v>
      </c>
      <c r="D50" s="51">
        <f t="shared" si="7"/>
        <v>25</v>
      </c>
      <c r="E50" s="50" t="str">
        <f t="shared" si="6"/>
        <v>SANTA CRUZ DE TENERIFE</v>
      </c>
      <c r="F50" s="50">
        <f t="shared" si="8"/>
        <v>27532</v>
      </c>
      <c r="G50" s="50">
        <f t="shared" si="9"/>
        <v>27153</v>
      </c>
    </row>
    <row r="51" spans="1:7" x14ac:dyDescent="0.25">
      <c r="A51" s="50" t="str">
        <f t="shared" si="5"/>
        <v>FERROL-SAN CIBRAO</v>
      </c>
      <c r="B51" s="51">
        <f t="shared" si="3"/>
        <v>277</v>
      </c>
      <c r="C51" s="51">
        <f t="shared" si="4"/>
        <v>477</v>
      </c>
      <c r="D51" s="51">
        <f t="shared" si="7"/>
        <v>22</v>
      </c>
      <c r="E51" s="50" t="str">
        <f t="shared" si="6"/>
        <v>BAHÍA DE CÁDIZ</v>
      </c>
      <c r="F51" s="50">
        <f t="shared" si="8"/>
        <v>19255</v>
      </c>
      <c r="G51" s="50">
        <f t="shared" si="9"/>
        <v>16923</v>
      </c>
    </row>
    <row r="52" spans="1:7" x14ac:dyDescent="0.25">
      <c r="A52" s="50" t="str">
        <f t="shared" si="5"/>
        <v>GIJÓN</v>
      </c>
      <c r="B52" s="51">
        <f t="shared" si="3"/>
        <v>38461</v>
      </c>
      <c r="C52" s="51">
        <f t="shared" si="4"/>
        <v>34438</v>
      </c>
      <c r="D52" s="51">
        <f t="shared" si="7"/>
        <v>10</v>
      </c>
      <c r="E52" s="50" t="str">
        <f t="shared" si="6"/>
        <v>ALICANTE</v>
      </c>
      <c r="F52" s="50">
        <f t="shared" si="8"/>
        <v>12388</v>
      </c>
      <c r="G52" s="50">
        <f t="shared" si="9"/>
        <v>10891</v>
      </c>
    </row>
    <row r="53" spans="1:7" x14ac:dyDescent="0.25">
      <c r="A53" s="50" t="str">
        <f t="shared" si="5"/>
        <v>HUELVA</v>
      </c>
      <c r="B53" s="51">
        <f t="shared" si="3"/>
        <v>6452</v>
      </c>
      <c r="C53" s="51">
        <f t="shared" si="4"/>
        <v>4631</v>
      </c>
      <c r="D53" s="51">
        <f t="shared" si="7"/>
        <v>17</v>
      </c>
      <c r="E53" s="50" t="str">
        <f t="shared" si="6"/>
        <v>MÁLAGA</v>
      </c>
      <c r="F53" s="50">
        <f t="shared" si="8"/>
        <v>11804</v>
      </c>
      <c r="G53" s="50">
        <f t="shared" si="9"/>
        <v>10307</v>
      </c>
    </row>
    <row r="54" spans="1:7" x14ac:dyDescent="0.25">
      <c r="A54" s="50" t="str">
        <f t="shared" si="5"/>
        <v>LAS PALMAS</v>
      </c>
      <c r="B54" s="51">
        <f t="shared" si="3"/>
        <v>55307</v>
      </c>
      <c r="C54" s="51">
        <f t="shared" si="4"/>
        <v>52792</v>
      </c>
      <c r="D54" s="51">
        <f t="shared" si="7"/>
        <v>7</v>
      </c>
      <c r="E54" s="50" t="str">
        <f t="shared" si="6"/>
        <v>MELILLA</v>
      </c>
      <c r="F54" s="50">
        <f t="shared" si="8"/>
        <v>8690</v>
      </c>
      <c r="G54" s="50">
        <f t="shared" si="9"/>
        <v>8812</v>
      </c>
    </row>
    <row r="55" spans="1:7" x14ac:dyDescent="0.25">
      <c r="A55" s="50" t="str">
        <f t="shared" si="5"/>
        <v>MÁLAGA</v>
      </c>
      <c r="B55" s="51">
        <f t="shared" si="3"/>
        <v>11804</v>
      </c>
      <c r="C55" s="51">
        <f t="shared" si="4"/>
        <v>10307</v>
      </c>
      <c r="D55" s="51">
        <f t="shared" si="7"/>
        <v>15</v>
      </c>
      <c r="E55" s="50" t="str">
        <f t="shared" si="6"/>
        <v>HUELVA</v>
      </c>
      <c r="F55" s="50">
        <f t="shared" si="8"/>
        <v>6452</v>
      </c>
      <c r="G55" s="50">
        <f t="shared" si="9"/>
        <v>4631</v>
      </c>
    </row>
    <row r="56" spans="1:7" x14ac:dyDescent="0.25">
      <c r="A56" s="50" t="str">
        <f t="shared" si="5"/>
        <v>MARÍN Y RÍA DE PONTEVEDRA</v>
      </c>
      <c r="B56" s="51">
        <f t="shared" si="3"/>
        <v>46669</v>
      </c>
      <c r="C56" s="51">
        <f t="shared" si="4"/>
        <v>30274</v>
      </c>
      <c r="D56" s="51">
        <f t="shared" si="7"/>
        <v>8</v>
      </c>
      <c r="E56" s="50" t="str">
        <f t="shared" si="6"/>
        <v>SEVILLA</v>
      </c>
      <c r="F56" s="50">
        <f t="shared" ref="F56:F66" si="10">LOOKUP(E56,$A$39:$A$66,$B$39:$B$66)</f>
        <v>4021</v>
      </c>
      <c r="G56" s="50">
        <f t="shared" si="9"/>
        <v>3275</v>
      </c>
    </row>
    <row r="57" spans="1:7" x14ac:dyDescent="0.25">
      <c r="A57" s="50" t="str">
        <f t="shared" si="5"/>
        <v>MELILLA</v>
      </c>
      <c r="B57" s="51">
        <f t="shared" si="3"/>
        <v>8690</v>
      </c>
      <c r="C57" s="51">
        <f t="shared" si="4"/>
        <v>8812</v>
      </c>
      <c r="D57" s="51">
        <f t="shared" si="7"/>
        <v>16</v>
      </c>
      <c r="E57" s="50" t="str">
        <f t="shared" si="6"/>
        <v>ALMERÍA</v>
      </c>
      <c r="F57" s="50">
        <f t="shared" si="10"/>
        <v>3930</v>
      </c>
      <c r="G57" s="50">
        <f t="shared" si="9"/>
        <v>3343</v>
      </c>
    </row>
    <row r="58" spans="1:7" x14ac:dyDescent="0.25">
      <c r="A58" s="50" t="str">
        <f t="shared" si="5"/>
        <v>MOTRIL</v>
      </c>
      <c r="B58" s="51">
        <f t="shared" si="3"/>
        <v>139</v>
      </c>
      <c r="C58" s="51">
        <f t="shared" si="4"/>
        <v>2</v>
      </c>
      <c r="D58" s="51">
        <f t="shared" si="7"/>
        <v>23</v>
      </c>
      <c r="E58" s="50" t="str">
        <f t="shared" si="6"/>
        <v>SANTANDER</v>
      </c>
      <c r="F58" s="50">
        <f t="shared" si="10"/>
        <v>3300</v>
      </c>
      <c r="G58" s="50">
        <f t="shared" si="9"/>
        <v>685</v>
      </c>
    </row>
    <row r="59" spans="1:7" x14ac:dyDescent="0.25">
      <c r="A59" s="50" t="str">
        <f t="shared" si="5"/>
        <v>PASAIA</v>
      </c>
      <c r="B59" s="51">
        <f t="shared" si="3"/>
        <v>2</v>
      </c>
      <c r="C59" s="51">
        <f t="shared" si="4"/>
        <v>6818</v>
      </c>
      <c r="D59" s="51">
        <f t="shared" si="7"/>
        <v>27</v>
      </c>
      <c r="E59" s="50" t="str">
        <f t="shared" si="6"/>
        <v>VILAGARCÍA</v>
      </c>
      <c r="F59" s="50">
        <f t="shared" si="10"/>
        <v>501</v>
      </c>
      <c r="G59" s="50">
        <f t="shared" si="9"/>
        <v>489</v>
      </c>
    </row>
    <row r="60" spans="1:7" x14ac:dyDescent="0.25">
      <c r="A60" s="50" t="str">
        <f t="shared" si="5"/>
        <v>SANTA CRUZ DE TENERIFE</v>
      </c>
      <c r="B60" s="51">
        <f t="shared" si="3"/>
        <v>27532</v>
      </c>
      <c r="C60" s="51">
        <f t="shared" si="4"/>
        <v>27153</v>
      </c>
      <c r="D60" s="51">
        <f t="shared" si="7"/>
        <v>12</v>
      </c>
      <c r="E60" s="50" t="str">
        <f t="shared" si="6"/>
        <v>FERROL-SAN CIBRAO</v>
      </c>
      <c r="F60" s="50">
        <f t="shared" si="10"/>
        <v>277</v>
      </c>
      <c r="G60" s="50">
        <f t="shared" si="9"/>
        <v>477</v>
      </c>
    </row>
    <row r="61" spans="1:7" x14ac:dyDescent="0.25">
      <c r="A61" s="50" t="str">
        <f t="shared" si="5"/>
        <v>SANTANDER</v>
      </c>
      <c r="B61" s="51">
        <f t="shared" si="3"/>
        <v>3300</v>
      </c>
      <c r="C61" s="51">
        <f t="shared" si="4"/>
        <v>685</v>
      </c>
      <c r="D61" s="51">
        <f t="shared" si="7"/>
        <v>20</v>
      </c>
      <c r="E61" s="50" t="str">
        <f t="shared" si="6"/>
        <v>MOTRIL</v>
      </c>
      <c r="F61" s="50">
        <f t="shared" si="10"/>
        <v>139</v>
      </c>
      <c r="G61" s="50">
        <f t="shared" si="9"/>
        <v>2</v>
      </c>
    </row>
    <row r="62" spans="1:7" x14ac:dyDescent="0.25">
      <c r="A62" s="50" t="str">
        <f t="shared" si="5"/>
        <v>SEVILLA</v>
      </c>
      <c r="B62" s="51">
        <f t="shared" si="3"/>
        <v>4021</v>
      </c>
      <c r="C62" s="51">
        <f t="shared" si="4"/>
        <v>3275</v>
      </c>
      <c r="D62" s="51">
        <f t="shared" si="7"/>
        <v>18</v>
      </c>
      <c r="E62" s="50" t="str">
        <f t="shared" si="6"/>
        <v>BALEARES</v>
      </c>
      <c r="F62" s="50">
        <f t="shared" si="10"/>
        <v>45</v>
      </c>
      <c r="G62" s="50">
        <f t="shared" si="9"/>
        <v>52</v>
      </c>
    </row>
    <row r="63" spans="1:7" x14ac:dyDescent="0.25">
      <c r="A63" s="50" t="str">
        <f t="shared" si="5"/>
        <v>TARRAGONA</v>
      </c>
      <c r="B63" s="51">
        <f t="shared" si="3"/>
        <v>32208</v>
      </c>
      <c r="C63" s="51">
        <f t="shared" si="4"/>
        <v>35887</v>
      </c>
      <c r="D63" s="51">
        <f t="shared" si="7"/>
        <v>11</v>
      </c>
      <c r="E63" s="50" t="str">
        <f t="shared" si="6"/>
        <v>CEUTA</v>
      </c>
      <c r="F63" s="50">
        <f t="shared" si="10"/>
        <v>9</v>
      </c>
      <c r="G63" s="50">
        <f t="shared" si="9"/>
        <v>16</v>
      </c>
    </row>
    <row r="64" spans="1:7" x14ac:dyDescent="0.25">
      <c r="A64" s="50" t="str">
        <f t="shared" si="5"/>
        <v>VALENCIA</v>
      </c>
      <c r="B64" s="51">
        <f t="shared" si="3"/>
        <v>1333673</v>
      </c>
      <c r="C64" s="51">
        <f t="shared" si="4"/>
        <v>1357906</v>
      </c>
      <c r="D64" s="51">
        <f t="shared" si="7"/>
        <v>1</v>
      </c>
      <c r="E64" s="50" t="str">
        <f t="shared" si="6"/>
        <v>A CORUÑA</v>
      </c>
      <c r="F64" s="50">
        <f t="shared" si="10"/>
        <v>3</v>
      </c>
      <c r="G64" s="50">
        <f t="shared" si="9"/>
        <v>3</v>
      </c>
    </row>
    <row r="65" spans="1:7" x14ac:dyDescent="0.25">
      <c r="A65" s="50" t="str">
        <f t="shared" si="5"/>
        <v>VIGO</v>
      </c>
      <c r="B65" s="51">
        <f t="shared" si="3"/>
        <v>100371</v>
      </c>
      <c r="C65" s="51">
        <f t="shared" si="4"/>
        <v>102919</v>
      </c>
      <c r="D65" s="51">
        <f t="shared" si="7"/>
        <v>6</v>
      </c>
      <c r="E65" s="50" t="str">
        <f t="shared" si="6"/>
        <v>PASAIA</v>
      </c>
      <c r="F65" s="50">
        <f t="shared" si="10"/>
        <v>2</v>
      </c>
      <c r="G65" s="50">
        <f t="shared" si="9"/>
        <v>6818</v>
      </c>
    </row>
    <row r="66" spans="1:7" x14ac:dyDescent="0.25">
      <c r="A66" s="50" t="str">
        <f t="shared" si="5"/>
        <v>VILAGARCÍA</v>
      </c>
      <c r="B66" s="51">
        <f t="shared" si="3"/>
        <v>501</v>
      </c>
      <c r="C66" s="51">
        <f t="shared" si="4"/>
        <v>489</v>
      </c>
      <c r="D66" s="51">
        <f t="shared" si="7"/>
        <v>21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</v>
      </c>
      <c r="C7" s="10">
        <v>0</v>
      </c>
      <c r="D7" s="10">
        <v>74</v>
      </c>
      <c r="E7" s="10">
        <v>3</v>
      </c>
      <c r="F7" s="11">
        <f>((E7*100)/D7)-100</f>
        <v>-95.945945945945951</v>
      </c>
      <c r="G7" s="1"/>
      <c r="H7" s="1"/>
      <c r="I7" s="1"/>
    </row>
    <row r="8" spans="1:12" x14ac:dyDescent="0.25">
      <c r="A8" s="12" t="s">
        <v>31</v>
      </c>
      <c r="B8" s="13">
        <v>13316</v>
      </c>
      <c r="C8" s="13">
        <v>12717</v>
      </c>
      <c r="D8" s="13">
        <v>99882</v>
      </c>
      <c r="E8" s="13">
        <v>105834</v>
      </c>
      <c r="F8" s="14">
        <f t="shared" ref="F8:F34" si="0">((E8*100)/D8)-100</f>
        <v>5.9590316573556805</v>
      </c>
      <c r="G8" s="1"/>
      <c r="H8" s="1"/>
      <c r="I8" s="1"/>
    </row>
    <row r="9" spans="1:12" x14ac:dyDescent="0.25">
      <c r="A9" s="9" t="s">
        <v>164</v>
      </c>
      <c r="B9" s="10">
        <v>417</v>
      </c>
      <c r="C9" s="10">
        <v>437</v>
      </c>
      <c r="D9" s="10">
        <v>3752</v>
      </c>
      <c r="E9" s="10">
        <v>4210</v>
      </c>
      <c r="F9" s="11">
        <f t="shared" si="0"/>
        <v>12.206823027718556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33746</v>
      </c>
      <c r="C11" s="10">
        <v>37031</v>
      </c>
      <c r="D11" s="10">
        <v>252126</v>
      </c>
      <c r="E11" s="10">
        <v>245225</v>
      </c>
      <c r="F11" s="11">
        <f t="shared" si="0"/>
        <v>-2.7371235017411948</v>
      </c>
      <c r="G11" s="1"/>
      <c r="H11" s="1"/>
      <c r="I11" s="1"/>
    </row>
    <row r="12" spans="1:12" x14ac:dyDescent="0.25">
      <c r="A12" s="12" t="s">
        <v>168</v>
      </c>
      <c r="B12" s="13">
        <v>7731</v>
      </c>
      <c r="C12" s="13">
        <v>6242</v>
      </c>
      <c r="D12" s="13">
        <v>46575</v>
      </c>
      <c r="E12" s="13">
        <v>55528</v>
      </c>
      <c r="F12" s="14">
        <f t="shared" si="0"/>
        <v>19.222758990874937</v>
      </c>
      <c r="G12" s="1"/>
      <c r="H12" s="1"/>
      <c r="I12" s="1"/>
    </row>
    <row r="13" spans="1:12" x14ac:dyDescent="0.25">
      <c r="A13" s="9" t="s">
        <v>32</v>
      </c>
      <c r="B13" s="10">
        <v>12153</v>
      </c>
      <c r="C13" s="10">
        <v>11421</v>
      </c>
      <c r="D13" s="10">
        <v>92229</v>
      </c>
      <c r="E13" s="10">
        <v>85857</v>
      </c>
      <c r="F13" s="11">
        <f t="shared" si="0"/>
        <v>-6.9088898285788645</v>
      </c>
      <c r="G13" s="1"/>
      <c r="H13" s="1"/>
      <c r="I13" s="1"/>
    </row>
    <row r="14" spans="1:12" x14ac:dyDescent="0.25">
      <c r="A14" s="12" t="s">
        <v>33</v>
      </c>
      <c r="B14" s="13">
        <v>163294</v>
      </c>
      <c r="C14" s="13">
        <v>173954</v>
      </c>
      <c r="D14" s="13">
        <v>1195358</v>
      </c>
      <c r="E14" s="13">
        <v>1283360</v>
      </c>
      <c r="F14" s="14">
        <f t="shared" si="0"/>
        <v>7.361978587168025</v>
      </c>
      <c r="G14" s="1"/>
      <c r="H14" s="1"/>
      <c r="I14" s="1"/>
    </row>
    <row r="15" spans="1:12" x14ac:dyDescent="0.25">
      <c r="A15" s="9" t="s">
        <v>34</v>
      </c>
      <c r="B15" s="10">
        <v>46746</v>
      </c>
      <c r="C15" s="10">
        <v>53148</v>
      </c>
      <c r="D15" s="10">
        <v>383840</v>
      </c>
      <c r="E15" s="10">
        <v>380723</v>
      </c>
      <c r="F15" s="11">
        <f t="shared" si="0"/>
        <v>-0.81205710712796986</v>
      </c>
      <c r="G15" s="1"/>
      <c r="H15" s="1"/>
      <c r="I15" s="1"/>
    </row>
    <row r="16" spans="1:12" x14ac:dyDescent="0.25">
      <c r="A16" s="12" t="s">
        <v>35</v>
      </c>
      <c r="B16" s="13">
        <v>8878</v>
      </c>
      <c r="C16" s="13">
        <v>9720</v>
      </c>
      <c r="D16" s="13">
        <v>68348</v>
      </c>
      <c r="E16" s="13">
        <v>56326</v>
      </c>
      <c r="F16" s="14">
        <f t="shared" si="0"/>
        <v>-17.58939544683092</v>
      </c>
      <c r="G16" s="1"/>
      <c r="H16" s="1"/>
      <c r="I16" s="1"/>
    </row>
    <row r="17" spans="1:9" x14ac:dyDescent="0.25">
      <c r="A17" s="9" t="s">
        <v>169</v>
      </c>
      <c r="B17" s="10">
        <v>17235</v>
      </c>
      <c r="C17" s="10">
        <v>16652</v>
      </c>
      <c r="D17" s="10">
        <v>139282</v>
      </c>
      <c r="E17" s="10">
        <v>141215</v>
      </c>
      <c r="F17" s="11">
        <f t="shared" si="0"/>
        <v>1.3878318806450238</v>
      </c>
      <c r="G17" s="1"/>
      <c r="H17" s="1"/>
      <c r="I17" s="1"/>
    </row>
    <row r="18" spans="1:9" x14ac:dyDescent="0.25">
      <c r="A18" s="12" t="s">
        <v>36</v>
      </c>
      <c r="B18" s="13">
        <v>1830</v>
      </c>
      <c r="C18" s="13">
        <v>1183</v>
      </c>
      <c r="D18" s="13">
        <v>14963</v>
      </c>
      <c r="E18" s="13">
        <v>12758</v>
      </c>
      <c r="F18" s="14">
        <f t="shared" si="0"/>
        <v>-14.736349662500842</v>
      </c>
      <c r="G18" s="1"/>
      <c r="H18" s="1"/>
      <c r="I18" s="1"/>
    </row>
    <row r="19" spans="1:9" x14ac:dyDescent="0.25">
      <c r="A19" s="9" t="s">
        <v>37</v>
      </c>
      <c r="B19" s="10">
        <v>45</v>
      </c>
      <c r="C19" s="10">
        <v>3</v>
      </c>
      <c r="D19" s="10">
        <v>481</v>
      </c>
      <c r="E19" s="10">
        <v>277</v>
      </c>
      <c r="F19" s="11">
        <f t="shared" si="0"/>
        <v>-42.411642411642411</v>
      </c>
      <c r="G19" s="1"/>
      <c r="H19" s="1"/>
      <c r="I19" s="1"/>
    </row>
    <row r="20" spans="1:9" x14ac:dyDescent="0.25">
      <c r="A20" s="12" t="s">
        <v>170</v>
      </c>
      <c r="B20" s="13">
        <v>5543</v>
      </c>
      <c r="C20" s="13">
        <v>5757</v>
      </c>
      <c r="D20" s="13">
        <v>41134</v>
      </c>
      <c r="E20" s="13">
        <v>50474</v>
      </c>
      <c r="F20" s="14">
        <f t="shared" si="0"/>
        <v>22.706277045752898</v>
      </c>
      <c r="G20" s="1"/>
      <c r="H20" s="1"/>
      <c r="I20" s="1"/>
    </row>
    <row r="21" spans="1:9" x14ac:dyDescent="0.25">
      <c r="A21" s="9" t="s">
        <v>38</v>
      </c>
      <c r="B21" s="10">
        <v>560</v>
      </c>
      <c r="C21" s="10">
        <v>4844</v>
      </c>
      <c r="D21" s="10">
        <v>6829</v>
      </c>
      <c r="E21" s="10">
        <v>34514</v>
      </c>
      <c r="F21" s="11">
        <f t="shared" si="0"/>
        <v>405.40342656318643</v>
      </c>
      <c r="G21" s="1"/>
      <c r="H21" s="1"/>
      <c r="I21" s="1"/>
    </row>
    <row r="22" spans="1:9" x14ac:dyDescent="0.25">
      <c r="A22" s="12" t="s">
        <v>59</v>
      </c>
      <c r="B22" s="13">
        <v>44848</v>
      </c>
      <c r="C22" s="13">
        <v>47033</v>
      </c>
      <c r="D22" s="13">
        <v>333140</v>
      </c>
      <c r="E22" s="13">
        <v>359648</v>
      </c>
      <c r="F22" s="14">
        <f t="shared" si="0"/>
        <v>7.9570150687398638</v>
      </c>
      <c r="G22" s="1"/>
      <c r="H22" s="1"/>
      <c r="I22" s="1"/>
    </row>
    <row r="23" spans="1:9" x14ac:dyDescent="0.25">
      <c r="A23" s="9" t="s">
        <v>171</v>
      </c>
      <c r="B23" s="10">
        <v>2391</v>
      </c>
      <c r="C23" s="10">
        <v>2754</v>
      </c>
      <c r="D23" s="10">
        <v>20789</v>
      </c>
      <c r="E23" s="10">
        <v>21859</v>
      </c>
      <c r="F23" s="11">
        <f t="shared" si="0"/>
        <v>5.146952715378319</v>
      </c>
      <c r="G23" s="1"/>
      <c r="H23" s="1"/>
      <c r="I23" s="1"/>
    </row>
    <row r="24" spans="1:9" x14ac:dyDescent="0.25">
      <c r="A24" s="12" t="s">
        <v>173</v>
      </c>
      <c r="B24" s="13">
        <v>6014</v>
      </c>
      <c r="C24" s="13">
        <v>6236</v>
      </c>
      <c r="D24" s="13">
        <v>33823</v>
      </c>
      <c r="E24" s="13">
        <v>49102</v>
      </c>
      <c r="F24" s="14">
        <f t="shared" si="0"/>
        <v>45.173402714129452</v>
      </c>
      <c r="G24" s="1"/>
      <c r="H24" s="1"/>
      <c r="I24" s="1"/>
    </row>
    <row r="25" spans="1:9" x14ac:dyDescent="0.25">
      <c r="A25" s="9" t="s">
        <v>39</v>
      </c>
      <c r="B25" s="10">
        <v>3490</v>
      </c>
      <c r="C25" s="10">
        <v>3428</v>
      </c>
      <c r="D25" s="10">
        <v>25882</v>
      </c>
      <c r="E25" s="10">
        <v>25056</v>
      </c>
      <c r="F25" s="11">
        <f t="shared" si="0"/>
        <v>-3.1914071555521275</v>
      </c>
      <c r="G25" s="1"/>
      <c r="H25" s="1"/>
      <c r="I25" s="1"/>
    </row>
    <row r="26" spans="1:9" x14ac:dyDescent="0.25">
      <c r="A26" s="12" t="s">
        <v>40</v>
      </c>
      <c r="B26" s="13">
        <v>320</v>
      </c>
      <c r="C26" s="13">
        <v>242</v>
      </c>
      <c r="D26" s="13">
        <v>1764</v>
      </c>
      <c r="E26" s="13">
        <v>1372</v>
      </c>
      <c r="F26" s="14">
        <f t="shared" si="0"/>
        <v>-22.222222222222229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2</v>
      </c>
      <c r="D27" s="10">
        <v>6818</v>
      </c>
      <c r="E27" s="10">
        <v>2</v>
      </c>
      <c r="F27" s="19">
        <f t="shared" si="0"/>
        <v>-99.970665884423582</v>
      </c>
      <c r="G27" s="1"/>
      <c r="H27" s="1"/>
      <c r="I27" s="1"/>
    </row>
    <row r="28" spans="1:9" x14ac:dyDescent="0.25">
      <c r="A28" s="12" t="s">
        <v>42</v>
      </c>
      <c r="B28" s="13">
        <v>31491</v>
      </c>
      <c r="C28" s="13">
        <v>32864</v>
      </c>
      <c r="D28" s="13">
        <v>238486</v>
      </c>
      <c r="E28" s="13">
        <v>255569</v>
      </c>
      <c r="F28" s="14">
        <f t="shared" si="0"/>
        <v>7.163103913856574</v>
      </c>
      <c r="G28" s="1"/>
      <c r="H28" s="1"/>
      <c r="I28" s="1"/>
    </row>
    <row r="29" spans="1:9" x14ac:dyDescent="0.25">
      <c r="A29" s="9" t="s">
        <v>43</v>
      </c>
      <c r="B29" s="10">
        <v>31</v>
      </c>
      <c r="C29" s="10">
        <v>648</v>
      </c>
      <c r="D29" s="10">
        <v>685</v>
      </c>
      <c r="E29" s="10">
        <v>3300</v>
      </c>
      <c r="F29" s="11">
        <f t="shared" si="0"/>
        <v>381.75182481751824</v>
      </c>
      <c r="G29" s="1"/>
      <c r="H29" s="1"/>
      <c r="I29" s="1"/>
    </row>
    <row r="30" spans="1:9" x14ac:dyDescent="0.25">
      <c r="A30" s="12" t="s">
        <v>44</v>
      </c>
      <c r="B30" s="13">
        <v>10278</v>
      </c>
      <c r="C30" s="13">
        <v>7996</v>
      </c>
      <c r="D30" s="13">
        <v>96826</v>
      </c>
      <c r="E30" s="13">
        <v>69548</v>
      </c>
      <c r="F30" s="14">
        <f t="shared" si="0"/>
        <v>-28.172185156879351</v>
      </c>
      <c r="G30" s="1"/>
      <c r="H30" s="1"/>
      <c r="I30" s="1"/>
    </row>
    <row r="31" spans="1:9" x14ac:dyDescent="0.25">
      <c r="A31" s="9" t="s">
        <v>45</v>
      </c>
      <c r="B31" s="10">
        <v>5182</v>
      </c>
      <c r="C31" s="10">
        <v>5005</v>
      </c>
      <c r="D31" s="10">
        <v>42862</v>
      </c>
      <c r="E31" s="10">
        <v>39352</v>
      </c>
      <c r="F31" s="11">
        <f t="shared" si="0"/>
        <v>-8.189071905184079</v>
      </c>
      <c r="G31" s="1"/>
      <c r="H31" s="1"/>
      <c r="I31" s="1"/>
    </row>
    <row r="32" spans="1:9" x14ac:dyDescent="0.25">
      <c r="A32" s="12" t="s">
        <v>46</v>
      </c>
      <c r="B32" s="13">
        <v>190176</v>
      </c>
      <c r="C32" s="13">
        <v>200257</v>
      </c>
      <c r="D32" s="13">
        <v>1491985</v>
      </c>
      <c r="E32" s="13">
        <v>1467197</v>
      </c>
      <c r="F32" s="14">
        <f t="shared" si="0"/>
        <v>-1.6614108050684138</v>
      </c>
      <c r="G32" s="1"/>
      <c r="H32" s="1"/>
      <c r="I32" s="1"/>
    </row>
    <row r="33" spans="1:9" x14ac:dyDescent="0.25">
      <c r="A33" s="9" t="s">
        <v>47</v>
      </c>
      <c r="B33" s="10">
        <v>15347</v>
      </c>
      <c r="C33" s="10">
        <v>15281</v>
      </c>
      <c r="D33" s="10">
        <v>122407</v>
      </c>
      <c r="E33" s="10">
        <v>115637</v>
      </c>
      <c r="F33" s="11">
        <f t="shared" si="0"/>
        <v>-5.5307294517470353</v>
      </c>
      <c r="G33" s="1"/>
      <c r="H33" s="1"/>
      <c r="I33" s="1"/>
    </row>
    <row r="34" spans="1:9" x14ac:dyDescent="0.25">
      <c r="A34" s="12" t="s">
        <v>172</v>
      </c>
      <c r="B34" s="13">
        <v>2316</v>
      </c>
      <c r="C34" s="13">
        <v>2744</v>
      </c>
      <c r="D34" s="13">
        <v>21962</v>
      </c>
      <c r="E34" s="13">
        <v>23538</v>
      </c>
      <c r="F34" s="14">
        <f t="shared" si="0"/>
        <v>7.1760313268372613</v>
      </c>
      <c r="G34" s="1"/>
      <c r="H34" s="1"/>
      <c r="I34" s="1"/>
    </row>
    <row r="35" spans="1:9" x14ac:dyDescent="0.25">
      <c r="A35" s="15" t="s">
        <v>48</v>
      </c>
      <c r="B35" s="16">
        <f>SUM(B7:B34)</f>
        <v>623380</v>
      </c>
      <c r="C35" s="16">
        <f t="shared" ref="C35:E35" si="1">SUM(C7:C34)</f>
        <v>657599</v>
      </c>
      <c r="D35" s="16">
        <f t="shared" si="1"/>
        <v>4782302</v>
      </c>
      <c r="E35" s="16">
        <f t="shared" si="1"/>
        <v>4887484</v>
      </c>
      <c r="F35" s="17">
        <f t="shared" ref="F35" si="2">((E35*100)/D35)-100</f>
        <v>2.1994010415904341</v>
      </c>
      <c r="G35" s="1"/>
      <c r="H35" s="1"/>
      <c r="I35" s="1"/>
    </row>
    <row r="36" spans="1:9" x14ac:dyDescent="0.25">
      <c r="A36" s="73" t="s">
        <v>125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74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1467197</v>
      </c>
      <c r="G39" s="50">
        <f>LOOKUP(E39,$A$39:$A$66,$C$39:$C$66)</f>
        <v>1491985</v>
      </c>
    </row>
    <row r="40" spans="1:9" x14ac:dyDescent="0.25">
      <c r="A40" s="50" t="str">
        <f t="shared" si="5"/>
        <v>ALICANTE</v>
      </c>
      <c r="B40" s="51">
        <f t="shared" si="3"/>
        <v>105834</v>
      </c>
      <c r="C40" s="51">
        <f t="shared" si="4"/>
        <v>99882</v>
      </c>
      <c r="D40" s="51">
        <f t="shared" ref="D40:D66" si="7">_xlfn.RANK.EQ(B40,$B$39:$B$66)+COUNTIF($B$39:$B$66,B40)-1</f>
        <v>9</v>
      </c>
      <c r="E40" s="50" t="str">
        <f t="shared" si="6"/>
        <v>BARCELONA</v>
      </c>
      <c r="F40" s="50">
        <f t="shared" ref="F40:F55" si="8">LOOKUP(E40,$A$39:$A$66,$B$39:$B$66)</f>
        <v>1283360</v>
      </c>
      <c r="G40" s="50">
        <f t="shared" ref="G40:G66" si="9">LOOKUP(E40,$A$39:$A$66,$C$39:$C$66)</f>
        <v>1195358</v>
      </c>
    </row>
    <row r="41" spans="1:9" x14ac:dyDescent="0.25">
      <c r="A41" s="50" t="str">
        <f t="shared" si="5"/>
        <v>ALMERÍA</v>
      </c>
      <c r="B41" s="51">
        <f t="shared" si="3"/>
        <v>4210</v>
      </c>
      <c r="C41" s="51">
        <f t="shared" si="4"/>
        <v>3752</v>
      </c>
      <c r="D41" s="51">
        <f t="shared" si="7"/>
        <v>22</v>
      </c>
      <c r="E41" s="50" t="str">
        <f t="shared" si="6"/>
        <v>BILBAO</v>
      </c>
      <c r="F41" s="50">
        <f t="shared" si="8"/>
        <v>380723</v>
      </c>
      <c r="G41" s="50">
        <f t="shared" si="9"/>
        <v>383840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359648</v>
      </c>
      <c r="G42" s="50">
        <f t="shared" si="9"/>
        <v>333140</v>
      </c>
    </row>
    <row r="43" spans="1:9" x14ac:dyDescent="0.25">
      <c r="A43" s="50" t="str">
        <f t="shared" si="5"/>
        <v>BAHÍA DE ALGECIRAS</v>
      </c>
      <c r="B43" s="51">
        <f t="shared" si="3"/>
        <v>245225</v>
      </c>
      <c r="C43" s="51">
        <f t="shared" si="4"/>
        <v>252126</v>
      </c>
      <c r="D43" s="51">
        <f t="shared" si="7"/>
        <v>6</v>
      </c>
      <c r="E43" s="50" t="str">
        <f t="shared" si="6"/>
        <v>SANTA CRUZ DE TENERIFE</v>
      </c>
      <c r="F43" s="50">
        <f t="shared" si="8"/>
        <v>255569</v>
      </c>
      <c r="G43" s="50">
        <f t="shared" si="9"/>
        <v>238486</v>
      </c>
    </row>
    <row r="44" spans="1:9" x14ac:dyDescent="0.25">
      <c r="A44" s="50" t="str">
        <f t="shared" si="5"/>
        <v>BAHÍA DE CÁDIZ</v>
      </c>
      <c r="B44" s="51">
        <f t="shared" si="3"/>
        <v>55528</v>
      </c>
      <c r="C44" s="51">
        <f t="shared" si="4"/>
        <v>46575</v>
      </c>
      <c r="D44" s="51">
        <f t="shared" si="7"/>
        <v>13</v>
      </c>
      <c r="E44" s="50" t="str">
        <f t="shared" si="6"/>
        <v>BAHÍA DE ALGECIRAS</v>
      </c>
      <c r="F44" s="50">
        <f t="shared" si="8"/>
        <v>245225</v>
      </c>
      <c r="G44" s="50">
        <f t="shared" si="9"/>
        <v>252126</v>
      </c>
    </row>
    <row r="45" spans="1:9" x14ac:dyDescent="0.25">
      <c r="A45" s="50" t="str">
        <f t="shared" si="5"/>
        <v>BALEARES</v>
      </c>
      <c r="B45" s="51">
        <f t="shared" si="3"/>
        <v>85857</v>
      </c>
      <c r="C45" s="51">
        <f t="shared" si="4"/>
        <v>92229</v>
      </c>
      <c r="D45" s="51">
        <f t="shared" si="7"/>
        <v>10</v>
      </c>
      <c r="E45" s="50" t="str">
        <f t="shared" si="6"/>
        <v>CASTELLÓN</v>
      </c>
      <c r="F45" s="50">
        <f t="shared" si="8"/>
        <v>141215</v>
      </c>
      <c r="G45" s="50">
        <f t="shared" si="9"/>
        <v>139282</v>
      </c>
    </row>
    <row r="46" spans="1:9" x14ac:dyDescent="0.25">
      <c r="A46" s="50" t="str">
        <f t="shared" si="5"/>
        <v>BARCELONA</v>
      </c>
      <c r="B46" s="51">
        <f t="shared" si="3"/>
        <v>1283360</v>
      </c>
      <c r="C46" s="51">
        <f t="shared" si="4"/>
        <v>1195358</v>
      </c>
      <c r="D46" s="51">
        <f t="shared" si="7"/>
        <v>2</v>
      </c>
      <c r="E46" s="50" t="str">
        <f t="shared" si="6"/>
        <v>VIGO</v>
      </c>
      <c r="F46" s="50">
        <f t="shared" si="8"/>
        <v>115637</v>
      </c>
      <c r="G46" s="50">
        <f t="shared" si="9"/>
        <v>122407</v>
      </c>
    </row>
    <row r="47" spans="1:9" x14ac:dyDescent="0.25">
      <c r="A47" s="50" t="str">
        <f t="shared" si="5"/>
        <v>BILBAO</v>
      </c>
      <c r="B47" s="51">
        <f t="shared" si="3"/>
        <v>380723</v>
      </c>
      <c r="C47" s="51">
        <f t="shared" si="4"/>
        <v>383840</v>
      </c>
      <c r="D47" s="51">
        <f t="shared" si="7"/>
        <v>3</v>
      </c>
      <c r="E47" s="50" t="str">
        <f t="shared" si="6"/>
        <v>ALICANTE</v>
      </c>
      <c r="F47" s="50">
        <f t="shared" si="8"/>
        <v>105834</v>
      </c>
      <c r="G47" s="50">
        <f t="shared" si="9"/>
        <v>99882</v>
      </c>
    </row>
    <row r="48" spans="1:9" x14ac:dyDescent="0.25">
      <c r="A48" s="50" t="str">
        <f t="shared" si="5"/>
        <v>CARTAGENA</v>
      </c>
      <c r="B48" s="51">
        <f t="shared" si="3"/>
        <v>56326</v>
      </c>
      <c r="C48" s="51">
        <f t="shared" si="4"/>
        <v>68348</v>
      </c>
      <c r="D48" s="51">
        <f t="shared" si="7"/>
        <v>12</v>
      </c>
      <c r="E48" s="50" t="str">
        <f t="shared" si="6"/>
        <v>BALEARES</v>
      </c>
      <c r="F48" s="50">
        <f t="shared" si="8"/>
        <v>85857</v>
      </c>
      <c r="G48" s="50">
        <f t="shared" si="9"/>
        <v>92229</v>
      </c>
    </row>
    <row r="49" spans="1:7" x14ac:dyDescent="0.25">
      <c r="A49" s="50" t="str">
        <f t="shared" si="5"/>
        <v>CASTELLÓN</v>
      </c>
      <c r="B49" s="51">
        <f t="shared" si="3"/>
        <v>141215</v>
      </c>
      <c r="C49" s="51">
        <f t="shared" si="4"/>
        <v>139282</v>
      </c>
      <c r="D49" s="51">
        <f t="shared" si="7"/>
        <v>7</v>
      </c>
      <c r="E49" s="50" t="str">
        <f t="shared" si="6"/>
        <v>SEVILLA</v>
      </c>
      <c r="F49" s="50">
        <f t="shared" si="8"/>
        <v>69548</v>
      </c>
      <c r="G49" s="50">
        <f t="shared" si="9"/>
        <v>96826</v>
      </c>
    </row>
    <row r="50" spans="1:7" x14ac:dyDescent="0.25">
      <c r="A50" s="50" t="str">
        <f t="shared" si="5"/>
        <v>CEUTA</v>
      </c>
      <c r="B50" s="51">
        <f t="shared" si="3"/>
        <v>12758</v>
      </c>
      <c r="C50" s="51">
        <f t="shared" si="4"/>
        <v>14963</v>
      </c>
      <c r="D50" s="51">
        <f t="shared" si="7"/>
        <v>21</v>
      </c>
      <c r="E50" s="50" t="str">
        <f t="shared" si="6"/>
        <v>CARTAGENA</v>
      </c>
      <c r="F50" s="50">
        <f t="shared" si="8"/>
        <v>56326</v>
      </c>
      <c r="G50" s="50">
        <f t="shared" si="9"/>
        <v>68348</v>
      </c>
    </row>
    <row r="51" spans="1:7" x14ac:dyDescent="0.25">
      <c r="A51" s="50" t="str">
        <f t="shared" si="5"/>
        <v>FERROL-SAN CIBRAO</v>
      </c>
      <c r="B51" s="51">
        <f t="shared" si="3"/>
        <v>277</v>
      </c>
      <c r="C51" s="51">
        <f t="shared" si="4"/>
        <v>481</v>
      </c>
      <c r="D51" s="51">
        <f t="shared" si="7"/>
        <v>25</v>
      </c>
      <c r="E51" s="50" t="str">
        <f t="shared" si="6"/>
        <v>BAHÍA DE CÁDIZ</v>
      </c>
      <c r="F51" s="50">
        <f t="shared" si="8"/>
        <v>55528</v>
      </c>
      <c r="G51" s="50">
        <f t="shared" si="9"/>
        <v>46575</v>
      </c>
    </row>
    <row r="52" spans="1:7" x14ac:dyDescent="0.25">
      <c r="A52" s="50" t="str">
        <f t="shared" si="5"/>
        <v>GIJÓN</v>
      </c>
      <c r="B52" s="51">
        <f t="shared" si="3"/>
        <v>50474</v>
      </c>
      <c r="C52" s="51">
        <f t="shared" si="4"/>
        <v>41134</v>
      </c>
      <c r="D52" s="51">
        <f t="shared" si="7"/>
        <v>14</v>
      </c>
      <c r="E52" s="50" t="str">
        <f t="shared" si="6"/>
        <v>GIJÓN</v>
      </c>
      <c r="F52" s="50">
        <f t="shared" si="8"/>
        <v>50474</v>
      </c>
      <c r="G52" s="50">
        <f t="shared" si="9"/>
        <v>41134</v>
      </c>
    </row>
    <row r="53" spans="1:7" x14ac:dyDescent="0.25">
      <c r="A53" s="50" t="str">
        <f t="shared" si="5"/>
        <v>HUELVA</v>
      </c>
      <c r="B53" s="51">
        <f t="shared" si="3"/>
        <v>34514</v>
      </c>
      <c r="C53" s="51">
        <f t="shared" si="4"/>
        <v>6829</v>
      </c>
      <c r="D53" s="51">
        <f t="shared" si="7"/>
        <v>17</v>
      </c>
      <c r="E53" s="50" t="str">
        <f t="shared" si="6"/>
        <v>MARÍN Y RÍA DE PONTEVEDRA</v>
      </c>
      <c r="F53" s="50">
        <f t="shared" si="8"/>
        <v>49102</v>
      </c>
      <c r="G53" s="50">
        <f t="shared" si="9"/>
        <v>33823</v>
      </c>
    </row>
    <row r="54" spans="1:7" x14ac:dyDescent="0.25">
      <c r="A54" s="50" t="str">
        <f t="shared" si="5"/>
        <v>LAS PALMAS</v>
      </c>
      <c r="B54" s="51">
        <f t="shared" si="3"/>
        <v>359648</v>
      </c>
      <c r="C54" s="51">
        <f t="shared" si="4"/>
        <v>333140</v>
      </c>
      <c r="D54" s="51">
        <f t="shared" si="7"/>
        <v>4</v>
      </c>
      <c r="E54" s="50" t="str">
        <f t="shared" si="6"/>
        <v>TARRAGONA</v>
      </c>
      <c r="F54" s="50">
        <f t="shared" si="8"/>
        <v>39352</v>
      </c>
      <c r="G54" s="50">
        <f t="shared" si="9"/>
        <v>42862</v>
      </c>
    </row>
    <row r="55" spans="1:7" x14ac:dyDescent="0.25">
      <c r="A55" s="50" t="str">
        <f t="shared" si="5"/>
        <v>MÁLAGA</v>
      </c>
      <c r="B55" s="51">
        <f t="shared" si="3"/>
        <v>21859</v>
      </c>
      <c r="C55" s="51">
        <f t="shared" si="4"/>
        <v>20789</v>
      </c>
      <c r="D55" s="51">
        <f t="shared" si="7"/>
        <v>20</v>
      </c>
      <c r="E55" s="50" t="str">
        <f t="shared" si="6"/>
        <v>HUELVA</v>
      </c>
      <c r="F55" s="50">
        <f t="shared" si="8"/>
        <v>34514</v>
      </c>
      <c r="G55" s="50">
        <f t="shared" si="9"/>
        <v>6829</v>
      </c>
    </row>
    <row r="56" spans="1:7" x14ac:dyDescent="0.25">
      <c r="A56" s="50" t="str">
        <f t="shared" si="5"/>
        <v>MARÍN Y RÍA DE PONTEVEDRA</v>
      </c>
      <c r="B56" s="51">
        <f t="shared" si="3"/>
        <v>49102</v>
      </c>
      <c r="C56" s="51">
        <f t="shared" si="4"/>
        <v>33823</v>
      </c>
      <c r="D56" s="51">
        <f t="shared" si="7"/>
        <v>15</v>
      </c>
      <c r="E56" s="50" t="str">
        <f t="shared" si="6"/>
        <v>MELILLA</v>
      </c>
      <c r="F56" s="50">
        <f t="shared" ref="F56:F66" si="10">LOOKUP(E56,$A$39:$A$66,$B$39:$B$66)</f>
        <v>25056</v>
      </c>
      <c r="G56" s="50">
        <f t="shared" si="9"/>
        <v>25882</v>
      </c>
    </row>
    <row r="57" spans="1:7" x14ac:dyDescent="0.25">
      <c r="A57" s="50" t="str">
        <f t="shared" si="5"/>
        <v>MELILLA</v>
      </c>
      <c r="B57" s="51">
        <f t="shared" si="3"/>
        <v>25056</v>
      </c>
      <c r="C57" s="51">
        <f t="shared" si="4"/>
        <v>25882</v>
      </c>
      <c r="D57" s="51">
        <f t="shared" si="7"/>
        <v>18</v>
      </c>
      <c r="E57" s="50" t="str">
        <f t="shared" si="6"/>
        <v>VILAGARCÍA</v>
      </c>
      <c r="F57" s="50">
        <f t="shared" si="10"/>
        <v>23538</v>
      </c>
      <c r="G57" s="50">
        <f t="shared" si="9"/>
        <v>21962</v>
      </c>
    </row>
    <row r="58" spans="1:7" x14ac:dyDescent="0.25">
      <c r="A58" s="50" t="str">
        <f t="shared" si="5"/>
        <v>MOTRIL</v>
      </c>
      <c r="B58" s="51">
        <f t="shared" si="3"/>
        <v>1372</v>
      </c>
      <c r="C58" s="51">
        <f t="shared" si="4"/>
        <v>1764</v>
      </c>
      <c r="D58" s="51">
        <f t="shared" si="7"/>
        <v>24</v>
      </c>
      <c r="E58" s="50" t="str">
        <f t="shared" si="6"/>
        <v>MÁLAGA</v>
      </c>
      <c r="F58" s="50">
        <f t="shared" si="10"/>
        <v>21859</v>
      </c>
      <c r="G58" s="50">
        <f t="shared" si="9"/>
        <v>20789</v>
      </c>
    </row>
    <row r="59" spans="1:7" x14ac:dyDescent="0.25">
      <c r="A59" s="50" t="str">
        <f t="shared" si="5"/>
        <v>PASAIA</v>
      </c>
      <c r="B59" s="51">
        <f t="shared" si="3"/>
        <v>2</v>
      </c>
      <c r="C59" s="51">
        <f t="shared" si="4"/>
        <v>6818</v>
      </c>
      <c r="D59" s="51">
        <f t="shared" si="7"/>
        <v>27</v>
      </c>
      <c r="E59" s="50" t="str">
        <f t="shared" si="6"/>
        <v>CEUTA</v>
      </c>
      <c r="F59" s="50">
        <f t="shared" si="10"/>
        <v>12758</v>
      </c>
      <c r="G59" s="50">
        <f t="shared" si="9"/>
        <v>14963</v>
      </c>
    </row>
    <row r="60" spans="1:7" x14ac:dyDescent="0.25">
      <c r="A60" s="50" t="str">
        <f t="shared" si="5"/>
        <v>SANTA CRUZ DE TENERIFE</v>
      </c>
      <c r="B60" s="51">
        <f t="shared" si="3"/>
        <v>255569</v>
      </c>
      <c r="C60" s="51">
        <f t="shared" si="4"/>
        <v>238486</v>
      </c>
      <c r="D60" s="51">
        <f t="shared" si="7"/>
        <v>5</v>
      </c>
      <c r="E60" s="50" t="str">
        <f t="shared" si="6"/>
        <v>ALMERÍA</v>
      </c>
      <c r="F60" s="50">
        <f t="shared" si="10"/>
        <v>4210</v>
      </c>
      <c r="G60" s="50">
        <f t="shared" si="9"/>
        <v>3752</v>
      </c>
    </row>
    <row r="61" spans="1:7" x14ac:dyDescent="0.25">
      <c r="A61" s="50" t="str">
        <f t="shared" si="5"/>
        <v>SANTANDER</v>
      </c>
      <c r="B61" s="51">
        <f t="shared" si="3"/>
        <v>3300</v>
      </c>
      <c r="C61" s="51">
        <f t="shared" si="4"/>
        <v>685</v>
      </c>
      <c r="D61" s="51">
        <f t="shared" si="7"/>
        <v>23</v>
      </c>
      <c r="E61" s="50" t="str">
        <f t="shared" si="6"/>
        <v>SANTANDER</v>
      </c>
      <c r="F61" s="50">
        <f t="shared" si="10"/>
        <v>3300</v>
      </c>
      <c r="G61" s="50">
        <f t="shared" si="9"/>
        <v>685</v>
      </c>
    </row>
    <row r="62" spans="1:7" x14ac:dyDescent="0.25">
      <c r="A62" s="50" t="str">
        <f t="shared" si="5"/>
        <v>SEVILLA</v>
      </c>
      <c r="B62" s="51">
        <f t="shared" si="3"/>
        <v>69548</v>
      </c>
      <c r="C62" s="51">
        <f t="shared" si="4"/>
        <v>96826</v>
      </c>
      <c r="D62" s="51">
        <f t="shared" si="7"/>
        <v>11</v>
      </c>
      <c r="E62" s="50" t="str">
        <f t="shared" si="6"/>
        <v>MOTRIL</v>
      </c>
      <c r="F62" s="50">
        <f t="shared" si="10"/>
        <v>1372</v>
      </c>
      <c r="G62" s="50">
        <f t="shared" si="9"/>
        <v>1764</v>
      </c>
    </row>
    <row r="63" spans="1:7" x14ac:dyDescent="0.25">
      <c r="A63" s="50" t="str">
        <f t="shared" si="5"/>
        <v>TARRAGONA</v>
      </c>
      <c r="B63" s="51">
        <f t="shared" si="3"/>
        <v>39352</v>
      </c>
      <c r="C63" s="51">
        <f t="shared" si="4"/>
        <v>42862</v>
      </c>
      <c r="D63" s="51">
        <f t="shared" si="7"/>
        <v>16</v>
      </c>
      <c r="E63" s="50" t="str">
        <f t="shared" si="6"/>
        <v>FERROL-SAN CIBRAO</v>
      </c>
      <c r="F63" s="50">
        <f t="shared" si="10"/>
        <v>277</v>
      </c>
      <c r="G63" s="50">
        <f t="shared" si="9"/>
        <v>481</v>
      </c>
    </row>
    <row r="64" spans="1:7" x14ac:dyDescent="0.25">
      <c r="A64" s="50" t="str">
        <f t="shared" si="5"/>
        <v>VALENCIA</v>
      </c>
      <c r="B64" s="51">
        <f t="shared" si="3"/>
        <v>1467197</v>
      </c>
      <c r="C64" s="51">
        <f t="shared" si="4"/>
        <v>1491985</v>
      </c>
      <c r="D64" s="51">
        <f t="shared" si="7"/>
        <v>1</v>
      </c>
      <c r="E64" s="50" t="str">
        <f t="shared" si="6"/>
        <v>A CORUÑA</v>
      </c>
      <c r="F64" s="50">
        <f t="shared" si="10"/>
        <v>3</v>
      </c>
      <c r="G64" s="50">
        <f t="shared" si="9"/>
        <v>74</v>
      </c>
    </row>
    <row r="65" spans="1:7" x14ac:dyDescent="0.25">
      <c r="A65" s="50" t="str">
        <f t="shared" si="5"/>
        <v>VIGO</v>
      </c>
      <c r="B65" s="51">
        <f t="shared" si="3"/>
        <v>115637</v>
      </c>
      <c r="C65" s="51">
        <f t="shared" si="4"/>
        <v>122407</v>
      </c>
      <c r="D65" s="51">
        <f t="shared" si="7"/>
        <v>8</v>
      </c>
      <c r="E65" s="50" t="str">
        <f t="shared" si="6"/>
        <v>PASAIA</v>
      </c>
      <c r="F65" s="50">
        <f t="shared" si="10"/>
        <v>2</v>
      </c>
      <c r="G65" s="50">
        <f t="shared" si="9"/>
        <v>6818</v>
      </c>
    </row>
    <row r="66" spans="1:7" x14ac:dyDescent="0.25">
      <c r="A66" s="50" t="str">
        <f t="shared" si="5"/>
        <v>VILAGARCÍA</v>
      </c>
      <c r="B66" s="51">
        <f t="shared" si="3"/>
        <v>23538</v>
      </c>
      <c r="C66" s="51">
        <f t="shared" si="4"/>
        <v>21962</v>
      </c>
      <c r="D66" s="51">
        <f t="shared" si="7"/>
        <v>19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>
      <selection activeCell="F24" sqref="F2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153</v>
      </c>
    </row>
    <row r="2" spans="1:12" s="2" customFormat="1" ht="21" x14ac:dyDescent="0.35">
      <c r="I2" s="2" t="s">
        <v>58</v>
      </c>
    </row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7948</v>
      </c>
      <c r="C7" s="10">
        <v>11958</v>
      </c>
      <c r="D7" s="10">
        <v>62881</v>
      </c>
      <c r="E7" s="10">
        <v>90716</v>
      </c>
      <c r="F7" s="11">
        <f>((E7*100)/D7)-100</f>
        <v>44.266153528092758</v>
      </c>
      <c r="G7" s="1"/>
      <c r="H7" s="1"/>
      <c r="I7" s="1"/>
    </row>
    <row r="8" spans="1:12" x14ac:dyDescent="0.25">
      <c r="A8" s="12" t="s">
        <v>31</v>
      </c>
      <c r="B8" s="13">
        <v>67759</v>
      </c>
      <c r="C8" s="13">
        <v>51401</v>
      </c>
      <c r="D8" s="13">
        <v>179894</v>
      </c>
      <c r="E8" s="13">
        <v>155642</v>
      </c>
      <c r="F8" s="14">
        <f t="shared" ref="F8:F34" si="0">((E8*100)/D8)-100</f>
        <v>-13.48127230480172</v>
      </c>
      <c r="G8" s="1"/>
      <c r="H8" s="1"/>
      <c r="I8" s="1"/>
    </row>
    <row r="9" spans="1:12" x14ac:dyDescent="0.25">
      <c r="A9" s="9" t="s">
        <v>164</v>
      </c>
      <c r="B9" s="10">
        <v>218669</v>
      </c>
      <c r="C9" s="10">
        <v>250535</v>
      </c>
      <c r="D9" s="10">
        <v>608797</v>
      </c>
      <c r="E9" s="10">
        <v>701059</v>
      </c>
      <c r="F9" s="11">
        <f t="shared" si="0"/>
        <v>15.154805296346723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1688</v>
      </c>
      <c r="E10" s="13">
        <v>752</v>
      </c>
      <c r="F10" s="18">
        <f t="shared" si="0"/>
        <v>-55.450236966824647</v>
      </c>
      <c r="G10" s="1"/>
      <c r="H10" s="1"/>
      <c r="I10" s="1"/>
    </row>
    <row r="11" spans="1:12" x14ac:dyDescent="0.25">
      <c r="A11" s="9" t="s">
        <v>167</v>
      </c>
      <c r="B11" s="10">
        <v>1109344</v>
      </c>
      <c r="C11" s="10">
        <v>1104395</v>
      </c>
      <c r="D11" s="10">
        <v>4039125</v>
      </c>
      <c r="E11" s="10">
        <v>3961194</v>
      </c>
      <c r="F11" s="11">
        <f t="shared" si="0"/>
        <v>-1.9294030266456161</v>
      </c>
      <c r="G11" s="1"/>
      <c r="H11" s="1"/>
      <c r="I11" s="1"/>
    </row>
    <row r="12" spans="1:12" x14ac:dyDescent="0.25">
      <c r="A12" s="12" t="s">
        <v>168</v>
      </c>
      <c r="B12" s="13">
        <v>39998</v>
      </c>
      <c r="C12" s="13">
        <v>42319</v>
      </c>
      <c r="D12" s="13">
        <v>215383</v>
      </c>
      <c r="E12" s="13">
        <v>225526</v>
      </c>
      <c r="F12" s="14">
        <f t="shared" si="0"/>
        <v>4.7092853196399034</v>
      </c>
      <c r="G12" s="1"/>
      <c r="H12" s="1"/>
      <c r="I12" s="1"/>
    </row>
    <row r="13" spans="1:12" x14ac:dyDescent="0.25">
      <c r="A13" s="9" t="s">
        <v>32</v>
      </c>
      <c r="B13" s="10">
        <v>1416186</v>
      </c>
      <c r="C13" s="10">
        <v>1481005</v>
      </c>
      <c r="D13" s="10">
        <v>5525371</v>
      </c>
      <c r="E13" s="10">
        <v>5834111</v>
      </c>
      <c r="F13" s="11">
        <f t="shared" si="0"/>
        <v>5.5876790897842028</v>
      </c>
      <c r="G13" s="1"/>
      <c r="H13" s="1"/>
      <c r="I13" s="1"/>
    </row>
    <row r="14" spans="1:12" x14ac:dyDescent="0.25">
      <c r="A14" s="12" t="s">
        <v>33</v>
      </c>
      <c r="B14" s="13">
        <v>637503</v>
      </c>
      <c r="C14" s="13">
        <v>643312</v>
      </c>
      <c r="D14" s="13">
        <v>2697330</v>
      </c>
      <c r="E14" s="13">
        <v>2758706</v>
      </c>
      <c r="F14" s="14">
        <f t="shared" si="0"/>
        <v>2.2754353379082346</v>
      </c>
      <c r="G14" s="1"/>
      <c r="H14" s="1"/>
      <c r="I14" s="1"/>
    </row>
    <row r="15" spans="1:12" x14ac:dyDescent="0.25">
      <c r="A15" s="9" t="s">
        <v>34</v>
      </c>
      <c r="B15" s="10">
        <v>26438</v>
      </c>
      <c r="C15" s="10">
        <v>30429</v>
      </c>
      <c r="D15" s="10">
        <v>127167</v>
      </c>
      <c r="E15" s="10">
        <v>128563</v>
      </c>
      <c r="F15" s="11">
        <f t="shared" si="0"/>
        <v>1.0977690753104241</v>
      </c>
      <c r="G15" s="1"/>
      <c r="H15" s="1"/>
      <c r="I15" s="1"/>
    </row>
    <row r="16" spans="1:12" x14ac:dyDescent="0.25">
      <c r="A16" s="12" t="s">
        <v>35</v>
      </c>
      <c r="B16" s="13">
        <v>23069</v>
      </c>
      <c r="C16" s="13">
        <v>28385</v>
      </c>
      <c r="D16" s="13">
        <v>108114</v>
      </c>
      <c r="E16" s="13">
        <v>145179</v>
      </c>
      <c r="F16" s="14">
        <f t="shared" si="0"/>
        <v>34.283256562517352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411</v>
      </c>
      <c r="F17" s="11"/>
      <c r="G17" s="1"/>
      <c r="H17" s="1"/>
      <c r="I17" s="1"/>
    </row>
    <row r="18" spans="1:9" x14ac:dyDescent="0.25">
      <c r="A18" s="12" t="s">
        <v>36</v>
      </c>
      <c r="B18" s="13">
        <v>273658</v>
      </c>
      <c r="C18" s="13">
        <v>286360</v>
      </c>
      <c r="D18" s="13">
        <v>1369678</v>
      </c>
      <c r="E18" s="13">
        <v>1268957</v>
      </c>
      <c r="F18" s="14">
        <f t="shared" si="0"/>
        <v>-7.3536261807519736</v>
      </c>
      <c r="G18" s="1"/>
      <c r="H18" s="1"/>
      <c r="I18" s="1"/>
    </row>
    <row r="19" spans="1:9" x14ac:dyDescent="0.25">
      <c r="A19" s="9" t="s">
        <v>37</v>
      </c>
      <c r="B19" s="10">
        <v>686</v>
      </c>
      <c r="C19" s="10">
        <v>2727</v>
      </c>
      <c r="D19" s="10">
        <v>8713</v>
      </c>
      <c r="E19" s="10">
        <v>11075</v>
      </c>
      <c r="F19" s="11">
        <f t="shared" si="0"/>
        <v>27.1089177091702</v>
      </c>
      <c r="G19" s="1"/>
      <c r="H19" s="1"/>
      <c r="I19" s="1"/>
    </row>
    <row r="20" spans="1:9" x14ac:dyDescent="0.25">
      <c r="A20" s="12" t="s">
        <v>170</v>
      </c>
      <c r="B20" s="13">
        <v>4731</v>
      </c>
      <c r="C20" s="13">
        <v>8892</v>
      </c>
      <c r="D20" s="13">
        <v>22857</v>
      </c>
      <c r="E20" s="13">
        <v>16209</v>
      </c>
      <c r="F20" s="14">
        <f t="shared" si="0"/>
        <v>-29.085181782386144</v>
      </c>
      <c r="G20" s="1"/>
      <c r="H20" s="1"/>
      <c r="I20" s="1"/>
    </row>
    <row r="21" spans="1:9" x14ac:dyDescent="0.25">
      <c r="A21" s="9" t="s">
        <v>38</v>
      </c>
      <c r="B21" s="10">
        <v>7705</v>
      </c>
      <c r="C21" s="10">
        <v>4791</v>
      </c>
      <c r="D21" s="10">
        <v>35617</v>
      </c>
      <c r="E21" s="10">
        <v>27673</v>
      </c>
      <c r="F21" s="11">
        <f t="shared" si="0"/>
        <v>-22.303955976078839</v>
      </c>
      <c r="G21" s="1"/>
      <c r="H21" s="1"/>
      <c r="I21" s="1"/>
    </row>
    <row r="22" spans="1:9" x14ac:dyDescent="0.25">
      <c r="A22" s="12" t="s">
        <v>59</v>
      </c>
      <c r="B22" s="13">
        <v>214732</v>
      </c>
      <c r="C22" s="13">
        <v>205691</v>
      </c>
      <c r="D22" s="13">
        <v>1562601</v>
      </c>
      <c r="E22" s="13">
        <v>1502929</v>
      </c>
      <c r="F22" s="14">
        <f t="shared" si="0"/>
        <v>-3.8187611552789207</v>
      </c>
      <c r="G22" s="1"/>
      <c r="H22" s="1"/>
      <c r="I22" s="1"/>
    </row>
    <row r="23" spans="1:9" x14ac:dyDescent="0.25">
      <c r="A23" s="9" t="s">
        <v>171</v>
      </c>
      <c r="B23" s="10">
        <v>80602</v>
      </c>
      <c r="C23" s="10">
        <v>96069</v>
      </c>
      <c r="D23" s="10">
        <v>440589</v>
      </c>
      <c r="E23" s="10">
        <v>495812</v>
      </c>
      <c r="F23" s="11">
        <f t="shared" si="0"/>
        <v>12.533903479206245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194929</v>
      </c>
      <c r="C25" s="10">
        <v>150510</v>
      </c>
      <c r="D25" s="10">
        <v>639022</v>
      </c>
      <c r="E25" s="10">
        <v>580588</v>
      </c>
      <c r="F25" s="11">
        <f t="shared" si="0"/>
        <v>-9.1442861122152266</v>
      </c>
      <c r="G25" s="1"/>
      <c r="H25" s="1"/>
      <c r="I25" s="1"/>
    </row>
    <row r="26" spans="1:9" x14ac:dyDescent="0.25">
      <c r="A26" s="12" t="s">
        <v>40</v>
      </c>
      <c r="B26" s="13">
        <v>118819</v>
      </c>
      <c r="C26" s="13">
        <v>84347</v>
      </c>
      <c r="D26" s="13">
        <v>314487</v>
      </c>
      <c r="E26" s="13">
        <v>249985</v>
      </c>
      <c r="F26" s="14">
        <f t="shared" si="0"/>
        <v>-20.510227767761464</v>
      </c>
      <c r="G26" s="1"/>
      <c r="H26" s="1"/>
      <c r="I26" s="1"/>
    </row>
    <row r="27" spans="1:9" x14ac:dyDescent="0.25">
      <c r="A27" s="9" t="s">
        <v>41</v>
      </c>
      <c r="B27" s="10">
        <v>7</v>
      </c>
      <c r="C27" s="10">
        <v>87</v>
      </c>
      <c r="D27" s="10">
        <v>501</v>
      </c>
      <c r="E27" s="10">
        <v>324</v>
      </c>
      <c r="F27" s="19">
        <f t="shared" si="0"/>
        <v>-35.329341317365262</v>
      </c>
      <c r="G27" s="1"/>
      <c r="H27" s="1"/>
      <c r="I27" s="1"/>
    </row>
    <row r="28" spans="1:9" x14ac:dyDescent="0.25">
      <c r="A28" s="12" t="s">
        <v>42</v>
      </c>
      <c r="B28" s="13">
        <v>532277</v>
      </c>
      <c r="C28" s="13">
        <v>593240</v>
      </c>
      <c r="D28" s="13">
        <v>3564449</v>
      </c>
      <c r="E28" s="13">
        <v>3703183</v>
      </c>
      <c r="F28" s="14">
        <f t="shared" si="0"/>
        <v>3.8921583672539555</v>
      </c>
      <c r="G28" s="1"/>
      <c r="H28" s="1"/>
      <c r="I28" s="1"/>
    </row>
    <row r="29" spans="1:9" x14ac:dyDescent="0.25">
      <c r="A29" s="9" t="s">
        <v>43</v>
      </c>
      <c r="B29" s="10">
        <v>39267</v>
      </c>
      <c r="C29" s="10">
        <v>35302</v>
      </c>
      <c r="D29" s="10">
        <v>150528</v>
      </c>
      <c r="E29" s="10">
        <v>165394</v>
      </c>
      <c r="F29" s="11">
        <f t="shared" si="0"/>
        <v>9.8759034863945629</v>
      </c>
      <c r="G29" s="1"/>
      <c r="H29" s="1"/>
      <c r="I29" s="1"/>
    </row>
    <row r="30" spans="1:9" x14ac:dyDescent="0.25">
      <c r="A30" s="12" t="s">
        <v>44</v>
      </c>
      <c r="B30" s="13">
        <v>1240</v>
      </c>
      <c r="C30" s="13">
        <v>1810</v>
      </c>
      <c r="D30" s="13">
        <v>12802</v>
      </c>
      <c r="E30" s="13">
        <v>13755</v>
      </c>
      <c r="F30" s="14">
        <f t="shared" si="0"/>
        <v>7.4441493516637962</v>
      </c>
      <c r="G30" s="1"/>
      <c r="H30" s="1"/>
      <c r="I30" s="1"/>
    </row>
    <row r="31" spans="1:9" x14ac:dyDescent="0.25">
      <c r="A31" s="9" t="s">
        <v>45</v>
      </c>
      <c r="B31" s="10">
        <v>7524</v>
      </c>
      <c r="C31" s="10">
        <v>8162</v>
      </c>
      <c r="D31" s="10">
        <v>9333</v>
      </c>
      <c r="E31" s="10">
        <v>29905</v>
      </c>
      <c r="F31" s="11">
        <f t="shared" si="0"/>
        <v>220.42215793421195</v>
      </c>
      <c r="G31" s="1"/>
      <c r="H31" s="1"/>
      <c r="I31" s="1"/>
    </row>
    <row r="32" spans="1:9" x14ac:dyDescent="0.25">
      <c r="A32" s="12" t="s">
        <v>46</v>
      </c>
      <c r="B32" s="13">
        <v>120863</v>
      </c>
      <c r="C32" s="13">
        <v>152860</v>
      </c>
      <c r="D32" s="13">
        <v>559749</v>
      </c>
      <c r="E32" s="13">
        <v>689154</v>
      </c>
      <c r="F32" s="14">
        <f t="shared" si="0"/>
        <v>23.118397710402334</v>
      </c>
      <c r="G32" s="1"/>
      <c r="H32" s="1"/>
      <c r="I32" s="1"/>
    </row>
    <row r="33" spans="1:9" x14ac:dyDescent="0.25">
      <c r="A33" s="9" t="s">
        <v>47</v>
      </c>
      <c r="B33" s="10">
        <v>15638</v>
      </c>
      <c r="C33" s="10">
        <v>21961</v>
      </c>
      <c r="D33" s="10">
        <v>104213</v>
      </c>
      <c r="E33" s="10">
        <v>94689</v>
      </c>
      <c r="F33" s="11">
        <f t="shared" si="0"/>
        <v>-9.1389749839271559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689</v>
      </c>
      <c r="D34" s="13">
        <v>186</v>
      </c>
      <c r="E34" s="13">
        <v>781</v>
      </c>
      <c r="F34" s="14">
        <f t="shared" si="0"/>
        <v>319.89247311827955</v>
      </c>
      <c r="G34" s="1"/>
      <c r="H34" s="1"/>
      <c r="I34" s="1"/>
    </row>
    <row r="35" spans="1:9" x14ac:dyDescent="0.25">
      <c r="A35" s="15" t="s">
        <v>48</v>
      </c>
      <c r="B35" s="16">
        <f>SUM(B7:B34)</f>
        <v>5159592</v>
      </c>
      <c r="C35" s="16">
        <f t="shared" ref="C35:E35" si="1">SUM(C7:C34)</f>
        <v>5297237</v>
      </c>
      <c r="D35" s="16">
        <f t="shared" si="1"/>
        <v>22361075</v>
      </c>
      <c r="E35" s="16">
        <f t="shared" si="1"/>
        <v>22852272</v>
      </c>
      <c r="F35" s="17">
        <f t="shared" ref="F35" si="2">((E35*100)/D35)-100</f>
        <v>2.1966609387071117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90716</v>
      </c>
      <c r="C39" s="51">
        <f t="shared" si="4"/>
        <v>62881</v>
      </c>
      <c r="D39" s="51">
        <f>_xlfn.RANK.EQ(B39,$B$39:$B$66)+COUNTIF($B$39:$B$66,B39)-1</f>
        <v>18</v>
      </c>
      <c r="E39" s="50" t="str">
        <f t="shared" ref="E39:E66" si="6">INDEX($A$39:$B$66,MATCH(ROW()-38,$D$39:$D$66,0),1)</f>
        <v>BALEARES</v>
      </c>
      <c r="F39" s="50">
        <f>LOOKUP(E39,$A$39:$A$66,$B$39:$B$66)</f>
        <v>5834111</v>
      </c>
      <c r="G39" s="50">
        <f>LOOKUP(E39,$A$39:$A$66,$C$39:$C$66)</f>
        <v>5525371</v>
      </c>
    </row>
    <row r="40" spans="1:9" x14ac:dyDescent="0.25">
      <c r="A40" s="50" t="str">
        <f t="shared" si="5"/>
        <v>ALICANTE</v>
      </c>
      <c r="B40" s="51">
        <f t="shared" si="3"/>
        <v>155642</v>
      </c>
      <c r="C40" s="51">
        <f t="shared" si="4"/>
        <v>179894</v>
      </c>
      <c r="D40" s="51">
        <f t="shared" ref="D40:D66" si="7">_xlfn.RANK.EQ(B40,$B$39:$B$66)+COUNTIF($B$39:$B$66,B40)-1</f>
        <v>14</v>
      </c>
      <c r="E40" s="50" t="str">
        <f t="shared" si="6"/>
        <v>BAHÍA DE ALGECIRAS</v>
      </c>
      <c r="F40" s="50">
        <f t="shared" ref="F40:F55" si="8">LOOKUP(E40,$A$39:$A$66,$B$39:$B$66)</f>
        <v>3961194</v>
      </c>
      <c r="G40" s="50">
        <f t="shared" ref="G40:G66" si="9">LOOKUP(E40,$A$39:$A$66,$C$39:$C$66)</f>
        <v>4039125</v>
      </c>
    </row>
    <row r="41" spans="1:9" x14ac:dyDescent="0.25">
      <c r="A41" s="50" t="str">
        <f t="shared" si="5"/>
        <v>ALMERÍA</v>
      </c>
      <c r="B41" s="51">
        <f t="shared" si="3"/>
        <v>701059</v>
      </c>
      <c r="C41" s="51">
        <f t="shared" si="4"/>
        <v>608797</v>
      </c>
      <c r="D41" s="51">
        <f t="shared" si="7"/>
        <v>7</v>
      </c>
      <c r="E41" s="50" t="str">
        <f t="shared" si="6"/>
        <v>SANTA CRUZ DE TENERIFE</v>
      </c>
      <c r="F41" s="50">
        <f t="shared" si="8"/>
        <v>3703183</v>
      </c>
      <c r="G41" s="50">
        <f t="shared" si="9"/>
        <v>3564449</v>
      </c>
    </row>
    <row r="42" spans="1:9" x14ac:dyDescent="0.25">
      <c r="A42" s="50" t="str">
        <f t="shared" si="5"/>
        <v>AVILÉS</v>
      </c>
      <c r="B42" s="51">
        <f t="shared" si="3"/>
        <v>752</v>
      </c>
      <c r="C42" s="51">
        <f t="shared" si="4"/>
        <v>1688</v>
      </c>
      <c r="D42" s="51">
        <f t="shared" si="7"/>
        <v>25</v>
      </c>
      <c r="E42" s="50" t="str">
        <f t="shared" si="6"/>
        <v>BARCELONA</v>
      </c>
      <c r="F42" s="50">
        <f t="shared" si="8"/>
        <v>2758706</v>
      </c>
      <c r="G42" s="50">
        <f t="shared" si="9"/>
        <v>2697330</v>
      </c>
    </row>
    <row r="43" spans="1:9" x14ac:dyDescent="0.25">
      <c r="A43" s="50" t="str">
        <f t="shared" si="5"/>
        <v>BAHÍA DE ALGECIRAS</v>
      </c>
      <c r="B43" s="51">
        <f t="shared" si="3"/>
        <v>3961194</v>
      </c>
      <c r="C43" s="51">
        <f t="shared" si="4"/>
        <v>4039125</v>
      </c>
      <c r="D43" s="51">
        <f t="shared" si="7"/>
        <v>2</v>
      </c>
      <c r="E43" s="50" t="str">
        <f t="shared" si="6"/>
        <v>LAS PALMAS</v>
      </c>
      <c r="F43" s="50">
        <f t="shared" si="8"/>
        <v>1502929</v>
      </c>
      <c r="G43" s="50">
        <f t="shared" si="9"/>
        <v>1562601</v>
      </c>
    </row>
    <row r="44" spans="1:9" x14ac:dyDescent="0.25">
      <c r="A44" s="50" t="str">
        <f t="shared" si="5"/>
        <v>BAHÍA DE CÁDIZ</v>
      </c>
      <c r="B44" s="51">
        <f t="shared" si="3"/>
        <v>225526</v>
      </c>
      <c r="C44" s="51">
        <f t="shared" si="4"/>
        <v>215383</v>
      </c>
      <c r="D44" s="51">
        <f t="shared" si="7"/>
        <v>12</v>
      </c>
      <c r="E44" s="50" t="str">
        <f t="shared" si="6"/>
        <v>CEUTA</v>
      </c>
      <c r="F44" s="50">
        <f t="shared" si="8"/>
        <v>1268957</v>
      </c>
      <c r="G44" s="50">
        <f t="shared" si="9"/>
        <v>1369678</v>
      </c>
    </row>
    <row r="45" spans="1:9" x14ac:dyDescent="0.25">
      <c r="A45" s="50" t="str">
        <f t="shared" si="5"/>
        <v>BALEARES</v>
      </c>
      <c r="B45" s="51">
        <f t="shared" si="3"/>
        <v>5834111</v>
      </c>
      <c r="C45" s="51">
        <f t="shared" si="4"/>
        <v>5525371</v>
      </c>
      <c r="D45" s="51">
        <f t="shared" si="7"/>
        <v>1</v>
      </c>
      <c r="E45" s="50" t="str">
        <f t="shared" si="6"/>
        <v>ALMERÍA</v>
      </c>
      <c r="F45" s="50">
        <f t="shared" si="8"/>
        <v>701059</v>
      </c>
      <c r="G45" s="50">
        <f t="shared" si="9"/>
        <v>608797</v>
      </c>
    </row>
    <row r="46" spans="1:9" x14ac:dyDescent="0.25">
      <c r="A46" s="50" t="str">
        <f t="shared" si="5"/>
        <v>BARCELONA</v>
      </c>
      <c r="B46" s="51">
        <f t="shared" si="3"/>
        <v>2758706</v>
      </c>
      <c r="C46" s="51">
        <f t="shared" si="4"/>
        <v>2697330</v>
      </c>
      <c r="D46" s="51">
        <f t="shared" si="7"/>
        <v>4</v>
      </c>
      <c r="E46" s="50" t="str">
        <f t="shared" si="6"/>
        <v>VALENCIA</v>
      </c>
      <c r="F46" s="50">
        <f t="shared" si="8"/>
        <v>689154</v>
      </c>
      <c r="G46" s="50">
        <f t="shared" si="9"/>
        <v>559749</v>
      </c>
    </row>
    <row r="47" spans="1:9" x14ac:dyDescent="0.25">
      <c r="A47" s="50" t="str">
        <f t="shared" si="5"/>
        <v>BILBAO</v>
      </c>
      <c r="B47" s="51">
        <f t="shared" si="3"/>
        <v>128563</v>
      </c>
      <c r="C47" s="51">
        <f t="shared" si="4"/>
        <v>127167</v>
      </c>
      <c r="D47" s="51">
        <f t="shared" si="7"/>
        <v>16</v>
      </c>
      <c r="E47" s="50" t="str">
        <f t="shared" si="6"/>
        <v>MELILLA</v>
      </c>
      <c r="F47" s="50">
        <f t="shared" si="8"/>
        <v>580588</v>
      </c>
      <c r="G47" s="50">
        <f t="shared" si="9"/>
        <v>639022</v>
      </c>
    </row>
    <row r="48" spans="1:9" x14ac:dyDescent="0.25">
      <c r="A48" s="50" t="str">
        <f t="shared" si="5"/>
        <v>CARTAGENA</v>
      </c>
      <c r="B48" s="51">
        <f t="shared" si="3"/>
        <v>145179</v>
      </c>
      <c r="C48" s="51">
        <f t="shared" si="4"/>
        <v>108114</v>
      </c>
      <c r="D48" s="51">
        <f t="shared" si="7"/>
        <v>15</v>
      </c>
      <c r="E48" s="50" t="str">
        <f t="shared" si="6"/>
        <v>MÁLAGA</v>
      </c>
      <c r="F48" s="50">
        <f t="shared" si="8"/>
        <v>495812</v>
      </c>
      <c r="G48" s="50">
        <f t="shared" si="9"/>
        <v>440589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0</v>
      </c>
      <c r="D49" s="51">
        <f t="shared" si="7"/>
        <v>26</v>
      </c>
      <c r="E49" s="50" t="str">
        <f t="shared" si="6"/>
        <v>MOTRIL</v>
      </c>
      <c r="F49" s="50">
        <f t="shared" si="8"/>
        <v>249985</v>
      </c>
      <c r="G49" s="50">
        <f t="shared" si="9"/>
        <v>314487</v>
      </c>
    </row>
    <row r="50" spans="1:7" x14ac:dyDescent="0.25">
      <c r="A50" s="50" t="str">
        <f t="shared" si="5"/>
        <v>CEUTA</v>
      </c>
      <c r="B50" s="51">
        <f t="shared" si="3"/>
        <v>1268957</v>
      </c>
      <c r="C50" s="51">
        <f t="shared" si="4"/>
        <v>1369678</v>
      </c>
      <c r="D50" s="51">
        <f t="shared" si="7"/>
        <v>6</v>
      </c>
      <c r="E50" s="50" t="str">
        <f t="shared" si="6"/>
        <v>BAHÍA DE CÁDIZ</v>
      </c>
      <c r="F50" s="50">
        <f t="shared" si="8"/>
        <v>225526</v>
      </c>
      <c r="G50" s="50">
        <f t="shared" si="9"/>
        <v>215383</v>
      </c>
    </row>
    <row r="51" spans="1:7" x14ac:dyDescent="0.25">
      <c r="A51" s="50" t="str">
        <f t="shared" si="5"/>
        <v>FERROL-SAN CIBRAO</v>
      </c>
      <c r="B51" s="51">
        <f t="shared" si="3"/>
        <v>11075</v>
      </c>
      <c r="C51" s="51">
        <f t="shared" si="4"/>
        <v>8713</v>
      </c>
      <c r="D51" s="51">
        <f t="shared" si="7"/>
        <v>23</v>
      </c>
      <c r="E51" s="50" t="str">
        <f t="shared" si="6"/>
        <v>SANTANDER</v>
      </c>
      <c r="F51" s="50">
        <f t="shared" si="8"/>
        <v>165394</v>
      </c>
      <c r="G51" s="50">
        <f t="shared" si="9"/>
        <v>150528</v>
      </c>
    </row>
    <row r="52" spans="1:7" x14ac:dyDescent="0.25">
      <c r="A52" s="50" t="str">
        <f t="shared" si="5"/>
        <v>GIJÓN</v>
      </c>
      <c r="B52" s="51">
        <f t="shared" si="3"/>
        <v>16209</v>
      </c>
      <c r="C52" s="51">
        <f t="shared" si="4"/>
        <v>22857</v>
      </c>
      <c r="D52" s="51">
        <f t="shared" si="7"/>
        <v>21</v>
      </c>
      <c r="E52" s="50" t="str">
        <f t="shared" si="6"/>
        <v>ALICANTE</v>
      </c>
      <c r="F52" s="50">
        <f t="shared" si="8"/>
        <v>155642</v>
      </c>
      <c r="G52" s="50">
        <f t="shared" si="9"/>
        <v>179894</v>
      </c>
    </row>
    <row r="53" spans="1:7" x14ac:dyDescent="0.25">
      <c r="A53" s="50" t="str">
        <f t="shared" si="5"/>
        <v>HUELVA</v>
      </c>
      <c r="B53" s="51">
        <f t="shared" si="3"/>
        <v>27673</v>
      </c>
      <c r="C53" s="51">
        <f t="shared" si="4"/>
        <v>35617</v>
      </c>
      <c r="D53" s="51">
        <f t="shared" si="7"/>
        <v>20</v>
      </c>
      <c r="E53" s="50" t="str">
        <f t="shared" si="6"/>
        <v>CARTAGENA</v>
      </c>
      <c r="F53" s="50">
        <f t="shared" si="8"/>
        <v>145179</v>
      </c>
      <c r="G53" s="50">
        <f t="shared" si="9"/>
        <v>108114</v>
      </c>
    </row>
    <row r="54" spans="1:7" x14ac:dyDescent="0.25">
      <c r="A54" s="50" t="str">
        <f t="shared" si="5"/>
        <v>LAS PALMAS</v>
      </c>
      <c r="B54" s="51">
        <f t="shared" si="3"/>
        <v>1502929</v>
      </c>
      <c r="C54" s="51">
        <f t="shared" si="4"/>
        <v>1562601</v>
      </c>
      <c r="D54" s="51">
        <f t="shared" si="7"/>
        <v>5</v>
      </c>
      <c r="E54" s="50" t="str">
        <f t="shared" si="6"/>
        <v>BILBAO</v>
      </c>
      <c r="F54" s="50">
        <f t="shared" si="8"/>
        <v>128563</v>
      </c>
      <c r="G54" s="50">
        <f t="shared" si="9"/>
        <v>127167</v>
      </c>
    </row>
    <row r="55" spans="1:7" x14ac:dyDescent="0.25">
      <c r="A55" s="50" t="str">
        <f t="shared" si="5"/>
        <v>MÁLAGA</v>
      </c>
      <c r="B55" s="51">
        <f t="shared" si="3"/>
        <v>495812</v>
      </c>
      <c r="C55" s="51">
        <f t="shared" si="4"/>
        <v>440589</v>
      </c>
      <c r="D55" s="51">
        <f t="shared" si="7"/>
        <v>10</v>
      </c>
      <c r="E55" s="50" t="str">
        <f t="shared" si="6"/>
        <v>VIGO</v>
      </c>
      <c r="F55" s="50">
        <f t="shared" si="8"/>
        <v>94689</v>
      </c>
      <c r="G55" s="50">
        <f t="shared" si="9"/>
        <v>104213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A CORUÑA</v>
      </c>
      <c r="F56" s="50">
        <f t="shared" ref="F56:F66" si="10">LOOKUP(E56,$A$39:$A$66,$B$39:$B$66)</f>
        <v>90716</v>
      </c>
      <c r="G56" s="50">
        <f t="shared" si="9"/>
        <v>62881</v>
      </c>
    </row>
    <row r="57" spans="1:7" x14ac:dyDescent="0.25">
      <c r="A57" s="50" t="str">
        <f t="shared" si="5"/>
        <v>MELILLA</v>
      </c>
      <c r="B57" s="51">
        <f t="shared" si="3"/>
        <v>580588</v>
      </c>
      <c r="C57" s="51">
        <f t="shared" si="4"/>
        <v>639022</v>
      </c>
      <c r="D57" s="51">
        <f t="shared" si="7"/>
        <v>9</v>
      </c>
      <c r="E57" s="50" t="str">
        <f t="shared" si="6"/>
        <v>TARRAGONA</v>
      </c>
      <c r="F57" s="50">
        <f t="shared" si="10"/>
        <v>29905</v>
      </c>
      <c r="G57" s="50">
        <f t="shared" si="9"/>
        <v>9333</v>
      </c>
    </row>
    <row r="58" spans="1:7" x14ac:dyDescent="0.25">
      <c r="A58" s="50" t="str">
        <f t="shared" si="5"/>
        <v>MOTRIL</v>
      </c>
      <c r="B58" s="51">
        <f t="shared" si="3"/>
        <v>249985</v>
      </c>
      <c r="C58" s="51">
        <f t="shared" si="4"/>
        <v>314487</v>
      </c>
      <c r="D58" s="51">
        <f t="shared" si="7"/>
        <v>11</v>
      </c>
      <c r="E58" s="50" t="str">
        <f t="shared" si="6"/>
        <v>HUELVA</v>
      </c>
      <c r="F58" s="50">
        <f t="shared" si="10"/>
        <v>27673</v>
      </c>
      <c r="G58" s="50">
        <f t="shared" si="9"/>
        <v>35617</v>
      </c>
    </row>
    <row r="59" spans="1:7" x14ac:dyDescent="0.25">
      <c r="A59" s="50" t="str">
        <f t="shared" si="5"/>
        <v>PASAIA</v>
      </c>
      <c r="B59" s="51">
        <f t="shared" si="3"/>
        <v>324</v>
      </c>
      <c r="C59" s="51">
        <f t="shared" si="4"/>
        <v>501</v>
      </c>
      <c r="D59" s="51">
        <f t="shared" si="7"/>
        <v>27</v>
      </c>
      <c r="E59" s="50" t="str">
        <f t="shared" si="6"/>
        <v>GIJÓN</v>
      </c>
      <c r="F59" s="50">
        <f t="shared" si="10"/>
        <v>16209</v>
      </c>
      <c r="G59" s="50">
        <f t="shared" si="9"/>
        <v>22857</v>
      </c>
    </row>
    <row r="60" spans="1:7" x14ac:dyDescent="0.25">
      <c r="A60" s="50" t="str">
        <f t="shared" si="5"/>
        <v>SANTA CRUZ DE TENERIFE</v>
      </c>
      <c r="B60" s="51">
        <f t="shared" si="3"/>
        <v>3703183</v>
      </c>
      <c r="C60" s="51">
        <f t="shared" si="4"/>
        <v>3564449</v>
      </c>
      <c r="D60" s="51">
        <f t="shared" si="7"/>
        <v>3</v>
      </c>
      <c r="E60" s="50" t="str">
        <f t="shared" si="6"/>
        <v>SEVILLA</v>
      </c>
      <c r="F60" s="50">
        <f t="shared" si="10"/>
        <v>13755</v>
      </c>
      <c r="G60" s="50">
        <f t="shared" si="9"/>
        <v>12802</v>
      </c>
    </row>
    <row r="61" spans="1:7" x14ac:dyDescent="0.25">
      <c r="A61" s="50" t="str">
        <f t="shared" si="5"/>
        <v>SANTANDER</v>
      </c>
      <c r="B61" s="51">
        <f t="shared" si="3"/>
        <v>165394</v>
      </c>
      <c r="C61" s="51">
        <f t="shared" si="4"/>
        <v>150528</v>
      </c>
      <c r="D61" s="51">
        <f t="shared" si="7"/>
        <v>13</v>
      </c>
      <c r="E61" s="50" t="str">
        <f t="shared" si="6"/>
        <v>FERROL-SAN CIBRAO</v>
      </c>
      <c r="F61" s="50">
        <f t="shared" si="10"/>
        <v>11075</v>
      </c>
      <c r="G61" s="50">
        <f t="shared" si="9"/>
        <v>8713</v>
      </c>
    </row>
    <row r="62" spans="1:7" x14ac:dyDescent="0.25">
      <c r="A62" s="50" t="str">
        <f t="shared" si="5"/>
        <v>SEVILLA</v>
      </c>
      <c r="B62" s="51">
        <f t="shared" si="3"/>
        <v>13755</v>
      </c>
      <c r="C62" s="51">
        <f t="shared" si="4"/>
        <v>12802</v>
      </c>
      <c r="D62" s="51">
        <f t="shared" si="7"/>
        <v>22</v>
      </c>
      <c r="E62" s="50" t="str">
        <f t="shared" si="6"/>
        <v>VILAGARCÍA</v>
      </c>
      <c r="F62" s="50">
        <f t="shared" si="10"/>
        <v>781</v>
      </c>
      <c r="G62" s="50">
        <f t="shared" si="9"/>
        <v>186</v>
      </c>
    </row>
    <row r="63" spans="1:7" x14ac:dyDescent="0.25">
      <c r="A63" s="50" t="str">
        <f t="shared" si="5"/>
        <v>TARRAGONA</v>
      </c>
      <c r="B63" s="51">
        <f t="shared" si="3"/>
        <v>29905</v>
      </c>
      <c r="C63" s="51">
        <f t="shared" si="4"/>
        <v>9333</v>
      </c>
      <c r="D63" s="51">
        <f t="shared" si="7"/>
        <v>19</v>
      </c>
      <c r="E63" s="50" t="str">
        <f t="shared" si="6"/>
        <v>AVILÉS</v>
      </c>
      <c r="F63" s="50">
        <f t="shared" si="10"/>
        <v>752</v>
      </c>
      <c r="G63" s="50">
        <f t="shared" si="9"/>
        <v>1688</v>
      </c>
    </row>
    <row r="64" spans="1:7" x14ac:dyDescent="0.25">
      <c r="A64" s="50" t="str">
        <f t="shared" si="5"/>
        <v>VALENCIA</v>
      </c>
      <c r="B64" s="51">
        <f t="shared" si="3"/>
        <v>689154</v>
      </c>
      <c r="C64" s="51">
        <f t="shared" si="4"/>
        <v>559749</v>
      </c>
      <c r="D64" s="51">
        <f t="shared" si="7"/>
        <v>8</v>
      </c>
      <c r="E64" s="50" t="str">
        <f t="shared" si="6"/>
        <v>CASTELLÓN</v>
      </c>
      <c r="F64" s="50">
        <f t="shared" si="10"/>
        <v>411</v>
      </c>
      <c r="G64" s="50">
        <f t="shared" si="9"/>
        <v>0</v>
      </c>
    </row>
    <row r="65" spans="1:7" x14ac:dyDescent="0.25">
      <c r="A65" s="50" t="str">
        <f t="shared" si="5"/>
        <v>VIGO</v>
      </c>
      <c r="B65" s="51">
        <f t="shared" si="3"/>
        <v>94689</v>
      </c>
      <c r="C65" s="51">
        <f t="shared" si="4"/>
        <v>104213</v>
      </c>
      <c r="D65" s="51">
        <f t="shared" si="7"/>
        <v>17</v>
      </c>
      <c r="E65" s="50" t="str">
        <f t="shared" si="6"/>
        <v>PASAIA</v>
      </c>
      <c r="F65" s="50">
        <f t="shared" si="10"/>
        <v>324</v>
      </c>
      <c r="G65" s="50">
        <f t="shared" si="9"/>
        <v>501</v>
      </c>
    </row>
    <row r="66" spans="1:7" x14ac:dyDescent="0.25">
      <c r="A66" s="50" t="str">
        <f t="shared" si="5"/>
        <v>VILAGARCÍA</v>
      </c>
      <c r="B66" s="51">
        <f t="shared" si="3"/>
        <v>781</v>
      </c>
      <c r="C66" s="51">
        <f t="shared" si="4"/>
        <v>186</v>
      </c>
      <c r="D66" s="51">
        <f t="shared" si="7"/>
        <v>24</v>
      </c>
      <c r="E66" s="50" t="str">
        <f t="shared" si="6"/>
        <v>MARÍN Y RÍA DE PONTEVEDRA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>
      <selection activeCell="F11" sqref="F11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7948</v>
      </c>
      <c r="C7" s="10">
        <v>11958</v>
      </c>
      <c r="D7" s="10">
        <v>62881</v>
      </c>
      <c r="E7" s="10">
        <v>90716</v>
      </c>
      <c r="F7" s="11">
        <f>((E7*100)/D7)-100</f>
        <v>44.266153528092758</v>
      </c>
      <c r="G7" s="1"/>
      <c r="H7" s="1"/>
      <c r="I7" s="1"/>
    </row>
    <row r="8" spans="1:12" x14ac:dyDescent="0.25">
      <c r="A8" s="12" t="s">
        <v>31</v>
      </c>
      <c r="B8" s="13">
        <v>12750</v>
      </c>
      <c r="C8" s="13">
        <v>3385</v>
      </c>
      <c r="D8" s="13">
        <v>49493</v>
      </c>
      <c r="E8" s="13">
        <v>42394</v>
      </c>
      <c r="F8" s="14">
        <f t="shared" ref="F8:F34" si="0">((E8*100)/D8)-100</f>
        <v>-14.343442507021194</v>
      </c>
      <c r="G8" s="1"/>
      <c r="H8" s="1"/>
      <c r="I8" s="1"/>
    </row>
    <row r="9" spans="1:12" x14ac:dyDescent="0.25">
      <c r="A9" s="9" t="s">
        <v>164</v>
      </c>
      <c r="B9" s="10">
        <v>5379</v>
      </c>
      <c r="C9" s="10">
        <v>2264</v>
      </c>
      <c r="D9" s="10">
        <v>16494</v>
      </c>
      <c r="E9" s="10">
        <v>19357</v>
      </c>
      <c r="F9" s="11">
        <f t="shared" si="0"/>
        <v>17.357827088638288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1688</v>
      </c>
      <c r="E10" s="13">
        <v>752</v>
      </c>
      <c r="F10" s="18">
        <f t="shared" si="0"/>
        <v>-55.450236966824647</v>
      </c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37202</v>
      </c>
      <c r="C12" s="13">
        <v>40023</v>
      </c>
      <c r="D12" s="13">
        <v>200907</v>
      </c>
      <c r="E12" s="13">
        <v>210625</v>
      </c>
      <c r="F12" s="14">
        <f t="shared" si="0"/>
        <v>4.8370639151448245</v>
      </c>
      <c r="G12" s="1"/>
      <c r="H12" s="1"/>
      <c r="I12" s="1"/>
    </row>
    <row r="13" spans="1:12" x14ac:dyDescent="0.25">
      <c r="A13" s="9" t="s">
        <v>32</v>
      </c>
      <c r="B13" s="10">
        <v>295176</v>
      </c>
      <c r="C13" s="10">
        <v>350892</v>
      </c>
      <c r="D13" s="10">
        <v>1298943</v>
      </c>
      <c r="E13" s="10">
        <v>1417660</v>
      </c>
      <c r="F13" s="11">
        <f t="shared" si="0"/>
        <v>9.1395080461575304</v>
      </c>
      <c r="G13" s="1"/>
      <c r="H13" s="1"/>
      <c r="I13" s="1"/>
    </row>
    <row r="14" spans="1:12" x14ac:dyDescent="0.25">
      <c r="A14" s="12" t="s">
        <v>33</v>
      </c>
      <c r="B14" s="13">
        <v>355848</v>
      </c>
      <c r="C14" s="13">
        <v>331840</v>
      </c>
      <c r="D14" s="13">
        <v>1735148</v>
      </c>
      <c r="E14" s="13">
        <v>1693409</v>
      </c>
      <c r="F14" s="14">
        <f t="shared" si="0"/>
        <v>-2.4055008564110949</v>
      </c>
      <c r="G14" s="1"/>
      <c r="H14" s="1"/>
      <c r="I14" s="1"/>
    </row>
    <row r="15" spans="1:12" x14ac:dyDescent="0.25">
      <c r="A15" s="9" t="s">
        <v>34</v>
      </c>
      <c r="B15" s="10">
        <v>8482</v>
      </c>
      <c r="C15" s="10">
        <v>11354</v>
      </c>
      <c r="D15" s="10">
        <v>57963</v>
      </c>
      <c r="E15" s="10">
        <v>54758</v>
      </c>
      <c r="F15" s="11">
        <f t="shared" si="0"/>
        <v>-5.5293894380898223</v>
      </c>
      <c r="G15" s="1"/>
      <c r="H15" s="1"/>
      <c r="I15" s="1"/>
    </row>
    <row r="16" spans="1:12" x14ac:dyDescent="0.25">
      <c r="A16" s="12" t="s">
        <v>35</v>
      </c>
      <c r="B16" s="13">
        <v>23069</v>
      </c>
      <c r="C16" s="13">
        <v>28385</v>
      </c>
      <c r="D16" s="13">
        <v>108114</v>
      </c>
      <c r="E16" s="13">
        <v>145179</v>
      </c>
      <c r="F16" s="14">
        <f t="shared" si="0"/>
        <v>34.283256562517352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411</v>
      </c>
      <c r="F17" s="11"/>
      <c r="G17" s="1"/>
      <c r="H17" s="1"/>
      <c r="I17" s="1"/>
    </row>
    <row r="18" spans="1:9" x14ac:dyDescent="0.25">
      <c r="A18" s="12" t="s">
        <v>36</v>
      </c>
      <c r="B18" s="13">
        <v>3550</v>
      </c>
      <c r="C18" s="13">
        <v>2026</v>
      </c>
      <c r="D18" s="13">
        <v>11483</v>
      </c>
      <c r="E18" s="13">
        <v>8575</v>
      </c>
      <c r="F18" s="14">
        <f t="shared" si="0"/>
        <v>-25.324392580336152</v>
      </c>
      <c r="G18" s="1"/>
      <c r="H18" s="1"/>
      <c r="I18" s="1"/>
    </row>
    <row r="19" spans="1:9" x14ac:dyDescent="0.25">
      <c r="A19" s="9" t="s">
        <v>37</v>
      </c>
      <c r="B19" s="10">
        <v>686</v>
      </c>
      <c r="C19" s="10">
        <v>2727</v>
      </c>
      <c r="D19" s="10">
        <v>8713</v>
      </c>
      <c r="E19" s="10">
        <v>11075</v>
      </c>
      <c r="F19" s="11">
        <f t="shared" si="0"/>
        <v>27.1089177091702</v>
      </c>
      <c r="G19" s="1"/>
      <c r="H19" s="1"/>
      <c r="I19" s="1"/>
    </row>
    <row r="20" spans="1:9" x14ac:dyDescent="0.25">
      <c r="A20" s="12" t="s">
        <v>170</v>
      </c>
      <c r="B20" s="13">
        <v>4730</v>
      </c>
      <c r="C20" s="13">
        <v>8872</v>
      </c>
      <c r="D20" s="13">
        <v>22793</v>
      </c>
      <c r="E20" s="13">
        <v>16178</v>
      </c>
      <c r="F20" s="14">
        <f t="shared" si="0"/>
        <v>-29.022068178826828</v>
      </c>
      <c r="G20" s="1"/>
      <c r="H20" s="1"/>
      <c r="I20" s="1"/>
    </row>
    <row r="21" spans="1:9" x14ac:dyDescent="0.25">
      <c r="A21" s="9" t="s">
        <v>38</v>
      </c>
      <c r="B21" s="10">
        <v>2933</v>
      </c>
      <c r="C21" s="10">
        <v>0</v>
      </c>
      <c r="D21" s="10">
        <v>10921</v>
      </c>
      <c r="E21" s="10">
        <v>2281</v>
      </c>
      <c r="F21" s="19">
        <f t="shared" si="0"/>
        <v>-79.11363428257485</v>
      </c>
      <c r="G21" s="1"/>
      <c r="H21" s="1"/>
      <c r="I21" s="1"/>
    </row>
    <row r="22" spans="1:9" x14ac:dyDescent="0.25">
      <c r="A22" s="12" t="s">
        <v>59</v>
      </c>
      <c r="B22" s="13">
        <v>30991</v>
      </c>
      <c r="C22" s="13">
        <v>2502</v>
      </c>
      <c r="D22" s="13">
        <v>664574</v>
      </c>
      <c r="E22" s="13">
        <v>579146</v>
      </c>
      <c r="F22" s="14">
        <f t="shared" si="0"/>
        <v>-12.854550433811738</v>
      </c>
      <c r="G22" s="1"/>
      <c r="H22" s="1"/>
      <c r="I22" s="1"/>
    </row>
    <row r="23" spans="1:9" x14ac:dyDescent="0.25">
      <c r="A23" s="9" t="s">
        <v>171</v>
      </c>
      <c r="B23" s="10">
        <v>37438</v>
      </c>
      <c r="C23" s="10">
        <v>52009</v>
      </c>
      <c r="D23" s="10">
        <v>247340</v>
      </c>
      <c r="E23" s="10">
        <v>289995</v>
      </c>
      <c r="F23" s="11">
        <f t="shared" si="0"/>
        <v>17.245492035255111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239</v>
      </c>
      <c r="C26" s="13">
        <v>68</v>
      </c>
      <c r="D26" s="13">
        <v>2625</v>
      </c>
      <c r="E26" s="13">
        <v>1926</v>
      </c>
      <c r="F26" s="14">
        <f t="shared" si="0"/>
        <v>-26.628571428571433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87</v>
      </c>
      <c r="D27" s="10">
        <v>486</v>
      </c>
      <c r="E27" s="10">
        <v>317</v>
      </c>
      <c r="F27" s="19">
        <f t="shared" si="0"/>
        <v>-34.773662551440324</v>
      </c>
      <c r="G27" s="1"/>
      <c r="H27" s="1"/>
      <c r="I27" s="1"/>
    </row>
    <row r="28" spans="1:9" x14ac:dyDescent="0.25">
      <c r="A28" s="12" t="s">
        <v>42</v>
      </c>
      <c r="B28" s="13">
        <v>23568</v>
      </c>
      <c r="C28" s="13">
        <v>5123</v>
      </c>
      <c r="D28" s="13">
        <v>500003</v>
      </c>
      <c r="E28" s="13">
        <v>413966</v>
      </c>
      <c r="F28" s="14">
        <f t="shared" si="0"/>
        <v>-17.207296756219463</v>
      </c>
      <c r="G28" s="1"/>
      <c r="H28" s="1"/>
      <c r="I28" s="1"/>
    </row>
    <row r="29" spans="1:9" x14ac:dyDescent="0.25">
      <c r="A29" s="9" t="s">
        <v>43</v>
      </c>
      <c r="B29" s="10">
        <v>401</v>
      </c>
      <c r="C29" s="10">
        <v>301</v>
      </c>
      <c r="D29" s="10">
        <v>2100</v>
      </c>
      <c r="E29" s="10">
        <v>10569</v>
      </c>
      <c r="F29" s="11">
        <f t="shared" si="0"/>
        <v>403.28571428571428</v>
      </c>
      <c r="G29" s="1"/>
      <c r="H29" s="1"/>
      <c r="I29" s="1"/>
    </row>
    <row r="30" spans="1:9" x14ac:dyDescent="0.25">
      <c r="A30" s="12" t="s">
        <v>44</v>
      </c>
      <c r="B30" s="13">
        <v>1240</v>
      </c>
      <c r="C30" s="13">
        <v>1810</v>
      </c>
      <c r="D30" s="13">
        <v>12802</v>
      </c>
      <c r="E30" s="13">
        <v>13755</v>
      </c>
      <c r="F30" s="14">
        <f t="shared" si="0"/>
        <v>7.4441493516637962</v>
      </c>
      <c r="G30" s="1"/>
      <c r="H30" s="1"/>
      <c r="I30" s="1"/>
    </row>
    <row r="31" spans="1:9" x14ac:dyDescent="0.25">
      <c r="A31" s="9" t="s">
        <v>45</v>
      </c>
      <c r="B31" s="10">
        <v>7524</v>
      </c>
      <c r="C31" s="10">
        <v>8162</v>
      </c>
      <c r="D31" s="10">
        <v>9333</v>
      </c>
      <c r="E31" s="10">
        <v>29896</v>
      </c>
      <c r="F31" s="11">
        <f t="shared" si="0"/>
        <v>220.32572591878284</v>
      </c>
      <c r="G31" s="1"/>
      <c r="H31" s="1"/>
      <c r="I31" s="1"/>
    </row>
    <row r="32" spans="1:9" x14ac:dyDescent="0.25">
      <c r="A32" s="12" t="s">
        <v>46</v>
      </c>
      <c r="B32" s="13">
        <v>39799</v>
      </c>
      <c r="C32" s="13">
        <v>48892</v>
      </c>
      <c r="D32" s="13">
        <v>217417</v>
      </c>
      <c r="E32" s="13">
        <v>234265</v>
      </c>
      <c r="F32" s="14">
        <f t="shared" si="0"/>
        <v>7.7491640488094333</v>
      </c>
      <c r="G32" s="1"/>
      <c r="H32" s="1"/>
      <c r="I32" s="1"/>
    </row>
    <row r="33" spans="1:9" x14ac:dyDescent="0.25">
      <c r="A33" s="9" t="s">
        <v>47</v>
      </c>
      <c r="B33" s="10">
        <v>15632</v>
      </c>
      <c r="C33" s="10">
        <v>21961</v>
      </c>
      <c r="D33" s="10">
        <v>104083</v>
      </c>
      <c r="E33" s="10">
        <v>94689</v>
      </c>
      <c r="F33" s="11">
        <f t="shared" si="0"/>
        <v>-9.0254892729840606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689</v>
      </c>
      <c r="D34" s="13">
        <v>186</v>
      </c>
      <c r="E34" s="13">
        <v>781</v>
      </c>
      <c r="F34" s="14">
        <f t="shared" si="0"/>
        <v>319.89247311827955</v>
      </c>
      <c r="G34" s="1"/>
      <c r="H34" s="1"/>
      <c r="I34" s="1"/>
    </row>
    <row r="35" spans="1:9" x14ac:dyDescent="0.25">
      <c r="A35" s="15" t="s">
        <v>48</v>
      </c>
      <c r="B35" s="16">
        <f>SUM(B7:B34)</f>
        <v>914585</v>
      </c>
      <c r="C35" s="16">
        <f t="shared" ref="C35:E35" si="1">SUM(C7:C34)</f>
        <v>935330</v>
      </c>
      <c r="D35" s="16">
        <f t="shared" si="1"/>
        <v>5346490</v>
      </c>
      <c r="E35" s="16">
        <f t="shared" si="1"/>
        <v>5382675</v>
      </c>
      <c r="F35" s="17">
        <f t="shared" ref="F35" si="2">((E35*100)/D35)-100</f>
        <v>0.6767991710449337</v>
      </c>
      <c r="G35" s="1"/>
      <c r="H35" s="1"/>
      <c r="I35" s="1"/>
    </row>
    <row r="36" spans="1:9" x14ac:dyDescent="0.25">
      <c r="A36" s="73" t="s">
        <v>127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90716</v>
      </c>
      <c r="C39" s="51">
        <f t="shared" si="4"/>
        <v>62881</v>
      </c>
      <c r="D39" s="51">
        <f>_xlfn.RANK.EQ(B39,$B$39:$B$66)+COUNTIF($B$39:$B$66,B39)-1</f>
        <v>10</v>
      </c>
      <c r="E39" s="50" t="str">
        <f t="shared" ref="E39:E66" si="6">INDEX($A$39:$B$66,MATCH(ROW()-38,$D$39:$D$66,0),1)</f>
        <v>BARCELONA</v>
      </c>
      <c r="F39" s="50">
        <f>LOOKUP(E39,$A$39:$A$66,$B$39:$B$66)</f>
        <v>1693409</v>
      </c>
      <c r="G39" s="50">
        <f>LOOKUP(E39,$A$39:$A$66,$C$39:$C$66)</f>
        <v>1735148</v>
      </c>
    </row>
    <row r="40" spans="1:9" x14ac:dyDescent="0.25">
      <c r="A40" s="50" t="str">
        <f t="shared" si="5"/>
        <v>ALICANTE</v>
      </c>
      <c r="B40" s="51">
        <f t="shared" si="3"/>
        <v>42394</v>
      </c>
      <c r="C40" s="51">
        <f t="shared" si="4"/>
        <v>49493</v>
      </c>
      <c r="D40" s="51">
        <f t="shared" ref="D40:D66" si="7">_xlfn.RANK.EQ(B40,$B$39:$B$66)+COUNTIF($B$39:$B$66,B40)-1</f>
        <v>12</v>
      </c>
      <c r="E40" s="50" t="str">
        <f t="shared" si="6"/>
        <v>BALEARES</v>
      </c>
      <c r="F40" s="50">
        <f t="shared" ref="F40:F55" si="8">LOOKUP(E40,$A$39:$A$66,$B$39:$B$66)</f>
        <v>1417660</v>
      </c>
      <c r="G40" s="50">
        <f t="shared" ref="G40:G66" si="9">LOOKUP(E40,$A$39:$A$66,$C$39:$C$66)</f>
        <v>1298943</v>
      </c>
    </row>
    <row r="41" spans="1:9" x14ac:dyDescent="0.25">
      <c r="A41" s="50" t="str">
        <f t="shared" si="5"/>
        <v>ALMERÍA</v>
      </c>
      <c r="B41" s="51">
        <f t="shared" si="3"/>
        <v>19357</v>
      </c>
      <c r="C41" s="51">
        <f t="shared" si="4"/>
        <v>16494</v>
      </c>
      <c r="D41" s="51">
        <f t="shared" si="7"/>
        <v>14</v>
      </c>
      <c r="E41" s="50" t="str">
        <f t="shared" si="6"/>
        <v>LAS PALMAS</v>
      </c>
      <c r="F41" s="50">
        <f t="shared" si="8"/>
        <v>579146</v>
      </c>
      <c r="G41" s="50">
        <f t="shared" si="9"/>
        <v>664574</v>
      </c>
    </row>
    <row r="42" spans="1:9" x14ac:dyDescent="0.25">
      <c r="A42" s="50" t="str">
        <f t="shared" si="5"/>
        <v>AVILÉS</v>
      </c>
      <c r="B42" s="51">
        <f t="shared" si="3"/>
        <v>752</v>
      </c>
      <c r="C42" s="51">
        <f t="shared" si="4"/>
        <v>1688</v>
      </c>
      <c r="D42" s="51">
        <f t="shared" si="7"/>
        <v>23</v>
      </c>
      <c r="E42" s="50" t="str">
        <f t="shared" si="6"/>
        <v>SANTA CRUZ DE TENERIFE</v>
      </c>
      <c r="F42" s="50">
        <f t="shared" si="8"/>
        <v>413966</v>
      </c>
      <c r="G42" s="50">
        <f t="shared" si="9"/>
        <v>500003</v>
      </c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MÁLAGA</v>
      </c>
      <c r="F43" s="50">
        <f t="shared" si="8"/>
        <v>289995</v>
      </c>
      <c r="G43" s="50">
        <f t="shared" si="9"/>
        <v>247340</v>
      </c>
    </row>
    <row r="44" spans="1:9" x14ac:dyDescent="0.25">
      <c r="A44" s="50" t="str">
        <f t="shared" si="5"/>
        <v>BAHÍA DE CÁDIZ</v>
      </c>
      <c r="B44" s="51">
        <f t="shared" si="3"/>
        <v>210625</v>
      </c>
      <c r="C44" s="51">
        <f t="shared" si="4"/>
        <v>200907</v>
      </c>
      <c r="D44" s="51">
        <f t="shared" si="7"/>
        <v>7</v>
      </c>
      <c r="E44" s="50" t="str">
        <f t="shared" si="6"/>
        <v>VALENCIA</v>
      </c>
      <c r="F44" s="50">
        <f t="shared" si="8"/>
        <v>234265</v>
      </c>
      <c r="G44" s="50">
        <f t="shared" si="9"/>
        <v>217417</v>
      </c>
    </row>
    <row r="45" spans="1:9" x14ac:dyDescent="0.25">
      <c r="A45" s="50" t="str">
        <f t="shared" si="5"/>
        <v>BALEARES</v>
      </c>
      <c r="B45" s="51">
        <f t="shared" si="3"/>
        <v>1417660</v>
      </c>
      <c r="C45" s="51">
        <f t="shared" si="4"/>
        <v>1298943</v>
      </c>
      <c r="D45" s="51">
        <f t="shared" si="7"/>
        <v>2</v>
      </c>
      <c r="E45" s="50" t="str">
        <f t="shared" si="6"/>
        <v>BAHÍA DE CÁDIZ</v>
      </c>
      <c r="F45" s="50">
        <f t="shared" si="8"/>
        <v>210625</v>
      </c>
      <c r="G45" s="50">
        <f t="shared" si="9"/>
        <v>200907</v>
      </c>
    </row>
    <row r="46" spans="1:9" x14ac:dyDescent="0.25">
      <c r="A46" s="50" t="str">
        <f t="shared" si="5"/>
        <v>BARCELONA</v>
      </c>
      <c r="B46" s="51">
        <f t="shared" si="3"/>
        <v>1693409</v>
      </c>
      <c r="C46" s="51">
        <f t="shared" si="4"/>
        <v>1735148</v>
      </c>
      <c r="D46" s="51">
        <f t="shared" si="7"/>
        <v>1</v>
      </c>
      <c r="E46" s="50" t="str">
        <f t="shared" si="6"/>
        <v>CARTAGENA</v>
      </c>
      <c r="F46" s="50">
        <f t="shared" si="8"/>
        <v>145179</v>
      </c>
      <c r="G46" s="50">
        <f t="shared" si="9"/>
        <v>108114</v>
      </c>
    </row>
    <row r="47" spans="1:9" x14ac:dyDescent="0.25">
      <c r="A47" s="50" t="str">
        <f t="shared" si="5"/>
        <v>BILBAO</v>
      </c>
      <c r="B47" s="51">
        <f t="shared" si="3"/>
        <v>54758</v>
      </c>
      <c r="C47" s="51">
        <f t="shared" si="4"/>
        <v>57963</v>
      </c>
      <c r="D47" s="51">
        <f t="shared" si="7"/>
        <v>11</v>
      </c>
      <c r="E47" s="50" t="str">
        <f t="shared" si="6"/>
        <v>VIGO</v>
      </c>
      <c r="F47" s="50">
        <f t="shared" si="8"/>
        <v>94689</v>
      </c>
      <c r="G47" s="50">
        <f t="shared" si="9"/>
        <v>104083</v>
      </c>
    </row>
    <row r="48" spans="1:9" x14ac:dyDescent="0.25">
      <c r="A48" s="50" t="str">
        <f t="shared" si="5"/>
        <v>CARTAGENA</v>
      </c>
      <c r="B48" s="51">
        <f t="shared" si="3"/>
        <v>145179</v>
      </c>
      <c r="C48" s="51">
        <f t="shared" si="4"/>
        <v>108114</v>
      </c>
      <c r="D48" s="51">
        <f t="shared" si="7"/>
        <v>8</v>
      </c>
      <c r="E48" s="50" t="str">
        <f t="shared" si="6"/>
        <v>A CORUÑA</v>
      </c>
      <c r="F48" s="50">
        <f t="shared" si="8"/>
        <v>90716</v>
      </c>
      <c r="G48" s="50">
        <f t="shared" si="9"/>
        <v>62881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0</v>
      </c>
      <c r="D49" s="51">
        <f t="shared" si="7"/>
        <v>24</v>
      </c>
      <c r="E49" s="50" t="str">
        <f t="shared" si="6"/>
        <v>BILBAO</v>
      </c>
      <c r="F49" s="50">
        <f t="shared" si="8"/>
        <v>54758</v>
      </c>
      <c r="G49" s="50">
        <f t="shared" si="9"/>
        <v>57963</v>
      </c>
    </row>
    <row r="50" spans="1:7" x14ac:dyDescent="0.25">
      <c r="A50" s="50" t="str">
        <f t="shared" si="5"/>
        <v>CEUTA</v>
      </c>
      <c r="B50" s="51">
        <f t="shared" si="3"/>
        <v>8575</v>
      </c>
      <c r="C50" s="51">
        <f t="shared" si="4"/>
        <v>11483</v>
      </c>
      <c r="D50" s="51">
        <f t="shared" si="7"/>
        <v>19</v>
      </c>
      <c r="E50" s="50" t="str">
        <f t="shared" si="6"/>
        <v>ALICANTE</v>
      </c>
      <c r="F50" s="50">
        <f t="shared" si="8"/>
        <v>42394</v>
      </c>
      <c r="G50" s="50">
        <f t="shared" si="9"/>
        <v>49493</v>
      </c>
    </row>
    <row r="51" spans="1:7" x14ac:dyDescent="0.25">
      <c r="A51" s="50" t="str">
        <f t="shared" si="5"/>
        <v>FERROL-SAN CIBRAO</v>
      </c>
      <c r="B51" s="51">
        <f t="shared" si="3"/>
        <v>11075</v>
      </c>
      <c r="C51" s="51">
        <f t="shared" si="4"/>
        <v>8713</v>
      </c>
      <c r="D51" s="51">
        <f t="shared" si="7"/>
        <v>17</v>
      </c>
      <c r="E51" s="50" t="str">
        <f t="shared" si="6"/>
        <v>TARRAGONA</v>
      </c>
      <c r="F51" s="50">
        <f t="shared" si="8"/>
        <v>29896</v>
      </c>
      <c r="G51" s="50">
        <f t="shared" si="9"/>
        <v>9333</v>
      </c>
    </row>
    <row r="52" spans="1:7" x14ac:dyDescent="0.25">
      <c r="A52" s="50" t="str">
        <f t="shared" si="5"/>
        <v>GIJÓN</v>
      </c>
      <c r="B52" s="51">
        <f t="shared" si="3"/>
        <v>16178</v>
      </c>
      <c r="C52" s="51">
        <f t="shared" si="4"/>
        <v>22793</v>
      </c>
      <c r="D52" s="51">
        <f t="shared" si="7"/>
        <v>15</v>
      </c>
      <c r="E52" s="50" t="str">
        <f t="shared" si="6"/>
        <v>ALMERÍA</v>
      </c>
      <c r="F52" s="50">
        <f t="shared" si="8"/>
        <v>19357</v>
      </c>
      <c r="G52" s="50">
        <f t="shared" si="9"/>
        <v>16494</v>
      </c>
    </row>
    <row r="53" spans="1:7" x14ac:dyDescent="0.25">
      <c r="A53" s="50" t="str">
        <f t="shared" si="5"/>
        <v>HUELVA</v>
      </c>
      <c r="B53" s="51">
        <f t="shared" si="3"/>
        <v>2281</v>
      </c>
      <c r="C53" s="51">
        <f t="shared" si="4"/>
        <v>10921</v>
      </c>
      <c r="D53" s="51">
        <f t="shared" si="7"/>
        <v>20</v>
      </c>
      <c r="E53" s="50" t="str">
        <f t="shared" si="6"/>
        <v>GIJÓN</v>
      </c>
      <c r="F53" s="50">
        <f t="shared" si="8"/>
        <v>16178</v>
      </c>
      <c r="G53" s="50">
        <f t="shared" si="9"/>
        <v>22793</v>
      </c>
    </row>
    <row r="54" spans="1:7" x14ac:dyDescent="0.25">
      <c r="A54" s="50" t="str">
        <f t="shared" si="5"/>
        <v>LAS PALMAS</v>
      </c>
      <c r="B54" s="51">
        <f t="shared" si="3"/>
        <v>579146</v>
      </c>
      <c r="C54" s="51">
        <f t="shared" si="4"/>
        <v>664574</v>
      </c>
      <c r="D54" s="51">
        <f t="shared" si="7"/>
        <v>3</v>
      </c>
      <c r="E54" s="50" t="str">
        <f t="shared" si="6"/>
        <v>SEVILLA</v>
      </c>
      <c r="F54" s="50">
        <f t="shared" si="8"/>
        <v>13755</v>
      </c>
      <c r="G54" s="50">
        <f t="shared" si="9"/>
        <v>12802</v>
      </c>
    </row>
    <row r="55" spans="1:7" x14ac:dyDescent="0.25">
      <c r="A55" s="50" t="str">
        <f t="shared" si="5"/>
        <v>MÁLAGA</v>
      </c>
      <c r="B55" s="51">
        <f t="shared" si="3"/>
        <v>289995</v>
      </c>
      <c r="C55" s="51">
        <f t="shared" si="4"/>
        <v>247340</v>
      </c>
      <c r="D55" s="51">
        <f t="shared" si="7"/>
        <v>5</v>
      </c>
      <c r="E55" s="50" t="str">
        <f t="shared" si="6"/>
        <v>FERROL-SAN CIBRAO</v>
      </c>
      <c r="F55" s="50">
        <f t="shared" si="8"/>
        <v>11075</v>
      </c>
      <c r="G55" s="50">
        <f t="shared" si="9"/>
        <v>8713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SANTANDER</v>
      </c>
      <c r="F56" s="50">
        <f t="shared" ref="F56:F66" si="10">LOOKUP(E56,$A$39:$A$66,$B$39:$B$66)</f>
        <v>10569</v>
      </c>
      <c r="G56" s="50">
        <f t="shared" si="9"/>
        <v>2100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CEUTA</v>
      </c>
      <c r="F57" s="50">
        <f t="shared" si="10"/>
        <v>8575</v>
      </c>
      <c r="G57" s="50">
        <f t="shared" si="9"/>
        <v>11483</v>
      </c>
    </row>
    <row r="58" spans="1:7" x14ac:dyDescent="0.25">
      <c r="A58" s="50" t="str">
        <f t="shared" si="5"/>
        <v>MOTRIL</v>
      </c>
      <c r="B58" s="51">
        <f t="shared" si="3"/>
        <v>1926</v>
      </c>
      <c r="C58" s="51">
        <f t="shared" si="4"/>
        <v>2625</v>
      </c>
      <c r="D58" s="51">
        <f t="shared" si="7"/>
        <v>21</v>
      </c>
      <c r="E58" s="50" t="str">
        <f t="shared" si="6"/>
        <v>HUELVA</v>
      </c>
      <c r="F58" s="50">
        <f t="shared" si="10"/>
        <v>2281</v>
      </c>
      <c r="G58" s="50">
        <f t="shared" si="9"/>
        <v>10921</v>
      </c>
    </row>
    <row r="59" spans="1:7" x14ac:dyDescent="0.25">
      <c r="A59" s="50" t="str">
        <f t="shared" si="5"/>
        <v>PASAIA</v>
      </c>
      <c r="B59" s="51">
        <f t="shared" si="3"/>
        <v>317</v>
      </c>
      <c r="C59" s="51">
        <f t="shared" si="4"/>
        <v>486</v>
      </c>
      <c r="D59" s="51">
        <f t="shared" si="7"/>
        <v>25</v>
      </c>
      <c r="E59" s="50" t="str">
        <f t="shared" si="6"/>
        <v>MOTRIL</v>
      </c>
      <c r="F59" s="50">
        <f t="shared" si="10"/>
        <v>1926</v>
      </c>
      <c r="G59" s="50">
        <f t="shared" si="9"/>
        <v>2625</v>
      </c>
    </row>
    <row r="60" spans="1:7" x14ac:dyDescent="0.25">
      <c r="A60" s="50" t="str">
        <f t="shared" si="5"/>
        <v>SANTA CRUZ DE TENERIFE</v>
      </c>
      <c r="B60" s="51">
        <f t="shared" si="3"/>
        <v>413966</v>
      </c>
      <c r="C60" s="51">
        <f t="shared" si="4"/>
        <v>500003</v>
      </c>
      <c r="D60" s="51">
        <f t="shared" si="7"/>
        <v>4</v>
      </c>
      <c r="E60" s="50" t="str">
        <f t="shared" si="6"/>
        <v>VILAGARCÍA</v>
      </c>
      <c r="F60" s="50">
        <f t="shared" si="10"/>
        <v>781</v>
      </c>
      <c r="G60" s="50">
        <f t="shared" si="9"/>
        <v>186</v>
      </c>
    </row>
    <row r="61" spans="1:7" x14ac:dyDescent="0.25">
      <c r="A61" s="50" t="str">
        <f t="shared" si="5"/>
        <v>SANTANDER</v>
      </c>
      <c r="B61" s="51">
        <f t="shared" si="3"/>
        <v>10569</v>
      </c>
      <c r="C61" s="51">
        <f t="shared" si="4"/>
        <v>2100</v>
      </c>
      <c r="D61" s="51">
        <f t="shared" si="7"/>
        <v>18</v>
      </c>
      <c r="E61" s="50" t="str">
        <f t="shared" si="6"/>
        <v>AVILÉS</v>
      </c>
      <c r="F61" s="50">
        <f t="shared" si="10"/>
        <v>752</v>
      </c>
      <c r="G61" s="50">
        <f t="shared" si="9"/>
        <v>1688</v>
      </c>
    </row>
    <row r="62" spans="1:7" x14ac:dyDescent="0.25">
      <c r="A62" s="50" t="str">
        <f t="shared" si="5"/>
        <v>SEVILLA</v>
      </c>
      <c r="B62" s="51">
        <f t="shared" si="3"/>
        <v>13755</v>
      </c>
      <c r="C62" s="51">
        <f t="shared" si="4"/>
        <v>12802</v>
      </c>
      <c r="D62" s="51">
        <f t="shared" si="7"/>
        <v>16</v>
      </c>
      <c r="E62" s="50" t="str">
        <f t="shared" si="6"/>
        <v>CASTELLÓN</v>
      </c>
      <c r="F62" s="50">
        <f t="shared" si="10"/>
        <v>411</v>
      </c>
      <c r="G62" s="50">
        <f t="shared" si="9"/>
        <v>0</v>
      </c>
    </row>
    <row r="63" spans="1:7" x14ac:dyDescent="0.25">
      <c r="A63" s="50" t="str">
        <f t="shared" si="5"/>
        <v>TARRAGONA</v>
      </c>
      <c r="B63" s="51">
        <f t="shared" si="3"/>
        <v>29896</v>
      </c>
      <c r="C63" s="51">
        <f t="shared" si="4"/>
        <v>9333</v>
      </c>
      <c r="D63" s="51">
        <f t="shared" si="7"/>
        <v>13</v>
      </c>
      <c r="E63" s="50" t="str">
        <f t="shared" si="6"/>
        <v>PASAIA</v>
      </c>
      <c r="F63" s="50">
        <f t="shared" si="10"/>
        <v>317</v>
      </c>
      <c r="G63" s="50">
        <f t="shared" si="9"/>
        <v>486</v>
      </c>
    </row>
    <row r="64" spans="1:7" x14ac:dyDescent="0.25">
      <c r="A64" s="50" t="str">
        <f t="shared" si="5"/>
        <v>VALENCIA</v>
      </c>
      <c r="B64" s="51">
        <f t="shared" si="3"/>
        <v>234265</v>
      </c>
      <c r="C64" s="51">
        <f t="shared" si="4"/>
        <v>217417</v>
      </c>
      <c r="D64" s="51">
        <f t="shared" si="7"/>
        <v>6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94689</v>
      </c>
      <c r="C65" s="51">
        <f t="shared" si="4"/>
        <v>104083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781</v>
      </c>
      <c r="C66" s="51">
        <f t="shared" si="4"/>
        <v>186</v>
      </c>
      <c r="D66" s="51">
        <f t="shared" si="7"/>
        <v>22</v>
      </c>
      <c r="E66" s="50" t="str">
        <f t="shared" si="6"/>
        <v>BAHÍA DE ALGECIRAS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>
      <selection activeCell="C25" sqref="C25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 t="e">
        <f t="shared" ref="F7:F34" si="0">((E7*100)/D7)-100</f>
        <v>#DIV/0!</v>
      </c>
      <c r="G7" s="1"/>
      <c r="H7" s="1"/>
      <c r="I7" s="1"/>
    </row>
    <row r="8" spans="1:12" x14ac:dyDescent="0.25">
      <c r="A8" s="12" t="s">
        <v>31</v>
      </c>
      <c r="B8" s="13">
        <v>12515</v>
      </c>
      <c r="C8" s="13">
        <v>12360</v>
      </c>
      <c r="D8" s="13">
        <v>34945</v>
      </c>
      <c r="E8" s="13">
        <v>30795</v>
      </c>
      <c r="F8" s="14">
        <f t="shared" si="0"/>
        <v>-11.875804836171127</v>
      </c>
      <c r="G8" s="1"/>
      <c r="H8" s="1"/>
      <c r="I8" s="1"/>
    </row>
    <row r="9" spans="1:12" x14ac:dyDescent="0.25">
      <c r="A9" s="9" t="s">
        <v>164</v>
      </c>
      <c r="B9" s="10">
        <v>43600</v>
      </c>
      <c r="C9" s="10">
        <v>54305</v>
      </c>
      <c r="D9" s="10">
        <v>120606</v>
      </c>
      <c r="E9" s="10">
        <v>149854</v>
      </c>
      <c r="F9" s="11">
        <f t="shared" si="0"/>
        <v>24.250866457721841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25">
      <c r="A11" s="9" t="s">
        <v>167</v>
      </c>
      <c r="B11" s="10">
        <v>259409</v>
      </c>
      <c r="C11" s="10">
        <v>262713</v>
      </c>
      <c r="D11" s="10">
        <v>865494</v>
      </c>
      <c r="E11" s="10">
        <v>863328</v>
      </c>
      <c r="F11" s="11">
        <f t="shared" si="0"/>
        <v>-0.25026170025442696</v>
      </c>
      <c r="G11" s="1"/>
      <c r="H11" s="1"/>
      <c r="I11" s="1"/>
    </row>
    <row r="12" spans="1:12" x14ac:dyDescent="0.25">
      <c r="A12" s="12" t="s">
        <v>168</v>
      </c>
      <c r="B12" s="13">
        <v>1285</v>
      </c>
      <c r="C12" s="13">
        <v>1045</v>
      </c>
      <c r="D12" s="13">
        <v>7453</v>
      </c>
      <c r="E12" s="13">
        <v>7762</v>
      </c>
      <c r="F12" s="14">
        <f t="shared" si="0"/>
        <v>4.1459814839661817</v>
      </c>
      <c r="G12" s="1"/>
      <c r="H12" s="1"/>
      <c r="I12" s="1"/>
    </row>
    <row r="13" spans="1:12" x14ac:dyDescent="0.25">
      <c r="A13" s="9" t="s">
        <v>32</v>
      </c>
      <c r="B13" s="10">
        <v>99097</v>
      </c>
      <c r="C13" s="10">
        <v>108338</v>
      </c>
      <c r="D13" s="10">
        <v>389643</v>
      </c>
      <c r="E13" s="10">
        <v>428160</v>
      </c>
      <c r="F13" s="11">
        <f t="shared" si="0"/>
        <v>9.8852026085416611</v>
      </c>
      <c r="G13" s="1"/>
      <c r="H13" s="1"/>
      <c r="I13" s="1"/>
    </row>
    <row r="14" spans="1:12" x14ac:dyDescent="0.25">
      <c r="A14" s="12" t="s">
        <v>33</v>
      </c>
      <c r="B14" s="13">
        <v>81374</v>
      </c>
      <c r="C14" s="13">
        <v>89435</v>
      </c>
      <c r="D14" s="13">
        <v>240385</v>
      </c>
      <c r="E14" s="13">
        <v>265029</v>
      </c>
      <c r="F14" s="14">
        <f t="shared" si="0"/>
        <v>10.251887596979842</v>
      </c>
      <c r="G14" s="1"/>
      <c r="H14" s="1"/>
      <c r="I14" s="1"/>
    </row>
    <row r="15" spans="1:12" x14ac:dyDescent="0.25">
      <c r="A15" s="9" t="s">
        <v>34</v>
      </c>
      <c r="B15" s="10">
        <v>5724</v>
      </c>
      <c r="C15" s="10">
        <v>6189</v>
      </c>
      <c r="D15" s="10">
        <v>28963</v>
      </c>
      <c r="E15" s="10">
        <v>30993</v>
      </c>
      <c r="F15" s="11">
        <f t="shared" si="0"/>
        <v>7.0089424438076122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 t="e">
        <f t="shared" si="0"/>
        <v>#DIV/0!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9" t="e">
        <f t="shared" si="0"/>
        <v>#DIV/0!</v>
      </c>
      <c r="G17" s="1"/>
      <c r="H17" s="1"/>
      <c r="I17" s="1"/>
    </row>
    <row r="18" spans="1:9" x14ac:dyDescent="0.25">
      <c r="A18" s="12" t="s">
        <v>36</v>
      </c>
      <c r="B18" s="13">
        <v>57307</v>
      </c>
      <c r="C18" s="13">
        <v>66238</v>
      </c>
      <c r="D18" s="13">
        <v>255116</v>
      </c>
      <c r="E18" s="13">
        <v>247635</v>
      </c>
      <c r="F18" s="14">
        <f t="shared" si="0"/>
        <v>-2.9323915395349616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25">
      <c r="A21" s="9" t="s">
        <v>38</v>
      </c>
      <c r="B21" s="10">
        <v>2003</v>
      </c>
      <c r="C21" s="10">
        <v>2092</v>
      </c>
      <c r="D21" s="10">
        <v>12959</v>
      </c>
      <c r="E21" s="10">
        <v>13655</v>
      </c>
      <c r="F21" s="11">
        <f t="shared" si="0"/>
        <v>5.3707847827764539</v>
      </c>
      <c r="G21" s="1"/>
      <c r="H21" s="1"/>
      <c r="I21" s="1"/>
    </row>
    <row r="22" spans="1:9" x14ac:dyDescent="0.25">
      <c r="A22" s="12" t="s">
        <v>59</v>
      </c>
      <c r="B22" s="13">
        <v>59886</v>
      </c>
      <c r="C22" s="13">
        <v>67388</v>
      </c>
      <c r="D22" s="13">
        <v>294695</v>
      </c>
      <c r="E22" s="13">
        <v>312583</v>
      </c>
      <c r="F22" s="14">
        <f t="shared" si="0"/>
        <v>6.0700045810074812</v>
      </c>
      <c r="G22" s="1"/>
      <c r="H22" s="1"/>
      <c r="I22" s="1"/>
    </row>
    <row r="23" spans="1:9" x14ac:dyDescent="0.25">
      <c r="A23" s="9" t="s">
        <v>171</v>
      </c>
      <c r="B23" s="10">
        <v>6747</v>
      </c>
      <c r="C23" s="10">
        <v>6391</v>
      </c>
      <c r="D23" s="10">
        <v>24875</v>
      </c>
      <c r="E23" s="10">
        <v>26449</v>
      </c>
      <c r="F23" s="11">
        <f t="shared" si="0"/>
        <v>6.3276381909547723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25">
      <c r="A25" s="9" t="s">
        <v>39</v>
      </c>
      <c r="B25" s="10">
        <v>39614</v>
      </c>
      <c r="C25" s="10">
        <v>29148</v>
      </c>
      <c r="D25" s="10">
        <v>118587</v>
      </c>
      <c r="E25" s="10">
        <v>105479</v>
      </c>
      <c r="F25" s="11">
        <f t="shared" si="0"/>
        <v>-11.053488156374641</v>
      </c>
      <c r="G25" s="1"/>
      <c r="H25" s="1"/>
      <c r="I25" s="1"/>
    </row>
    <row r="26" spans="1:9" x14ac:dyDescent="0.25">
      <c r="A26" s="12" t="s">
        <v>40</v>
      </c>
      <c r="B26" s="13">
        <v>26814</v>
      </c>
      <c r="C26" s="13">
        <v>18990</v>
      </c>
      <c r="D26" s="13">
        <v>70939</v>
      </c>
      <c r="E26" s="13">
        <v>56014</v>
      </c>
      <c r="F26" s="14">
        <f t="shared" si="0"/>
        <v>-21.039202695273403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25">
      <c r="A28" s="12" t="s">
        <v>42</v>
      </c>
      <c r="B28" s="13">
        <v>138160</v>
      </c>
      <c r="C28" s="13">
        <v>163736</v>
      </c>
      <c r="D28" s="13">
        <v>753763</v>
      </c>
      <c r="E28" s="13">
        <v>833280</v>
      </c>
      <c r="F28" s="14">
        <f t="shared" si="0"/>
        <v>10.549337125860518</v>
      </c>
      <c r="G28" s="1"/>
      <c r="H28" s="1"/>
      <c r="I28" s="1"/>
    </row>
    <row r="29" spans="1:9" x14ac:dyDescent="0.25">
      <c r="A29" s="9" t="s">
        <v>43</v>
      </c>
      <c r="B29" s="10">
        <v>12113</v>
      </c>
      <c r="C29" s="10">
        <v>10980</v>
      </c>
      <c r="D29" s="10">
        <v>58699</v>
      </c>
      <c r="E29" s="10">
        <v>63106</v>
      </c>
      <c r="F29" s="11">
        <f t="shared" si="0"/>
        <v>7.5077939998977854</v>
      </c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 t="e">
        <f t="shared" si="0"/>
        <v>#DIV/0!</v>
      </c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144</v>
      </c>
      <c r="E31" s="10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13">
        <v>20651</v>
      </c>
      <c r="C32" s="13">
        <v>25867</v>
      </c>
      <c r="D32" s="13">
        <v>71816</v>
      </c>
      <c r="E32" s="13">
        <v>102941</v>
      </c>
      <c r="F32" s="14">
        <f t="shared" si="0"/>
        <v>43.339924250863305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 t="e">
        <f t="shared" si="0"/>
        <v>#DIV/0!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8" t="e">
        <f t="shared" si="0"/>
        <v>#DIV/0!</v>
      </c>
      <c r="G34" s="1"/>
      <c r="H34" s="1"/>
      <c r="I34" s="1"/>
    </row>
    <row r="35" spans="1:9" x14ac:dyDescent="0.25">
      <c r="A35" s="15" t="s">
        <v>48</v>
      </c>
      <c r="B35" s="16">
        <f>SUM(B7:B34)</f>
        <v>866299</v>
      </c>
      <c r="C35" s="16">
        <f t="shared" ref="C35:E35" si="1">SUM(C7:C34)</f>
        <v>925215</v>
      </c>
      <c r="D35" s="16">
        <f t="shared" si="1"/>
        <v>3349082</v>
      </c>
      <c r="E35" s="16">
        <f t="shared" si="1"/>
        <v>3537063</v>
      </c>
      <c r="F35" s="17">
        <f t="shared" ref="F35" si="2">((E35*100)/D35)-100</f>
        <v>5.6129112395575902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863328</v>
      </c>
      <c r="G39" s="50">
        <f>LOOKUP(E39,$A$39:$A$66,$C$39:$C$66)</f>
        <v>865494</v>
      </c>
    </row>
    <row r="40" spans="1:9" x14ac:dyDescent="0.25">
      <c r="A40" s="50" t="str">
        <f t="shared" si="5"/>
        <v>ALICANTE</v>
      </c>
      <c r="B40" s="51">
        <f t="shared" si="3"/>
        <v>30795</v>
      </c>
      <c r="C40" s="51">
        <f t="shared" si="4"/>
        <v>34945</v>
      </c>
      <c r="D40" s="51">
        <f t="shared" ref="D40:D66" si="7">_xlfn.RANK.EQ(B40,$B$39:$B$66)+COUNTIF($B$39:$B$66,B40)-1</f>
        <v>13</v>
      </c>
      <c r="E40" s="50" t="str">
        <f t="shared" si="6"/>
        <v>SANTA CRUZ DE TENERIFE</v>
      </c>
      <c r="F40" s="50">
        <f t="shared" ref="F40:F55" si="8">LOOKUP(E40,$A$39:$A$66,$B$39:$B$66)</f>
        <v>833280</v>
      </c>
      <c r="G40" s="50">
        <f t="shared" ref="G40:G66" si="9">LOOKUP(E40,$A$39:$A$66,$C$39:$C$66)</f>
        <v>753763</v>
      </c>
    </row>
    <row r="41" spans="1:9" x14ac:dyDescent="0.25">
      <c r="A41" s="50" t="str">
        <f t="shared" si="5"/>
        <v>ALMERÍA</v>
      </c>
      <c r="B41" s="51">
        <f t="shared" si="3"/>
        <v>149854</v>
      </c>
      <c r="C41" s="51">
        <f t="shared" si="4"/>
        <v>120606</v>
      </c>
      <c r="D41" s="51">
        <f t="shared" si="7"/>
        <v>7</v>
      </c>
      <c r="E41" s="50" t="str">
        <f t="shared" si="6"/>
        <v>BALEARES</v>
      </c>
      <c r="F41" s="50">
        <f t="shared" si="8"/>
        <v>428160</v>
      </c>
      <c r="G41" s="50">
        <f t="shared" si="9"/>
        <v>389643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312583</v>
      </c>
      <c r="G42" s="50">
        <f t="shared" si="9"/>
        <v>294695</v>
      </c>
    </row>
    <row r="43" spans="1:9" x14ac:dyDescent="0.25">
      <c r="A43" s="50" t="str">
        <f t="shared" si="5"/>
        <v>BAHÍA DE ALGECIRAS</v>
      </c>
      <c r="B43" s="51">
        <f t="shared" si="3"/>
        <v>863328</v>
      </c>
      <c r="C43" s="51">
        <f t="shared" si="4"/>
        <v>865494</v>
      </c>
      <c r="D43" s="51">
        <f t="shared" si="7"/>
        <v>1</v>
      </c>
      <c r="E43" s="50" t="str">
        <f t="shared" si="6"/>
        <v>BARCELONA</v>
      </c>
      <c r="F43" s="50">
        <f t="shared" si="8"/>
        <v>265029</v>
      </c>
      <c r="G43" s="50">
        <f t="shared" si="9"/>
        <v>240385</v>
      </c>
    </row>
    <row r="44" spans="1:9" x14ac:dyDescent="0.25">
      <c r="A44" s="50" t="str">
        <f t="shared" si="5"/>
        <v>BAHÍA DE CÁDIZ</v>
      </c>
      <c r="B44" s="51">
        <f t="shared" si="3"/>
        <v>7762</v>
      </c>
      <c r="C44" s="51">
        <f t="shared" si="4"/>
        <v>7453</v>
      </c>
      <c r="D44" s="51">
        <f t="shared" si="7"/>
        <v>16</v>
      </c>
      <c r="E44" s="50" t="str">
        <f t="shared" si="6"/>
        <v>CEUTA</v>
      </c>
      <c r="F44" s="50">
        <f t="shared" si="8"/>
        <v>247635</v>
      </c>
      <c r="G44" s="50">
        <f t="shared" si="9"/>
        <v>255116</v>
      </c>
    </row>
    <row r="45" spans="1:9" x14ac:dyDescent="0.25">
      <c r="A45" s="50" t="str">
        <f t="shared" si="5"/>
        <v>BALEARES</v>
      </c>
      <c r="B45" s="51">
        <f t="shared" si="3"/>
        <v>428160</v>
      </c>
      <c r="C45" s="51">
        <f t="shared" si="4"/>
        <v>389643</v>
      </c>
      <c r="D45" s="51">
        <f t="shared" si="7"/>
        <v>3</v>
      </c>
      <c r="E45" s="50" t="str">
        <f t="shared" si="6"/>
        <v>ALMERÍA</v>
      </c>
      <c r="F45" s="50">
        <f t="shared" si="8"/>
        <v>149854</v>
      </c>
      <c r="G45" s="50">
        <f t="shared" si="9"/>
        <v>120606</v>
      </c>
    </row>
    <row r="46" spans="1:9" x14ac:dyDescent="0.25">
      <c r="A46" s="50" t="str">
        <f t="shared" si="5"/>
        <v>BARCELONA</v>
      </c>
      <c r="B46" s="51">
        <f t="shared" si="3"/>
        <v>265029</v>
      </c>
      <c r="C46" s="51">
        <f t="shared" si="4"/>
        <v>240385</v>
      </c>
      <c r="D46" s="51">
        <f t="shared" si="7"/>
        <v>5</v>
      </c>
      <c r="E46" s="50" t="str">
        <f t="shared" si="6"/>
        <v>MELILLA</v>
      </c>
      <c r="F46" s="50">
        <f t="shared" si="8"/>
        <v>105479</v>
      </c>
      <c r="G46" s="50">
        <f t="shared" si="9"/>
        <v>118587</v>
      </c>
    </row>
    <row r="47" spans="1:9" x14ac:dyDescent="0.25">
      <c r="A47" s="50" t="str">
        <f t="shared" si="5"/>
        <v>BILBAO</v>
      </c>
      <c r="B47" s="51">
        <f t="shared" si="3"/>
        <v>30993</v>
      </c>
      <c r="C47" s="51">
        <f t="shared" si="4"/>
        <v>28963</v>
      </c>
      <c r="D47" s="51">
        <f t="shared" si="7"/>
        <v>12</v>
      </c>
      <c r="E47" s="50" t="str">
        <f t="shared" si="6"/>
        <v>VALENCIA</v>
      </c>
      <c r="F47" s="50">
        <f t="shared" si="8"/>
        <v>102941</v>
      </c>
      <c r="G47" s="50">
        <f t="shared" si="9"/>
        <v>71816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SANTANDER</v>
      </c>
      <c r="F48" s="50">
        <f t="shared" si="8"/>
        <v>63106</v>
      </c>
      <c r="G48" s="50">
        <f t="shared" si="9"/>
        <v>58699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56014</v>
      </c>
      <c r="G49" s="50">
        <f t="shared" si="9"/>
        <v>70939</v>
      </c>
    </row>
    <row r="50" spans="1:7" x14ac:dyDescent="0.25">
      <c r="A50" s="50" t="str">
        <f t="shared" si="5"/>
        <v>CEUTA</v>
      </c>
      <c r="B50" s="51">
        <f t="shared" si="3"/>
        <v>247635</v>
      </c>
      <c r="C50" s="51">
        <f t="shared" si="4"/>
        <v>255116</v>
      </c>
      <c r="D50" s="51">
        <f t="shared" si="7"/>
        <v>6</v>
      </c>
      <c r="E50" s="50" t="str">
        <f t="shared" si="6"/>
        <v>BILBAO</v>
      </c>
      <c r="F50" s="50">
        <f t="shared" si="8"/>
        <v>30993</v>
      </c>
      <c r="G50" s="50">
        <f t="shared" si="9"/>
        <v>28963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ALICANTE</v>
      </c>
      <c r="F51" s="50">
        <f t="shared" si="8"/>
        <v>30795</v>
      </c>
      <c r="G51" s="50">
        <f t="shared" si="9"/>
        <v>34945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MÁLAGA</v>
      </c>
      <c r="F52" s="50">
        <f t="shared" si="8"/>
        <v>26449</v>
      </c>
      <c r="G52" s="50">
        <f t="shared" si="9"/>
        <v>24875</v>
      </c>
    </row>
    <row r="53" spans="1:7" x14ac:dyDescent="0.25">
      <c r="A53" s="50" t="str">
        <f t="shared" si="5"/>
        <v>HUELVA</v>
      </c>
      <c r="B53" s="51">
        <f t="shared" si="3"/>
        <v>13655</v>
      </c>
      <c r="C53" s="51">
        <f t="shared" si="4"/>
        <v>12959</v>
      </c>
      <c r="D53" s="51">
        <f t="shared" si="7"/>
        <v>15</v>
      </c>
      <c r="E53" s="50" t="str">
        <f t="shared" si="6"/>
        <v>HUELVA</v>
      </c>
      <c r="F53" s="50">
        <f t="shared" si="8"/>
        <v>13655</v>
      </c>
      <c r="G53" s="50">
        <f t="shared" si="9"/>
        <v>12959</v>
      </c>
    </row>
    <row r="54" spans="1:7" x14ac:dyDescent="0.25">
      <c r="A54" s="50" t="str">
        <f t="shared" si="5"/>
        <v>LAS PALMAS</v>
      </c>
      <c r="B54" s="51">
        <f t="shared" si="3"/>
        <v>312583</v>
      </c>
      <c r="C54" s="51">
        <f t="shared" si="4"/>
        <v>294695</v>
      </c>
      <c r="D54" s="51">
        <f t="shared" si="7"/>
        <v>4</v>
      </c>
      <c r="E54" s="50" t="str">
        <f t="shared" si="6"/>
        <v>BAHÍA DE CÁDIZ</v>
      </c>
      <c r="F54" s="50">
        <f t="shared" si="8"/>
        <v>7762</v>
      </c>
      <c r="G54" s="50">
        <f t="shared" si="9"/>
        <v>7453</v>
      </c>
    </row>
    <row r="55" spans="1:7" x14ac:dyDescent="0.25">
      <c r="A55" s="50" t="str">
        <f t="shared" si="5"/>
        <v>MÁLAGA</v>
      </c>
      <c r="B55" s="51">
        <f t="shared" si="3"/>
        <v>26449</v>
      </c>
      <c r="C55" s="51">
        <f t="shared" si="4"/>
        <v>24875</v>
      </c>
      <c r="D55" s="51">
        <f t="shared" si="7"/>
        <v>14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105479</v>
      </c>
      <c r="C57" s="51">
        <f t="shared" si="4"/>
        <v>118587</v>
      </c>
      <c r="D57" s="51">
        <f t="shared" si="7"/>
        <v>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56014</v>
      </c>
      <c r="C58" s="51">
        <f t="shared" si="4"/>
        <v>70939</v>
      </c>
      <c r="D58" s="51">
        <f t="shared" si="7"/>
        <v>11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833280</v>
      </c>
      <c r="C60" s="51">
        <f t="shared" si="4"/>
        <v>753763</v>
      </c>
      <c r="D60" s="51">
        <f t="shared" si="7"/>
        <v>2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63106</v>
      </c>
      <c r="C61" s="51">
        <f t="shared" si="4"/>
        <v>58699</v>
      </c>
      <c r="D61" s="51">
        <f t="shared" si="7"/>
        <v>10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144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102941</v>
      </c>
      <c r="C64" s="51">
        <f t="shared" si="4"/>
        <v>71816</v>
      </c>
      <c r="D64" s="51">
        <f t="shared" si="7"/>
        <v>9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tabSelected="1" zoomScaleNormal="100"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6" max="6" width="7.85546875" customWidth="1"/>
  </cols>
  <sheetData>
    <row r="1" spans="1:12" s="2" customFormat="1" ht="22.5" customHeight="1" x14ac:dyDescent="0.35">
      <c r="E1" s="48" t="s">
        <v>119</v>
      </c>
    </row>
    <row r="2" spans="1:12" s="2" customFormat="1" ht="21" x14ac:dyDescent="0.35">
      <c r="F2" s="3"/>
      <c r="H2" s="49" t="s">
        <v>58</v>
      </c>
    </row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176</v>
      </c>
      <c r="C8" s="45">
        <v>0</v>
      </c>
      <c r="D8" s="45">
        <v>1404</v>
      </c>
      <c r="E8" s="45">
        <v>0</v>
      </c>
      <c r="F8" s="14">
        <f t="shared" ref="F7:F34" si="0">((E8*100)/D8)-100</f>
        <v>-100</v>
      </c>
      <c r="G8" s="1"/>
      <c r="H8" s="1"/>
      <c r="I8" s="1"/>
    </row>
    <row r="9" spans="1:12" x14ac:dyDescent="0.25">
      <c r="A9" s="9" t="s">
        <v>164</v>
      </c>
      <c r="B9" s="44">
        <v>51</v>
      </c>
      <c r="C9" s="44">
        <v>37</v>
      </c>
      <c r="D9" s="44">
        <v>425</v>
      </c>
      <c r="E9" s="44">
        <v>257</v>
      </c>
      <c r="F9" s="11">
        <f t="shared" si="0"/>
        <v>-39.529411764705884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10</v>
      </c>
      <c r="C11" s="44">
        <v>1157</v>
      </c>
      <c r="D11" s="44">
        <v>63</v>
      </c>
      <c r="E11" s="44">
        <v>8784</v>
      </c>
      <c r="F11" s="11">
        <f t="shared" si="0"/>
        <v>13842.857142857143</v>
      </c>
      <c r="G11" s="1"/>
      <c r="H11" s="1"/>
      <c r="I11" s="1"/>
    </row>
    <row r="12" spans="1:12" x14ac:dyDescent="0.25">
      <c r="A12" s="12" t="s">
        <v>168</v>
      </c>
      <c r="B12" s="45">
        <v>1106</v>
      </c>
      <c r="C12" s="45">
        <v>910</v>
      </c>
      <c r="D12" s="45">
        <v>9752</v>
      </c>
      <c r="E12" s="45">
        <v>9971</v>
      </c>
      <c r="F12" s="14">
        <f t="shared" si="0"/>
        <v>2.2456931911402762</v>
      </c>
      <c r="G12" s="1"/>
      <c r="H12" s="1"/>
      <c r="I12" s="1"/>
    </row>
    <row r="13" spans="1:12" x14ac:dyDescent="0.25">
      <c r="A13" s="9" t="s">
        <v>32</v>
      </c>
      <c r="B13" s="44">
        <v>5170</v>
      </c>
      <c r="C13" s="44">
        <v>5513</v>
      </c>
      <c r="D13" s="44">
        <v>105234</v>
      </c>
      <c r="E13" s="44">
        <v>96408</v>
      </c>
      <c r="F13" s="11">
        <f t="shared" si="0"/>
        <v>-8.3870232054279086</v>
      </c>
      <c r="G13" s="1"/>
      <c r="H13" s="1"/>
      <c r="I13" s="1"/>
    </row>
    <row r="14" spans="1:12" x14ac:dyDescent="0.25">
      <c r="A14" s="12" t="s">
        <v>33</v>
      </c>
      <c r="B14" s="45">
        <v>46553</v>
      </c>
      <c r="C14" s="45">
        <v>43200</v>
      </c>
      <c r="D14" s="45">
        <v>606982</v>
      </c>
      <c r="E14" s="45">
        <v>554121</v>
      </c>
      <c r="F14" s="14">
        <f t="shared" si="0"/>
        <v>-8.7088249733929501</v>
      </c>
      <c r="G14" s="1"/>
      <c r="H14" s="1"/>
      <c r="I14" s="1"/>
    </row>
    <row r="15" spans="1:12" x14ac:dyDescent="0.25">
      <c r="A15" s="9" t="s">
        <v>34</v>
      </c>
      <c r="B15" s="44">
        <v>118</v>
      </c>
      <c r="C15" s="44">
        <v>235</v>
      </c>
      <c r="D15" s="44">
        <v>7527</v>
      </c>
      <c r="E15" s="44">
        <v>4637</v>
      </c>
      <c r="F15" s="11">
        <f t="shared" si="0"/>
        <v>-38.39511093397104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164</v>
      </c>
      <c r="C17" s="44">
        <v>0</v>
      </c>
      <c r="D17" s="44">
        <v>1308</v>
      </c>
      <c r="E17" s="44">
        <v>0</v>
      </c>
      <c r="F17" s="11">
        <f t="shared" si="0"/>
        <v>-100</v>
      </c>
      <c r="G17" s="1"/>
      <c r="H17" s="1"/>
      <c r="I17" s="1"/>
    </row>
    <row r="18" spans="1:9" x14ac:dyDescent="0.25">
      <c r="A18" s="12" t="s">
        <v>36</v>
      </c>
      <c r="B18" s="45">
        <v>99</v>
      </c>
      <c r="C18" s="45">
        <v>99</v>
      </c>
      <c r="D18" s="45">
        <v>758</v>
      </c>
      <c r="E18" s="45">
        <v>903</v>
      </c>
      <c r="F18" s="14">
        <f t="shared" si="0"/>
        <v>19.129287598944586</v>
      </c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36</v>
      </c>
      <c r="C20" s="45">
        <v>0</v>
      </c>
      <c r="D20" s="45">
        <v>291</v>
      </c>
      <c r="E20" s="45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3</v>
      </c>
      <c r="C21" s="44">
        <v>0</v>
      </c>
      <c r="D21" s="44">
        <v>22</v>
      </c>
      <c r="E21" s="44">
        <v>0</v>
      </c>
      <c r="F21" s="11">
        <f t="shared" si="0"/>
        <v>-100</v>
      </c>
      <c r="G21" s="1"/>
      <c r="H21" s="1"/>
      <c r="I21" s="1"/>
    </row>
    <row r="22" spans="1:9" x14ac:dyDescent="0.25">
      <c r="A22" s="12" t="s">
        <v>59</v>
      </c>
      <c r="B22" s="45">
        <v>5396</v>
      </c>
      <c r="C22" s="45">
        <v>8314</v>
      </c>
      <c r="D22" s="45">
        <v>59301</v>
      </c>
      <c r="E22" s="45">
        <v>68904</v>
      </c>
      <c r="F22" s="14">
        <f t="shared" si="0"/>
        <v>16.193656093489153</v>
      </c>
      <c r="G22" s="1"/>
      <c r="H22" s="1"/>
      <c r="I22" s="1"/>
    </row>
    <row r="23" spans="1:9" x14ac:dyDescent="0.25">
      <c r="A23" s="9" t="s">
        <v>171</v>
      </c>
      <c r="B23" s="44">
        <v>5196</v>
      </c>
      <c r="C23" s="44">
        <v>0</v>
      </c>
      <c r="D23" s="44">
        <v>41574</v>
      </c>
      <c r="E23" s="44">
        <v>0</v>
      </c>
      <c r="F23" s="11">
        <f t="shared" si="0"/>
        <v>-100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1129</v>
      </c>
      <c r="C25" s="44">
        <v>105</v>
      </c>
      <c r="D25" s="44">
        <v>7874</v>
      </c>
      <c r="E25" s="44">
        <v>880</v>
      </c>
      <c r="F25" s="11">
        <f t="shared" si="0"/>
        <v>-88.823977647955303</v>
      </c>
      <c r="G25" s="1"/>
      <c r="H25" s="1"/>
      <c r="I25" s="1"/>
    </row>
    <row r="26" spans="1:9" x14ac:dyDescent="0.25">
      <c r="A26" s="12" t="s">
        <v>40</v>
      </c>
      <c r="B26" s="45">
        <v>47</v>
      </c>
      <c r="C26" s="45">
        <v>0</v>
      </c>
      <c r="D26" s="45">
        <v>381</v>
      </c>
      <c r="E26" s="45">
        <v>273</v>
      </c>
      <c r="F26" s="14">
        <f t="shared" si="0"/>
        <v>-28.346456692913392</v>
      </c>
      <c r="G26" s="1"/>
      <c r="H26" s="1"/>
      <c r="I26" s="1"/>
    </row>
    <row r="27" spans="1:9" x14ac:dyDescent="0.25">
      <c r="A27" s="9" t="s">
        <v>41</v>
      </c>
      <c r="B27" s="44">
        <v>8652</v>
      </c>
      <c r="C27" s="44">
        <v>9134</v>
      </c>
      <c r="D27" s="44">
        <v>171249</v>
      </c>
      <c r="E27" s="44">
        <v>151243</v>
      </c>
      <c r="F27" s="11">
        <f t="shared" si="0"/>
        <v>-11.682403984840789</v>
      </c>
      <c r="G27" s="1"/>
      <c r="H27" s="1"/>
      <c r="I27" s="1"/>
    </row>
    <row r="28" spans="1:9" x14ac:dyDescent="0.25">
      <c r="A28" s="12" t="s">
        <v>42</v>
      </c>
      <c r="B28" s="45">
        <v>4495</v>
      </c>
      <c r="C28" s="45">
        <v>4943</v>
      </c>
      <c r="D28" s="45">
        <v>40094</v>
      </c>
      <c r="E28" s="45">
        <v>48426</v>
      </c>
      <c r="F28" s="14">
        <f t="shared" si="0"/>
        <v>20.781164263979647</v>
      </c>
      <c r="G28" s="1"/>
      <c r="H28" s="1"/>
      <c r="I28" s="1"/>
    </row>
    <row r="29" spans="1:9" x14ac:dyDescent="0.25">
      <c r="A29" s="9" t="s">
        <v>43</v>
      </c>
      <c r="B29" s="44">
        <v>24960</v>
      </c>
      <c r="C29" s="44">
        <v>21153</v>
      </c>
      <c r="D29" s="44">
        <v>320629</v>
      </c>
      <c r="E29" s="44">
        <v>327542</v>
      </c>
      <c r="F29" s="11">
        <f t="shared" si="0"/>
        <v>2.1560744661275209</v>
      </c>
      <c r="G29" s="1"/>
      <c r="H29" s="1"/>
      <c r="I29" s="1"/>
    </row>
    <row r="30" spans="1:9" x14ac:dyDescent="0.25">
      <c r="A30" s="12" t="s">
        <v>44</v>
      </c>
      <c r="B30" s="45">
        <v>264</v>
      </c>
      <c r="C30" s="45">
        <v>188</v>
      </c>
      <c r="D30" s="45">
        <v>4741</v>
      </c>
      <c r="E30" s="45">
        <v>1682</v>
      </c>
      <c r="F30" s="14">
        <f t="shared" si="0"/>
        <v>-64.522252689306043</v>
      </c>
      <c r="G30" s="1"/>
      <c r="H30" s="1"/>
      <c r="I30" s="1"/>
    </row>
    <row r="31" spans="1:9" x14ac:dyDescent="0.25">
      <c r="A31" s="9" t="s">
        <v>45</v>
      </c>
      <c r="B31" s="44">
        <v>8746</v>
      </c>
      <c r="C31" s="44">
        <v>9469</v>
      </c>
      <c r="D31" s="44">
        <v>105846</v>
      </c>
      <c r="E31" s="44">
        <v>134261</v>
      </c>
      <c r="F31" s="11">
        <f t="shared" si="0"/>
        <v>26.845605880241109</v>
      </c>
      <c r="G31" s="1"/>
      <c r="H31" s="1"/>
      <c r="I31" s="1"/>
    </row>
    <row r="32" spans="1:9" x14ac:dyDescent="0.25">
      <c r="A32" s="12" t="s">
        <v>46</v>
      </c>
      <c r="B32" s="45">
        <v>35116</v>
      </c>
      <c r="C32" s="45">
        <v>35129</v>
      </c>
      <c r="D32" s="45">
        <v>511297</v>
      </c>
      <c r="E32" s="45">
        <v>513980</v>
      </c>
      <c r="F32" s="14">
        <f t="shared" si="0"/>
        <v>0.52474393552084564</v>
      </c>
      <c r="G32" s="1"/>
      <c r="H32" s="1"/>
      <c r="I32" s="1"/>
    </row>
    <row r="33" spans="1:9" x14ac:dyDescent="0.25">
      <c r="A33" s="9" t="s">
        <v>47</v>
      </c>
      <c r="B33" s="44">
        <v>20100</v>
      </c>
      <c r="C33" s="44">
        <v>22966</v>
      </c>
      <c r="D33" s="44">
        <v>300307</v>
      </c>
      <c r="E33" s="44">
        <v>318693</v>
      </c>
      <c r="F33" s="11">
        <f t="shared" si="0"/>
        <v>6.1224014092245653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167587</v>
      </c>
      <c r="C35" s="16">
        <f t="shared" ref="C35:E35" si="1">SUM(C7:C34)</f>
        <v>162552</v>
      </c>
      <c r="D35" s="16">
        <f t="shared" si="1"/>
        <v>2297059</v>
      </c>
      <c r="E35" s="16">
        <f t="shared" si="1"/>
        <v>2240965</v>
      </c>
      <c r="F35" s="17">
        <f t="shared" ref="F35" si="2">((E35*100)/D35)-100</f>
        <v>-2.4419921299365797</v>
      </c>
      <c r="G35" s="1"/>
      <c r="H35" s="1"/>
      <c r="I35" s="1"/>
    </row>
    <row r="36" spans="1:9" x14ac:dyDescent="0.25">
      <c r="A36" s="73" t="s">
        <v>128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BARCELONA</v>
      </c>
      <c r="F39" s="50">
        <f>LOOKUP(E39,$A$39:$A$66,$B$39:$B$66)</f>
        <v>554121</v>
      </c>
      <c r="G39" s="50">
        <f>LOOKUP(E39,$A$39:$A$66,$C$39:$C$66)</f>
        <v>606982</v>
      </c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1404</v>
      </c>
      <c r="D40" s="51">
        <f t="shared" ref="D40:D66" si="7">_xlfn.RANK.EQ(B40,$B$39:$B$66)+COUNTIF($B$39:$B$66,B40)-1</f>
        <v>28</v>
      </c>
      <c r="E40" s="50" t="str">
        <f t="shared" si="6"/>
        <v>VALENCIA</v>
      </c>
      <c r="F40" s="50">
        <f t="shared" ref="F40:F66" si="8">LOOKUP(E40,$A$39:$A$66,$B$39:$B$66)</f>
        <v>513980</v>
      </c>
      <c r="G40" s="50">
        <f t="shared" ref="G40:G66" si="9">LOOKUP(E40,$A$39:$A$66,$C$39:$C$66)</f>
        <v>511297</v>
      </c>
    </row>
    <row r="41" spans="1:9" x14ac:dyDescent="0.25">
      <c r="A41" s="50" t="str">
        <f t="shared" si="5"/>
        <v>ALMERÍA</v>
      </c>
      <c r="B41" s="51">
        <f t="shared" si="3"/>
        <v>257</v>
      </c>
      <c r="C41" s="51">
        <f t="shared" si="4"/>
        <v>425</v>
      </c>
      <c r="D41" s="51">
        <f t="shared" si="7"/>
        <v>17</v>
      </c>
      <c r="E41" s="50" t="str">
        <f t="shared" si="6"/>
        <v>SANTANDER</v>
      </c>
      <c r="F41" s="50">
        <f t="shared" si="8"/>
        <v>327542</v>
      </c>
      <c r="G41" s="50">
        <f t="shared" si="9"/>
        <v>320629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318693</v>
      </c>
      <c r="G42" s="50">
        <f t="shared" si="9"/>
        <v>300307</v>
      </c>
    </row>
    <row r="43" spans="1:9" x14ac:dyDescent="0.25">
      <c r="A43" s="50" t="str">
        <f t="shared" si="5"/>
        <v>BAHÍA DE ALGECIRAS</v>
      </c>
      <c r="B43" s="51">
        <f t="shared" si="3"/>
        <v>8784</v>
      </c>
      <c r="C43" s="51">
        <f t="shared" si="4"/>
        <v>63</v>
      </c>
      <c r="D43" s="51">
        <f t="shared" si="7"/>
        <v>11</v>
      </c>
      <c r="E43" s="50" t="str">
        <f t="shared" si="6"/>
        <v>PASAIA</v>
      </c>
      <c r="F43" s="50">
        <f t="shared" si="8"/>
        <v>151243</v>
      </c>
      <c r="G43" s="50">
        <f t="shared" si="9"/>
        <v>171249</v>
      </c>
    </row>
    <row r="44" spans="1:9" x14ac:dyDescent="0.25">
      <c r="A44" s="50" t="str">
        <f t="shared" si="5"/>
        <v>BAHÍA DE CÁDIZ</v>
      </c>
      <c r="B44" s="51">
        <f t="shared" si="3"/>
        <v>9971</v>
      </c>
      <c r="C44" s="51">
        <f t="shared" si="4"/>
        <v>9752</v>
      </c>
      <c r="D44" s="51">
        <f t="shared" si="7"/>
        <v>10</v>
      </c>
      <c r="E44" s="50" t="str">
        <f t="shared" si="6"/>
        <v>TARRAGONA</v>
      </c>
      <c r="F44" s="50">
        <f t="shared" si="8"/>
        <v>134261</v>
      </c>
      <c r="G44" s="50">
        <f t="shared" si="9"/>
        <v>105846</v>
      </c>
    </row>
    <row r="45" spans="1:9" x14ac:dyDescent="0.25">
      <c r="A45" s="50" t="str">
        <f t="shared" si="5"/>
        <v>BALEARES</v>
      </c>
      <c r="B45" s="51">
        <f t="shared" si="3"/>
        <v>96408</v>
      </c>
      <c r="C45" s="51">
        <f t="shared" si="4"/>
        <v>105234</v>
      </c>
      <c r="D45" s="51">
        <f t="shared" si="7"/>
        <v>7</v>
      </c>
      <c r="E45" s="50" t="str">
        <f t="shared" si="6"/>
        <v>BALEARES</v>
      </c>
      <c r="F45" s="50">
        <f t="shared" si="8"/>
        <v>96408</v>
      </c>
      <c r="G45" s="50">
        <f t="shared" si="9"/>
        <v>105234</v>
      </c>
    </row>
    <row r="46" spans="1:9" x14ac:dyDescent="0.25">
      <c r="A46" s="50" t="str">
        <f t="shared" si="5"/>
        <v>BARCELONA</v>
      </c>
      <c r="B46" s="51">
        <f t="shared" si="3"/>
        <v>554121</v>
      </c>
      <c r="C46" s="51">
        <f t="shared" si="4"/>
        <v>606982</v>
      </c>
      <c r="D46" s="51">
        <f t="shared" si="7"/>
        <v>1</v>
      </c>
      <c r="E46" s="50" t="str">
        <f t="shared" si="6"/>
        <v>LAS PALMAS</v>
      </c>
      <c r="F46" s="50">
        <f t="shared" si="8"/>
        <v>68904</v>
      </c>
      <c r="G46" s="50">
        <f t="shared" si="9"/>
        <v>59301</v>
      </c>
    </row>
    <row r="47" spans="1:9" x14ac:dyDescent="0.25">
      <c r="A47" s="50" t="str">
        <f t="shared" si="5"/>
        <v>BILBAO</v>
      </c>
      <c r="B47" s="51">
        <f t="shared" si="3"/>
        <v>4637</v>
      </c>
      <c r="C47" s="51">
        <f t="shared" si="4"/>
        <v>7527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48426</v>
      </c>
      <c r="G47" s="50">
        <f t="shared" si="9"/>
        <v>40094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9971</v>
      </c>
      <c r="G48" s="50">
        <f t="shared" si="9"/>
        <v>9752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1308</v>
      </c>
      <c r="D49" s="51">
        <f t="shared" si="7"/>
        <v>28</v>
      </c>
      <c r="E49" s="50" t="str">
        <f t="shared" si="6"/>
        <v>BAHÍA DE ALGECIRAS</v>
      </c>
      <c r="F49" s="50">
        <f t="shared" si="8"/>
        <v>8784</v>
      </c>
      <c r="G49" s="50">
        <f t="shared" si="9"/>
        <v>63</v>
      </c>
    </row>
    <row r="50" spans="1:7" x14ac:dyDescent="0.25">
      <c r="A50" s="50" t="str">
        <f t="shared" si="5"/>
        <v>CEUTA</v>
      </c>
      <c r="B50" s="51">
        <f t="shared" si="3"/>
        <v>903</v>
      </c>
      <c r="C50" s="51">
        <f t="shared" si="4"/>
        <v>758</v>
      </c>
      <c r="D50" s="51">
        <f t="shared" si="7"/>
        <v>14</v>
      </c>
      <c r="E50" s="50" t="str">
        <f t="shared" si="6"/>
        <v>BILBAO</v>
      </c>
      <c r="F50" s="50">
        <f t="shared" si="8"/>
        <v>4637</v>
      </c>
      <c r="G50" s="50">
        <f t="shared" si="9"/>
        <v>7527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SEVILLA</v>
      </c>
      <c r="F51" s="50">
        <f t="shared" si="8"/>
        <v>1682</v>
      </c>
      <c r="G51" s="50">
        <f t="shared" si="9"/>
        <v>4741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291</v>
      </c>
      <c r="D52" s="51">
        <f t="shared" si="7"/>
        <v>28</v>
      </c>
      <c r="E52" s="50" t="str">
        <f t="shared" si="6"/>
        <v>CEUTA</v>
      </c>
      <c r="F52" s="50">
        <f t="shared" si="8"/>
        <v>903</v>
      </c>
      <c r="G52" s="50">
        <f t="shared" si="9"/>
        <v>758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22</v>
      </c>
      <c r="D53" s="51">
        <f t="shared" si="7"/>
        <v>28</v>
      </c>
      <c r="E53" s="50" t="str">
        <f t="shared" si="6"/>
        <v>MELILLA</v>
      </c>
      <c r="F53" s="50">
        <f t="shared" si="8"/>
        <v>880</v>
      </c>
      <c r="G53" s="50">
        <f t="shared" si="9"/>
        <v>7874</v>
      </c>
    </row>
    <row r="54" spans="1:7" x14ac:dyDescent="0.25">
      <c r="A54" s="50" t="str">
        <f t="shared" si="5"/>
        <v>LAS PALMAS</v>
      </c>
      <c r="B54" s="51">
        <f t="shared" si="3"/>
        <v>68904</v>
      </c>
      <c r="C54" s="51">
        <f t="shared" si="4"/>
        <v>59301</v>
      </c>
      <c r="D54" s="51">
        <f t="shared" si="7"/>
        <v>8</v>
      </c>
      <c r="E54" s="50" t="str">
        <f t="shared" si="6"/>
        <v>MOTRIL</v>
      </c>
      <c r="F54" s="50">
        <f t="shared" si="8"/>
        <v>273</v>
      </c>
      <c r="G54" s="50">
        <f t="shared" si="9"/>
        <v>381</v>
      </c>
    </row>
    <row r="55" spans="1:7" x14ac:dyDescent="0.25">
      <c r="A55" s="50" t="str">
        <f t="shared" si="5"/>
        <v>MÁLAGA</v>
      </c>
      <c r="B55" s="51">
        <f t="shared" si="3"/>
        <v>0</v>
      </c>
      <c r="C55" s="51">
        <f t="shared" si="4"/>
        <v>41574</v>
      </c>
      <c r="D55" s="51">
        <f t="shared" si="7"/>
        <v>28</v>
      </c>
      <c r="E55" s="50" t="str">
        <f t="shared" si="6"/>
        <v>ALMERÍA</v>
      </c>
      <c r="F55" s="50">
        <f t="shared" si="8"/>
        <v>257</v>
      </c>
      <c r="G55" s="50">
        <f t="shared" si="9"/>
        <v>425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si="8"/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880</v>
      </c>
      <c r="C57" s="51">
        <f t="shared" si="4"/>
        <v>7874</v>
      </c>
      <c r="D57" s="51">
        <f t="shared" si="7"/>
        <v>15</v>
      </c>
      <c r="E57" s="50" t="e">
        <f t="shared" si="6"/>
        <v>#N/A</v>
      </c>
      <c r="F57" s="50" t="e">
        <f t="shared" si="8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273</v>
      </c>
      <c r="C58" s="51">
        <f t="shared" si="4"/>
        <v>381</v>
      </c>
      <c r="D58" s="51">
        <f t="shared" si="7"/>
        <v>16</v>
      </c>
      <c r="E58" s="50" t="e">
        <f t="shared" si="6"/>
        <v>#N/A</v>
      </c>
      <c r="F58" s="50" t="e">
        <f t="shared" si="8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151243</v>
      </c>
      <c r="C59" s="51">
        <f t="shared" si="4"/>
        <v>171249</v>
      </c>
      <c r="D59" s="51">
        <f t="shared" si="7"/>
        <v>5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48426</v>
      </c>
      <c r="C60" s="51">
        <f t="shared" si="4"/>
        <v>40094</v>
      </c>
      <c r="D60" s="51">
        <f t="shared" si="7"/>
        <v>9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327542</v>
      </c>
      <c r="C61" s="51">
        <f t="shared" si="4"/>
        <v>320629</v>
      </c>
      <c r="D61" s="51">
        <f t="shared" si="7"/>
        <v>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1682</v>
      </c>
      <c r="C62" s="51">
        <f t="shared" si="4"/>
        <v>4741</v>
      </c>
      <c r="D62" s="51">
        <f t="shared" si="7"/>
        <v>13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134261</v>
      </c>
      <c r="C63" s="51">
        <f t="shared" si="4"/>
        <v>105846</v>
      </c>
      <c r="D63" s="51">
        <f t="shared" si="7"/>
        <v>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513980</v>
      </c>
      <c r="C64" s="51">
        <f t="shared" si="4"/>
        <v>511297</v>
      </c>
      <c r="D64" s="51">
        <f t="shared" si="7"/>
        <v>2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318693</v>
      </c>
      <c r="C65" s="51">
        <f t="shared" si="4"/>
        <v>300307</v>
      </c>
      <c r="D65" s="51">
        <f t="shared" si="7"/>
        <v>4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>
      <selection activeCell="D38" sqref="D38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129</v>
      </c>
      <c r="C7" s="10">
        <v>102</v>
      </c>
      <c r="D7" s="10">
        <v>778</v>
      </c>
      <c r="E7" s="10">
        <v>756</v>
      </c>
      <c r="F7" s="11">
        <f>((E7*100)/D7)-100</f>
        <v>-2.8277634961439588</v>
      </c>
      <c r="G7" s="1"/>
      <c r="H7" s="1"/>
      <c r="I7" s="1"/>
    </row>
    <row r="8" spans="1:12" x14ac:dyDescent="0.25">
      <c r="A8" s="12" t="s">
        <v>31</v>
      </c>
      <c r="B8" s="13">
        <v>97</v>
      </c>
      <c r="C8" s="13">
        <v>80</v>
      </c>
      <c r="D8" s="13">
        <v>620</v>
      </c>
      <c r="E8" s="13">
        <v>567</v>
      </c>
      <c r="F8" s="14">
        <f t="shared" ref="F8:F34" si="0">((E8*100)/D8)-100</f>
        <v>-8.5483870967741922</v>
      </c>
      <c r="G8" s="1"/>
      <c r="H8" s="1"/>
      <c r="I8" s="1"/>
    </row>
    <row r="9" spans="1:12" x14ac:dyDescent="0.25">
      <c r="A9" s="9" t="s">
        <v>164</v>
      </c>
      <c r="B9" s="10">
        <v>223</v>
      </c>
      <c r="C9" s="10">
        <v>279</v>
      </c>
      <c r="D9" s="10">
        <v>1079</v>
      </c>
      <c r="E9" s="10">
        <v>1433</v>
      </c>
      <c r="F9" s="11">
        <f t="shared" si="0"/>
        <v>32.808155699721965</v>
      </c>
      <c r="G9" s="1"/>
      <c r="H9" s="1"/>
      <c r="I9" s="1"/>
    </row>
    <row r="10" spans="1:12" x14ac:dyDescent="0.25">
      <c r="A10" s="12" t="s">
        <v>166</v>
      </c>
      <c r="B10" s="13">
        <v>60</v>
      </c>
      <c r="C10" s="13">
        <v>72</v>
      </c>
      <c r="D10" s="13">
        <v>551</v>
      </c>
      <c r="E10" s="13">
        <v>553</v>
      </c>
      <c r="F10" s="14">
        <f t="shared" si="0"/>
        <v>0.36297640653357632</v>
      </c>
      <c r="G10" s="1"/>
      <c r="H10" s="1"/>
      <c r="I10" s="1"/>
    </row>
    <row r="11" spans="1:12" x14ac:dyDescent="0.25">
      <c r="A11" s="9" t="s">
        <v>167</v>
      </c>
      <c r="B11" s="10">
        <v>3039</v>
      </c>
      <c r="C11" s="10">
        <v>2962</v>
      </c>
      <c r="D11" s="10">
        <v>19750</v>
      </c>
      <c r="E11" s="10">
        <v>18998</v>
      </c>
      <c r="F11" s="11">
        <f t="shared" si="0"/>
        <v>-3.8075949367088668</v>
      </c>
      <c r="G11" s="1"/>
      <c r="H11" s="1"/>
      <c r="I11" s="1"/>
    </row>
    <row r="12" spans="1:12" x14ac:dyDescent="0.25">
      <c r="A12" s="12" t="s">
        <v>168</v>
      </c>
      <c r="B12" s="13">
        <v>80</v>
      </c>
      <c r="C12" s="13">
        <v>103</v>
      </c>
      <c r="D12" s="13">
        <v>590</v>
      </c>
      <c r="E12" s="13">
        <v>737</v>
      </c>
      <c r="F12" s="14">
        <f t="shared" si="0"/>
        <v>24.915254237288138</v>
      </c>
      <c r="G12" s="1"/>
      <c r="H12" s="1"/>
      <c r="I12" s="1"/>
    </row>
    <row r="13" spans="1:12" x14ac:dyDescent="0.25">
      <c r="A13" s="9" t="s">
        <v>32</v>
      </c>
      <c r="B13" s="10">
        <v>5583</v>
      </c>
      <c r="C13" s="10">
        <v>5869</v>
      </c>
      <c r="D13" s="10">
        <v>28778</v>
      </c>
      <c r="E13" s="10">
        <v>30867</v>
      </c>
      <c r="F13" s="11">
        <f t="shared" si="0"/>
        <v>7.2590173048856741</v>
      </c>
      <c r="G13" s="1"/>
      <c r="H13" s="1"/>
      <c r="I13" s="1"/>
    </row>
    <row r="14" spans="1:12" x14ac:dyDescent="0.25">
      <c r="A14" s="12" t="s">
        <v>33</v>
      </c>
      <c r="B14" s="13">
        <v>792</v>
      </c>
      <c r="C14" s="13">
        <v>848</v>
      </c>
      <c r="D14" s="13">
        <v>5774</v>
      </c>
      <c r="E14" s="13">
        <v>5921</v>
      </c>
      <c r="F14" s="14">
        <f t="shared" si="0"/>
        <v>2.545895393141663</v>
      </c>
      <c r="G14" s="1"/>
      <c r="H14" s="1"/>
      <c r="I14" s="1"/>
    </row>
    <row r="15" spans="1:12" x14ac:dyDescent="0.25">
      <c r="A15" s="9" t="s">
        <v>34</v>
      </c>
      <c r="B15" s="10">
        <v>229</v>
      </c>
      <c r="C15" s="10">
        <v>252</v>
      </c>
      <c r="D15" s="10">
        <v>1827</v>
      </c>
      <c r="E15" s="10">
        <v>1893</v>
      </c>
      <c r="F15" s="11">
        <f t="shared" si="0"/>
        <v>3.6124794745484365</v>
      </c>
      <c r="G15" s="1"/>
      <c r="H15" s="1"/>
      <c r="I15" s="1"/>
    </row>
    <row r="16" spans="1:12" x14ac:dyDescent="0.25">
      <c r="A16" s="12" t="s">
        <v>35</v>
      </c>
      <c r="B16" s="13">
        <v>177</v>
      </c>
      <c r="C16" s="13">
        <v>198</v>
      </c>
      <c r="D16" s="13">
        <v>1267</v>
      </c>
      <c r="E16" s="13">
        <v>1390</v>
      </c>
      <c r="F16" s="14">
        <f t="shared" si="0"/>
        <v>9.7079715864246197</v>
      </c>
      <c r="G16" s="1"/>
      <c r="H16" s="1"/>
      <c r="I16" s="1"/>
    </row>
    <row r="17" spans="1:9" x14ac:dyDescent="0.25">
      <c r="A17" s="9" t="s">
        <v>169</v>
      </c>
      <c r="B17" s="10">
        <v>147</v>
      </c>
      <c r="C17" s="10">
        <v>150</v>
      </c>
      <c r="D17" s="10">
        <v>1098</v>
      </c>
      <c r="E17" s="10">
        <v>1137</v>
      </c>
      <c r="F17" s="11">
        <f t="shared" si="0"/>
        <v>3.5519125683060082</v>
      </c>
      <c r="G17" s="1"/>
      <c r="H17" s="1"/>
      <c r="I17" s="1"/>
    </row>
    <row r="18" spans="1:9" x14ac:dyDescent="0.25">
      <c r="A18" s="12" t="s">
        <v>36</v>
      </c>
      <c r="B18" s="13">
        <v>927</v>
      </c>
      <c r="C18" s="13">
        <v>955</v>
      </c>
      <c r="D18" s="13">
        <v>7070</v>
      </c>
      <c r="E18" s="13">
        <v>7063</v>
      </c>
      <c r="F18" s="14">
        <f t="shared" si="0"/>
        <v>-9.9009900990097321E-2</v>
      </c>
      <c r="G18" s="1"/>
      <c r="H18" s="1"/>
      <c r="I18" s="1"/>
    </row>
    <row r="19" spans="1:9" x14ac:dyDescent="0.25">
      <c r="A19" s="9" t="s">
        <v>37</v>
      </c>
      <c r="B19" s="10">
        <v>81</v>
      </c>
      <c r="C19" s="10">
        <v>104</v>
      </c>
      <c r="D19" s="10">
        <v>692</v>
      </c>
      <c r="E19" s="10">
        <v>745</v>
      </c>
      <c r="F19" s="11">
        <f t="shared" si="0"/>
        <v>7.6589595375722581</v>
      </c>
      <c r="G19" s="1"/>
      <c r="H19" s="1"/>
      <c r="I19" s="1"/>
    </row>
    <row r="20" spans="1:9" x14ac:dyDescent="0.25">
      <c r="A20" s="12" t="s">
        <v>170</v>
      </c>
      <c r="B20" s="13">
        <v>98</v>
      </c>
      <c r="C20" s="13">
        <v>116</v>
      </c>
      <c r="D20" s="13">
        <v>791</v>
      </c>
      <c r="E20" s="13">
        <v>847</v>
      </c>
      <c r="F20" s="14">
        <f t="shared" si="0"/>
        <v>7.0796460176991189</v>
      </c>
      <c r="G20" s="1"/>
      <c r="H20" s="1"/>
      <c r="I20" s="1"/>
    </row>
    <row r="21" spans="1:9" x14ac:dyDescent="0.25">
      <c r="A21" s="9" t="s">
        <v>38</v>
      </c>
      <c r="B21" s="10">
        <v>175</v>
      </c>
      <c r="C21" s="10">
        <v>208</v>
      </c>
      <c r="D21" s="10">
        <v>1376</v>
      </c>
      <c r="E21" s="10">
        <v>1528</v>
      </c>
      <c r="F21" s="11">
        <f t="shared" si="0"/>
        <v>11.04651162790698</v>
      </c>
      <c r="G21" s="1"/>
      <c r="H21" s="1"/>
      <c r="I21" s="1"/>
    </row>
    <row r="22" spans="1:9" x14ac:dyDescent="0.25">
      <c r="A22" s="12" t="s">
        <v>59</v>
      </c>
      <c r="B22" s="13">
        <v>947</v>
      </c>
      <c r="C22" s="13">
        <v>953</v>
      </c>
      <c r="D22" s="13">
        <v>7810</v>
      </c>
      <c r="E22" s="13">
        <v>7634</v>
      </c>
      <c r="F22" s="14">
        <f t="shared" si="0"/>
        <v>-2.2535211267605604</v>
      </c>
      <c r="G22" s="1"/>
      <c r="H22" s="1"/>
      <c r="I22" s="1"/>
    </row>
    <row r="23" spans="1:9" x14ac:dyDescent="0.25">
      <c r="A23" s="9" t="s">
        <v>171</v>
      </c>
      <c r="B23" s="10">
        <v>129</v>
      </c>
      <c r="C23" s="10">
        <v>127</v>
      </c>
      <c r="D23" s="10">
        <v>916</v>
      </c>
      <c r="E23" s="10">
        <v>1004</v>
      </c>
      <c r="F23" s="11">
        <f t="shared" si="0"/>
        <v>9.6069868995633243</v>
      </c>
      <c r="G23" s="1"/>
      <c r="H23" s="1"/>
      <c r="I23" s="1"/>
    </row>
    <row r="24" spans="1:9" x14ac:dyDescent="0.25">
      <c r="A24" s="12" t="s">
        <v>173</v>
      </c>
      <c r="B24" s="13">
        <v>51</v>
      </c>
      <c r="C24" s="13">
        <v>59</v>
      </c>
      <c r="D24" s="13">
        <v>357</v>
      </c>
      <c r="E24" s="13">
        <v>356</v>
      </c>
      <c r="F24" s="14">
        <f t="shared" si="0"/>
        <v>-0.28011204481792618</v>
      </c>
      <c r="G24" s="1"/>
      <c r="H24" s="1"/>
      <c r="I24" s="1"/>
    </row>
    <row r="25" spans="1:9" x14ac:dyDescent="0.25">
      <c r="A25" s="9" t="s">
        <v>39</v>
      </c>
      <c r="B25" s="10">
        <v>200</v>
      </c>
      <c r="C25" s="10">
        <v>174</v>
      </c>
      <c r="D25" s="10">
        <v>1051</v>
      </c>
      <c r="E25" s="10">
        <v>1291</v>
      </c>
      <c r="F25" s="11">
        <f t="shared" si="0"/>
        <v>22.835394862036154</v>
      </c>
      <c r="G25" s="1"/>
      <c r="H25" s="1"/>
      <c r="I25" s="1"/>
    </row>
    <row r="26" spans="1:9" x14ac:dyDescent="0.25">
      <c r="A26" s="12" t="s">
        <v>40</v>
      </c>
      <c r="B26" s="13">
        <v>141</v>
      </c>
      <c r="C26" s="13">
        <v>139</v>
      </c>
      <c r="D26" s="13">
        <v>828</v>
      </c>
      <c r="E26" s="13">
        <v>901</v>
      </c>
      <c r="F26" s="14">
        <f t="shared" si="0"/>
        <v>8.8164251207729478</v>
      </c>
      <c r="G26" s="1"/>
      <c r="H26" s="1"/>
      <c r="I26" s="1"/>
    </row>
    <row r="27" spans="1:9" x14ac:dyDescent="0.25">
      <c r="A27" s="9" t="s">
        <v>41</v>
      </c>
      <c r="B27" s="10">
        <v>72</v>
      </c>
      <c r="C27" s="10">
        <v>66</v>
      </c>
      <c r="D27" s="10">
        <v>674</v>
      </c>
      <c r="E27" s="10">
        <v>549</v>
      </c>
      <c r="F27" s="11">
        <f t="shared" si="0"/>
        <v>-18.545994065281903</v>
      </c>
      <c r="G27" s="1"/>
      <c r="H27" s="1"/>
      <c r="I27" s="1"/>
    </row>
    <row r="28" spans="1:9" x14ac:dyDescent="0.25">
      <c r="A28" s="12" t="s">
        <v>42</v>
      </c>
      <c r="B28" s="13">
        <v>1100</v>
      </c>
      <c r="C28" s="13">
        <v>1108</v>
      </c>
      <c r="D28" s="13">
        <v>8247</v>
      </c>
      <c r="E28" s="13">
        <v>8427</v>
      </c>
      <c r="F28" s="14">
        <f t="shared" si="0"/>
        <v>2.1826118588577685</v>
      </c>
      <c r="G28" s="1"/>
      <c r="H28" s="1"/>
      <c r="I28" s="1"/>
    </row>
    <row r="29" spans="1:9" x14ac:dyDescent="0.25">
      <c r="A29" s="9" t="s">
        <v>43</v>
      </c>
      <c r="B29" s="10">
        <v>105</v>
      </c>
      <c r="C29" s="10">
        <v>136</v>
      </c>
      <c r="D29" s="10">
        <v>899</v>
      </c>
      <c r="E29" s="10">
        <v>1010</v>
      </c>
      <c r="F29" s="11">
        <f t="shared" si="0"/>
        <v>12.347052280311459</v>
      </c>
      <c r="G29" s="1"/>
      <c r="H29" s="1"/>
      <c r="I29" s="1"/>
    </row>
    <row r="30" spans="1:9" x14ac:dyDescent="0.25">
      <c r="A30" s="12" t="s">
        <v>44</v>
      </c>
      <c r="B30" s="13">
        <v>99</v>
      </c>
      <c r="C30" s="13">
        <v>88</v>
      </c>
      <c r="D30" s="13">
        <v>730</v>
      </c>
      <c r="E30" s="13">
        <v>638</v>
      </c>
      <c r="F30" s="14">
        <f t="shared" si="0"/>
        <v>-12.602739726027394</v>
      </c>
      <c r="G30" s="1"/>
      <c r="H30" s="1"/>
      <c r="I30" s="1"/>
    </row>
    <row r="31" spans="1:9" x14ac:dyDescent="0.25">
      <c r="A31" s="9" t="s">
        <v>45</v>
      </c>
      <c r="B31" s="10">
        <v>224</v>
      </c>
      <c r="C31" s="10">
        <v>211</v>
      </c>
      <c r="D31" s="10">
        <v>1695</v>
      </c>
      <c r="E31" s="10">
        <v>1757</v>
      </c>
      <c r="F31" s="11">
        <f t="shared" si="0"/>
        <v>3.6578171091445455</v>
      </c>
      <c r="G31" s="1"/>
      <c r="H31" s="1"/>
      <c r="I31" s="1"/>
    </row>
    <row r="32" spans="1:9" x14ac:dyDescent="0.25">
      <c r="A32" s="12" t="s">
        <v>46</v>
      </c>
      <c r="B32" s="13">
        <v>622</v>
      </c>
      <c r="C32" s="13">
        <v>670</v>
      </c>
      <c r="D32" s="13">
        <v>5123</v>
      </c>
      <c r="E32" s="13">
        <v>5087</v>
      </c>
      <c r="F32" s="14">
        <f t="shared" si="0"/>
        <v>-0.70271325395276563</v>
      </c>
      <c r="G32" s="1"/>
      <c r="H32" s="1"/>
      <c r="I32" s="1"/>
    </row>
    <row r="33" spans="1:9" x14ac:dyDescent="0.25">
      <c r="A33" s="9" t="s">
        <v>47</v>
      </c>
      <c r="B33" s="10">
        <v>110</v>
      </c>
      <c r="C33" s="10">
        <v>143</v>
      </c>
      <c r="D33" s="10">
        <v>1030</v>
      </c>
      <c r="E33" s="10">
        <v>1084</v>
      </c>
      <c r="F33" s="11">
        <f t="shared" si="0"/>
        <v>5.2427184466019412</v>
      </c>
      <c r="G33" s="1"/>
      <c r="H33" s="1"/>
      <c r="I33" s="1"/>
    </row>
    <row r="34" spans="1:9" x14ac:dyDescent="0.25">
      <c r="A34" s="12" t="s">
        <v>172</v>
      </c>
      <c r="B34" s="13">
        <v>27</v>
      </c>
      <c r="C34" s="13">
        <v>30</v>
      </c>
      <c r="D34" s="13">
        <v>204</v>
      </c>
      <c r="E34" s="13">
        <v>207</v>
      </c>
      <c r="F34" s="14">
        <f t="shared" si="0"/>
        <v>1.470588235294116</v>
      </c>
      <c r="G34" s="1"/>
      <c r="H34" s="1"/>
      <c r="I34" s="1"/>
    </row>
    <row r="35" spans="1:9" x14ac:dyDescent="0.25">
      <c r="A35" s="15" t="s">
        <v>48</v>
      </c>
      <c r="B35" s="16">
        <f>SUM(B7:B34)</f>
        <v>15664</v>
      </c>
      <c r="C35" s="16">
        <f t="shared" ref="C35:E35" si="1">SUM(C7:C34)</f>
        <v>16202</v>
      </c>
      <c r="D35" s="16">
        <f t="shared" si="1"/>
        <v>101605</v>
      </c>
      <c r="E35" s="16">
        <f t="shared" si="1"/>
        <v>104380</v>
      </c>
      <c r="F35" s="17">
        <f t="shared" ref="F35" si="2">((E35*100)/D35)-100</f>
        <v>2.7311648048816437</v>
      </c>
      <c r="G35" s="1"/>
      <c r="H35" s="1"/>
      <c r="I35" s="1"/>
    </row>
    <row r="36" spans="1:9" x14ac:dyDescent="0.25">
      <c r="A36" s="73" t="s">
        <v>129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756</v>
      </c>
      <c r="C39" s="51">
        <f t="shared" si="4"/>
        <v>778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BALEARES</v>
      </c>
      <c r="F39" s="50">
        <f>LOOKUP(E39,$A$39:$A$66,$B$39:$B$66)</f>
        <v>30867</v>
      </c>
      <c r="G39" s="50">
        <f>LOOKUP(E39,$A$39:$A$66,$C$39:$C$66)</f>
        <v>28778</v>
      </c>
    </row>
    <row r="40" spans="1:9" x14ac:dyDescent="0.25">
      <c r="A40" s="50" t="str">
        <f t="shared" si="5"/>
        <v>ALICANTE</v>
      </c>
      <c r="B40" s="51">
        <f t="shared" si="3"/>
        <v>567</v>
      </c>
      <c r="C40" s="51">
        <f t="shared" si="4"/>
        <v>620</v>
      </c>
      <c r="D40" s="51">
        <f t="shared" ref="D40:D66" si="7">_xlfn.RANK.EQ(B40,$B$39:$B$66)+COUNTIF($B$39:$B$66,B40)-1</f>
        <v>24</v>
      </c>
      <c r="E40" s="50" t="str">
        <f t="shared" si="6"/>
        <v>BAHÍA DE ALGECIRAS</v>
      </c>
      <c r="F40" s="50">
        <f t="shared" ref="F40:F55" si="8">LOOKUP(E40,$A$39:$A$66,$B$39:$B$66)</f>
        <v>18998</v>
      </c>
      <c r="G40" s="50">
        <f t="shared" ref="G40:G66" si="9">LOOKUP(E40,$A$39:$A$66,$C$39:$C$66)</f>
        <v>19750</v>
      </c>
    </row>
    <row r="41" spans="1:9" x14ac:dyDescent="0.25">
      <c r="A41" s="50" t="str">
        <f t="shared" si="5"/>
        <v>ALMERÍA</v>
      </c>
      <c r="B41" s="51">
        <f t="shared" si="3"/>
        <v>1433</v>
      </c>
      <c r="C41" s="51">
        <f t="shared" si="4"/>
        <v>1079</v>
      </c>
      <c r="D41" s="51">
        <f t="shared" si="7"/>
        <v>11</v>
      </c>
      <c r="E41" s="50" t="str">
        <f t="shared" si="6"/>
        <v>SANTA CRUZ DE TENERIFE</v>
      </c>
      <c r="F41" s="50">
        <f t="shared" si="8"/>
        <v>8427</v>
      </c>
      <c r="G41" s="50">
        <f t="shared" si="9"/>
        <v>8247</v>
      </c>
    </row>
    <row r="42" spans="1:9" x14ac:dyDescent="0.25">
      <c r="A42" s="50" t="str">
        <f t="shared" si="5"/>
        <v>AVILÉS</v>
      </c>
      <c r="B42" s="51">
        <f t="shared" si="3"/>
        <v>553</v>
      </c>
      <c r="C42" s="51">
        <f t="shared" si="4"/>
        <v>551</v>
      </c>
      <c r="D42" s="51">
        <f t="shared" si="7"/>
        <v>25</v>
      </c>
      <c r="E42" s="50" t="str">
        <f t="shared" si="6"/>
        <v>LAS PALMAS</v>
      </c>
      <c r="F42" s="50">
        <f t="shared" si="8"/>
        <v>7634</v>
      </c>
      <c r="G42" s="50">
        <f t="shared" si="9"/>
        <v>7810</v>
      </c>
    </row>
    <row r="43" spans="1:9" x14ac:dyDescent="0.25">
      <c r="A43" s="50" t="str">
        <f t="shared" si="5"/>
        <v>BAHÍA DE ALGECIRAS</v>
      </c>
      <c r="B43" s="51">
        <f t="shared" si="3"/>
        <v>18998</v>
      </c>
      <c r="C43" s="51">
        <f t="shared" si="4"/>
        <v>19750</v>
      </c>
      <c r="D43" s="51">
        <f t="shared" si="7"/>
        <v>2</v>
      </c>
      <c r="E43" s="50" t="str">
        <f t="shared" si="6"/>
        <v>CEUTA</v>
      </c>
      <c r="F43" s="50">
        <f t="shared" si="8"/>
        <v>7063</v>
      </c>
      <c r="G43" s="50">
        <f t="shared" si="9"/>
        <v>7070</v>
      </c>
    </row>
    <row r="44" spans="1:9" x14ac:dyDescent="0.25">
      <c r="A44" s="50" t="str">
        <f t="shared" si="5"/>
        <v>BAHÍA DE CÁDIZ</v>
      </c>
      <c r="B44" s="51">
        <f t="shared" si="3"/>
        <v>737</v>
      </c>
      <c r="C44" s="51">
        <f t="shared" si="4"/>
        <v>590</v>
      </c>
      <c r="D44" s="51">
        <f t="shared" si="7"/>
        <v>22</v>
      </c>
      <c r="E44" s="50" t="str">
        <f t="shared" si="6"/>
        <v>BARCELONA</v>
      </c>
      <c r="F44" s="50">
        <f t="shared" si="8"/>
        <v>5921</v>
      </c>
      <c r="G44" s="50">
        <f t="shared" si="9"/>
        <v>5774</v>
      </c>
    </row>
    <row r="45" spans="1:9" x14ac:dyDescent="0.25">
      <c r="A45" s="50" t="str">
        <f t="shared" si="5"/>
        <v>BALEARES</v>
      </c>
      <c r="B45" s="51">
        <f t="shared" si="3"/>
        <v>30867</v>
      </c>
      <c r="C45" s="51">
        <f t="shared" si="4"/>
        <v>28778</v>
      </c>
      <c r="D45" s="51">
        <f t="shared" si="7"/>
        <v>1</v>
      </c>
      <c r="E45" s="50" t="str">
        <f t="shared" si="6"/>
        <v>VALENCIA</v>
      </c>
      <c r="F45" s="50">
        <f t="shared" si="8"/>
        <v>5087</v>
      </c>
      <c r="G45" s="50">
        <f t="shared" si="9"/>
        <v>5123</v>
      </c>
    </row>
    <row r="46" spans="1:9" x14ac:dyDescent="0.25">
      <c r="A46" s="50" t="str">
        <f t="shared" si="5"/>
        <v>BARCELONA</v>
      </c>
      <c r="B46" s="51">
        <f t="shared" si="3"/>
        <v>5921</v>
      </c>
      <c r="C46" s="51">
        <f t="shared" si="4"/>
        <v>5774</v>
      </c>
      <c r="D46" s="51">
        <f t="shared" si="7"/>
        <v>6</v>
      </c>
      <c r="E46" s="50" t="str">
        <f t="shared" si="6"/>
        <v>BILBAO</v>
      </c>
      <c r="F46" s="50">
        <f t="shared" si="8"/>
        <v>1893</v>
      </c>
      <c r="G46" s="50">
        <f t="shared" si="9"/>
        <v>1827</v>
      </c>
    </row>
    <row r="47" spans="1:9" x14ac:dyDescent="0.25">
      <c r="A47" s="50" t="str">
        <f t="shared" si="5"/>
        <v>BILBAO</v>
      </c>
      <c r="B47" s="51">
        <f t="shared" si="3"/>
        <v>1893</v>
      </c>
      <c r="C47" s="51">
        <f t="shared" si="4"/>
        <v>1827</v>
      </c>
      <c r="D47" s="51">
        <f t="shared" si="7"/>
        <v>8</v>
      </c>
      <c r="E47" s="50" t="str">
        <f t="shared" si="6"/>
        <v>TARRAGONA</v>
      </c>
      <c r="F47" s="50">
        <f t="shared" si="8"/>
        <v>1757</v>
      </c>
      <c r="G47" s="50">
        <f t="shared" si="9"/>
        <v>1695</v>
      </c>
    </row>
    <row r="48" spans="1:9" x14ac:dyDescent="0.25">
      <c r="A48" s="50" t="str">
        <f t="shared" si="5"/>
        <v>CARTAGENA</v>
      </c>
      <c r="B48" s="51">
        <f t="shared" si="3"/>
        <v>1390</v>
      </c>
      <c r="C48" s="51">
        <f t="shared" si="4"/>
        <v>1267</v>
      </c>
      <c r="D48" s="51">
        <f t="shared" si="7"/>
        <v>12</v>
      </c>
      <c r="E48" s="50" t="str">
        <f t="shared" si="6"/>
        <v>HUELVA</v>
      </c>
      <c r="F48" s="50">
        <f t="shared" si="8"/>
        <v>1528</v>
      </c>
      <c r="G48" s="50">
        <f t="shared" si="9"/>
        <v>1376</v>
      </c>
    </row>
    <row r="49" spans="1:7" x14ac:dyDescent="0.25">
      <c r="A49" s="50" t="str">
        <f t="shared" si="5"/>
        <v>CASTELLÓN</v>
      </c>
      <c r="B49" s="51">
        <f t="shared" si="3"/>
        <v>1137</v>
      </c>
      <c r="C49" s="51">
        <f t="shared" si="4"/>
        <v>1098</v>
      </c>
      <c r="D49" s="51">
        <f t="shared" si="7"/>
        <v>14</v>
      </c>
      <c r="E49" s="50" t="str">
        <f t="shared" si="6"/>
        <v>ALMERÍA</v>
      </c>
      <c r="F49" s="50">
        <f t="shared" si="8"/>
        <v>1433</v>
      </c>
      <c r="G49" s="50">
        <f t="shared" si="9"/>
        <v>1079</v>
      </c>
    </row>
    <row r="50" spans="1:7" x14ac:dyDescent="0.25">
      <c r="A50" s="50" t="str">
        <f t="shared" si="5"/>
        <v>CEUTA</v>
      </c>
      <c r="B50" s="51">
        <f t="shared" si="3"/>
        <v>7063</v>
      </c>
      <c r="C50" s="51">
        <f t="shared" si="4"/>
        <v>7070</v>
      </c>
      <c r="D50" s="51">
        <f t="shared" si="7"/>
        <v>5</v>
      </c>
      <c r="E50" s="50" t="str">
        <f t="shared" si="6"/>
        <v>CARTAGENA</v>
      </c>
      <c r="F50" s="50">
        <f t="shared" si="8"/>
        <v>1390</v>
      </c>
      <c r="G50" s="50">
        <f t="shared" si="9"/>
        <v>1267</v>
      </c>
    </row>
    <row r="51" spans="1:7" x14ac:dyDescent="0.25">
      <c r="A51" s="50" t="str">
        <f t="shared" si="5"/>
        <v>FERROL-SAN CIBRAO</v>
      </c>
      <c r="B51" s="51">
        <f t="shared" si="3"/>
        <v>745</v>
      </c>
      <c r="C51" s="51">
        <f t="shared" si="4"/>
        <v>692</v>
      </c>
      <c r="D51" s="51">
        <f t="shared" si="7"/>
        <v>21</v>
      </c>
      <c r="E51" s="50" t="str">
        <f t="shared" si="6"/>
        <v>MELILLA</v>
      </c>
      <c r="F51" s="50">
        <f t="shared" si="8"/>
        <v>1291</v>
      </c>
      <c r="G51" s="50">
        <f t="shared" si="9"/>
        <v>1051</v>
      </c>
    </row>
    <row r="52" spans="1:7" x14ac:dyDescent="0.25">
      <c r="A52" s="50" t="str">
        <f t="shared" si="5"/>
        <v>GIJÓN</v>
      </c>
      <c r="B52" s="51">
        <f t="shared" si="3"/>
        <v>847</v>
      </c>
      <c r="C52" s="51">
        <f t="shared" si="4"/>
        <v>791</v>
      </c>
      <c r="D52" s="51">
        <f t="shared" si="7"/>
        <v>19</v>
      </c>
      <c r="E52" s="50" t="str">
        <f t="shared" si="6"/>
        <v>CASTELLÓN</v>
      </c>
      <c r="F52" s="50">
        <f t="shared" si="8"/>
        <v>1137</v>
      </c>
      <c r="G52" s="50">
        <f t="shared" si="9"/>
        <v>1098</v>
      </c>
    </row>
    <row r="53" spans="1:7" x14ac:dyDescent="0.25">
      <c r="A53" s="50" t="str">
        <f t="shared" si="5"/>
        <v>HUELVA</v>
      </c>
      <c r="B53" s="51">
        <f t="shared" si="3"/>
        <v>1528</v>
      </c>
      <c r="C53" s="51">
        <f t="shared" si="4"/>
        <v>1376</v>
      </c>
      <c r="D53" s="51">
        <f t="shared" si="7"/>
        <v>10</v>
      </c>
      <c r="E53" s="50" t="str">
        <f t="shared" si="6"/>
        <v>VIGO</v>
      </c>
      <c r="F53" s="50">
        <f t="shared" si="8"/>
        <v>1084</v>
      </c>
      <c r="G53" s="50">
        <f t="shared" si="9"/>
        <v>1030</v>
      </c>
    </row>
    <row r="54" spans="1:7" x14ac:dyDescent="0.25">
      <c r="A54" s="50" t="str">
        <f t="shared" si="5"/>
        <v>LAS PALMAS</v>
      </c>
      <c r="B54" s="51">
        <f t="shared" si="3"/>
        <v>7634</v>
      </c>
      <c r="C54" s="51">
        <f t="shared" si="4"/>
        <v>7810</v>
      </c>
      <c r="D54" s="51">
        <f t="shared" si="7"/>
        <v>4</v>
      </c>
      <c r="E54" s="50" t="str">
        <f t="shared" si="6"/>
        <v>SANTANDER</v>
      </c>
      <c r="F54" s="50">
        <f t="shared" si="8"/>
        <v>1010</v>
      </c>
      <c r="G54" s="50">
        <f t="shared" si="9"/>
        <v>899</v>
      </c>
    </row>
    <row r="55" spans="1:7" x14ac:dyDescent="0.25">
      <c r="A55" s="50" t="str">
        <f t="shared" si="5"/>
        <v>MÁLAGA</v>
      </c>
      <c r="B55" s="51">
        <f t="shared" si="3"/>
        <v>1004</v>
      </c>
      <c r="C55" s="51">
        <f t="shared" si="4"/>
        <v>916</v>
      </c>
      <c r="D55" s="51">
        <f t="shared" si="7"/>
        <v>17</v>
      </c>
      <c r="E55" s="50" t="str">
        <f t="shared" si="6"/>
        <v>MÁLAGA</v>
      </c>
      <c r="F55" s="50">
        <f t="shared" si="8"/>
        <v>1004</v>
      </c>
      <c r="G55" s="50">
        <f t="shared" si="9"/>
        <v>916</v>
      </c>
    </row>
    <row r="56" spans="1:7" x14ac:dyDescent="0.25">
      <c r="A56" s="50" t="str">
        <f t="shared" si="5"/>
        <v>MARÍN Y RÍA DE PONTEVEDRA</v>
      </c>
      <c r="B56" s="51">
        <f t="shared" si="3"/>
        <v>356</v>
      </c>
      <c r="C56" s="51">
        <f t="shared" si="4"/>
        <v>357</v>
      </c>
      <c r="D56" s="51">
        <f t="shared" si="7"/>
        <v>27</v>
      </c>
      <c r="E56" s="50" t="str">
        <f t="shared" si="6"/>
        <v>MOTRIL</v>
      </c>
      <c r="F56" s="50">
        <f t="shared" ref="F56:F66" si="10">LOOKUP(E56,$A$39:$A$66,$B$39:$B$66)</f>
        <v>901</v>
      </c>
      <c r="G56" s="50">
        <f t="shared" si="9"/>
        <v>828</v>
      </c>
    </row>
    <row r="57" spans="1:7" x14ac:dyDescent="0.25">
      <c r="A57" s="50" t="str">
        <f t="shared" si="5"/>
        <v>MELILLA</v>
      </c>
      <c r="B57" s="51">
        <f t="shared" si="3"/>
        <v>1291</v>
      </c>
      <c r="C57" s="51">
        <f t="shared" si="4"/>
        <v>1051</v>
      </c>
      <c r="D57" s="51">
        <f t="shared" si="7"/>
        <v>13</v>
      </c>
      <c r="E57" s="50" t="str">
        <f t="shared" si="6"/>
        <v>GIJÓN</v>
      </c>
      <c r="F57" s="50">
        <f t="shared" si="10"/>
        <v>847</v>
      </c>
      <c r="G57" s="50">
        <f t="shared" si="9"/>
        <v>791</v>
      </c>
    </row>
    <row r="58" spans="1:7" x14ac:dyDescent="0.25">
      <c r="A58" s="50" t="str">
        <f t="shared" si="5"/>
        <v>MOTRIL</v>
      </c>
      <c r="B58" s="51">
        <f t="shared" si="3"/>
        <v>901</v>
      </c>
      <c r="C58" s="51">
        <f t="shared" si="4"/>
        <v>828</v>
      </c>
      <c r="D58" s="51">
        <f t="shared" si="7"/>
        <v>18</v>
      </c>
      <c r="E58" s="50" t="str">
        <f t="shared" si="6"/>
        <v>A CORUÑA</v>
      </c>
      <c r="F58" s="50">
        <f t="shared" si="10"/>
        <v>756</v>
      </c>
      <c r="G58" s="50">
        <f t="shared" si="9"/>
        <v>778</v>
      </c>
    </row>
    <row r="59" spans="1:7" x14ac:dyDescent="0.25">
      <c r="A59" s="50" t="str">
        <f t="shared" si="5"/>
        <v>PASAIA</v>
      </c>
      <c r="B59" s="51">
        <f t="shared" si="3"/>
        <v>549</v>
      </c>
      <c r="C59" s="51">
        <f t="shared" si="4"/>
        <v>674</v>
      </c>
      <c r="D59" s="51">
        <f t="shared" si="7"/>
        <v>26</v>
      </c>
      <c r="E59" s="50" t="str">
        <f t="shared" si="6"/>
        <v>FERROL-SAN CIBRAO</v>
      </c>
      <c r="F59" s="50">
        <f t="shared" si="10"/>
        <v>745</v>
      </c>
      <c r="G59" s="50">
        <f t="shared" si="9"/>
        <v>692</v>
      </c>
    </row>
    <row r="60" spans="1:7" x14ac:dyDescent="0.25">
      <c r="A60" s="50" t="str">
        <f t="shared" si="5"/>
        <v>SANTA CRUZ DE TENERIFE</v>
      </c>
      <c r="B60" s="51">
        <f t="shared" si="3"/>
        <v>8427</v>
      </c>
      <c r="C60" s="51">
        <f t="shared" si="4"/>
        <v>8247</v>
      </c>
      <c r="D60" s="51">
        <f t="shared" si="7"/>
        <v>3</v>
      </c>
      <c r="E60" s="50" t="str">
        <f t="shared" si="6"/>
        <v>BAHÍA DE CÁDIZ</v>
      </c>
      <c r="F60" s="50">
        <f t="shared" si="10"/>
        <v>737</v>
      </c>
      <c r="G60" s="50">
        <f t="shared" si="9"/>
        <v>590</v>
      </c>
    </row>
    <row r="61" spans="1:7" x14ac:dyDescent="0.25">
      <c r="A61" s="50" t="str">
        <f t="shared" si="5"/>
        <v>SANTANDER</v>
      </c>
      <c r="B61" s="51">
        <f t="shared" si="3"/>
        <v>1010</v>
      </c>
      <c r="C61" s="51">
        <f t="shared" si="4"/>
        <v>899</v>
      </c>
      <c r="D61" s="51">
        <f t="shared" si="7"/>
        <v>16</v>
      </c>
      <c r="E61" s="50" t="str">
        <f t="shared" si="6"/>
        <v>SEVILLA</v>
      </c>
      <c r="F61" s="50">
        <f t="shared" si="10"/>
        <v>638</v>
      </c>
      <c r="G61" s="50">
        <f t="shared" si="9"/>
        <v>730</v>
      </c>
    </row>
    <row r="62" spans="1:7" x14ac:dyDescent="0.25">
      <c r="A62" s="50" t="str">
        <f t="shared" si="5"/>
        <v>SEVILLA</v>
      </c>
      <c r="B62" s="51">
        <f t="shared" si="3"/>
        <v>638</v>
      </c>
      <c r="C62" s="51">
        <f t="shared" si="4"/>
        <v>730</v>
      </c>
      <c r="D62" s="51">
        <f t="shared" si="7"/>
        <v>23</v>
      </c>
      <c r="E62" s="50" t="str">
        <f t="shared" si="6"/>
        <v>ALICANTE</v>
      </c>
      <c r="F62" s="50">
        <f t="shared" si="10"/>
        <v>567</v>
      </c>
      <c r="G62" s="50">
        <f t="shared" si="9"/>
        <v>620</v>
      </c>
    </row>
    <row r="63" spans="1:7" x14ac:dyDescent="0.25">
      <c r="A63" s="50" t="str">
        <f t="shared" si="5"/>
        <v>TARRAGONA</v>
      </c>
      <c r="B63" s="51">
        <f t="shared" si="3"/>
        <v>1757</v>
      </c>
      <c r="C63" s="51">
        <f t="shared" si="4"/>
        <v>1695</v>
      </c>
      <c r="D63" s="51">
        <f t="shared" si="7"/>
        <v>9</v>
      </c>
      <c r="E63" s="50" t="str">
        <f t="shared" si="6"/>
        <v>AVILÉS</v>
      </c>
      <c r="F63" s="50">
        <f t="shared" si="10"/>
        <v>553</v>
      </c>
      <c r="G63" s="50">
        <f t="shared" si="9"/>
        <v>551</v>
      </c>
    </row>
    <row r="64" spans="1:7" x14ac:dyDescent="0.25">
      <c r="A64" s="50" t="str">
        <f t="shared" si="5"/>
        <v>VALENCIA</v>
      </c>
      <c r="B64" s="51">
        <f t="shared" si="3"/>
        <v>5087</v>
      </c>
      <c r="C64" s="51">
        <f t="shared" si="4"/>
        <v>5123</v>
      </c>
      <c r="D64" s="51">
        <f t="shared" si="7"/>
        <v>7</v>
      </c>
      <c r="E64" s="50" t="str">
        <f t="shared" si="6"/>
        <v>PASAIA</v>
      </c>
      <c r="F64" s="50">
        <f t="shared" si="10"/>
        <v>549</v>
      </c>
      <c r="G64" s="50">
        <f t="shared" si="9"/>
        <v>674</v>
      </c>
    </row>
    <row r="65" spans="1:7" x14ac:dyDescent="0.25">
      <c r="A65" s="50" t="str">
        <f t="shared" si="5"/>
        <v>VIGO</v>
      </c>
      <c r="B65" s="51">
        <f t="shared" si="3"/>
        <v>1084</v>
      </c>
      <c r="C65" s="51">
        <f t="shared" si="4"/>
        <v>1030</v>
      </c>
      <c r="D65" s="51">
        <f t="shared" si="7"/>
        <v>15</v>
      </c>
      <c r="E65" s="50" t="str">
        <f t="shared" si="6"/>
        <v>MARÍN Y RÍA DE PONTEVEDRA</v>
      </c>
      <c r="F65" s="50">
        <f t="shared" si="10"/>
        <v>356</v>
      </c>
      <c r="G65" s="50">
        <f t="shared" si="9"/>
        <v>357</v>
      </c>
    </row>
    <row r="66" spans="1:7" x14ac:dyDescent="0.25">
      <c r="A66" s="50" t="str">
        <f t="shared" si="5"/>
        <v>VILAGARCÍA</v>
      </c>
      <c r="B66" s="51">
        <f t="shared" si="3"/>
        <v>207</v>
      </c>
      <c r="C66" s="51">
        <f t="shared" si="4"/>
        <v>204</v>
      </c>
      <c r="D66" s="51">
        <f t="shared" si="7"/>
        <v>28</v>
      </c>
      <c r="E66" s="50" t="str">
        <f t="shared" si="6"/>
        <v>VILAGARCÍA</v>
      </c>
      <c r="F66" s="50">
        <f t="shared" si="10"/>
        <v>207</v>
      </c>
      <c r="G66" s="50">
        <f t="shared" si="9"/>
        <v>204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>
      <selection activeCell="D14" sqref="D1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1445617</v>
      </c>
      <c r="C7" s="10">
        <v>1633221</v>
      </c>
      <c r="D7" s="10">
        <v>11580820</v>
      </c>
      <c r="E7" s="10">
        <v>12874301</v>
      </c>
      <c r="F7" s="11">
        <f>((E7*100)/D7)-100</f>
        <v>11.169165913985367</v>
      </c>
      <c r="G7" s="1"/>
      <c r="H7" s="1"/>
      <c r="I7" s="1"/>
    </row>
    <row r="8" spans="1:12" x14ac:dyDescent="0.25">
      <c r="A8" s="12" t="s">
        <v>31</v>
      </c>
      <c r="B8" s="13">
        <v>1645933</v>
      </c>
      <c r="C8" s="13">
        <v>1112210</v>
      </c>
      <c r="D8" s="13">
        <v>8375349</v>
      </c>
      <c r="E8" s="13">
        <v>7835756</v>
      </c>
      <c r="F8" s="14">
        <f t="shared" ref="F8:F34" si="0">((E8*100)/D8)-100</f>
        <v>-6.4426330174420201</v>
      </c>
      <c r="G8" s="1"/>
      <c r="H8" s="1"/>
      <c r="I8" s="1"/>
    </row>
    <row r="9" spans="1:12" x14ac:dyDescent="0.25">
      <c r="A9" s="9" t="s">
        <v>164</v>
      </c>
      <c r="B9" s="10">
        <v>3366655</v>
      </c>
      <c r="C9" s="10">
        <v>4427513</v>
      </c>
      <c r="D9" s="10">
        <v>18709431</v>
      </c>
      <c r="E9" s="10">
        <v>22884034</v>
      </c>
      <c r="F9" s="11">
        <f t="shared" si="0"/>
        <v>22.312827151183811</v>
      </c>
      <c r="G9" s="1"/>
      <c r="H9" s="1"/>
      <c r="I9" s="1"/>
    </row>
    <row r="10" spans="1:12" x14ac:dyDescent="0.25">
      <c r="A10" s="12" t="s">
        <v>166</v>
      </c>
      <c r="B10" s="13">
        <v>479629</v>
      </c>
      <c r="C10" s="13">
        <v>405719</v>
      </c>
      <c r="D10" s="13">
        <v>3880431</v>
      </c>
      <c r="E10" s="13">
        <v>3783739</v>
      </c>
      <c r="F10" s="14">
        <f t="shared" si="0"/>
        <v>-2.4917850620201705</v>
      </c>
      <c r="G10" s="1"/>
      <c r="H10" s="1"/>
      <c r="I10" s="1"/>
    </row>
    <row r="11" spans="1:12" x14ac:dyDescent="0.25">
      <c r="A11" s="9" t="s">
        <v>167</v>
      </c>
      <c r="B11" s="10">
        <v>45659087</v>
      </c>
      <c r="C11" s="10">
        <v>37537421</v>
      </c>
      <c r="D11" s="10">
        <v>304200095</v>
      </c>
      <c r="E11" s="10">
        <v>272521503</v>
      </c>
      <c r="F11" s="11">
        <f t="shared" si="0"/>
        <v>-10.413735077893378</v>
      </c>
      <c r="G11" s="1"/>
      <c r="H11" s="1"/>
      <c r="I11" s="1"/>
    </row>
    <row r="12" spans="1:12" x14ac:dyDescent="0.25">
      <c r="A12" s="12" t="s">
        <v>168</v>
      </c>
      <c r="B12" s="13">
        <v>2219392</v>
      </c>
      <c r="C12" s="13">
        <v>2488319</v>
      </c>
      <c r="D12" s="13">
        <v>14597052</v>
      </c>
      <c r="E12" s="13">
        <v>15691818</v>
      </c>
      <c r="F12" s="14">
        <f t="shared" si="0"/>
        <v>7.4999116259913308</v>
      </c>
      <c r="G12" s="1"/>
      <c r="H12" s="1"/>
      <c r="I12" s="1"/>
    </row>
    <row r="13" spans="1:12" x14ac:dyDescent="0.25">
      <c r="A13" s="9" t="s">
        <v>32</v>
      </c>
      <c r="B13" s="10">
        <v>24298877</v>
      </c>
      <c r="C13" s="10">
        <v>26190424</v>
      </c>
      <c r="D13" s="10">
        <v>143615782</v>
      </c>
      <c r="E13" s="10">
        <v>151864149</v>
      </c>
      <c r="F13" s="11">
        <f t="shared" si="0"/>
        <v>5.7433569522324461</v>
      </c>
      <c r="G13" s="1"/>
      <c r="H13" s="1"/>
      <c r="I13" s="1"/>
    </row>
    <row r="14" spans="1:12" x14ac:dyDescent="0.25">
      <c r="A14" s="12" t="s">
        <v>33</v>
      </c>
      <c r="B14" s="13">
        <v>29061657</v>
      </c>
      <c r="C14" s="13">
        <v>31781079</v>
      </c>
      <c r="D14" s="13">
        <v>203866734</v>
      </c>
      <c r="E14" s="13">
        <v>212787802</v>
      </c>
      <c r="F14" s="14">
        <f t="shared" si="0"/>
        <v>4.3759311904216815</v>
      </c>
      <c r="G14" s="1"/>
      <c r="H14" s="1"/>
      <c r="I14" s="1"/>
    </row>
    <row r="15" spans="1:12" x14ac:dyDescent="0.25">
      <c r="A15" s="9" t="s">
        <v>34</v>
      </c>
      <c r="B15" s="10">
        <v>3880211</v>
      </c>
      <c r="C15" s="10">
        <v>4434598</v>
      </c>
      <c r="D15" s="10">
        <v>28899636</v>
      </c>
      <c r="E15" s="10">
        <v>31108732</v>
      </c>
      <c r="F15" s="11">
        <f t="shared" si="0"/>
        <v>7.6440270735589877</v>
      </c>
      <c r="G15" s="1"/>
      <c r="H15" s="1"/>
      <c r="I15" s="1"/>
    </row>
    <row r="16" spans="1:12" x14ac:dyDescent="0.25">
      <c r="A16" s="12" t="s">
        <v>35</v>
      </c>
      <c r="B16" s="13">
        <v>3507331</v>
      </c>
      <c r="C16" s="13">
        <v>4093806</v>
      </c>
      <c r="D16" s="13">
        <v>24455249</v>
      </c>
      <c r="E16" s="13">
        <v>27185975</v>
      </c>
      <c r="F16" s="14">
        <f t="shared" si="0"/>
        <v>11.16621629982177</v>
      </c>
      <c r="G16" s="1"/>
      <c r="H16" s="1"/>
      <c r="I16" s="1"/>
    </row>
    <row r="17" spans="1:9" x14ac:dyDescent="0.25">
      <c r="A17" s="9" t="s">
        <v>169</v>
      </c>
      <c r="B17" s="10">
        <v>2169814</v>
      </c>
      <c r="C17" s="10">
        <v>2194645</v>
      </c>
      <c r="D17" s="10">
        <v>15123874</v>
      </c>
      <c r="E17" s="10">
        <v>16501909</v>
      </c>
      <c r="F17" s="11">
        <f t="shared" si="0"/>
        <v>9.1116535353309587</v>
      </c>
      <c r="G17" s="1"/>
      <c r="H17" s="1"/>
      <c r="I17" s="1"/>
    </row>
    <row r="18" spans="1:9" x14ac:dyDescent="0.25">
      <c r="A18" s="12" t="s">
        <v>36</v>
      </c>
      <c r="B18" s="13">
        <v>5176206</v>
      </c>
      <c r="C18" s="13">
        <v>5389276</v>
      </c>
      <c r="D18" s="13">
        <v>40913505</v>
      </c>
      <c r="E18" s="13">
        <v>41103708</v>
      </c>
      <c r="F18" s="14">
        <f t="shared" si="0"/>
        <v>0.46489050498118445</v>
      </c>
      <c r="G18" s="1"/>
      <c r="H18" s="1"/>
      <c r="I18" s="1"/>
    </row>
    <row r="19" spans="1:9" x14ac:dyDescent="0.25">
      <c r="A19" s="9" t="s">
        <v>37</v>
      </c>
      <c r="B19" s="10">
        <v>1169558</v>
      </c>
      <c r="C19" s="10">
        <v>1543226</v>
      </c>
      <c r="D19" s="10">
        <v>10434561</v>
      </c>
      <c r="E19" s="10">
        <v>10062049</v>
      </c>
      <c r="F19" s="11">
        <f t="shared" si="0"/>
        <v>-3.569982484169671</v>
      </c>
      <c r="G19" s="1"/>
      <c r="H19" s="1"/>
      <c r="I19" s="1"/>
    </row>
    <row r="20" spans="1:9" x14ac:dyDescent="0.25">
      <c r="A20" s="12" t="s">
        <v>170</v>
      </c>
      <c r="B20" s="13">
        <v>1525360</v>
      </c>
      <c r="C20" s="13">
        <v>1822509</v>
      </c>
      <c r="D20" s="13">
        <v>13246011</v>
      </c>
      <c r="E20" s="13">
        <v>13024029</v>
      </c>
      <c r="F20" s="14">
        <f t="shared" si="0"/>
        <v>-1.6758403718674231</v>
      </c>
      <c r="G20" s="1"/>
      <c r="H20" s="1"/>
      <c r="I20" s="1"/>
    </row>
    <row r="21" spans="1:9" x14ac:dyDescent="0.25">
      <c r="A21" s="9" t="s">
        <v>38</v>
      </c>
      <c r="B21" s="10">
        <v>2653288</v>
      </c>
      <c r="C21" s="10">
        <v>3198823</v>
      </c>
      <c r="D21" s="10">
        <v>20708613</v>
      </c>
      <c r="E21" s="10">
        <v>22965331</v>
      </c>
      <c r="F21" s="11">
        <f t="shared" si="0"/>
        <v>10.897485022294831</v>
      </c>
      <c r="G21" s="1"/>
      <c r="H21" s="1"/>
      <c r="I21" s="1"/>
    </row>
    <row r="22" spans="1:9" x14ac:dyDescent="0.25">
      <c r="A22" s="12" t="s">
        <v>59</v>
      </c>
      <c r="B22" s="13">
        <v>17611922</v>
      </c>
      <c r="C22" s="13">
        <v>17400064</v>
      </c>
      <c r="D22" s="13">
        <v>155008273</v>
      </c>
      <c r="E22" s="13">
        <v>149853053</v>
      </c>
      <c r="F22" s="14">
        <f t="shared" si="0"/>
        <v>-3.3257708767582983</v>
      </c>
      <c r="G22" s="1"/>
      <c r="H22" s="1"/>
      <c r="I22" s="1"/>
    </row>
    <row r="23" spans="1:9" x14ac:dyDescent="0.25">
      <c r="A23" s="9" t="s">
        <v>171</v>
      </c>
      <c r="B23" s="10">
        <v>3140765</v>
      </c>
      <c r="C23" s="10">
        <v>3414622</v>
      </c>
      <c r="D23" s="10">
        <v>23002336</v>
      </c>
      <c r="E23" s="10">
        <v>23649154</v>
      </c>
      <c r="F23" s="11">
        <f t="shared" si="0"/>
        <v>2.8119665759164576</v>
      </c>
      <c r="G23" s="1"/>
      <c r="H23" s="1"/>
      <c r="I23" s="1"/>
    </row>
    <row r="24" spans="1:9" x14ac:dyDescent="0.25">
      <c r="A24" s="12" t="s">
        <v>173</v>
      </c>
      <c r="B24" s="13">
        <v>419645</v>
      </c>
      <c r="C24" s="13">
        <v>519405</v>
      </c>
      <c r="D24" s="13">
        <v>2868655</v>
      </c>
      <c r="E24" s="13">
        <v>3042817</v>
      </c>
      <c r="F24" s="14">
        <f t="shared" si="0"/>
        <v>6.0712075868307664</v>
      </c>
      <c r="G24" s="1"/>
      <c r="H24" s="1"/>
      <c r="I24" s="1"/>
    </row>
    <row r="25" spans="1:9" x14ac:dyDescent="0.25">
      <c r="A25" s="9" t="s">
        <v>39</v>
      </c>
      <c r="B25" s="10">
        <v>3526491</v>
      </c>
      <c r="C25" s="10">
        <v>3248961</v>
      </c>
      <c r="D25" s="10">
        <v>22433840</v>
      </c>
      <c r="E25" s="10">
        <v>25110825</v>
      </c>
      <c r="F25" s="11">
        <f t="shared" si="0"/>
        <v>11.932798843176201</v>
      </c>
      <c r="G25" s="1"/>
      <c r="H25" s="1"/>
      <c r="I25" s="1"/>
    </row>
    <row r="26" spans="1:9" x14ac:dyDescent="0.25">
      <c r="A26" s="12" t="s">
        <v>40</v>
      </c>
      <c r="B26" s="13">
        <v>2378852</v>
      </c>
      <c r="C26" s="13">
        <v>2345579</v>
      </c>
      <c r="D26" s="13">
        <v>14444098</v>
      </c>
      <c r="E26" s="13">
        <v>14217187</v>
      </c>
      <c r="F26" s="14">
        <f t="shared" si="0"/>
        <v>-1.5709599865633663</v>
      </c>
      <c r="G26" s="1"/>
      <c r="H26" s="1"/>
      <c r="I26" s="1"/>
    </row>
    <row r="27" spans="1:9" x14ac:dyDescent="0.25">
      <c r="A27" s="9" t="s">
        <v>41</v>
      </c>
      <c r="B27" s="10">
        <v>382372</v>
      </c>
      <c r="C27" s="10">
        <v>384136</v>
      </c>
      <c r="D27" s="10">
        <v>4598835</v>
      </c>
      <c r="E27" s="10">
        <v>4076688</v>
      </c>
      <c r="F27" s="11">
        <f t="shared" si="0"/>
        <v>-11.353897237017634</v>
      </c>
      <c r="G27" s="1"/>
      <c r="H27" s="1"/>
      <c r="I27" s="1"/>
    </row>
    <row r="28" spans="1:9" x14ac:dyDescent="0.25">
      <c r="A28" s="12" t="s">
        <v>42</v>
      </c>
      <c r="B28" s="13">
        <v>13657104</v>
      </c>
      <c r="C28" s="13">
        <v>13281909</v>
      </c>
      <c r="D28" s="13">
        <v>111906240</v>
      </c>
      <c r="E28" s="13">
        <v>113462489</v>
      </c>
      <c r="F28" s="14">
        <f t="shared" si="0"/>
        <v>1.390672227035779</v>
      </c>
      <c r="G28" s="1"/>
      <c r="H28" s="1"/>
      <c r="I28" s="1"/>
    </row>
    <row r="29" spans="1:9" x14ac:dyDescent="0.25">
      <c r="A29" s="9" t="s">
        <v>43</v>
      </c>
      <c r="B29" s="10">
        <v>1969611</v>
      </c>
      <c r="C29" s="10">
        <v>2325105</v>
      </c>
      <c r="D29" s="10">
        <v>16694170</v>
      </c>
      <c r="E29" s="10">
        <v>19150633</v>
      </c>
      <c r="F29" s="11">
        <f t="shared" si="0"/>
        <v>14.714496138472299</v>
      </c>
      <c r="G29" s="1"/>
      <c r="H29" s="1"/>
      <c r="I29" s="1"/>
    </row>
    <row r="30" spans="1:9" x14ac:dyDescent="0.25">
      <c r="A30" s="12" t="s">
        <v>44</v>
      </c>
      <c r="B30" s="13">
        <v>503229</v>
      </c>
      <c r="C30" s="13">
        <v>480227</v>
      </c>
      <c r="D30" s="13">
        <v>3858331</v>
      </c>
      <c r="E30" s="13">
        <v>3354260</v>
      </c>
      <c r="F30" s="14">
        <f t="shared" si="0"/>
        <v>-13.064483062754334</v>
      </c>
      <c r="G30" s="1"/>
      <c r="H30" s="1"/>
      <c r="I30" s="1"/>
    </row>
    <row r="31" spans="1:9" x14ac:dyDescent="0.25">
      <c r="A31" s="9" t="s">
        <v>45</v>
      </c>
      <c r="B31" s="10">
        <v>4046880</v>
      </c>
      <c r="C31" s="10">
        <v>3749764</v>
      </c>
      <c r="D31" s="10">
        <v>30196897</v>
      </c>
      <c r="E31" s="10">
        <v>31813598</v>
      </c>
      <c r="F31" s="11">
        <f t="shared" si="0"/>
        <v>5.353864670267285</v>
      </c>
      <c r="G31" s="1"/>
      <c r="H31" s="1"/>
      <c r="I31" s="1"/>
    </row>
    <row r="32" spans="1:9" x14ac:dyDescent="0.25">
      <c r="A32" s="12" t="s">
        <v>46</v>
      </c>
      <c r="B32" s="13">
        <v>21509675</v>
      </c>
      <c r="C32" s="13">
        <v>21153066</v>
      </c>
      <c r="D32" s="13">
        <v>168656378</v>
      </c>
      <c r="E32" s="13">
        <v>165660532</v>
      </c>
      <c r="F32" s="14">
        <f t="shared" si="0"/>
        <v>-1.776301635032155</v>
      </c>
      <c r="G32" s="1"/>
      <c r="H32" s="1"/>
      <c r="I32" s="1"/>
    </row>
    <row r="33" spans="1:9" x14ac:dyDescent="0.25">
      <c r="A33" s="9" t="s">
        <v>47</v>
      </c>
      <c r="B33" s="10">
        <v>2453438</v>
      </c>
      <c r="C33" s="10">
        <v>3108042</v>
      </c>
      <c r="D33" s="10">
        <v>21668380</v>
      </c>
      <c r="E33" s="10">
        <v>23755591</v>
      </c>
      <c r="F33" s="11">
        <f t="shared" si="0"/>
        <v>9.6325198284320237</v>
      </c>
      <c r="G33" s="1"/>
      <c r="H33" s="1"/>
      <c r="I33" s="1"/>
    </row>
    <row r="34" spans="1:9" x14ac:dyDescent="0.25">
      <c r="A34" s="12" t="s">
        <v>172</v>
      </c>
      <c r="B34" s="13">
        <v>122973</v>
      </c>
      <c r="C34" s="13">
        <v>286693</v>
      </c>
      <c r="D34" s="13">
        <v>1128576</v>
      </c>
      <c r="E34" s="13">
        <v>1404042</v>
      </c>
      <c r="F34" s="14">
        <f t="shared" si="0"/>
        <v>24.408280877849606</v>
      </c>
      <c r="G34" s="1"/>
      <c r="H34" s="1"/>
      <c r="I34" s="1"/>
    </row>
    <row r="35" spans="1:9" x14ac:dyDescent="0.25">
      <c r="A35" s="15" t="s">
        <v>48</v>
      </c>
      <c r="B35" s="16">
        <f>SUM(B7:B34)</f>
        <v>199981572</v>
      </c>
      <c r="C35" s="16">
        <f t="shared" ref="C35:E35" si="1">SUM(C7:C34)</f>
        <v>199950362</v>
      </c>
      <c r="D35" s="16">
        <f t="shared" si="1"/>
        <v>1439072152</v>
      </c>
      <c r="E35" s="16">
        <f t="shared" si="1"/>
        <v>1440745704</v>
      </c>
      <c r="F35" s="17">
        <f t="shared" ref="F35" si="2">((E35*100)/D35)-100</f>
        <v>0.11629382152062817</v>
      </c>
      <c r="G35" s="1"/>
      <c r="H35" s="1"/>
      <c r="I35" s="1"/>
    </row>
    <row r="36" spans="1:9" x14ac:dyDescent="0.25">
      <c r="A36" s="73" t="s">
        <v>130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12874301</v>
      </c>
      <c r="C39" s="51">
        <f t="shared" si="4"/>
        <v>11580820</v>
      </c>
      <c r="D39" s="51">
        <f>_xlfn.RANK.EQ(B39,$B$39:$B$66)+COUNTIF($B$39:$B$66,B39)-1</f>
        <v>21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272521503</v>
      </c>
      <c r="G39" s="50">
        <f>LOOKUP(E39,$A$39:$A$66,$C$39:$C$66)</f>
        <v>304200095</v>
      </c>
    </row>
    <row r="40" spans="1:9" x14ac:dyDescent="0.25">
      <c r="A40" s="50" t="str">
        <f t="shared" si="5"/>
        <v>ALICANTE</v>
      </c>
      <c r="B40" s="51">
        <f t="shared" si="3"/>
        <v>7835756</v>
      </c>
      <c r="C40" s="51">
        <f t="shared" si="4"/>
        <v>8375349</v>
      </c>
      <c r="D40" s="51">
        <f t="shared" ref="D40:D66" si="7">_xlfn.RANK.EQ(B40,$B$39:$B$66)+COUNTIF($B$39:$B$66,B40)-1</f>
        <v>23</v>
      </c>
      <c r="E40" s="50" t="str">
        <f t="shared" si="6"/>
        <v>BARCELONA</v>
      </c>
      <c r="F40" s="50">
        <f t="shared" ref="F40:F55" si="8">LOOKUP(E40,$A$39:$A$66,$B$39:$B$66)</f>
        <v>212787802</v>
      </c>
      <c r="G40" s="50">
        <f t="shared" ref="G40:G66" si="9">LOOKUP(E40,$A$39:$A$66,$C$39:$C$66)</f>
        <v>203866734</v>
      </c>
    </row>
    <row r="41" spans="1:9" x14ac:dyDescent="0.25">
      <c r="A41" s="50" t="str">
        <f t="shared" si="5"/>
        <v>ALMERÍA</v>
      </c>
      <c r="B41" s="51">
        <f t="shared" si="3"/>
        <v>22884034</v>
      </c>
      <c r="C41" s="51">
        <f t="shared" si="4"/>
        <v>18709431</v>
      </c>
      <c r="D41" s="51">
        <f t="shared" si="7"/>
        <v>15</v>
      </c>
      <c r="E41" s="50" t="str">
        <f t="shared" si="6"/>
        <v>VALENCIA</v>
      </c>
      <c r="F41" s="50">
        <f t="shared" si="8"/>
        <v>165660532</v>
      </c>
      <c r="G41" s="50">
        <f t="shared" si="9"/>
        <v>168656378</v>
      </c>
    </row>
    <row r="42" spans="1:9" x14ac:dyDescent="0.25">
      <c r="A42" s="50" t="str">
        <f t="shared" si="5"/>
        <v>AVILÉS</v>
      </c>
      <c r="B42" s="51">
        <f t="shared" si="3"/>
        <v>3783739</v>
      </c>
      <c r="C42" s="51">
        <f t="shared" si="4"/>
        <v>3880431</v>
      </c>
      <c r="D42" s="51">
        <f t="shared" si="7"/>
        <v>25</v>
      </c>
      <c r="E42" s="50" t="str">
        <f t="shared" si="6"/>
        <v>BALEARES</v>
      </c>
      <c r="F42" s="50">
        <f t="shared" si="8"/>
        <v>151864149</v>
      </c>
      <c r="G42" s="50">
        <f t="shared" si="9"/>
        <v>143615782</v>
      </c>
    </row>
    <row r="43" spans="1:9" x14ac:dyDescent="0.25">
      <c r="A43" s="50" t="str">
        <f t="shared" si="5"/>
        <v>BAHÍA DE ALGECIRAS</v>
      </c>
      <c r="B43" s="51">
        <f t="shared" si="3"/>
        <v>272521503</v>
      </c>
      <c r="C43" s="51">
        <f t="shared" si="4"/>
        <v>304200095</v>
      </c>
      <c r="D43" s="51">
        <f t="shared" si="7"/>
        <v>1</v>
      </c>
      <c r="E43" s="50" t="str">
        <f t="shared" si="6"/>
        <v>LAS PALMAS</v>
      </c>
      <c r="F43" s="50">
        <f t="shared" si="8"/>
        <v>149853053</v>
      </c>
      <c r="G43" s="50">
        <f t="shared" si="9"/>
        <v>155008273</v>
      </c>
    </row>
    <row r="44" spans="1:9" x14ac:dyDescent="0.25">
      <c r="A44" s="50" t="str">
        <f t="shared" si="5"/>
        <v>BAHÍA DE CÁDIZ</v>
      </c>
      <c r="B44" s="51">
        <f t="shared" si="3"/>
        <v>15691818</v>
      </c>
      <c r="C44" s="51">
        <f t="shared" si="4"/>
        <v>14597052</v>
      </c>
      <c r="D44" s="51">
        <f t="shared" si="7"/>
        <v>18</v>
      </c>
      <c r="E44" s="50" t="str">
        <f t="shared" si="6"/>
        <v>SANTA CRUZ DE TENERIFE</v>
      </c>
      <c r="F44" s="50">
        <f t="shared" si="8"/>
        <v>113462489</v>
      </c>
      <c r="G44" s="50">
        <f t="shared" si="9"/>
        <v>111906240</v>
      </c>
    </row>
    <row r="45" spans="1:9" x14ac:dyDescent="0.25">
      <c r="A45" s="50" t="str">
        <f t="shared" si="5"/>
        <v>BALEARES</v>
      </c>
      <c r="B45" s="51">
        <f t="shared" si="3"/>
        <v>151864149</v>
      </c>
      <c r="C45" s="51">
        <f t="shared" si="4"/>
        <v>143615782</v>
      </c>
      <c r="D45" s="51">
        <f t="shared" si="7"/>
        <v>4</v>
      </c>
      <c r="E45" s="50" t="str">
        <f t="shared" si="6"/>
        <v>CEUTA</v>
      </c>
      <c r="F45" s="50">
        <f t="shared" si="8"/>
        <v>41103708</v>
      </c>
      <c r="G45" s="50">
        <f t="shared" si="9"/>
        <v>40913505</v>
      </c>
    </row>
    <row r="46" spans="1:9" x14ac:dyDescent="0.25">
      <c r="A46" s="50" t="str">
        <f t="shared" si="5"/>
        <v>BARCELONA</v>
      </c>
      <c r="B46" s="51">
        <f t="shared" si="3"/>
        <v>212787802</v>
      </c>
      <c r="C46" s="51">
        <f t="shared" si="4"/>
        <v>203866734</v>
      </c>
      <c r="D46" s="51">
        <f t="shared" si="7"/>
        <v>2</v>
      </c>
      <c r="E46" s="50" t="str">
        <f t="shared" si="6"/>
        <v>TARRAGONA</v>
      </c>
      <c r="F46" s="50">
        <f t="shared" si="8"/>
        <v>31813598</v>
      </c>
      <c r="G46" s="50">
        <f t="shared" si="9"/>
        <v>30196897</v>
      </c>
    </row>
    <row r="47" spans="1:9" x14ac:dyDescent="0.25">
      <c r="A47" s="50" t="str">
        <f t="shared" si="5"/>
        <v>BILBAO</v>
      </c>
      <c r="B47" s="51">
        <f t="shared" si="3"/>
        <v>31108732</v>
      </c>
      <c r="C47" s="51">
        <f t="shared" si="4"/>
        <v>28899636</v>
      </c>
      <c r="D47" s="51">
        <f t="shared" si="7"/>
        <v>9</v>
      </c>
      <c r="E47" s="50" t="str">
        <f t="shared" si="6"/>
        <v>BILBAO</v>
      </c>
      <c r="F47" s="50">
        <f t="shared" si="8"/>
        <v>31108732</v>
      </c>
      <c r="G47" s="50">
        <f t="shared" si="9"/>
        <v>28899636</v>
      </c>
    </row>
    <row r="48" spans="1:9" x14ac:dyDescent="0.25">
      <c r="A48" s="50" t="str">
        <f t="shared" si="5"/>
        <v>CARTAGENA</v>
      </c>
      <c r="B48" s="51">
        <f t="shared" si="3"/>
        <v>27185975</v>
      </c>
      <c r="C48" s="51">
        <f t="shared" si="4"/>
        <v>24455249</v>
      </c>
      <c r="D48" s="51">
        <f t="shared" si="7"/>
        <v>10</v>
      </c>
      <c r="E48" s="50" t="str">
        <f t="shared" si="6"/>
        <v>CARTAGENA</v>
      </c>
      <c r="F48" s="50">
        <f t="shared" si="8"/>
        <v>27185975</v>
      </c>
      <c r="G48" s="50">
        <f t="shared" si="9"/>
        <v>24455249</v>
      </c>
    </row>
    <row r="49" spans="1:7" x14ac:dyDescent="0.25">
      <c r="A49" s="50" t="str">
        <f t="shared" si="5"/>
        <v>CASTELLÓN</v>
      </c>
      <c r="B49" s="51">
        <f t="shared" si="3"/>
        <v>16501909</v>
      </c>
      <c r="C49" s="51">
        <f t="shared" si="4"/>
        <v>15123874</v>
      </c>
      <c r="D49" s="51">
        <f t="shared" si="7"/>
        <v>17</v>
      </c>
      <c r="E49" s="50" t="str">
        <f t="shared" si="6"/>
        <v>MELILLA</v>
      </c>
      <c r="F49" s="50">
        <f t="shared" si="8"/>
        <v>25110825</v>
      </c>
      <c r="G49" s="50">
        <f t="shared" si="9"/>
        <v>22433840</v>
      </c>
    </row>
    <row r="50" spans="1:7" x14ac:dyDescent="0.25">
      <c r="A50" s="50" t="str">
        <f t="shared" si="5"/>
        <v>CEUTA</v>
      </c>
      <c r="B50" s="51">
        <f t="shared" si="3"/>
        <v>41103708</v>
      </c>
      <c r="C50" s="51">
        <f t="shared" si="4"/>
        <v>40913505</v>
      </c>
      <c r="D50" s="51">
        <f t="shared" si="7"/>
        <v>7</v>
      </c>
      <c r="E50" s="50" t="str">
        <f t="shared" si="6"/>
        <v>VIGO</v>
      </c>
      <c r="F50" s="50">
        <f t="shared" si="8"/>
        <v>23755591</v>
      </c>
      <c r="G50" s="50">
        <f t="shared" si="9"/>
        <v>21668380</v>
      </c>
    </row>
    <row r="51" spans="1:7" x14ac:dyDescent="0.25">
      <c r="A51" s="50" t="str">
        <f t="shared" si="5"/>
        <v>FERROL-SAN CIBRAO</v>
      </c>
      <c r="B51" s="51">
        <f t="shared" si="3"/>
        <v>10062049</v>
      </c>
      <c r="C51" s="51">
        <f t="shared" si="4"/>
        <v>10434561</v>
      </c>
      <c r="D51" s="51">
        <f t="shared" si="7"/>
        <v>22</v>
      </c>
      <c r="E51" s="50" t="str">
        <f t="shared" si="6"/>
        <v>MÁLAGA</v>
      </c>
      <c r="F51" s="50">
        <f t="shared" si="8"/>
        <v>23649154</v>
      </c>
      <c r="G51" s="50">
        <f t="shared" si="9"/>
        <v>23002336</v>
      </c>
    </row>
    <row r="52" spans="1:7" x14ac:dyDescent="0.25">
      <c r="A52" s="50" t="str">
        <f t="shared" si="5"/>
        <v>GIJÓN</v>
      </c>
      <c r="B52" s="51">
        <f t="shared" si="3"/>
        <v>13024029</v>
      </c>
      <c r="C52" s="51">
        <f t="shared" si="4"/>
        <v>13246011</v>
      </c>
      <c r="D52" s="51">
        <f t="shared" si="7"/>
        <v>20</v>
      </c>
      <c r="E52" s="50" t="str">
        <f t="shared" si="6"/>
        <v>HUELVA</v>
      </c>
      <c r="F52" s="50">
        <f t="shared" si="8"/>
        <v>22965331</v>
      </c>
      <c r="G52" s="50">
        <f t="shared" si="9"/>
        <v>20708613</v>
      </c>
    </row>
    <row r="53" spans="1:7" x14ac:dyDescent="0.25">
      <c r="A53" s="50" t="str">
        <f t="shared" si="5"/>
        <v>HUELVA</v>
      </c>
      <c r="B53" s="51">
        <f t="shared" si="3"/>
        <v>22965331</v>
      </c>
      <c r="C53" s="51">
        <f t="shared" si="4"/>
        <v>20708613</v>
      </c>
      <c r="D53" s="51">
        <f t="shared" si="7"/>
        <v>14</v>
      </c>
      <c r="E53" s="50" t="str">
        <f t="shared" si="6"/>
        <v>ALMERÍA</v>
      </c>
      <c r="F53" s="50">
        <f t="shared" si="8"/>
        <v>22884034</v>
      </c>
      <c r="G53" s="50">
        <f t="shared" si="9"/>
        <v>18709431</v>
      </c>
    </row>
    <row r="54" spans="1:7" x14ac:dyDescent="0.25">
      <c r="A54" s="50" t="str">
        <f t="shared" si="5"/>
        <v>LAS PALMAS</v>
      </c>
      <c r="B54" s="51">
        <f t="shared" si="3"/>
        <v>149853053</v>
      </c>
      <c r="C54" s="51">
        <f t="shared" si="4"/>
        <v>155008273</v>
      </c>
      <c r="D54" s="51">
        <f t="shared" si="7"/>
        <v>5</v>
      </c>
      <c r="E54" s="50" t="str">
        <f t="shared" si="6"/>
        <v>SANTANDER</v>
      </c>
      <c r="F54" s="50">
        <f t="shared" si="8"/>
        <v>19150633</v>
      </c>
      <c r="G54" s="50">
        <f t="shared" si="9"/>
        <v>16694170</v>
      </c>
    </row>
    <row r="55" spans="1:7" x14ac:dyDescent="0.25">
      <c r="A55" s="50" t="str">
        <f t="shared" si="5"/>
        <v>MÁLAGA</v>
      </c>
      <c r="B55" s="51">
        <f t="shared" si="3"/>
        <v>23649154</v>
      </c>
      <c r="C55" s="51">
        <f t="shared" si="4"/>
        <v>23002336</v>
      </c>
      <c r="D55" s="51">
        <f t="shared" si="7"/>
        <v>13</v>
      </c>
      <c r="E55" s="50" t="str">
        <f t="shared" si="6"/>
        <v>CASTELLÓN</v>
      </c>
      <c r="F55" s="50">
        <f t="shared" si="8"/>
        <v>16501909</v>
      </c>
      <c r="G55" s="50">
        <f t="shared" si="9"/>
        <v>15123874</v>
      </c>
    </row>
    <row r="56" spans="1:7" x14ac:dyDescent="0.25">
      <c r="A56" s="50" t="str">
        <f t="shared" si="5"/>
        <v>MARÍN Y RÍA DE PONTEVEDRA</v>
      </c>
      <c r="B56" s="51">
        <f t="shared" si="3"/>
        <v>3042817</v>
      </c>
      <c r="C56" s="51">
        <f t="shared" si="4"/>
        <v>2868655</v>
      </c>
      <c r="D56" s="51">
        <f t="shared" si="7"/>
        <v>27</v>
      </c>
      <c r="E56" s="50" t="str">
        <f t="shared" si="6"/>
        <v>BAHÍA DE CÁDIZ</v>
      </c>
      <c r="F56" s="50">
        <f t="shared" ref="F56:F66" si="10">LOOKUP(E56,$A$39:$A$66,$B$39:$B$66)</f>
        <v>15691818</v>
      </c>
      <c r="G56" s="50">
        <f t="shared" si="9"/>
        <v>14597052</v>
      </c>
    </row>
    <row r="57" spans="1:7" x14ac:dyDescent="0.25">
      <c r="A57" s="50" t="str">
        <f t="shared" si="5"/>
        <v>MELILLA</v>
      </c>
      <c r="B57" s="51">
        <f t="shared" si="3"/>
        <v>25110825</v>
      </c>
      <c r="C57" s="51">
        <f t="shared" si="4"/>
        <v>22433840</v>
      </c>
      <c r="D57" s="51">
        <f t="shared" si="7"/>
        <v>11</v>
      </c>
      <c r="E57" s="50" t="str">
        <f t="shared" si="6"/>
        <v>MOTRIL</v>
      </c>
      <c r="F57" s="50">
        <f t="shared" si="10"/>
        <v>14217187</v>
      </c>
      <c r="G57" s="50">
        <f t="shared" si="9"/>
        <v>14444098</v>
      </c>
    </row>
    <row r="58" spans="1:7" x14ac:dyDescent="0.25">
      <c r="A58" s="50" t="str">
        <f t="shared" si="5"/>
        <v>MOTRIL</v>
      </c>
      <c r="B58" s="51">
        <f t="shared" si="3"/>
        <v>14217187</v>
      </c>
      <c r="C58" s="51">
        <f t="shared" si="4"/>
        <v>14444098</v>
      </c>
      <c r="D58" s="51">
        <f t="shared" si="7"/>
        <v>19</v>
      </c>
      <c r="E58" s="50" t="str">
        <f t="shared" si="6"/>
        <v>GIJÓN</v>
      </c>
      <c r="F58" s="50">
        <f t="shared" si="10"/>
        <v>13024029</v>
      </c>
      <c r="G58" s="50">
        <f t="shared" si="9"/>
        <v>13246011</v>
      </c>
    </row>
    <row r="59" spans="1:7" x14ac:dyDescent="0.25">
      <c r="A59" s="50" t="str">
        <f t="shared" si="5"/>
        <v>PASAIA</v>
      </c>
      <c r="B59" s="51">
        <f t="shared" si="3"/>
        <v>4076688</v>
      </c>
      <c r="C59" s="51">
        <f t="shared" si="4"/>
        <v>4598835</v>
      </c>
      <c r="D59" s="51">
        <f t="shared" si="7"/>
        <v>24</v>
      </c>
      <c r="E59" s="50" t="str">
        <f t="shared" si="6"/>
        <v>A CORUÑA</v>
      </c>
      <c r="F59" s="50">
        <f t="shared" si="10"/>
        <v>12874301</v>
      </c>
      <c r="G59" s="50">
        <f t="shared" si="9"/>
        <v>11580820</v>
      </c>
    </row>
    <row r="60" spans="1:7" x14ac:dyDescent="0.25">
      <c r="A60" s="50" t="str">
        <f t="shared" si="5"/>
        <v>SANTA CRUZ DE TENERIFE</v>
      </c>
      <c r="B60" s="51">
        <f t="shared" si="3"/>
        <v>113462489</v>
      </c>
      <c r="C60" s="51">
        <f t="shared" si="4"/>
        <v>111906240</v>
      </c>
      <c r="D60" s="51">
        <f t="shared" si="7"/>
        <v>6</v>
      </c>
      <c r="E60" s="50" t="str">
        <f t="shared" si="6"/>
        <v>FERROL-SAN CIBRAO</v>
      </c>
      <c r="F60" s="50">
        <f t="shared" si="10"/>
        <v>10062049</v>
      </c>
      <c r="G60" s="50">
        <f t="shared" si="9"/>
        <v>10434561</v>
      </c>
    </row>
    <row r="61" spans="1:7" x14ac:dyDescent="0.25">
      <c r="A61" s="50" t="str">
        <f t="shared" si="5"/>
        <v>SANTANDER</v>
      </c>
      <c r="B61" s="51">
        <f t="shared" si="3"/>
        <v>19150633</v>
      </c>
      <c r="C61" s="51">
        <f t="shared" si="4"/>
        <v>16694170</v>
      </c>
      <c r="D61" s="51">
        <f t="shared" si="7"/>
        <v>16</v>
      </c>
      <c r="E61" s="50" t="str">
        <f t="shared" si="6"/>
        <v>ALICANTE</v>
      </c>
      <c r="F61" s="50">
        <f t="shared" si="10"/>
        <v>7835756</v>
      </c>
      <c r="G61" s="50">
        <f t="shared" si="9"/>
        <v>8375349</v>
      </c>
    </row>
    <row r="62" spans="1:7" x14ac:dyDescent="0.25">
      <c r="A62" s="50" t="str">
        <f t="shared" si="5"/>
        <v>SEVILLA</v>
      </c>
      <c r="B62" s="51">
        <f t="shared" si="3"/>
        <v>3354260</v>
      </c>
      <c r="C62" s="51">
        <f t="shared" si="4"/>
        <v>3858331</v>
      </c>
      <c r="D62" s="51">
        <f t="shared" si="7"/>
        <v>26</v>
      </c>
      <c r="E62" s="50" t="str">
        <f t="shared" si="6"/>
        <v>PASAIA</v>
      </c>
      <c r="F62" s="50">
        <f t="shared" si="10"/>
        <v>4076688</v>
      </c>
      <c r="G62" s="50">
        <f t="shared" si="9"/>
        <v>4598835</v>
      </c>
    </row>
    <row r="63" spans="1:7" x14ac:dyDescent="0.25">
      <c r="A63" s="50" t="str">
        <f t="shared" si="5"/>
        <v>TARRAGONA</v>
      </c>
      <c r="B63" s="51">
        <f t="shared" si="3"/>
        <v>31813598</v>
      </c>
      <c r="C63" s="51">
        <f t="shared" si="4"/>
        <v>30196897</v>
      </c>
      <c r="D63" s="51">
        <f t="shared" si="7"/>
        <v>8</v>
      </c>
      <c r="E63" s="50" t="str">
        <f t="shared" si="6"/>
        <v>AVILÉS</v>
      </c>
      <c r="F63" s="50">
        <f t="shared" si="10"/>
        <v>3783739</v>
      </c>
      <c r="G63" s="50">
        <f t="shared" si="9"/>
        <v>3880431</v>
      </c>
    </row>
    <row r="64" spans="1:7" x14ac:dyDescent="0.25">
      <c r="A64" s="50" t="str">
        <f t="shared" si="5"/>
        <v>VALENCIA</v>
      </c>
      <c r="B64" s="51">
        <f t="shared" si="3"/>
        <v>165660532</v>
      </c>
      <c r="C64" s="51">
        <f t="shared" si="4"/>
        <v>168656378</v>
      </c>
      <c r="D64" s="51">
        <f t="shared" si="7"/>
        <v>3</v>
      </c>
      <c r="E64" s="50" t="str">
        <f t="shared" si="6"/>
        <v>SEVILLA</v>
      </c>
      <c r="F64" s="50">
        <f t="shared" si="10"/>
        <v>3354260</v>
      </c>
      <c r="G64" s="50">
        <f t="shared" si="9"/>
        <v>3858331</v>
      </c>
    </row>
    <row r="65" spans="1:7" x14ac:dyDescent="0.25">
      <c r="A65" s="50" t="str">
        <f t="shared" si="5"/>
        <v>VIGO</v>
      </c>
      <c r="B65" s="51">
        <f t="shared" si="3"/>
        <v>23755591</v>
      </c>
      <c r="C65" s="51">
        <f t="shared" si="4"/>
        <v>21668380</v>
      </c>
      <c r="D65" s="51">
        <f t="shared" si="7"/>
        <v>12</v>
      </c>
      <c r="E65" s="50" t="str">
        <f t="shared" si="6"/>
        <v>MARÍN Y RÍA DE PONTEVEDRA</v>
      </c>
      <c r="F65" s="50">
        <f t="shared" si="10"/>
        <v>3042817</v>
      </c>
      <c r="G65" s="50">
        <f t="shared" si="9"/>
        <v>2868655</v>
      </c>
    </row>
    <row r="66" spans="1:7" x14ac:dyDescent="0.25">
      <c r="A66" s="50" t="str">
        <f t="shared" si="5"/>
        <v>VILAGARCÍA</v>
      </c>
      <c r="B66" s="51">
        <f t="shared" si="3"/>
        <v>1404042</v>
      </c>
      <c r="C66" s="51">
        <f t="shared" si="4"/>
        <v>1128576</v>
      </c>
      <c r="D66" s="51">
        <f t="shared" si="7"/>
        <v>28</v>
      </c>
      <c r="E66" s="50" t="str">
        <f t="shared" si="6"/>
        <v>VILAGARCÍA</v>
      </c>
      <c r="F66" s="50">
        <f t="shared" si="10"/>
        <v>1404042</v>
      </c>
      <c r="G66" s="50">
        <f t="shared" si="9"/>
        <v>1128576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>
      <selection activeCell="H37" sqref="H3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156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agosto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4</v>
      </c>
      <c r="C7" s="10">
        <v>5</v>
      </c>
      <c r="D7" s="10">
        <v>51</v>
      </c>
      <c r="E7" s="10">
        <v>64</v>
      </c>
      <c r="F7" s="11">
        <f>((E7*100)/D7)-100</f>
        <v>25.490196078431367</v>
      </c>
      <c r="G7" s="1"/>
      <c r="H7" s="1"/>
      <c r="I7" s="1"/>
    </row>
    <row r="8" spans="1:12" x14ac:dyDescent="0.25">
      <c r="A8" s="12" t="s">
        <v>31</v>
      </c>
      <c r="B8" s="13">
        <v>6</v>
      </c>
      <c r="C8" s="13">
        <v>5</v>
      </c>
      <c r="D8" s="13">
        <v>28</v>
      </c>
      <c r="E8" s="13">
        <v>32</v>
      </c>
      <c r="F8" s="14">
        <f t="shared" ref="F8:F34" si="0">((E8*100)/D8)-100</f>
        <v>14.285714285714292</v>
      </c>
      <c r="G8" s="1"/>
      <c r="H8" s="1"/>
      <c r="I8" s="1"/>
    </row>
    <row r="9" spans="1:12" x14ac:dyDescent="0.25">
      <c r="A9" s="9" t="s">
        <v>164</v>
      </c>
      <c r="B9" s="10">
        <v>4</v>
      </c>
      <c r="C9" s="10">
        <v>4</v>
      </c>
      <c r="D9" s="10">
        <v>20</v>
      </c>
      <c r="E9" s="10">
        <v>26</v>
      </c>
      <c r="F9" s="11">
        <f t="shared" si="0"/>
        <v>30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2</v>
      </c>
      <c r="E10" s="13">
        <v>1</v>
      </c>
      <c r="F10" s="14">
        <f t="shared" si="0"/>
        <v>-50</v>
      </c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1</v>
      </c>
      <c r="E11" s="10">
        <v>1</v>
      </c>
      <c r="F11" s="11">
        <f t="shared" si="0"/>
        <v>0</v>
      </c>
      <c r="G11" s="1"/>
      <c r="H11" s="1"/>
      <c r="I11" s="1"/>
    </row>
    <row r="12" spans="1:12" x14ac:dyDescent="0.25">
      <c r="A12" s="12" t="s">
        <v>168</v>
      </c>
      <c r="B12" s="13">
        <v>20</v>
      </c>
      <c r="C12" s="13">
        <v>24</v>
      </c>
      <c r="D12" s="13">
        <v>154</v>
      </c>
      <c r="E12" s="13">
        <v>163</v>
      </c>
      <c r="F12" s="14">
        <f t="shared" si="0"/>
        <v>5.8441558441558499</v>
      </c>
      <c r="G12" s="1"/>
      <c r="H12" s="1"/>
      <c r="I12" s="1"/>
    </row>
    <row r="13" spans="1:12" x14ac:dyDescent="0.25">
      <c r="A13" s="9" t="s">
        <v>32</v>
      </c>
      <c r="B13" s="10">
        <v>94</v>
      </c>
      <c r="C13" s="10">
        <v>127</v>
      </c>
      <c r="D13" s="10">
        <v>474</v>
      </c>
      <c r="E13" s="10">
        <v>553</v>
      </c>
      <c r="F13" s="11">
        <f t="shared" si="0"/>
        <v>16.666666666666671</v>
      </c>
      <c r="G13" s="1"/>
      <c r="H13" s="1"/>
      <c r="I13" s="1"/>
    </row>
    <row r="14" spans="1:12" x14ac:dyDescent="0.25">
      <c r="A14" s="12" t="s">
        <v>33</v>
      </c>
      <c r="B14" s="13">
        <v>85</v>
      </c>
      <c r="C14" s="13">
        <v>79</v>
      </c>
      <c r="D14" s="13">
        <v>461</v>
      </c>
      <c r="E14" s="13">
        <v>470</v>
      </c>
      <c r="F14" s="14">
        <f t="shared" si="0"/>
        <v>1.952277657266805</v>
      </c>
      <c r="G14" s="1"/>
      <c r="H14" s="1"/>
      <c r="I14" s="1"/>
    </row>
    <row r="15" spans="1:12" x14ac:dyDescent="0.25">
      <c r="A15" s="9" t="s">
        <v>34</v>
      </c>
      <c r="B15" s="10">
        <v>4</v>
      </c>
      <c r="C15" s="10">
        <v>6</v>
      </c>
      <c r="D15" s="10">
        <v>33</v>
      </c>
      <c r="E15" s="10">
        <v>34</v>
      </c>
      <c r="F15" s="11">
        <f t="shared" si="0"/>
        <v>3.0303030303030312</v>
      </c>
      <c r="G15" s="1"/>
      <c r="H15" s="1"/>
      <c r="I15" s="1"/>
    </row>
    <row r="16" spans="1:12" x14ac:dyDescent="0.25">
      <c r="A16" s="12" t="s">
        <v>35</v>
      </c>
      <c r="B16" s="13">
        <v>10</v>
      </c>
      <c r="C16" s="13">
        <v>12</v>
      </c>
      <c r="D16" s="13">
        <v>65</v>
      </c>
      <c r="E16" s="13">
        <v>82</v>
      </c>
      <c r="F16" s="14">
        <f t="shared" si="0"/>
        <v>26.15384615384616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1</v>
      </c>
      <c r="F17" s="11"/>
      <c r="G17" s="1"/>
      <c r="H17" s="1"/>
      <c r="I17" s="1"/>
    </row>
    <row r="18" spans="1:9" x14ac:dyDescent="0.25">
      <c r="A18" s="12" t="s">
        <v>36</v>
      </c>
      <c r="B18" s="13">
        <v>2</v>
      </c>
      <c r="C18" s="13">
        <v>1</v>
      </c>
      <c r="D18" s="13">
        <v>10</v>
      </c>
      <c r="E18" s="13">
        <v>7</v>
      </c>
      <c r="F18" s="14">
        <f t="shared" si="0"/>
        <v>-30</v>
      </c>
      <c r="G18" s="1"/>
      <c r="H18" s="1"/>
      <c r="I18" s="1"/>
    </row>
    <row r="19" spans="1:9" x14ac:dyDescent="0.25">
      <c r="A19" s="9" t="s">
        <v>37</v>
      </c>
      <c r="B19" s="10">
        <v>2</v>
      </c>
      <c r="C19" s="10">
        <v>2</v>
      </c>
      <c r="D19" s="10">
        <v>12</v>
      </c>
      <c r="E19" s="10">
        <v>12</v>
      </c>
      <c r="F19" s="11">
        <f t="shared" si="0"/>
        <v>0</v>
      </c>
      <c r="G19" s="1"/>
      <c r="H19" s="1"/>
      <c r="I19" s="1"/>
    </row>
    <row r="20" spans="1:9" x14ac:dyDescent="0.25">
      <c r="A20" s="12" t="s">
        <v>170</v>
      </c>
      <c r="B20" s="13">
        <v>3</v>
      </c>
      <c r="C20" s="13">
        <v>3</v>
      </c>
      <c r="D20" s="13">
        <v>13</v>
      </c>
      <c r="E20" s="13">
        <v>10</v>
      </c>
      <c r="F20" s="14">
        <f t="shared" si="0"/>
        <v>-23.07692307692308</v>
      </c>
      <c r="G20" s="1"/>
      <c r="H20" s="1"/>
      <c r="I20" s="1"/>
    </row>
    <row r="21" spans="1:9" x14ac:dyDescent="0.25">
      <c r="A21" s="9" t="s">
        <v>38</v>
      </c>
      <c r="B21" s="10">
        <v>2</v>
      </c>
      <c r="C21" s="10">
        <v>0</v>
      </c>
      <c r="D21" s="10">
        <v>9</v>
      </c>
      <c r="E21" s="10">
        <v>3</v>
      </c>
      <c r="F21" s="19">
        <f t="shared" si="0"/>
        <v>-66.666666666666657</v>
      </c>
      <c r="G21" s="1"/>
      <c r="H21" s="1"/>
      <c r="I21" s="1"/>
    </row>
    <row r="22" spans="1:9" x14ac:dyDescent="0.25">
      <c r="A22" s="12" t="s">
        <v>59</v>
      </c>
      <c r="B22" s="13">
        <v>16</v>
      </c>
      <c r="C22" s="13">
        <v>2</v>
      </c>
      <c r="D22" s="13">
        <v>294</v>
      </c>
      <c r="E22" s="13">
        <v>261</v>
      </c>
      <c r="F22" s="14">
        <f t="shared" si="0"/>
        <v>-11.224489795918373</v>
      </c>
      <c r="G22" s="1"/>
      <c r="H22" s="1"/>
      <c r="I22" s="1"/>
    </row>
    <row r="23" spans="1:9" x14ac:dyDescent="0.25">
      <c r="A23" s="9" t="s">
        <v>171</v>
      </c>
      <c r="B23" s="10">
        <v>16</v>
      </c>
      <c r="C23" s="10">
        <v>22</v>
      </c>
      <c r="D23" s="10">
        <v>137</v>
      </c>
      <c r="E23" s="10">
        <v>167</v>
      </c>
      <c r="F23" s="11">
        <f t="shared" si="0"/>
        <v>21.897810218978108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1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1</v>
      </c>
      <c r="C26" s="13">
        <v>2</v>
      </c>
      <c r="D26" s="13">
        <v>11</v>
      </c>
      <c r="E26" s="13">
        <v>17</v>
      </c>
      <c r="F26" s="14">
        <f t="shared" si="0"/>
        <v>54.545454545454533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1</v>
      </c>
      <c r="D27" s="10">
        <v>2</v>
      </c>
      <c r="E27" s="10">
        <v>4</v>
      </c>
      <c r="F27" s="19">
        <f t="shared" si="0"/>
        <v>100</v>
      </c>
      <c r="G27" s="1"/>
      <c r="H27" s="1"/>
      <c r="I27" s="1"/>
    </row>
    <row r="28" spans="1:9" x14ac:dyDescent="0.25">
      <c r="A28" s="12" t="s">
        <v>42</v>
      </c>
      <c r="B28" s="13">
        <v>14</v>
      </c>
      <c r="C28" s="13">
        <v>3</v>
      </c>
      <c r="D28" s="13">
        <v>279</v>
      </c>
      <c r="E28" s="13">
        <v>244</v>
      </c>
      <c r="F28" s="14">
        <f t="shared" si="0"/>
        <v>-12.54480286738351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3</v>
      </c>
      <c r="E29" s="10">
        <v>7</v>
      </c>
      <c r="F29" s="11">
        <f t="shared" si="0"/>
        <v>133.33333333333334</v>
      </c>
      <c r="G29" s="1"/>
      <c r="H29" s="1"/>
      <c r="I29" s="1"/>
    </row>
    <row r="30" spans="1:9" x14ac:dyDescent="0.25">
      <c r="A30" s="12" t="s">
        <v>44</v>
      </c>
      <c r="B30" s="13">
        <v>5</v>
      </c>
      <c r="C30" s="13">
        <v>7</v>
      </c>
      <c r="D30" s="13">
        <v>45</v>
      </c>
      <c r="E30" s="13">
        <v>45</v>
      </c>
      <c r="F30" s="14">
        <f t="shared" si="0"/>
        <v>0</v>
      </c>
      <c r="G30" s="1"/>
      <c r="H30" s="1"/>
      <c r="I30" s="1"/>
    </row>
    <row r="31" spans="1:9" x14ac:dyDescent="0.25">
      <c r="A31" s="9" t="s">
        <v>45</v>
      </c>
      <c r="B31" s="10">
        <v>5</v>
      </c>
      <c r="C31" s="10">
        <v>4</v>
      </c>
      <c r="D31" s="10">
        <v>13</v>
      </c>
      <c r="E31" s="10">
        <v>21</v>
      </c>
      <c r="F31" s="11">
        <f t="shared" si="0"/>
        <v>61.538461538461547</v>
      </c>
      <c r="G31" s="1"/>
      <c r="H31" s="1"/>
      <c r="I31" s="1"/>
    </row>
    <row r="32" spans="1:9" x14ac:dyDescent="0.25">
      <c r="A32" s="12" t="s">
        <v>46</v>
      </c>
      <c r="B32" s="13">
        <v>15</v>
      </c>
      <c r="C32" s="13">
        <v>19</v>
      </c>
      <c r="D32" s="13">
        <v>101</v>
      </c>
      <c r="E32" s="13">
        <v>106</v>
      </c>
      <c r="F32" s="14">
        <f t="shared" si="0"/>
        <v>4.9504950495049513</v>
      </c>
      <c r="G32" s="1"/>
      <c r="H32" s="1"/>
      <c r="I32" s="1"/>
    </row>
    <row r="33" spans="1:9" x14ac:dyDescent="0.25">
      <c r="A33" s="9" t="s">
        <v>47</v>
      </c>
      <c r="B33" s="10">
        <v>8</v>
      </c>
      <c r="C33" s="10">
        <v>9</v>
      </c>
      <c r="D33" s="10">
        <v>53</v>
      </c>
      <c r="E33" s="10">
        <v>45</v>
      </c>
      <c r="F33" s="11">
        <f t="shared" si="0"/>
        <v>-15.094339622641513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1</v>
      </c>
      <c r="D34" s="13">
        <v>2</v>
      </c>
      <c r="E34" s="13">
        <v>2</v>
      </c>
      <c r="F34" s="14">
        <f t="shared" si="0"/>
        <v>0</v>
      </c>
      <c r="G34" s="1"/>
      <c r="H34" s="1"/>
      <c r="I34" s="1"/>
    </row>
    <row r="35" spans="1:9" x14ac:dyDescent="0.25">
      <c r="A35" s="15" t="s">
        <v>48</v>
      </c>
      <c r="B35" s="16">
        <f>SUM(B7:B34)</f>
        <v>316</v>
      </c>
      <c r="C35" s="16">
        <f t="shared" ref="C35:E35" si="1">SUM(C7:C34)</f>
        <v>338</v>
      </c>
      <c r="D35" s="16">
        <f t="shared" si="1"/>
        <v>2273</v>
      </c>
      <c r="E35" s="16">
        <f t="shared" si="1"/>
        <v>2379</v>
      </c>
      <c r="F35" s="17">
        <f t="shared" ref="F35" si="2">((E35*100)/D35)-100</f>
        <v>4.6634403871535426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  <c r="I38" s="91"/>
    </row>
    <row r="39" spans="1:9" x14ac:dyDescent="0.25">
      <c r="A39" s="50" t="str">
        <f t="shared" ref="A39:A66" si="5">A7</f>
        <v>A CORUÑA</v>
      </c>
      <c r="B39" s="51">
        <f t="shared" si="3"/>
        <v>64</v>
      </c>
      <c r="C39" s="51">
        <f t="shared" si="4"/>
        <v>51</v>
      </c>
      <c r="D39" s="51">
        <f>_xlfn.RANK.EQ(B39,$B$39:$B$66)+COUNTIF($B$39:$B$66,B39)-1</f>
        <v>9</v>
      </c>
      <c r="E39" s="50" t="str">
        <f t="shared" ref="E39:E47" si="6">INDEX($A$39:$B$66,MATCH(ROW()-38,$D$39:$D$66,0),1)</f>
        <v>BALEARES</v>
      </c>
      <c r="F39" s="50">
        <f>LOOKUP(E39,$A$39:$A$66,$B$39:$B$66)</f>
        <v>553</v>
      </c>
      <c r="G39" s="50">
        <f>LOOKUP(E39,$A$39:$A$66,$C$39:$C$66)</f>
        <v>474</v>
      </c>
      <c r="H39" s="91"/>
      <c r="I39" s="91"/>
    </row>
    <row r="40" spans="1:9" x14ac:dyDescent="0.25">
      <c r="A40" s="50" t="str">
        <f t="shared" si="5"/>
        <v>ALICANTE</v>
      </c>
      <c r="B40" s="51">
        <f t="shared" si="3"/>
        <v>32</v>
      </c>
      <c r="C40" s="51">
        <f t="shared" si="4"/>
        <v>28</v>
      </c>
      <c r="D40" s="51">
        <f t="shared" ref="D40:D66" si="7">_xlfn.RANK.EQ(B40,$B$39:$B$66)+COUNTIF($B$39:$B$66,B40)-1</f>
        <v>13</v>
      </c>
      <c r="E40" s="50" t="str">
        <f t="shared" si="6"/>
        <v>BARCELONA</v>
      </c>
      <c r="F40" s="50">
        <f t="shared" ref="F40:F55" si="8">LOOKUP(E40,$A$39:$A$66,$B$39:$B$66)</f>
        <v>470</v>
      </c>
      <c r="G40" s="50">
        <f t="shared" ref="G40:G66" si="9">LOOKUP(E40,$A$39:$A$66,$C$39:$C$66)</f>
        <v>461</v>
      </c>
      <c r="H40" s="91"/>
      <c r="I40" s="91"/>
    </row>
    <row r="41" spans="1:9" x14ac:dyDescent="0.25">
      <c r="A41" s="50" t="str">
        <f t="shared" si="5"/>
        <v>ALMERÍA</v>
      </c>
      <c r="B41" s="51">
        <f t="shared" si="3"/>
        <v>26</v>
      </c>
      <c r="C41" s="51">
        <f t="shared" si="4"/>
        <v>20</v>
      </c>
      <c r="D41" s="51">
        <f t="shared" si="7"/>
        <v>14</v>
      </c>
      <c r="E41" s="50" t="str">
        <f t="shared" si="6"/>
        <v>LAS PALMAS</v>
      </c>
      <c r="F41" s="50">
        <f t="shared" si="8"/>
        <v>261</v>
      </c>
      <c r="G41" s="50">
        <f t="shared" si="9"/>
        <v>294</v>
      </c>
      <c r="H41" s="91"/>
      <c r="I41" s="91"/>
    </row>
    <row r="42" spans="1:9" x14ac:dyDescent="0.25">
      <c r="A42" s="50" t="str">
        <f t="shared" si="5"/>
        <v>AVILÉS</v>
      </c>
      <c r="B42" s="51">
        <f t="shared" si="3"/>
        <v>1</v>
      </c>
      <c r="C42" s="51">
        <f t="shared" si="4"/>
        <v>2</v>
      </c>
      <c r="D42" s="51">
        <f t="shared" si="7"/>
        <v>27</v>
      </c>
      <c r="E42" s="50" t="str">
        <f t="shared" si="6"/>
        <v>SANTA CRUZ DE TENERIFE</v>
      </c>
      <c r="F42" s="50">
        <f t="shared" si="8"/>
        <v>244</v>
      </c>
      <c r="G42" s="50">
        <f t="shared" si="9"/>
        <v>279</v>
      </c>
      <c r="H42" s="91"/>
      <c r="I42" s="91"/>
    </row>
    <row r="43" spans="1:9" x14ac:dyDescent="0.25">
      <c r="A43" s="50" t="str">
        <f t="shared" si="5"/>
        <v>BAHÍA DE ALGECIRAS</v>
      </c>
      <c r="B43" s="51">
        <f t="shared" si="3"/>
        <v>1</v>
      </c>
      <c r="C43" s="51">
        <f t="shared" si="4"/>
        <v>1</v>
      </c>
      <c r="D43" s="51">
        <f t="shared" si="7"/>
        <v>27</v>
      </c>
      <c r="E43" s="50" t="str">
        <f t="shared" si="6"/>
        <v>MÁLAGA</v>
      </c>
      <c r="F43" s="50">
        <f t="shared" si="8"/>
        <v>167</v>
      </c>
      <c r="G43" s="50">
        <f t="shared" si="9"/>
        <v>137</v>
      </c>
      <c r="H43" s="91"/>
      <c r="I43" s="91"/>
    </row>
    <row r="44" spans="1:9" x14ac:dyDescent="0.25">
      <c r="A44" s="50" t="str">
        <f t="shared" si="5"/>
        <v>BAHÍA DE CÁDIZ</v>
      </c>
      <c r="B44" s="51">
        <f t="shared" si="3"/>
        <v>163</v>
      </c>
      <c r="C44" s="51">
        <f t="shared" si="4"/>
        <v>154</v>
      </c>
      <c r="D44" s="51">
        <f t="shared" si="7"/>
        <v>6</v>
      </c>
      <c r="E44" s="50" t="str">
        <f t="shared" si="6"/>
        <v>BAHÍA DE CÁDIZ</v>
      </c>
      <c r="F44" s="50">
        <f t="shared" si="8"/>
        <v>163</v>
      </c>
      <c r="G44" s="50">
        <f t="shared" si="9"/>
        <v>154</v>
      </c>
      <c r="H44" s="91"/>
      <c r="I44" s="91"/>
    </row>
    <row r="45" spans="1:9" x14ac:dyDescent="0.25">
      <c r="A45" s="50" t="str">
        <f t="shared" si="5"/>
        <v>BALEARES</v>
      </c>
      <c r="B45" s="51">
        <f t="shared" si="3"/>
        <v>553</v>
      </c>
      <c r="C45" s="51">
        <f t="shared" si="4"/>
        <v>474</v>
      </c>
      <c r="D45" s="51">
        <f t="shared" si="7"/>
        <v>1</v>
      </c>
      <c r="E45" s="50" t="str">
        <f t="shared" si="6"/>
        <v>VALENCIA</v>
      </c>
      <c r="F45" s="50">
        <f t="shared" si="8"/>
        <v>106</v>
      </c>
      <c r="G45" s="50">
        <f t="shared" si="9"/>
        <v>101</v>
      </c>
      <c r="H45" s="91"/>
      <c r="I45" s="91"/>
    </row>
    <row r="46" spans="1:9" x14ac:dyDescent="0.25">
      <c r="A46" s="50" t="str">
        <f t="shared" si="5"/>
        <v>BARCELONA</v>
      </c>
      <c r="B46" s="51">
        <f t="shared" si="3"/>
        <v>470</v>
      </c>
      <c r="C46" s="51">
        <f t="shared" si="4"/>
        <v>461</v>
      </c>
      <c r="D46" s="51">
        <f t="shared" si="7"/>
        <v>2</v>
      </c>
      <c r="E46" s="50" t="str">
        <f t="shared" si="6"/>
        <v>CARTAGENA</v>
      </c>
      <c r="F46" s="50">
        <f t="shared" si="8"/>
        <v>82</v>
      </c>
      <c r="G46" s="50">
        <f t="shared" si="9"/>
        <v>65</v>
      </c>
      <c r="H46" s="91"/>
      <c r="I46" s="91"/>
    </row>
    <row r="47" spans="1:9" x14ac:dyDescent="0.25">
      <c r="A47" s="50" t="str">
        <f t="shared" si="5"/>
        <v>BILBAO</v>
      </c>
      <c r="B47" s="51">
        <f t="shared" si="3"/>
        <v>34</v>
      </c>
      <c r="C47" s="51">
        <f t="shared" si="4"/>
        <v>33</v>
      </c>
      <c r="D47" s="51">
        <f t="shared" si="7"/>
        <v>12</v>
      </c>
      <c r="E47" s="50" t="str">
        <f t="shared" si="6"/>
        <v>A CORUÑA</v>
      </c>
      <c r="F47" s="50">
        <f t="shared" si="8"/>
        <v>64</v>
      </c>
      <c r="G47" s="50">
        <f t="shared" si="9"/>
        <v>51</v>
      </c>
      <c r="H47" s="91"/>
      <c r="I47" s="91"/>
    </row>
    <row r="48" spans="1:9" x14ac:dyDescent="0.25">
      <c r="A48" s="50" t="str">
        <f t="shared" si="5"/>
        <v>CARTAGENA</v>
      </c>
      <c r="B48" s="51">
        <f t="shared" si="3"/>
        <v>82</v>
      </c>
      <c r="C48" s="51">
        <f t="shared" si="4"/>
        <v>65</v>
      </c>
      <c r="D48" s="51">
        <f t="shared" si="7"/>
        <v>8</v>
      </c>
      <c r="E48" s="50" t="s">
        <v>47</v>
      </c>
      <c r="F48" s="50">
        <f t="shared" si="8"/>
        <v>45</v>
      </c>
      <c r="G48" s="50">
        <f t="shared" si="9"/>
        <v>53</v>
      </c>
      <c r="H48" s="91"/>
      <c r="I48" s="91"/>
    </row>
    <row r="49" spans="1:9" x14ac:dyDescent="0.25">
      <c r="A49" s="50" t="str">
        <f t="shared" si="5"/>
        <v>CASTELLÓN</v>
      </c>
      <c r="B49" s="51">
        <f t="shared" si="3"/>
        <v>1</v>
      </c>
      <c r="C49" s="51">
        <f t="shared" si="4"/>
        <v>0</v>
      </c>
      <c r="D49" s="51">
        <f t="shared" si="7"/>
        <v>27</v>
      </c>
      <c r="E49" s="50" t="str">
        <f t="shared" ref="E49:E66" si="10">INDEX($A$39:$B$66,MATCH(ROW()-38,$D$39:$D$66,0),1)</f>
        <v>SEVILLA</v>
      </c>
      <c r="F49" s="50">
        <f t="shared" si="8"/>
        <v>45</v>
      </c>
      <c r="G49" s="50">
        <f t="shared" si="9"/>
        <v>45</v>
      </c>
      <c r="H49" s="91"/>
      <c r="I49" s="91"/>
    </row>
    <row r="50" spans="1:9" x14ac:dyDescent="0.25">
      <c r="A50" s="50" t="str">
        <f t="shared" si="5"/>
        <v>CEUTA</v>
      </c>
      <c r="B50" s="51">
        <f t="shared" si="3"/>
        <v>7</v>
      </c>
      <c r="C50" s="51">
        <f t="shared" si="4"/>
        <v>10</v>
      </c>
      <c r="D50" s="51">
        <f t="shared" si="7"/>
        <v>20</v>
      </c>
      <c r="E50" s="50" t="str">
        <f t="shared" si="10"/>
        <v>BILBAO</v>
      </c>
      <c r="F50" s="50">
        <f t="shared" si="8"/>
        <v>34</v>
      </c>
      <c r="G50" s="50">
        <f t="shared" si="9"/>
        <v>33</v>
      </c>
      <c r="H50" s="91"/>
      <c r="I50" s="91"/>
    </row>
    <row r="51" spans="1:9" x14ac:dyDescent="0.25">
      <c r="A51" s="50" t="str">
        <f t="shared" si="5"/>
        <v>FERROL-SAN CIBRAO</v>
      </c>
      <c r="B51" s="51">
        <f t="shared" si="3"/>
        <v>12</v>
      </c>
      <c r="C51" s="51">
        <f t="shared" si="4"/>
        <v>12</v>
      </c>
      <c r="D51" s="51">
        <f t="shared" si="7"/>
        <v>17</v>
      </c>
      <c r="E51" s="50" t="str">
        <f t="shared" si="10"/>
        <v>ALICANTE</v>
      </c>
      <c r="F51" s="50">
        <f t="shared" si="8"/>
        <v>32</v>
      </c>
      <c r="G51" s="50">
        <f t="shared" si="9"/>
        <v>28</v>
      </c>
      <c r="H51" s="91"/>
      <c r="I51" s="91"/>
    </row>
    <row r="52" spans="1:9" x14ac:dyDescent="0.25">
      <c r="A52" s="50" t="str">
        <f t="shared" si="5"/>
        <v>GIJÓN</v>
      </c>
      <c r="B52" s="51">
        <f t="shared" si="3"/>
        <v>10</v>
      </c>
      <c r="C52" s="51">
        <f t="shared" si="4"/>
        <v>13</v>
      </c>
      <c r="D52" s="51">
        <f t="shared" si="7"/>
        <v>18</v>
      </c>
      <c r="E52" s="50" t="str">
        <f t="shared" si="10"/>
        <v>ALMERÍA</v>
      </c>
      <c r="F52" s="50">
        <f t="shared" si="8"/>
        <v>26</v>
      </c>
      <c r="G52" s="50">
        <f t="shared" si="9"/>
        <v>20</v>
      </c>
      <c r="H52" s="91"/>
      <c r="I52" s="91"/>
    </row>
    <row r="53" spans="1:9" x14ac:dyDescent="0.25">
      <c r="A53" s="50" t="str">
        <f t="shared" si="5"/>
        <v>HUELVA</v>
      </c>
      <c r="B53" s="51">
        <f t="shared" si="3"/>
        <v>3</v>
      </c>
      <c r="C53" s="51">
        <f t="shared" si="4"/>
        <v>9</v>
      </c>
      <c r="D53" s="51">
        <f t="shared" si="7"/>
        <v>22</v>
      </c>
      <c r="E53" s="50" t="str">
        <f t="shared" si="10"/>
        <v>TARRAGONA</v>
      </c>
      <c r="F53" s="50">
        <f t="shared" si="8"/>
        <v>21</v>
      </c>
      <c r="G53" s="50">
        <f t="shared" si="9"/>
        <v>13</v>
      </c>
      <c r="H53" s="91"/>
      <c r="I53" s="91"/>
    </row>
    <row r="54" spans="1:9" x14ac:dyDescent="0.25">
      <c r="A54" s="50" t="str">
        <f t="shared" si="5"/>
        <v>LAS PALMAS</v>
      </c>
      <c r="B54" s="51">
        <f t="shared" si="3"/>
        <v>261</v>
      </c>
      <c r="C54" s="51">
        <f t="shared" si="4"/>
        <v>294</v>
      </c>
      <c r="D54" s="51">
        <f t="shared" si="7"/>
        <v>3</v>
      </c>
      <c r="E54" s="50" t="str">
        <f t="shared" si="10"/>
        <v>MOTRIL</v>
      </c>
      <c r="F54" s="50">
        <f t="shared" si="8"/>
        <v>17</v>
      </c>
      <c r="G54" s="50">
        <f t="shared" si="9"/>
        <v>11</v>
      </c>
      <c r="H54" s="91"/>
      <c r="I54" s="91"/>
    </row>
    <row r="55" spans="1:9" x14ac:dyDescent="0.25">
      <c r="A55" s="50" t="str">
        <f t="shared" si="5"/>
        <v>MÁLAGA</v>
      </c>
      <c r="B55" s="51">
        <f t="shared" si="3"/>
        <v>167</v>
      </c>
      <c r="C55" s="51">
        <f t="shared" si="4"/>
        <v>137</v>
      </c>
      <c r="D55" s="51">
        <f t="shared" si="7"/>
        <v>5</v>
      </c>
      <c r="E55" s="50" t="str">
        <f t="shared" si="10"/>
        <v>FERROL-SAN CIBRAO</v>
      </c>
      <c r="F55" s="50">
        <f t="shared" si="8"/>
        <v>12</v>
      </c>
      <c r="G55" s="50">
        <f t="shared" si="9"/>
        <v>12</v>
      </c>
      <c r="H55" s="91"/>
      <c r="I55" s="91"/>
    </row>
    <row r="56" spans="1:9" x14ac:dyDescent="0.25">
      <c r="A56" s="50" t="str">
        <f t="shared" si="5"/>
        <v>MARÍN Y RÍA DE PONTEVEDRA</v>
      </c>
      <c r="B56" s="51">
        <f t="shared" si="3"/>
        <v>1</v>
      </c>
      <c r="C56" s="51">
        <f t="shared" si="4"/>
        <v>0</v>
      </c>
      <c r="D56" s="51">
        <f t="shared" si="7"/>
        <v>27</v>
      </c>
      <c r="E56" s="50" t="str">
        <f t="shared" si="10"/>
        <v>GIJÓN</v>
      </c>
      <c r="F56" s="50">
        <f t="shared" ref="F56:F66" si="11">LOOKUP(E56,$A$39:$A$66,$B$39:$B$66)</f>
        <v>10</v>
      </c>
      <c r="G56" s="50">
        <f t="shared" si="9"/>
        <v>13</v>
      </c>
      <c r="H56" s="91"/>
      <c r="I56" s="91"/>
    </row>
    <row r="57" spans="1:9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10"/>
        <v>#N/A</v>
      </c>
      <c r="F57" s="50" t="e">
        <f t="shared" si="11"/>
        <v>#N/A</v>
      </c>
      <c r="G57" s="50" t="e">
        <f t="shared" si="9"/>
        <v>#N/A</v>
      </c>
      <c r="H57" s="91"/>
      <c r="I57" s="91"/>
    </row>
    <row r="58" spans="1:9" x14ac:dyDescent="0.25">
      <c r="A58" s="50" t="str">
        <f t="shared" si="5"/>
        <v>MOTRIL</v>
      </c>
      <c r="B58" s="51">
        <f t="shared" si="3"/>
        <v>17</v>
      </c>
      <c r="C58" s="51">
        <f t="shared" si="4"/>
        <v>11</v>
      </c>
      <c r="D58" s="51">
        <f t="shared" si="7"/>
        <v>16</v>
      </c>
      <c r="E58" s="50" t="str">
        <f t="shared" si="10"/>
        <v>CEUTA</v>
      </c>
      <c r="F58" s="50">
        <f t="shared" si="11"/>
        <v>7</v>
      </c>
      <c r="G58" s="50">
        <f t="shared" si="9"/>
        <v>10</v>
      </c>
      <c r="H58" s="91"/>
      <c r="I58" s="91"/>
    </row>
    <row r="59" spans="1:9" x14ac:dyDescent="0.25">
      <c r="A59" s="50" t="str">
        <f t="shared" si="5"/>
        <v>PASAIA</v>
      </c>
      <c r="B59" s="51">
        <f t="shared" si="3"/>
        <v>4</v>
      </c>
      <c r="C59" s="51">
        <f t="shared" si="4"/>
        <v>2</v>
      </c>
      <c r="D59" s="51">
        <f t="shared" si="7"/>
        <v>21</v>
      </c>
      <c r="E59" s="50" t="str">
        <f t="shared" si="10"/>
        <v>PASAIA</v>
      </c>
      <c r="F59" s="50">
        <f t="shared" si="11"/>
        <v>4</v>
      </c>
      <c r="G59" s="50">
        <f t="shared" si="9"/>
        <v>2</v>
      </c>
      <c r="H59" s="91"/>
      <c r="I59" s="91"/>
    </row>
    <row r="60" spans="1:9" x14ac:dyDescent="0.25">
      <c r="A60" s="50" t="str">
        <f t="shared" si="5"/>
        <v>SANTA CRUZ DE TENERIFE</v>
      </c>
      <c r="B60" s="51">
        <f t="shared" si="3"/>
        <v>244</v>
      </c>
      <c r="C60" s="51">
        <f t="shared" si="4"/>
        <v>279</v>
      </c>
      <c r="D60" s="51">
        <f t="shared" si="7"/>
        <v>4</v>
      </c>
      <c r="E60" s="50" t="str">
        <f t="shared" si="10"/>
        <v>HUELVA</v>
      </c>
      <c r="F60" s="50">
        <f t="shared" si="11"/>
        <v>3</v>
      </c>
      <c r="G60" s="50">
        <f t="shared" si="9"/>
        <v>9</v>
      </c>
      <c r="H60" s="91"/>
      <c r="I60" s="91"/>
    </row>
    <row r="61" spans="1:9" x14ac:dyDescent="0.25">
      <c r="A61" s="50" t="str">
        <f t="shared" si="5"/>
        <v>SANTANDER</v>
      </c>
      <c r="B61" s="51">
        <f t="shared" si="3"/>
        <v>7</v>
      </c>
      <c r="C61" s="51">
        <f t="shared" si="4"/>
        <v>3</v>
      </c>
      <c r="D61" s="51">
        <f t="shared" si="7"/>
        <v>20</v>
      </c>
      <c r="E61" s="50" t="str">
        <f t="shared" si="10"/>
        <v>VILAGARCÍA</v>
      </c>
      <c r="F61" s="50">
        <f t="shared" si="11"/>
        <v>2</v>
      </c>
      <c r="G61" s="50">
        <f t="shared" si="9"/>
        <v>2</v>
      </c>
      <c r="H61" s="91"/>
      <c r="I61" s="91"/>
    </row>
    <row r="62" spans="1:9" x14ac:dyDescent="0.25">
      <c r="A62" s="50" t="str">
        <f t="shared" si="5"/>
        <v>SEVILLA</v>
      </c>
      <c r="B62" s="51">
        <f t="shared" si="3"/>
        <v>45</v>
      </c>
      <c r="C62" s="51">
        <f t="shared" si="4"/>
        <v>45</v>
      </c>
      <c r="D62" s="51">
        <f t="shared" si="7"/>
        <v>11</v>
      </c>
      <c r="E62" s="50" t="e">
        <f t="shared" si="10"/>
        <v>#N/A</v>
      </c>
      <c r="F62" s="50" t="e">
        <f t="shared" si="11"/>
        <v>#N/A</v>
      </c>
      <c r="G62" s="50" t="e">
        <f t="shared" si="9"/>
        <v>#N/A</v>
      </c>
      <c r="H62" s="91"/>
      <c r="I62" s="91"/>
    </row>
    <row r="63" spans="1:9" x14ac:dyDescent="0.25">
      <c r="A63" s="50" t="str">
        <f t="shared" si="5"/>
        <v>TARRAGONA</v>
      </c>
      <c r="B63" s="51">
        <f t="shared" si="3"/>
        <v>21</v>
      </c>
      <c r="C63" s="51">
        <f t="shared" si="4"/>
        <v>13</v>
      </c>
      <c r="D63" s="51">
        <f t="shared" si="7"/>
        <v>15</v>
      </c>
      <c r="E63" s="50" t="e">
        <f t="shared" si="10"/>
        <v>#N/A</v>
      </c>
      <c r="F63" s="50" t="e">
        <f t="shared" si="11"/>
        <v>#N/A</v>
      </c>
      <c r="G63" s="50" t="e">
        <f t="shared" si="9"/>
        <v>#N/A</v>
      </c>
      <c r="H63" s="91"/>
      <c r="I63" s="91"/>
    </row>
    <row r="64" spans="1:9" x14ac:dyDescent="0.25">
      <c r="A64" s="50" t="str">
        <f t="shared" si="5"/>
        <v>VALENCIA</v>
      </c>
      <c r="B64" s="51">
        <f t="shared" si="3"/>
        <v>106</v>
      </c>
      <c r="C64" s="51">
        <f t="shared" si="4"/>
        <v>101</v>
      </c>
      <c r="D64" s="51">
        <f t="shared" si="7"/>
        <v>7</v>
      </c>
      <c r="E64" s="50" t="e">
        <f t="shared" si="10"/>
        <v>#N/A</v>
      </c>
      <c r="F64" s="50" t="e">
        <f t="shared" si="11"/>
        <v>#N/A</v>
      </c>
      <c r="G64" s="50" t="e">
        <f t="shared" si="9"/>
        <v>#N/A</v>
      </c>
      <c r="H64" s="91"/>
      <c r="I64" s="91"/>
    </row>
    <row r="65" spans="1:9" x14ac:dyDescent="0.25">
      <c r="A65" s="50" t="str">
        <f t="shared" si="5"/>
        <v>VIGO</v>
      </c>
      <c r="B65" s="51">
        <f t="shared" si="3"/>
        <v>45</v>
      </c>
      <c r="C65" s="51">
        <f t="shared" si="4"/>
        <v>53</v>
      </c>
      <c r="D65" s="51">
        <f t="shared" si="7"/>
        <v>11</v>
      </c>
      <c r="E65" s="50" t="str">
        <f t="shared" si="10"/>
        <v>AVILÉS</v>
      </c>
      <c r="F65" s="50">
        <f t="shared" si="11"/>
        <v>1</v>
      </c>
      <c r="G65" s="50">
        <f t="shared" si="9"/>
        <v>2</v>
      </c>
      <c r="H65" s="91"/>
      <c r="I65" s="91"/>
    </row>
    <row r="66" spans="1:9" x14ac:dyDescent="0.25">
      <c r="A66" s="50" t="str">
        <f t="shared" si="5"/>
        <v>VILAGARCÍA</v>
      </c>
      <c r="B66" s="51">
        <f t="shared" si="3"/>
        <v>2</v>
      </c>
      <c r="C66" s="51">
        <f t="shared" si="4"/>
        <v>2</v>
      </c>
      <c r="D66" s="51">
        <f t="shared" si="7"/>
        <v>23</v>
      </c>
      <c r="E66" s="50" t="str">
        <f t="shared" si="10"/>
        <v>MELILLA</v>
      </c>
      <c r="F66" s="50">
        <f t="shared" si="11"/>
        <v>0</v>
      </c>
      <c r="G66" s="50">
        <f t="shared" si="9"/>
        <v>0</v>
      </c>
      <c r="H66" s="91"/>
      <c r="I66" s="91"/>
    </row>
    <row r="67" spans="1:9" x14ac:dyDescent="0.25">
      <c r="A67" s="91"/>
      <c r="B67" s="91"/>
      <c r="C67" s="91"/>
      <c r="D67" s="91"/>
      <c r="E67" s="91"/>
      <c r="F67" s="91"/>
      <c r="G67" s="91"/>
      <c r="H67" s="91"/>
      <c r="I67" s="91"/>
    </row>
    <row r="68" spans="1:9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E7222C88-5428-4153-8FFB-8031455F6208}"/>
</file>

<file path=customXml/itemProps2.xml><?xml version="1.0" encoding="utf-8"?>
<ds:datastoreItem xmlns:ds="http://schemas.openxmlformats.org/officeDocument/2006/customXml" ds:itemID="{BC823D55-FFDD-4C3E-BEAC-7C073F38B0A2}"/>
</file>

<file path=customXml/itemProps3.xml><?xml version="1.0" encoding="utf-8"?>
<ds:datastoreItem xmlns:ds="http://schemas.openxmlformats.org/officeDocument/2006/customXml" ds:itemID="{7805C47E-5704-454B-9F84-1C1AAE6A62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2018-02-01T16:32:26Z</cp:lastPrinted>
  <dcterms:created xsi:type="dcterms:W3CDTF">2015-12-29T08:33:54Z</dcterms:created>
  <dcterms:modified xsi:type="dcterms:W3CDTF">2018-02-09T12:08:46Z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