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33" i="28" l="1"/>
  <c r="F32" i="28"/>
  <c r="F31" i="28"/>
  <c r="F30" i="28"/>
  <c r="F29" i="28"/>
  <c r="F28" i="28"/>
  <c r="F27" i="28"/>
  <c r="F26" i="28"/>
  <c r="F25" i="28"/>
  <c r="F23" i="28"/>
  <c r="F22" i="28"/>
  <c r="F21" i="28"/>
  <c r="F20" i="28"/>
  <c r="F18" i="28"/>
  <c r="F17" i="28"/>
  <c r="F15" i="28"/>
  <c r="F14" i="28"/>
  <c r="F13" i="28"/>
  <c r="F12" i="28"/>
  <c r="F11" i="28"/>
  <c r="F9" i="28"/>
  <c r="F8" i="28"/>
  <c r="F32" i="23"/>
  <c r="F31" i="23"/>
  <c r="F29" i="23"/>
  <c r="F28" i="23"/>
  <c r="F26" i="23"/>
  <c r="F25" i="23"/>
  <c r="F23" i="23"/>
  <c r="F22" i="23"/>
  <c r="F21" i="23"/>
  <c r="F18" i="23"/>
  <c r="F16" i="23"/>
  <c r="F15" i="23"/>
  <c r="F14" i="23"/>
  <c r="F13" i="23"/>
  <c r="F12" i="23"/>
  <c r="F11" i="23"/>
  <c r="F9" i="23"/>
  <c r="F8" i="23"/>
  <c r="F33" i="17"/>
  <c r="F32" i="17"/>
  <c r="F31" i="17"/>
  <c r="F29" i="17"/>
  <c r="F28" i="17"/>
  <c r="F26" i="17"/>
  <c r="F24" i="17"/>
  <c r="F23" i="17"/>
  <c r="F22" i="17"/>
  <c r="F20" i="17"/>
  <c r="F17" i="17"/>
  <c r="F16" i="17"/>
  <c r="F15" i="17"/>
  <c r="F14" i="17"/>
  <c r="F12" i="17"/>
  <c r="F11" i="17"/>
  <c r="F9" i="17"/>
  <c r="F8" i="17"/>
  <c r="F33" i="27"/>
  <c r="F32" i="27"/>
  <c r="F30" i="27"/>
  <c r="F29" i="27"/>
  <c r="F28" i="27"/>
  <c r="F26" i="27"/>
  <c r="F25" i="27"/>
  <c r="F23" i="27"/>
  <c r="F22" i="27"/>
  <c r="F21" i="27"/>
  <c r="F20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9" i="13"/>
  <c r="F28" i="13"/>
  <c r="F26" i="13"/>
  <c r="F24" i="13"/>
  <c r="F23" i="13"/>
  <c r="F22" i="13"/>
  <c r="F20" i="13"/>
  <c r="F17" i="13"/>
  <c r="F16" i="13"/>
  <c r="F15" i="13"/>
  <c r="F14" i="13"/>
  <c r="F12" i="13"/>
  <c r="F11" i="13"/>
  <c r="F9" i="13"/>
  <c r="F8" i="13"/>
  <c r="F31" i="33"/>
  <c r="F28" i="33"/>
  <c r="F21" i="33"/>
  <c r="F19" i="33"/>
  <c r="F15" i="33"/>
  <c r="F13" i="33"/>
  <c r="F11" i="33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8" i="12"/>
  <c r="F17" i="12"/>
  <c r="F16" i="12"/>
  <c r="F15" i="12"/>
  <c r="F14" i="12"/>
  <c r="F13" i="12"/>
  <c r="F12" i="12"/>
  <c r="F11" i="12"/>
  <c r="F10" i="12"/>
  <c r="F9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0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24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9"/>
  <c r="F7" i="18"/>
  <c r="F7" i="16"/>
  <c r="F7" i="14"/>
  <c r="F7" i="12"/>
  <c r="F7" i="11"/>
  <c r="F7" i="10"/>
  <c r="F7" i="9"/>
  <c r="F7" i="8"/>
  <c r="F7" i="7"/>
  <c r="F7" i="6"/>
  <c r="F7" i="5"/>
  <c r="F10" i="14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F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/>
  <c r="F47" i="28"/>
  <c r="G46" i="28"/>
  <c r="G51" i="28" l="1"/>
  <c r="F50" i="28"/>
  <c r="G54" i="28"/>
  <c r="G49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F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G49" i="27"/>
  <c r="F60" i="27"/>
  <c r="G43" i="27"/>
  <c r="G63" i="27" l="1"/>
  <c r="F39" i="27"/>
  <c r="G42" i="27"/>
  <c r="F64" i="27"/>
  <c r="G57" i="27"/>
  <c r="F61" i="27"/>
  <c r="F40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E13" i="4" s="1"/>
  <c r="D35" i="8"/>
  <c r="F9" i="4" s="1"/>
  <c r="F13" i="4" s="1"/>
  <c r="E35" i="8"/>
  <c r="G9" i="4" s="1"/>
  <c r="G13" i="4" s="1"/>
  <c r="C35" i="9"/>
  <c r="E12" i="4" s="1"/>
  <c r="E10" i="4" s="1"/>
  <c r="D35" i="9"/>
  <c r="F12" i="4" s="1"/>
  <c r="E35" i="9"/>
  <c r="G12" i="4" s="1"/>
  <c r="G10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H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32" i="4"/>
  <c r="H26" i="4"/>
  <c r="D16" i="4"/>
  <c r="D18" i="4" s="1"/>
  <c r="F10" i="4"/>
  <c r="D10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<sst xmlns="http://schemas.openxmlformats.org/spreadsheetml/2006/main" count="973" uniqueCount="178">
  <si>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</si>
  <si>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</si>
  <si>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</si>
  <si>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</si>
  <si>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</si>
  <si>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</si>
  <si>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</si>
  <si>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</si>
  <si>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</si>
  <si>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</si>
  <si>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</si>
  <si>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</si>
  <si>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</si>
  <si>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</si>
  <si>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</si>
  <si>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</si>
  <si>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</si>
  <si>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</si>
  <si>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</si>
  <si>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</si>
  <si>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</si>
  <si>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</si>
  <si>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</si>
  <si>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</si>
  <si>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</si>
  <si>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</si>
  <si>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</si>
  <si>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</si>
  <si>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</si>
  <si>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</si>
  <si>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</si>
  <si>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</si>
  <si>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</si>
  <si>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</si>
  <si>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</si>
  <si>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</si>
  <si>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</si>
  <si>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</si>
  <si>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</si>
  <si>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</si>
  <si>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</si>
  <si>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</si>
  <si>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</si>
  <si>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</si>
  <si>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</si>
  <si>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</si>
  <si>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</si>
  <si>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</si>
  <si>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</si>
  <si>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</si>
  <si>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</si>
  <si>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</si>
  <si>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</si>
  <si>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</si>
  <si>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</si>
  <si>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</si>
  <si>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</si>
  <si>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</si>
  <si>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</si>
  <si>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</si>
  <si>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</si>
  <si>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</si>
  <si>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</si>
  <si>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</si>
  <si>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</si>
  <si>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</si>
  <si>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</si>
  <si>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</si>
  <si>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</si>
  <si>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</si>
  <si>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</si>
  <si>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</si>
  <si>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</si>
  <si>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</si>
  <si>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</si>
  <si>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</si>
  <si>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</si>
  <si>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</si>
  <si>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</si>
  <si>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</si>
  <si>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</si>
  <si>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</si>
  <si>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</si>
  <si>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</si>
  <si>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</si>
  <si>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</si>
  <si>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</si>
  <si>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</si>
  <si>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</si>
  <si>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</si>
  <si>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</si>
  <si>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</si>
  <si>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</si>
  <si>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</si>
  <si>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</si>
  <si>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</si>
  <si>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</si>
  <si>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</si>
  <si>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</si>
  <si>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</si>
  <si>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</si>
  <si>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</si>
  <si>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</si>
  <si>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</si>
  <si>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</si>
  <si>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</si>
  <si>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</si>
  <si>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</si>
  <si>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</si>
  <si>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</si>
  <si>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</si>
  <si>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</si>
  <si>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</si>
  <si>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</si>
  <si>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</si>
  <si>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</si>
  <si>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</si>
  <si>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</si>
  <si>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</si>
  <si>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</si>
  <si>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</si>
  <si>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</si>
  <si>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</si>
  <si>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</si>
  <si>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</si>
  <si>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</si>
  <si>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</si>
  <si>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</si>
  <si>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</si>
  <si>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</si>
  <si>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</si>
  <si>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</si>
  <si>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</si>
  <si>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</si>
  <si>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</si>
  <si>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</si>
  <si>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</si>
  <si>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</si>
  <si>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</si>
  <si>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</si>
  <si>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</si>
  <si>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</si>
  <si>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</si>
  <si>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</si>
  <si>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</si>
  <si>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</si>
  <si>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</si>
  <si>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</si>
  <si>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</si>
  <si>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</si>
  <si>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</si>
  <si>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</si>
  <si>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</si>
  <si>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</si>
  <si>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</si>
  <si>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</si>
  <si>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</si>
  <si>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</si>
  <si>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septiembre 2017</t>
  </si>
  <si>
    <t>Mes septiembre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</si>
  <si>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</si>
  <si>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</si>
  <si>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</si>
  <si>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</si>
  <si>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</si>
  <si>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</si>
  <si>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</si>
  <si>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</si>
  <si>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</si>
  <si>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</si>
  <si>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</si>
  <si>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</si>
  <si>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</si>
  <si>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</si>
  <si>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</si>
  <si>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</si>
  <si>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</si>
  <si>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Fecha: 08/02/2018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</si>
</sst>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74978315</c:v>
                </c:pt>
                <c:pt idx="1">
                  <c:v>55375986</c:v>
                </c:pt>
                <c:pt idx="2">
                  <c:v>45563236</c:v>
                </c:pt>
                <c:pt idx="3">
                  <c:v>25737906</c:v>
                </c:pt>
                <c:pt idx="4">
                  <c:v>25211789</c:v>
                </c:pt>
                <c:pt idx="5">
                  <c:v>25082255</c:v>
                </c:pt>
                <c:pt idx="6">
                  <c:v>23787254</c:v>
                </c:pt>
                <c:pt idx="7">
                  <c:v>19996471</c:v>
                </c:pt>
                <c:pt idx="8">
                  <c:v>16591546</c:v>
                </c:pt>
                <c:pt idx="9">
                  <c:v>13982834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77416005</c:v>
                </c:pt>
                <c:pt idx="1">
                  <c:v>53354011</c:v>
                </c:pt>
                <c:pt idx="2">
                  <c:v>37184372</c:v>
                </c:pt>
                <c:pt idx="3">
                  <c:v>23370386</c:v>
                </c:pt>
                <c:pt idx="4">
                  <c:v>22041332</c:v>
                </c:pt>
                <c:pt idx="5">
                  <c:v>22913774</c:v>
                </c:pt>
                <c:pt idx="6">
                  <c:v>23038819</c:v>
                </c:pt>
                <c:pt idx="7">
                  <c:v>16853160</c:v>
                </c:pt>
                <c:pt idx="8">
                  <c:v>14883114</c:v>
                </c:pt>
                <c:pt idx="9">
                  <c:v>12715924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70999574</c:v>
                </c:pt>
                <c:pt idx="1">
                  <c:v>55132017</c:v>
                </c:pt>
                <c:pt idx="2">
                  <c:v>44632478</c:v>
                </c:pt>
                <c:pt idx="3">
                  <c:v>25691839</c:v>
                </c:pt>
                <c:pt idx="4">
                  <c:v>25155915</c:v>
                </c:pt>
                <c:pt idx="5">
                  <c:v>24998397</c:v>
                </c:pt>
                <c:pt idx="6">
                  <c:v>23669841</c:v>
                </c:pt>
                <c:pt idx="7">
                  <c:v>18061087</c:v>
                </c:pt>
                <c:pt idx="8">
                  <c:v>16545377</c:v>
                </c:pt>
                <c:pt idx="9">
                  <c:v>13961272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72588050</c:v>
                </c:pt>
                <c:pt idx="1">
                  <c:v>52989169</c:v>
                </c:pt>
                <c:pt idx="2">
                  <c:v>36316025</c:v>
                </c:pt>
                <c:pt idx="3">
                  <c:v>23272586</c:v>
                </c:pt>
                <c:pt idx="4">
                  <c:v>22018899</c:v>
                </c:pt>
                <c:pt idx="5">
                  <c:v>22823701</c:v>
                </c:pt>
                <c:pt idx="6">
                  <c:v>22904534</c:v>
                </c:pt>
                <c:pt idx="7">
                  <c:v>14898535</c:v>
                </c:pt>
                <c:pt idx="8">
                  <c:v>14838219</c:v>
                </c:pt>
                <c:pt idx="9">
                  <c:v>12690970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21357512</c:v>
                </c:pt>
                <c:pt idx="1">
                  <c:v>20340117</c:v>
                </c:pt>
                <c:pt idx="2">
                  <c:v>18504654</c:v>
                </c:pt>
                <c:pt idx="3">
                  <c:v>16684688</c:v>
                </c:pt>
                <c:pt idx="4">
                  <c:v>14634547</c:v>
                </c:pt>
                <c:pt idx="5">
                  <c:v>10678210</c:v>
                </c:pt>
                <c:pt idx="6">
                  <c:v>6469483</c:v>
                </c:pt>
                <c:pt idx="7">
                  <c:v>6342681</c:v>
                </c:pt>
                <c:pt idx="8">
                  <c:v>5155465</c:v>
                </c:pt>
                <c:pt idx="9">
                  <c:v>3833098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20726681</c:v>
                </c:pt>
                <c:pt idx="1">
                  <c:v>18192072</c:v>
                </c:pt>
                <c:pt idx="2">
                  <c:v>18336075</c:v>
                </c:pt>
                <c:pt idx="3">
                  <c:v>14644920</c:v>
                </c:pt>
                <c:pt idx="4">
                  <c:v>12935670</c:v>
                </c:pt>
                <c:pt idx="5">
                  <c:v>8997125</c:v>
                </c:pt>
                <c:pt idx="6">
                  <c:v>5839599</c:v>
                </c:pt>
                <c:pt idx="7">
                  <c:v>6227066</c:v>
                </c:pt>
                <c:pt idx="8">
                  <c:v>4676288</c:v>
                </c:pt>
                <c:pt idx="9">
                  <c:v>4674377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14654076</c:v>
                </c:pt>
                <c:pt idx="1">
                  <c:v>7896212</c:v>
                </c:pt>
                <c:pt idx="2">
                  <c:v>6949910</c:v>
                </c:pt>
                <c:pt idx="3">
                  <c:v>4841008</c:v>
                </c:pt>
                <c:pt idx="4">
                  <c:v>4592001</c:v>
                </c:pt>
                <c:pt idx="5">
                  <c:v>4230274</c:v>
                </c:pt>
                <c:pt idx="6">
                  <c:v>4167529</c:v>
                </c:pt>
                <c:pt idx="7">
                  <c:v>3510170</c:v>
                </c:pt>
                <c:pt idx="8">
                  <c:v>3281798</c:v>
                </c:pt>
                <c:pt idx="9">
                  <c:v>3169450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13111289</c:v>
                </c:pt>
                <c:pt idx="1">
                  <c:v>6790776</c:v>
                </c:pt>
                <c:pt idx="2">
                  <c:v>5864322</c:v>
                </c:pt>
                <c:pt idx="3">
                  <c:v>3942700</c:v>
                </c:pt>
                <c:pt idx="4">
                  <c:v>4262952</c:v>
                </c:pt>
                <c:pt idx="5">
                  <c:v>3695034</c:v>
                </c:pt>
                <c:pt idx="6">
                  <c:v>3963305</c:v>
                </c:pt>
                <c:pt idx="7">
                  <c:v>3388619</c:v>
                </c:pt>
                <c:pt idx="8">
                  <c:v>3041792</c:v>
                </c:pt>
                <c:pt idx="9">
                  <c:v>3277136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51011908</c:v>
                </c:pt>
                <c:pt idx="1">
                  <c:v>48098721</c:v>
                </c:pt>
                <c:pt idx="2">
                  <c:v>30784818</c:v>
                </c:pt>
                <c:pt idx="3">
                  <c:v>12496318</c:v>
                </c:pt>
                <c:pt idx="4">
                  <c:v>9640775</c:v>
                </c:pt>
                <c:pt idx="5">
                  <c:v>7082052</c:v>
                </c:pt>
                <c:pt idx="6">
                  <c:v>5325889</c:v>
                </c:pt>
                <c:pt idx="7">
                  <c:v>2777583</c:v>
                </c:pt>
                <c:pt idx="8">
                  <c:v>2699633</c:v>
                </c:pt>
                <c:pt idx="9">
                  <c:v>1552782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48395475</c:v>
                </c:pt>
                <c:pt idx="1">
                  <c:v>50700570</c:v>
                </c:pt>
                <c:pt idx="2">
                  <c:v>24041764</c:v>
                </c:pt>
                <c:pt idx="3">
                  <c:v>9797850</c:v>
                </c:pt>
                <c:pt idx="4">
                  <c:v>9087372</c:v>
                </c:pt>
                <c:pt idx="5">
                  <c:v>6846239</c:v>
                </c:pt>
                <c:pt idx="6">
                  <c:v>4719737</c:v>
                </c:pt>
                <c:pt idx="7">
                  <c:v>2521204</c:v>
                </c:pt>
                <c:pt idx="8">
                  <c:v>2719957</c:v>
                </c:pt>
                <c:pt idx="9">
                  <c:v>1788965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42509334</c:v>
                </c:pt>
                <c:pt idx="1">
                  <c:v>42183194</c:v>
                </c:pt>
                <c:pt idx="2">
                  <c:v>22232269</c:v>
                </c:pt>
                <c:pt idx="3">
                  <c:v>9434374</c:v>
                </c:pt>
                <c:pt idx="4">
                  <c:v>4619996</c:v>
                </c:pt>
                <c:pt idx="5">
                  <c:v>2606130</c:v>
                </c:pt>
                <c:pt idx="6">
                  <c:v>2559474</c:v>
                </c:pt>
                <c:pt idx="7">
                  <c:v>1931277</c:v>
                </c:pt>
                <c:pt idx="8">
                  <c:v>942778</c:v>
                </c:pt>
                <c:pt idx="9">
                  <c:v>929306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40385699</c:v>
                </c:pt>
                <c:pt idx="1">
                  <c:v>45026651</c:v>
                </c:pt>
                <c:pt idx="2">
                  <c:v>15789136</c:v>
                </c:pt>
                <c:pt idx="3">
                  <c:v>6753012</c:v>
                </c:pt>
                <c:pt idx="4">
                  <c:v>4590813</c:v>
                </c:pt>
                <c:pt idx="5">
                  <c:v>2092265</c:v>
                </c:pt>
                <c:pt idx="6">
                  <c:v>2337484</c:v>
                </c:pt>
                <c:pt idx="7">
                  <c:v>1999440</c:v>
                </c:pt>
                <c:pt idx="8">
                  <c:v>892217</c:v>
                </c:pt>
                <c:pt idx="9">
                  <c:v>948731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58834</c:v>
                </c:pt>
                <c:pt idx="1">
                  <c:v>43485</c:v>
                </c:pt>
                <c:pt idx="2">
                  <c:v>19969</c:v>
                </c:pt>
                <c:pt idx="3">
                  <c:v>13110</c:v>
                </c:pt>
                <c:pt idx="4">
                  <c:v>11226</c:v>
                </c:pt>
                <c:pt idx="5">
                  <c:v>6690</c:v>
                </c:pt>
                <c:pt idx="6">
                  <c:v>5083</c:v>
                </c:pt>
                <c:pt idx="7">
                  <c:v>3360</c:v>
                </c:pt>
                <c:pt idx="8">
                  <c:v>3038</c:v>
                </c:pt>
                <c:pt idx="9">
                  <c:v>2789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54731</c:v>
                </c:pt>
                <c:pt idx="1">
                  <c:v>33801</c:v>
                </c:pt>
                <c:pt idx="2">
                  <c:v>20290</c:v>
                </c:pt>
                <c:pt idx="3">
                  <c:v>14344</c:v>
                </c:pt>
                <c:pt idx="4">
                  <c:v>10336</c:v>
                </c:pt>
                <c:pt idx="5">
                  <c:v>7433</c:v>
                </c:pt>
                <c:pt idx="6">
                  <c:v>6740</c:v>
                </c:pt>
                <c:pt idx="7">
                  <c:v>3681</c:v>
                </c:pt>
                <c:pt idx="8">
                  <c:v>3518</c:v>
                </c:pt>
                <c:pt idx="9">
                  <c:v>2975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2085372</c:v>
                </c:pt>
                <c:pt idx="1">
                  <c:v>1934543</c:v>
                </c:pt>
                <c:pt idx="2">
                  <c:v>928057</c:v>
                </c:pt>
                <c:pt idx="3">
                  <c:v>519353</c:v>
                </c:pt>
                <c:pt idx="4">
                  <c:v>438469</c:v>
                </c:pt>
                <c:pt idx="5">
                  <c:v>242652</c:v>
                </c:pt>
                <c:pt idx="6">
                  <c:v>185329</c:v>
                </c:pt>
                <c:pt idx="7">
                  <c:v>131306</c:v>
                </c:pt>
                <c:pt idx="8">
                  <c:v>110291</c:v>
                </c:pt>
                <c:pt idx="9">
                  <c:v>83858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2529932</c:v>
                </c:pt>
                <c:pt idx="1">
                  <c:v>1953079</c:v>
                </c:pt>
                <c:pt idx="2">
                  <c:v>865369</c:v>
                </c:pt>
                <c:pt idx="3">
                  <c:v>461513</c:v>
                </c:pt>
                <c:pt idx="4">
                  <c:v>416214</c:v>
                </c:pt>
                <c:pt idx="5">
                  <c:v>363294</c:v>
                </c:pt>
                <c:pt idx="6">
                  <c:v>195588</c:v>
                </c:pt>
                <c:pt idx="7">
                  <c:v>133427</c:v>
                </c:pt>
                <c:pt idx="8">
                  <c:v>112182</c:v>
                </c:pt>
                <c:pt idx="9">
                  <c:v>80949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1944111</c:v>
                </c:pt>
                <c:pt idx="1">
                  <c:v>1730236</c:v>
                </c:pt>
                <c:pt idx="2">
                  <c:v>678625</c:v>
                </c:pt>
                <c:pt idx="3">
                  <c:v>420575</c:v>
                </c:pt>
                <c:pt idx="4">
                  <c:v>402935</c:v>
                </c:pt>
                <c:pt idx="5">
                  <c:v>174084</c:v>
                </c:pt>
                <c:pt idx="6">
                  <c:v>96792</c:v>
                </c:pt>
                <c:pt idx="7">
                  <c:v>58285</c:v>
                </c:pt>
                <c:pt idx="8">
                  <c:v>50359</c:v>
                </c:pt>
                <c:pt idx="9">
                  <c:v>39471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2388688</c:v>
                </c:pt>
                <c:pt idx="1">
                  <c:v>1758290</c:v>
                </c:pt>
                <c:pt idx="2">
                  <c:v>640486</c:v>
                </c:pt>
                <c:pt idx="3">
                  <c:v>395182</c:v>
                </c:pt>
                <c:pt idx="4">
                  <c:v>374030</c:v>
                </c:pt>
                <c:pt idx="5">
                  <c:v>304542</c:v>
                </c:pt>
                <c:pt idx="6">
                  <c:v>96357</c:v>
                </c:pt>
                <c:pt idx="7">
                  <c:v>55843</c:v>
                </c:pt>
                <c:pt idx="8">
                  <c:v>44922</c:v>
                </c:pt>
                <c:pt idx="9">
                  <c:v>37462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LAS PALMAS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1892610</c:v>
                </c:pt>
                <c:pt idx="1">
                  <c:v>218244</c:v>
                </c:pt>
                <c:pt idx="2">
                  <c:v>5616</c:v>
                </c:pt>
                <c:pt idx="3">
                  <c:v>5604</c:v>
                </c:pt>
                <c:pt idx="4">
                  <c:v>2260</c:v>
                </c:pt>
                <c:pt idx="5">
                  <c:v>706</c:v>
                </c:pt>
                <c:pt idx="6">
                  <c:v>516</c:v>
                </c:pt>
                <c:pt idx="7">
                  <c:v>28</c:v>
                </c:pt>
                <c:pt idx="8">
                  <c:v>25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LAS PALMAS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2297398</c:v>
                </c:pt>
                <c:pt idx="1">
                  <c:v>206179</c:v>
                </c:pt>
                <c:pt idx="2">
                  <c:v>20568</c:v>
                </c:pt>
                <c:pt idx="3">
                  <c:v>0</c:v>
                </c:pt>
                <c:pt idx="4">
                  <c:v>173</c:v>
                </c:pt>
                <c:pt idx="5">
                  <c:v>401</c:v>
                </c:pt>
                <c:pt idx="6">
                  <c:v>1683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47766169</c:v>
                </c:pt>
                <c:pt idx="1">
                  <c:v>25819764</c:v>
                </c:pt>
                <c:pt idx="2">
                  <c:v>13242584</c:v>
                </c:pt>
                <c:pt idx="3">
                  <c:v>8071865</c:v>
                </c:pt>
                <c:pt idx="4">
                  <c:v>2472252</c:v>
                </c:pt>
                <c:pt idx="5">
                  <c:v>1947229</c:v>
                </c:pt>
                <c:pt idx="6">
                  <c:v>455389</c:v>
                </c:pt>
                <c:pt idx="7">
                  <c:v>444922</c:v>
                </c:pt>
                <c:pt idx="8">
                  <c:v>382214</c:v>
                </c:pt>
                <c:pt idx="9">
                  <c:v>184474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50052504</c:v>
                </c:pt>
                <c:pt idx="1">
                  <c:v>24221715</c:v>
                </c:pt>
                <c:pt idx="2">
                  <c:v>6624668</c:v>
                </c:pt>
                <c:pt idx="3">
                  <c:v>5427470</c:v>
                </c:pt>
                <c:pt idx="4">
                  <c:v>1763064</c:v>
                </c:pt>
                <c:pt idx="5">
                  <c:v>1849697</c:v>
                </c:pt>
                <c:pt idx="6">
                  <c:v>224364</c:v>
                </c:pt>
                <c:pt idx="7">
                  <c:v>395488</c:v>
                </c:pt>
                <c:pt idx="8">
                  <c:v>26094</c:v>
                </c:pt>
                <c:pt idx="9">
                  <c:v>136803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SANTA CRUZ DE TENERIFE</c:v>
                </c:pt>
                <c:pt idx="6">
                  <c:v>MÁLAGA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38659698</c:v>
                </c:pt>
                <c:pt idx="1">
                  <c:v>25448646</c:v>
                </c:pt>
                <c:pt idx="2">
                  <c:v>8988425</c:v>
                </c:pt>
                <c:pt idx="3">
                  <c:v>6269682</c:v>
                </c:pt>
                <c:pt idx="4">
                  <c:v>449337</c:v>
                </c:pt>
                <c:pt idx="5">
                  <c:v>373461</c:v>
                </c:pt>
                <c:pt idx="6">
                  <c:v>178141</c:v>
                </c:pt>
                <c:pt idx="7">
                  <c:v>122487</c:v>
                </c:pt>
                <c:pt idx="8">
                  <c:v>81404</c:v>
                </c:pt>
                <c:pt idx="9">
                  <c:v>37917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SANTA CRUZ DE TENERIFE</c:v>
                </c:pt>
                <c:pt idx="6">
                  <c:v>MÁLAGA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41636223</c:v>
                </c:pt>
                <c:pt idx="1">
                  <c:v>24102624</c:v>
                </c:pt>
                <c:pt idx="2">
                  <c:v>3344338</c:v>
                </c:pt>
                <c:pt idx="3">
                  <c:v>3877476</c:v>
                </c:pt>
                <c:pt idx="4">
                  <c:v>199562</c:v>
                </c:pt>
                <c:pt idx="5">
                  <c:v>24075</c:v>
                </c:pt>
                <c:pt idx="6">
                  <c:v>185997</c:v>
                </c:pt>
                <c:pt idx="7">
                  <c:v>92989</c:v>
                </c:pt>
                <c:pt idx="8">
                  <c:v>4775</c:v>
                </c:pt>
                <c:pt idx="9">
                  <c:v>179946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9567025</c:v>
                </c:pt>
                <c:pt idx="1">
                  <c:v>7992336</c:v>
                </c:pt>
                <c:pt idx="2">
                  <c:v>6948375</c:v>
                </c:pt>
                <c:pt idx="3">
                  <c:v>5742276</c:v>
                </c:pt>
                <c:pt idx="4">
                  <c:v>2826786</c:v>
                </c:pt>
                <c:pt idx="5">
                  <c:v>2733081</c:v>
                </c:pt>
                <c:pt idx="6">
                  <c:v>1169060</c:v>
                </c:pt>
                <c:pt idx="7">
                  <c:v>799786</c:v>
                </c:pt>
                <c:pt idx="8">
                  <c:v>757870</c:v>
                </c:pt>
                <c:pt idx="9">
                  <c:v>683732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8999597</c:v>
                </c:pt>
                <c:pt idx="1">
                  <c:v>7607139</c:v>
                </c:pt>
                <c:pt idx="2">
                  <c:v>6850630</c:v>
                </c:pt>
                <c:pt idx="3">
                  <c:v>5469990</c:v>
                </c:pt>
                <c:pt idx="4">
                  <c:v>2786572</c:v>
                </c:pt>
                <c:pt idx="5">
                  <c:v>2515400</c:v>
                </c:pt>
                <c:pt idx="6">
                  <c:v>1035394</c:v>
                </c:pt>
                <c:pt idx="7">
                  <c:v>766576</c:v>
                </c:pt>
                <c:pt idx="8">
                  <c:v>574054</c:v>
                </c:pt>
                <c:pt idx="9">
                  <c:v>770403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207996</c:v>
                </c:pt>
                <c:pt idx="1">
                  <c:v>165392</c:v>
                </c:pt>
                <c:pt idx="2">
                  <c:v>161231</c:v>
                </c:pt>
                <c:pt idx="3">
                  <c:v>155405</c:v>
                </c:pt>
                <c:pt idx="4">
                  <c:v>106301</c:v>
                </c:pt>
                <c:pt idx="5">
                  <c:v>90936</c:v>
                </c:pt>
                <c:pt idx="6">
                  <c:v>26337</c:v>
                </c:pt>
                <c:pt idx="7">
                  <c:v>21327</c:v>
                </c:pt>
                <c:pt idx="8">
                  <c:v>17816</c:v>
                </c:pt>
                <c:pt idx="9">
                  <c:v>15887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203083</c:v>
                </c:pt>
                <c:pt idx="1">
                  <c:v>186046</c:v>
                </c:pt>
                <c:pt idx="2">
                  <c:v>173300</c:v>
                </c:pt>
                <c:pt idx="3">
                  <c:v>157822</c:v>
                </c:pt>
                <c:pt idx="4">
                  <c:v>107558</c:v>
                </c:pt>
                <c:pt idx="5">
                  <c:v>106845</c:v>
                </c:pt>
                <c:pt idx="6">
                  <c:v>25425</c:v>
                </c:pt>
                <c:pt idx="7">
                  <c:v>17072</c:v>
                </c:pt>
                <c:pt idx="8">
                  <c:v>8529</c:v>
                </c:pt>
                <c:pt idx="9">
                  <c:v>17752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3631251</c:v>
                </c:pt>
                <c:pt idx="1">
                  <c:v>3197788</c:v>
                </c:pt>
                <c:pt idx="2">
                  <c:v>2261214</c:v>
                </c:pt>
                <c:pt idx="3">
                  <c:v>855187</c:v>
                </c:pt>
                <c:pt idx="4">
                  <c:v>432232</c:v>
                </c:pt>
                <c:pt idx="5">
                  <c:v>313801</c:v>
                </c:pt>
                <c:pt idx="6">
                  <c:v>185220</c:v>
                </c:pt>
                <c:pt idx="7">
                  <c:v>138219</c:v>
                </c:pt>
                <c:pt idx="8">
                  <c:v>122369</c:v>
                </c:pt>
                <c:pt idx="9">
                  <c:v>95799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3557329</c:v>
                </c:pt>
                <c:pt idx="1">
                  <c:v>3570088</c:v>
                </c:pt>
                <c:pt idx="2">
                  <c:v>1687926</c:v>
                </c:pt>
                <c:pt idx="3">
                  <c:v>680452</c:v>
                </c:pt>
                <c:pt idx="4">
                  <c:v>435327</c:v>
                </c:pt>
                <c:pt idx="5">
                  <c:v>271650</c:v>
                </c:pt>
                <c:pt idx="6">
                  <c:v>167691</c:v>
                </c:pt>
                <c:pt idx="7">
                  <c:v>143056</c:v>
                </c:pt>
                <c:pt idx="8">
                  <c:v>117098</c:v>
                </c:pt>
                <c:pt idx="9">
                  <c:v>103275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MARÍN Y RÍA DE PONTEVEDRA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2919369</c:v>
                </c:pt>
                <c:pt idx="1">
                  <c:v>1980857</c:v>
                </c:pt>
                <c:pt idx="2">
                  <c:v>801352</c:v>
                </c:pt>
                <c:pt idx="3">
                  <c:v>444656</c:v>
                </c:pt>
                <c:pt idx="4">
                  <c:v>48605</c:v>
                </c:pt>
                <c:pt idx="5">
                  <c:v>27656</c:v>
                </c:pt>
                <c:pt idx="6">
                  <c:v>23771</c:v>
                </c:pt>
                <c:pt idx="7">
                  <c:v>10428</c:v>
                </c:pt>
                <c:pt idx="8">
                  <c:v>7339</c:v>
                </c:pt>
                <c:pt idx="9">
                  <c:v>3807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MARÍN Y RÍA DE PONTEVEDRA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3289070</c:v>
                </c:pt>
                <c:pt idx="1">
                  <c:v>1875736</c:v>
                </c:pt>
                <c:pt idx="2">
                  <c:v>332901</c:v>
                </c:pt>
                <c:pt idx="3">
                  <c:v>305264</c:v>
                </c:pt>
                <c:pt idx="4">
                  <c:v>85729</c:v>
                </c:pt>
                <c:pt idx="5">
                  <c:v>12662</c:v>
                </c:pt>
                <c:pt idx="6">
                  <c:v>2178</c:v>
                </c:pt>
                <c:pt idx="7">
                  <c:v>1107</c:v>
                </c:pt>
                <c:pt idx="8">
                  <c:v>6782</c:v>
                </c:pt>
                <c:pt idx="9">
                  <c:v>15134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342117</c:v>
                </c:pt>
                <c:pt idx="1">
                  <c:v>256905</c:v>
                </c:pt>
                <c:pt idx="2">
                  <c:v>187064</c:v>
                </c:pt>
                <c:pt idx="3">
                  <c:v>149118</c:v>
                </c:pt>
                <c:pt idx="4">
                  <c:v>106787</c:v>
                </c:pt>
                <c:pt idx="5">
                  <c:v>95323</c:v>
                </c:pt>
                <c:pt idx="6">
                  <c:v>74115</c:v>
                </c:pt>
                <c:pt idx="7">
                  <c:v>50793</c:v>
                </c:pt>
                <c:pt idx="8">
                  <c:v>40987</c:v>
                </c:pt>
                <c:pt idx="9">
                  <c:v>32334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316222</c:v>
                </c:pt>
                <c:pt idx="1">
                  <c:v>238935</c:v>
                </c:pt>
                <c:pt idx="2">
                  <c:v>182217</c:v>
                </c:pt>
                <c:pt idx="3">
                  <c:v>151906</c:v>
                </c:pt>
                <c:pt idx="4">
                  <c:v>100830</c:v>
                </c:pt>
                <c:pt idx="5">
                  <c:v>103206</c:v>
                </c:pt>
                <c:pt idx="6">
                  <c:v>105123</c:v>
                </c:pt>
                <c:pt idx="7">
                  <c:v>50267</c:v>
                </c:pt>
                <c:pt idx="8">
                  <c:v>34755</c:v>
                </c:pt>
                <c:pt idx="9">
                  <c:v>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MARÍN Y RÍA DE PONTEVEDRA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1501276</c:v>
                </c:pt>
                <c:pt idx="1">
                  <c:v>1272565</c:v>
                </c:pt>
                <c:pt idx="2">
                  <c:v>379429</c:v>
                </c:pt>
                <c:pt idx="3">
                  <c:v>276165</c:v>
                </c:pt>
                <c:pt idx="4">
                  <c:v>154506</c:v>
                </c:pt>
                <c:pt idx="5">
                  <c:v>113460</c:v>
                </c:pt>
                <c:pt idx="6">
                  <c:v>68409</c:v>
                </c:pt>
                <c:pt idx="7">
                  <c:v>53496</c:v>
                </c:pt>
                <c:pt idx="8">
                  <c:v>52769</c:v>
                </c:pt>
                <c:pt idx="9">
                  <c:v>43500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MARÍN Y RÍA DE PONTEVEDRA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1529687</c:v>
                </c:pt>
                <c:pt idx="1">
                  <c:v>1172807</c:v>
                </c:pt>
                <c:pt idx="2">
                  <c:v>383313</c:v>
                </c:pt>
                <c:pt idx="3">
                  <c:v>278645</c:v>
                </c:pt>
                <c:pt idx="4">
                  <c:v>149474</c:v>
                </c:pt>
                <c:pt idx="5">
                  <c:v>114103</c:v>
                </c:pt>
                <c:pt idx="6">
                  <c:v>58963</c:v>
                </c:pt>
                <c:pt idx="7">
                  <c:v>52097</c:v>
                </c:pt>
                <c:pt idx="8">
                  <c:v>36125</c:v>
                </c:pt>
                <c:pt idx="9">
                  <c:v>39408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1650394</c:v>
                </c:pt>
                <c:pt idx="1">
                  <c:v>1459862</c:v>
                </c:pt>
                <c:pt idx="2">
                  <c:v>430222</c:v>
                </c:pt>
                <c:pt idx="3">
                  <c:v>410531</c:v>
                </c:pt>
                <c:pt idx="4">
                  <c:v>290030</c:v>
                </c:pt>
                <c:pt idx="5">
                  <c:v>278419</c:v>
                </c:pt>
                <c:pt idx="6">
                  <c:v>157564</c:v>
                </c:pt>
                <c:pt idx="7">
                  <c:v>130880</c:v>
                </c:pt>
                <c:pt idx="8">
                  <c:v>120717</c:v>
                </c:pt>
                <c:pt idx="9">
                  <c:v>95368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1681593</c:v>
                </c:pt>
                <c:pt idx="1">
                  <c:v>1355026</c:v>
                </c:pt>
                <c:pt idx="2">
                  <c:v>433580</c:v>
                </c:pt>
                <c:pt idx="3">
                  <c:v>375188</c:v>
                </c:pt>
                <c:pt idx="4">
                  <c:v>269472</c:v>
                </c:pt>
                <c:pt idx="5">
                  <c:v>281018</c:v>
                </c:pt>
                <c:pt idx="6">
                  <c:v>155029</c:v>
                </c:pt>
                <c:pt idx="7">
                  <c:v>136274</c:v>
                </c:pt>
                <c:pt idx="8">
                  <c:v>112978</c:v>
                </c:pt>
                <c:pt idx="9">
                  <c:v>103275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6919379</c:v>
                </c:pt>
                <c:pt idx="1">
                  <c:v>4538599</c:v>
                </c:pt>
                <c:pt idx="2">
                  <c:v>4218766</c:v>
                </c:pt>
                <c:pt idx="3">
                  <c:v>3246137</c:v>
                </c:pt>
                <c:pt idx="4">
                  <c:v>1718137</c:v>
                </c:pt>
                <c:pt idx="5">
                  <c:v>1455305</c:v>
                </c:pt>
                <c:pt idx="6">
                  <c:v>817608</c:v>
                </c:pt>
                <c:pt idx="7">
                  <c:v>792519</c:v>
                </c:pt>
                <c:pt idx="8">
                  <c:v>672699</c:v>
                </c:pt>
                <c:pt idx="9">
                  <c:v>585893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6563024</c:v>
                </c:pt>
                <c:pt idx="1">
                  <c:v>4587846</c:v>
                </c:pt>
                <c:pt idx="2">
                  <c:v>3985423</c:v>
                </c:pt>
                <c:pt idx="3">
                  <c:v>3159137</c:v>
                </c:pt>
                <c:pt idx="4">
                  <c:v>1729786</c:v>
                </c:pt>
                <c:pt idx="5">
                  <c:v>1536865</c:v>
                </c:pt>
                <c:pt idx="6">
                  <c:v>700215</c:v>
                </c:pt>
                <c:pt idx="7">
                  <c:v>662413</c:v>
                </c:pt>
                <c:pt idx="8">
                  <c:v>731691</c:v>
                </c:pt>
                <c:pt idx="9">
                  <c:v>518893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2035628</c:v>
                </c:pt>
                <c:pt idx="1">
                  <c:v>1723670</c:v>
                </c:pt>
                <c:pt idx="2">
                  <c:v>658670</c:v>
                </c:pt>
                <c:pt idx="3">
                  <c:v>487794</c:v>
                </c:pt>
                <c:pt idx="4">
                  <c:v>348849</c:v>
                </c:pt>
                <c:pt idx="5">
                  <c:v>280721</c:v>
                </c:pt>
                <c:pt idx="6">
                  <c:v>258588</c:v>
                </c:pt>
                <c:pt idx="7">
                  <c:v>170997</c:v>
                </c:pt>
                <c:pt idx="8">
                  <c:v>133849</c:v>
                </c:pt>
                <c:pt idx="9">
                  <c:v>115881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2066600</c:v>
                </c:pt>
                <c:pt idx="1">
                  <c:v>1565797</c:v>
                </c:pt>
                <c:pt idx="2">
                  <c:v>706406</c:v>
                </c:pt>
                <c:pt idx="3">
                  <c:v>540294</c:v>
                </c:pt>
                <c:pt idx="4">
                  <c:v>298963</c:v>
                </c:pt>
                <c:pt idx="5">
                  <c:v>276113</c:v>
                </c:pt>
                <c:pt idx="6">
                  <c:v>272508</c:v>
                </c:pt>
                <c:pt idx="7">
                  <c:v>143552</c:v>
                </c:pt>
                <c:pt idx="8">
                  <c:v>85886</c:v>
                </c:pt>
                <c:pt idx="9">
                  <c:v>133586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BAHÍA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997701</c:v>
                </c:pt>
                <c:pt idx="1">
                  <c:v>957439</c:v>
                </c:pt>
                <c:pt idx="2">
                  <c:v>496634</c:v>
                </c:pt>
                <c:pt idx="3">
                  <c:v>362500</c:v>
                </c:pt>
                <c:pt idx="4">
                  <c:v>307912</c:v>
                </c:pt>
                <c:pt idx="5">
                  <c:v>289591</c:v>
                </c:pt>
                <c:pt idx="6">
                  <c:v>173998</c:v>
                </c:pt>
                <c:pt idx="7">
                  <c:v>122595</c:v>
                </c:pt>
                <c:pt idx="8">
                  <c:v>117927</c:v>
                </c:pt>
                <c:pt idx="9">
                  <c:v>74956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BAHÍA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987913</c:v>
                </c:pt>
                <c:pt idx="1">
                  <c:v>859554</c:v>
                </c:pt>
                <c:pt idx="2">
                  <c:v>451483</c:v>
                </c:pt>
                <c:pt idx="3">
                  <c:v>340041</c:v>
                </c:pt>
                <c:pt idx="4">
                  <c:v>277694</c:v>
                </c:pt>
                <c:pt idx="5">
                  <c:v>287283</c:v>
                </c:pt>
                <c:pt idx="6">
                  <c:v>138925</c:v>
                </c:pt>
                <c:pt idx="7">
                  <c:v>136957</c:v>
                </c:pt>
                <c:pt idx="8">
                  <c:v>83306</c:v>
                </c:pt>
                <c:pt idx="9">
                  <c:v>69788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617236</c:v>
                </c:pt>
                <c:pt idx="1">
                  <c:v>571551</c:v>
                </c:pt>
                <c:pt idx="2">
                  <c:v>363731</c:v>
                </c:pt>
                <c:pt idx="3">
                  <c:v>360270</c:v>
                </c:pt>
                <c:pt idx="4">
                  <c:v>175028</c:v>
                </c:pt>
                <c:pt idx="5">
                  <c:v>149588</c:v>
                </c:pt>
                <c:pt idx="6">
                  <c:v>108283</c:v>
                </c:pt>
                <c:pt idx="7">
                  <c:v>76548</c:v>
                </c:pt>
                <c:pt idx="8">
                  <c:v>54509</c:v>
                </c:pt>
                <c:pt idx="9">
                  <c:v>11009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676631</c:v>
                </c:pt>
                <c:pt idx="1">
                  <c:v>572132</c:v>
                </c:pt>
                <c:pt idx="2">
                  <c:v>359413</c:v>
                </c:pt>
                <c:pt idx="3">
                  <c:v>345903</c:v>
                </c:pt>
                <c:pt idx="4">
                  <c:v>191731</c:v>
                </c:pt>
                <c:pt idx="5">
                  <c:v>114777</c:v>
                </c:pt>
                <c:pt idx="6">
                  <c:v>117948</c:v>
                </c:pt>
                <c:pt idx="7">
                  <c:v>67122</c:v>
                </c:pt>
                <c:pt idx="8">
                  <c:v>45960</c:v>
                </c:pt>
                <c:pt idx="9">
                  <c:v>10927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36209</c:v>
                </c:pt>
                <c:pt idx="1">
                  <c:v>21585</c:v>
                </c:pt>
                <c:pt idx="2">
                  <c:v>9558</c:v>
                </c:pt>
                <c:pt idx="3">
                  <c:v>8629</c:v>
                </c:pt>
                <c:pt idx="4">
                  <c:v>7963</c:v>
                </c:pt>
                <c:pt idx="5">
                  <c:v>6748</c:v>
                </c:pt>
                <c:pt idx="6">
                  <c:v>5752</c:v>
                </c:pt>
                <c:pt idx="7">
                  <c:v>2149</c:v>
                </c:pt>
                <c:pt idx="8">
                  <c:v>1994</c:v>
                </c:pt>
                <c:pt idx="9">
                  <c:v>1718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33793</c:v>
                </c:pt>
                <c:pt idx="1">
                  <c:v>22407</c:v>
                </c:pt>
                <c:pt idx="2">
                  <c:v>9314</c:v>
                </c:pt>
                <c:pt idx="3">
                  <c:v>8768</c:v>
                </c:pt>
                <c:pt idx="4">
                  <c:v>7922</c:v>
                </c:pt>
                <c:pt idx="5">
                  <c:v>6569</c:v>
                </c:pt>
                <c:pt idx="6">
                  <c:v>5778</c:v>
                </c:pt>
                <c:pt idx="7">
                  <c:v>2084</c:v>
                </c:pt>
                <c:pt idx="8">
                  <c:v>1907</c:v>
                </c:pt>
                <c:pt idx="9">
                  <c:v>1560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306043315</c:v>
                </c:pt>
                <c:pt idx="1">
                  <c:v>244705591</c:v>
                </c:pt>
                <c:pt idx="2">
                  <c:v>187816825</c:v>
                </c:pt>
                <c:pt idx="3">
                  <c:v>175678839</c:v>
                </c:pt>
                <c:pt idx="4">
                  <c:v>170615554</c:v>
                </c:pt>
                <c:pt idx="5">
                  <c:v>129058703</c:v>
                </c:pt>
                <c:pt idx="6">
                  <c:v>46249286</c:v>
                </c:pt>
                <c:pt idx="7">
                  <c:v>36473197</c:v>
                </c:pt>
                <c:pt idx="8">
                  <c:v>35143982</c:v>
                </c:pt>
                <c:pt idx="9">
                  <c:v>30804163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344711923</c:v>
                </c:pt>
                <c:pt idx="1">
                  <c:v>233206883</c:v>
                </c:pt>
                <c:pt idx="2">
                  <c:v>190852364</c:v>
                </c:pt>
                <c:pt idx="3">
                  <c:v>166189965</c:v>
                </c:pt>
                <c:pt idx="4">
                  <c:v>173086680</c:v>
                </c:pt>
                <c:pt idx="5">
                  <c:v>125810617</c:v>
                </c:pt>
                <c:pt idx="6">
                  <c:v>45566691</c:v>
                </c:pt>
                <c:pt idx="7">
                  <c:v>33949224</c:v>
                </c:pt>
                <c:pt idx="8">
                  <c:v>33171673</c:v>
                </c:pt>
                <c:pt idx="9">
                  <c:v>28418975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666</c:v>
                </c:pt>
                <c:pt idx="1">
                  <c:v>569</c:v>
                </c:pt>
                <c:pt idx="2">
                  <c:v>287</c:v>
                </c:pt>
                <c:pt idx="3">
                  <c:v>276</c:v>
                </c:pt>
                <c:pt idx="4">
                  <c:v>208</c:v>
                </c:pt>
                <c:pt idx="5">
                  <c:v>203</c:v>
                </c:pt>
                <c:pt idx="6">
                  <c:v>134</c:v>
                </c:pt>
                <c:pt idx="7">
                  <c:v>101</c:v>
                </c:pt>
                <c:pt idx="8">
                  <c:v>95</c:v>
                </c:pt>
                <c:pt idx="9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572</c:v>
                </c:pt>
                <c:pt idx="1">
                  <c:v>553</c:v>
                </c:pt>
                <c:pt idx="2">
                  <c:v>313</c:v>
                </c:pt>
                <c:pt idx="3">
                  <c:v>301</c:v>
                </c:pt>
                <c:pt idx="4">
                  <c:v>196</c:v>
                </c:pt>
                <c:pt idx="5">
                  <c:v>164</c:v>
                </c:pt>
                <c:pt idx="6">
                  <c:v>124</c:v>
                </c:pt>
                <c:pt idx="7">
                  <c:v>85</c:v>
                </c:pt>
                <c:pt idx="8">
                  <c:v>69</c:v>
                </c:pt>
                <c:pt idx="9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tabSelected="1" topLeftCell="A7" workbookViewId="0">
      <selection activeCell="I34" sqref="I34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158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164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160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>
      <selection activeCell="I5" sqref="I5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0" t="s">
        <v>28</v>
      </c>
      <c r="B6" s="101"/>
      <c r="C6" s="101"/>
      <c r="D6" s="97" t="s">
        <v>159</v>
      </c>
      <c r="E6" s="98"/>
      <c r="F6" s="97" t="s">
        <v>157</v>
      </c>
      <c r="G6" s="98"/>
      <c r="H6" s="99" t="s">
        <v>27</v>
      </c>
      <c r="I6" s="98"/>
    </row>
    <row r="7" spans="1:13" x14ac:dyDescent="0.25">
      <c r="A7" s="102"/>
      <c r="B7" s="102"/>
      <c r="C7" s="102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103" t="s">
        <v>10</v>
      </c>
      <c r="B8" s="103" t="s">
        <v>11</v>
      </c>
      <c r="C8" s="57" t="s">
        <v>12</v>
      </c>
      <c r="D8" s="58">
        <f>Líquidos!B35</f>
        <v>13012979</v>
      </c>
      <c r="E8" s="58">
        <f>Líquidos!C35</f>
        <v>15088306</v>
      </c>
      <c r="F8" s="58">
        <f>Líquidos!D35</f>
        <v>124500303</v>
      </c>
      <c r="G8" s="58">
        <f>Líquidos!E35</f>
        <v>133458278</v>
      </c>
      <c r="H8" s="58">
        <f>G8-F8</f>
        <v>8957975</v>
      </c>
      <c r="I8" s="59">
        <f>((G8*100/F8)-100)</f>
        <v>7.1951431314990515</v>
      </c>
    </row>
    <row r="9" spans="1:13" x14ac:dyDescent="0.25">
      <c r="A9" s="104"/>
      <c r="B9" s="105"/>
      <c r="C9" s="57" t="s">
        <v>13</v>
      </c>
      <c r="D9" s="58">
        <f>Sólidos!B35</f>
        <v>7920071</v>
      </c>
      <c r="E9" s="58">
        <f>Sólidos!C35</f>
        <v>10201689</v>
      </c>
      <c r="F9" s="58">
        <f>Sólidos!D35</f>
        <v>68659172</v>
      </c>
      <c r="G9" s="58">
        <f>Sólidos!E35</f>
        <v>74766320</v>
      </c>
      <c r="H9" s="58">
        <f t="shared" ref="H9:H19" si="0">G9-F9</f>
        <v>6107148</v>
      </c>
      <c r="I9" s="59">
        <f t="shared" ref="I9:I19" si="1">((G9*100/F9)-100)</f>
        <v>8.8948756911895117</v>
      </c>
    </row>
    <row r="10" spans="1:13" x14ac:dyDescent="0.25">
      <c r="A10" s="104"/>
      <c r="B10" s="103" t="s">
        <v>14</v>
      </c>
      <c r="C10" s="57" t="s">
        <v>15</v>
      </c>
      <c r="D10" s="58">
        <f>D12-D11</f>
        <v>5398665</v>
      </c>
      <c r="E10" s="58">
        <f t="shared" ref="E10:G10" si="2">E12-E11</f>
        <v>5640309</v>
      </c>
      <c r="F10" s="58">
        <f t="shared" si="2"/>
        <v>50807785</v>
      </c>
      <c r="G10" s="58">
        <f t="shared" si="2"/>
        <v>53489921</v>
      </c>
      <c r="H10" s="58">
        <f t="shared" si="0"/>
        <v>2682136</v>
      </c>
      <c r="I10" s="59">
        <f t="shared" si="1"/>
        <v>5.2789862813346389</v>
      </c>
    </row>
    <row r="11" spans="1:13" x14ac:dyDescent="0.25">
      <c r="A11" s="104"/>
      <c r="B11" s="104"/>
      <c r="C11" s="57" t="s">
        <v>16</v>
      </c>
      <c r="D11" s="58">
        <f>'Mercancías contenedores'!B35</f>
        <v>13916843</v>
      </c>
      <c r="E11" s="58">
        <f>'Mercancías contenedores'!C35</f>
        <v>16194659</v>
      </c>
      <c r="F11" s="58">
        <f>'Mercancías contenedores'!D35</f>
        <v>125539340</v>
      </c>
      <c r="G11" s="58">
        <f>'Mercancías contenedores'!E35</f>
        <v>134937933</v>
      </c>
      <c r="H11" s="58">
        <f t="shared" si="0"/>
        <v>9398593</v>
      </c>
      <c r="I11" s="59">
        <f t="shared" si="1"/>
        <v>7.4865719383262643</v>
      </c>
    </row>
    <row r="12" spans="1:13" x14ac:dyDescent="0.25">
      <c r="A12" s="105"/>
      <c r="B12" s="105"/>
      <c r="C12" s="57" t="s">
        <v>1</v>
      </c>
      <c r="D12" s="58">
        <f>'Mercancía general'!B35</f>
        <v>19315508</v>
      </c>
      <c r="E12" s="58">
        <f>'Mercancía general'!C35</f>
        <v>21834968</v>
      </c>
      <c r="F12" s="58">
        <f>'Mercancía general'!D35</f>
        <v>176347125</v>
      </c>
      <c r="G12" s="58">
        <f>'Mercancía general'!E35</f>
        <v>188427854</v>
      </c>
      <c r="H12" s="58">
        <f t="shared" si="0"/>
        <v>12080729</v>
      </c>
      <c r="I12" s="59">
        <f t="shared" si="1"/>
        <v>6.850539241850413</v>
      </c>
    </row>
    <row r="13" spans="1:13" x14ac:dyDescent="0.25">
      <c r="A13" s="60"/>
      <c r="B13" s="60"/>
      <c r="C13" s="95" t="s">
        <v>1</v>
      </c>
      <c r="D13" s="61">
        <f>+D8+D9+D12</f>
        <v>40248558</v>
      </c>
      <c r="E13" s="61">
        <f t="shared" ref="E13:G13" si="3">+E8+E9+E12</f>
        <v>47124963</v>
      </c>
      <c r="F13" s="61">
        <f t="shared" si="3"/>
        <v>369506600</v>
      </c>
      <c r="G13" s="61">
        <f t="shared" si="3"/>
        <v>396652452</v>
      </c>
      <c r="H13" s="61">
        <f t="shared" si="0"/>
        <v>27145852</v>
      </c>
      <c r="I13" s="62">
        <f t="shared" si="1"/>
        <v>7.3465134316951293</v>
      </c>
    </row>
    <row r="14" spans="1:13" x14ac:dyDescent="0.25">
      <c r="A14" s="103" t="s">
        <v>3</v>
      </c>
      <c r="B14" s="63" t="s">
        <v>4</v>
      </c>
      <c r="C14" s="57" t="s">
        <v>5</v>
      </c>
      <c r="D14" s="58">
        <f>Pesca!B35</f>
        <v>18675</v>
      </c>
      <c r="E14" s="58">
        <f>Pesca!C35</f>
        <v>21439</v>
      </c>
      <c r="F14" s="58">
        <f>Pesca!D35</f>
        <v>173297</v>
      </c>
      <c r="G14" s="58">
        <f>Pesca!E35</f>
        <v>184380</v>
      </c>
      <c r="H14" s="58">
        <f>G14-F14</f>
        <v>11083</v>
      </c>
      <c r="I14" s="59">
        <f t="shared" si="1"/>
        <v>6.3953790313738779</v>
      </c>
    </row>
    <row r="15" spans="1:13" x14ac:dyDescent="0.25">
      <c r="A15" s="104"/>
      <c r="B15" s="103" t="s">
        <v>6</v>
      </c>
      <c r="C15" s="72" t="s">
        <v>176</v>
      </c>
      <c r="D15" s="58">
        <f>'Avit. combustibles'!B35</f>
        <v>630482</v>
      </c>
      <c r="E15" s="58">
        <f>'Avit. combustibles'!C35</f>
        <v>665745</v>
      </c>
      <c r="F15" s="58">
        <f>'Avit. combustibles'!D35</f>
        <v>6249771</v>
      </c>
      <c r="G15" s="58">
        <f>'Avit. combustibles'!E35</f>
        <v>5763263</v>
      </c>
      <c r="H15" s="58">
        <f>G15-F15</f>
        <v>-486508</v>
      </c>
      <c r="I15" s="59">
        <f t="shared" si="1"/>
        <v>-7.7844132209004187</v>
      </c>
      <c r="J15" s="64"/>
      <c r="K15" s="64"/>
      <c r="L15" s="64"/>
      <c r="M15" s="64"/>
    </row>
    <row r="16" spans="1:13" x14ac:dyDescent="0.25">
      <c r="A16" s="104"/>
      <c r="B16" s="105"/>
      <c r="C16" s="57" t="s">
        <v>7</v>
      </c>
      <c r="D16" s="58">
        <f>Avituallamiento!B35-'Resumen general'!D15</f>
        <v>181318</v>
      </c>
      <c r="E16" s="58">
        <f>Avituallamiento!C35-'Resumen general'!E15</f>
        <v>189094</v>
      </c>
      <c r="F16" s="58">
        <f>Avituallamiento!D35-'Resumen general'!F15</f>
        <v>1467396</v>
      </c>
      <c r="G16" s="58">
        <f>Avituallamiento!E35-'Resumen general'!G15</f>
        <v>1480881</v>
      </c>
      <c r="H16" s="58">
        <f>G16-F16</f>
        <v>13485</v>
      </c>
      <c r="I16" s="59">
        <f t="shared" si="1"/>
        <v>0.91897483705830041</v>
      </c>
    </row>
    <row r="17" spans="1:9" x14ac:dyDescent="0.25">
      <c r="A17" s="105"/>
      <c r="B17" s="63" t="s">
        <v>8</v>
      </c>
      <c r="C17" s="57" t="s">
        <v>9</v>
      </c>
      <c r="D17" s="58">
        <f>'Tráfico interior'!B35</f>
        <v>235055</v>
      </c>
      <c r="E17" s="58">
        <f>'Tráfico interior'!C35</f>
        <v>139384</v>
      </c>
      <c r="F17" s="58">
        <f>'Tráfico interior'!D35</f>
        <v>2539201</v>
      </c>
      <c r="G17" s="58">
        <f>'Tráfico interior'!E35</f>
        <v>2125625</v>
      </c>
      <c r="H17" s="58">
        <f t="shared" si="0"/>
        <v>-413576</v>
      </c>
      <c r="I17" s="59">
        <f t="shared" si="1"/>
        <v>-16.28764323895588</v>
      </c>
    </row>
    <row r="18" spans="1:9" x14ac:dyDescent="0.25">
      <c r="A18" s="65"/>
      <c r="B18" s="65"/>
      <c r="C18" s="95" t="s">
        <v>1</v>
      </c>
      <c r="D18" s="61">
        <f>+D14+D15+D16+D17</f>
        <v>1065530</v>
      </c>
      <c r="E18" s="61">
        <f t="shared" ref="E18:F18" si="4">+E14+E15+E16+E17</f>
        <v>1015662</v>
      </c>
      <c r="F18" s="61">
        <f t="shared" si="4"/>
        <v>10429665</v>
      </c>
      <c r="G18" s="61">
        <f>+G14+G15+G16+G17</f>
        <v>9554149</v>
      </c>
      <c r="H18" s="61">
        <f t="shared" si="0"/>
        <v>-875516</v>
      </c>
      <c r="I18" s="62">
        <f t="shared" si="1"/>
        <v>-8.3944786337816168</v>
      </c>
    </row>
    <row r="19" spans="1:9" x14ac:dyDescent="0.25">
      <c r="A19" s="66"/>
      <c r="B19" s="66"/>
      <c r="C19" s="71" t="s">
        <v>112</v>
      </c>
      <c r="D19" s="67">
        <f>+D13+D18</f>
        <v>41314088</v>
      </c>
      <c r="E19" s="67">
        <f t="shared" ref="E19:F19" si="5">+E13+E18</f>
        <v>48140625</v>
      </c>
      <c r="F19" s="67">
        <f t="shared" si="5"/>
        <v>379936265</v>
      </c>
      <c r="G19" s="67">
        <f>+G13+G18</f>
        <v>406206601</v>
      </c>
      <c r="H19" s="67">
        <f t="shared" si="0"/>
        <v>26270336</v>
      </c>
      <c r="I19" s="68">
        <f t="shared" si="1"/>
        <v>6.9144060254421902</v>
      </c>
    </row>
    <row r="20" spans="1:9" x14ac:dyDescent="0.25">
      <c r="A20" s="65"/>
      <c r="B20" s="65"/>
      <c r="I20" s="69"/>
    </row>
    <row r="21" spans="1:9" x14ac:dyDescent="0.25">
      <c r="A21" s="103" t="s">
        <v>17</v>
      </c>
      <c r="B21" s="103" t="s">
        <v>18</v>
      </c>
      <c r="C21" s="57" t="s">
        <v>19</v>
      </c>
      <c r="D21" s="58">
        <f>'Mercancías tránsito'!B35</f>
        <v>9705945</v>
      </c>
      <c r="E21" s="58">
        <f>'Mercancías tránsito'!C35</f>
        <v>12426740</v>
      </c>
      <c r="F21" s="58">
        <f>'Mercancías tránsito'!D35</f>
        <v>91290569</v>
      </c>
      <c r="G21" s="58">
        <f>'Mercancías tránsito'!E35</f>
        <v>101450764</v>
      </c>
      <c r="H21" s="58">
        <f>G21-F21</f>
        <v>10160195</v>
      </c>
      <c r="I21" s="59">
        <f t="shared" ref="I21:I36" si="6">((G21*100/F21)-100)</f>
        <v>11.129512184330892</v>
      </c>
    </row>
    <row r="22" spans="1:9" x14ac:dyDescent="0.25">
      <c r="A22" s="104"/>
      <c r="B22" s="105"/>
      <c r="C22" s="57" t="s">
        <v>20</v>
      </c>
      <c r="D22" s="58">
        <f>'Mercan. contene. tránsito'!B35</f>
        <v>8058174</v>
      </c>
      <c r="E22" s="58">
        <f>'Mercan. contene. tránsito'!C35</f>
        <v>9877983</v>
      </c>
      <c r="F22" s="58">
        <f>'Mercan. contene. tránsito'!D35</f>
        <v>73729506</v>
      </c>
      <c r="G22" s="58">
        <f>'Mercan. contene. tránsito'!E35</f>
        <v>80674610</v>
      </c>
      <c r="H22" s="58">
        <f>G22-F22</f>
        <v>6945104</v>
      </c>
      <c r="I22" s="59">
        <f t="shared" si="6"/>
        <v>9.4197077625882883</v>
      </c>
    </row>
    <row r="23" spans="1:9" x14ac:dyDescent="0.25">
      <c r="A23" s="104"/>
      <c r="B23" s="103" t="s">
        <v>21</v>
      </c>
      <c r="C23" s="57" t="s">
        <v>22</v>
      </c>
      <c r="D23" s="58">
        <f>'Ro-Ro'!B35</f>
        <v>4235317</v>
      </c>
      <c r="E23" s="58">
        <f>'Ro-Ro'!C35</f>
        <v>4492646</v>
      </c>
      <c r="F23" s="58">
        <f>'Ro-Ro'!D35</f>
        <v>40903682</v>
      </c>
      <c r="G23" s="58">
        <f>'Ro-Ro'!E35</f>
        <v>43107292</v>
      </c>
      <c r="H23" s="58">
        <f t="shared" ref="H23:H36" si="7">G23-F23</f>
        <v>2203610</v>
      </c>
      <c r="I23" s="59">
        <f t="shared" si="6"/>
        <v>5.3873145209763749</v>
      </c>
    </row>
    <row r="24" spans="1:9" x14ac:dyDescent="0.25">
      <c r="A24" s="104"/>
      <c r="B24" s="105"/>
      <c r="C24" s="72" t="s">
        <v>161</v>
      </c>
      <c r="D24" s="58">
        <f>'Ro-Ro remolques'!B35</f>
        <v>114710</v>
      </c>
      <c r="E24" s="58">
        <f>'Ro-Ro remolques'!C35</f>
        <v>111927</v>
      </c>
      <c r="F24" s="58">
        <f>'Ro-Ro remolques'!D35</f>
        <v>1114388</v>
      </c>
      <c r="G24" s="58">
        <f>'Ro-Ro remolques'!E35</f>
        <v>1048365</v>
      </c>
      <c r="H24" s="58">
        <f t="shared" si="7"/>
        <v>-66023</v>
      </c>
      <c r="I24" s="59">
        <f t="shared" ref="I24" si="8">((G24*100/F24)-100)</f>
        <v>-5.9245971780026281</v>
      </c>
    </row>
    <row r="25" spans="1:9" x14ac:dyDescent="0.25">
      <c r="A25" s="104"/>
      <c r="B25" s="107" t="s">
        <v>143</v>
      </c>
      <c r="C25" s="72" t="s">
        <v>142</v>
      </c>
      <c r="D25" s="58">
        <f>TEUS!B35</f>
        <v>1280748</v>
      </c>
      <c r="E25" s="58">
        <f>TEUS!C35</f>
        <v>1396087</v>
      </c>
      <c r="F25" s="58">
        <f>TEUS!D35</f>
        <v>11328341</v>
      </c>
      <c r="G25" s="58">
        <f>TEUS!E35</f>
        <v>11804565</v>
      </c>
      <c r="H25" s="58">
        <f t="shared" si="7"/>
        <v>476224</v>
      </c>
      <c r="I25" s="59">
        <f t="shared" si="6"/>
        <v>4.2038282569354095</v>
      </c>
    </row>
    <row r="26" spans="1:9" x14ac:dyDescent="0.25">
      <c r="A26" s="104"/>
      <c r="B26" s="104"/>
      <c r="C26" s="57" t="s">
        <v>144</v>
      </c>
      <c r="D26" s="58">
        <f>'TEUS tránsito'!B35</f>
        <v>667876</v>
      </c>
      <c r="E26" s="58">
        <f>'TEUS tránsito'!C35</f>
        <v>751681</v>
      </c>
      <c r="F26" s="58">
        <f>'TEUS tránsito'!D35</f>
        <v>5933166</v>
      </c>
      <c r="G26" s="58">
        <f>'TEUS tránsito'!E35</f>
        <v>6272675</v>
      </c>
      <c r="H26" s="58">
        <f t="shared" si="7"/>
        <v>339509</v>
      </c>
      <c r="I26" s="59">
        <f t="shared" si="6"/>
        <v>5.722223177305338</v>
      </c>
    </row>
    <row r="27" spans="1:9" x14ac:dyDescent="0.25">
      <c r="A27" s="104"/>
      <c r="B27" s="104"/>
      <c r="C27" s="57" t="s">
        <v>145</v>
      </c>
      <c r="D27" s="58">
        <f>'TEUS nacional'!B35</f>
        <v>166866</v>
      </c>
      <c r="E27" s="58">
        <f>'TEUS nacional'!C35</f>
        <v>163420</v>
      </c>
      <c r="F27" s="58">
        <f>'TEUS nacional'!D35</f>
        <v>1435555</v>
      </c>
      <c r="G27" s="58">
        <f>'TEUS nacional'!E35</f>
        <v>1466610</v>
      </c>
      <c r="H27" s="58">
        <f t="shared" si="7"/>
        <v>31055</v>
      </c>
      <c r="I27" s="59">
        <f t="shared" si="6"/>
        <v>2.163274830988712</v>
      </c>
    </row>
    <row r="28" spans="1:9" x14ac:dyDescent="0.25">
      <c r="A28" s="104"/>
      <c r="B28" s="104"/>
      <c r="C28" s="57" t="s">
        <v>146</v>
      </c>
      <c r="D28" s="58">
        <f>'TEUS exterior'!B35</f>
        <v>446008</v>
      </c>
      <c r="E28" s="58">
        <f>'TEUS exterior'!C35</f>
        <v>480986</v>
      </c>
      <c r="F28" s="58">
        <f>'TEUS exterior'!D35</f>
        <v>3959616</v>
      </c>
      <c r="G28" s="58">
        <f>'TEUS exterior'!E35</f>
        <v>4065041</v>
      </c>
      <c r="H28" s="58">
        <f t="shared" si="7"/>
        <v>105425</v>
      </c>
      <c r="I28" s="59">
        <f t="shared" si="6"/>
        <v>2.6625056571142238</v>
      </c>
    </row>
    <row r="29" spans="1:9" x14ac:dyDescent="0.25">
      <c r="A29" s="104"/>
      <c r="B29" s="105"/>
      <c r="C29" s="57" t="s">
        <v>147</v>
      </c>
      <c r="D29" s="58">
        <f>'TEUS nacional y exterior'!B35</f>
        <v>612873</v>
      </c>
      <c r="E29" s="58">
        <f>'TEUS nacional y exterior'!C35</f>
        <v>644406</v>
      </c>
      <c r="F29" s="58">
        <f>'TEUS nacional y exterior'!D35</f>
        <v>5395176</v>
      </c>
      <c r="G29" s="58">
        <f>'TEUS nacional y exterior'!E35</f>
        <v>5531889</v>
      </c>
      <c r="H29" s="58">
        <f t="shared" si="7"/>
        <v>136713</v>
      </c>
      <c r="I29" s="59">
        <f t="shared" si="6"/>
        <v>2.5339859163074578</v>
      </c>
    </row>
    <row r="30" spans="1:9" x14ac:dyDescent="0.25">
      <c r="A30" s="104"/>
      <c r="B30" s="103" t="s">
        <v>23</v>
      </c>
      <c r="C30" s="72" t="s">
        <v>149</v>
      </c>
      <c r="D30" s="58">
        <f>'Pasajeros total'!B35</f>
        <v>3474593</v>
      </c>
      <c r="E30" s="58">
        <f>'Pasajeros total'!C35</f>
        <v>3763278</v>
      </c>
      <c r="F30" s="58">
        <f>'Pasajeros total'!D35</f>
        <v>25835668</v>
      </c>
      <c r="G30" s="58">
        <f>'Pasajeros total'!E35</f>
        <v>26615550</v>
      </c>
      <c r="H30" s="58">
        <f t="shared" si="7"/>
        <v>779882</v>
      </c>
      <c r="I30" s="59">
        <f t="shared" si="6"/>
        <v>3.0186252586927509</v>
      </c>
    </row>
    <row r="31" spans="1:9" x14ac:dyDescent="0.25">
      <c r="A31" s="104"/>
      <c r="B31" s="105"/>
      <c r="C31" s="72" t="s">
        <v>148</v>
      </c>
      <c r="D31" s="58">
        <f>'Pasajeros crucero'!B35</f>
        <v>999519</v>
      </c>
      <c r="E31" s="58">
        <f>'Pasajeros crucero'!C35</f>
        <v>1103377</v>
      </c>
      <c r="F31" s="58">
        <f>'Pasajeros crucero'!D35</f>
        <v>6346009</v>
      </c>
      <c r="G31" s="58">
        <f>'Pasajeros crucero'!E35</f>
        <v>6486052</v>
      </c>
      <c r="H31" s="58">
        <f t="shared" si="7"/>
        <v>140043</v>
      </c>
      <c r="I31" s="59">
        <f t="shared" si="6"/>
        <v>2.2067885500950268</v>
      </c>
    </row>
    <row r="32" spans="1:9" x14ac:dyDescent="0.25">
      <c r="A32" s="104"/>
      <c r="B32" s="107" t="s">
        <v>162</v>
      </c>
      <c r="C32" s="57" t="s">
        <v>150</v>
      </c>
      <c r="D32" s="58">
        <f>'Automóviles régimen pasaje'!B35</f>
        <v>491861</v>
      </c>
      <c r="E32" s="58">
        <f>'Automóviles régimen pasaje'!C35</f>
        <v>557557</v>
      </c>
      <c r="F32" s="58">
        <f>'Automóviles régimen pasaje'!D35</f>
        <v>3840943</v>
      </c>
      <c r="G32" s="58">
        <f>'Automóviles régimen pasaje'!E35</f>
        <v>4094620</v>
      </c>
      <c r="H32" s="58">
        <f t="shared" si="7"/>
        <v>253677</v>
      </c>
      <c r="I32" s="59">
        <f t="shared" si="6"/>
        <v>6.6045499763990279</v>
      </c>
    </row>
    <row r="33" spans="1:9" x14ac:dyDescent="0.25">
      <c r="A33" s="104"/>
      <c r="B33" s="105"/>
      <c r="C33" s="72" t="s">
        <v>120</v>
      </c>
      <c r="D33" s="58">
        <f>'Automóviles régimen mercancía'!B35</f>
        <v>279437</v>
      </c>
      <c r="E33" s="58">
        <f>'Automóviles régimen mercancía'!C35</f>
        <v>265817</v>
      </c>
      <c r="F33" s="58">
        <f>'Automóviles régimen mercancía'!D35</f>
        <v>2576496</v>
      </c>
      <c r="G33" s="58">
        <f>'Automóviles régimen mercancía'!E35</f>
        <v>2506782</v>
      </c>
      <c r="H33" s="58">
        <f t="shared" si="7"/>
        <v>-69714</v>
      </c>
      <c r="I33" s="59">
        <f t="shared" ref="I33" si="9">((G33*100/F33)-100)</f>
        <v>-2.7057678335227422</v>
      </c>
    </row>
    <row r="34" spans="1:9" x14ac:dyDescent="0.25">
      <c r="A34" s="104"/>
      <c r="B34" s="103" t="s">
        <v>24</v>
      </c>
      <c r="C34" s="57" t="s">
        <v>151</v>
      </c>
      <c r="D34" s="58">
        <f>'Buques número'!B35</f>
        <v>14597</v>
      </c>
      <c r="E34" s="58">
        <f>'Buques número'!C35</f>
        <v>15189</v>
      </c>
      <c r="F34" s="58">
        <f>'Buques número'!D35</f>
        <v>116202</v>
      </c>
      <c r="G34" s="58">
        <f>'Buques número'!E35</f>
        <v>119569</v>
      </c>
      <c r="H34" s="58">
        <f t="shared" si="7"/>
        <v>3367</v>
      </c>
      <c r="I34" s="59">
        <f t="shared" si="6"/>
        <v>2.8975404898366577</v>
      </c>
    </row>
    <row r="35" spans="1:9" x14ac:dyDescent="0.25">
      <c r="A35" s="104"/>
      <c r="B35" s="104"/>
      <c r="C35" s="57" t="s">
        <v>25</v>
      </c>
      <c r="D35" s="58">
        <f>'Buques GT'!B35</f>
        <v>195972285</v>
      </c>
      <c r="E35" s="58">
        <f>'Buques GT'!C35</f>
        <v>200720304</v>
      </c>
      <c r="F35" s="58">
        <f>'Buques GT'!D35</f>
        <v>1635044437</v>
      </c>
      <c r="G35" s="58">
        <f>'Buques GT'!E35</f>
        <v>1641466008</v>
      </c>
      <c r="H35" s="58">
        <f t="shared" si="7"/>
        <v>6421571</v>
      </c>
      <c r="I35" s="59">
        <f t="shared" si="6"/>
        <v>0.39274596180287347</v>
      </c>
    </row>
    <row r="36" spans="1:9" x14ac:dyDescent="0.25">
      <c r="A36" s="106"/>
      <c r="B36" s="108"/>
      <c r="C36" s="57" t="s">
        <v>152</v>
      </c>
      <c r="D36" s="58">
        <f>Cruceros!B35</f>
        <v>426</v>
      </c>
      <c r="E36" s="58">
        <f>Cruceros!C35</f>
        <v>515</v>
      </c>
      <c r="F36" s="58">
        <f>Cruceros!D35</f>
        <v>2699</v>
      </c>
      <c r="G36" s="58">
        <f>Cruceros!E35</f>
        <v>2894</v>
      </c>
      <c r="H36" s="58">
        <f t="shared" si="7"/>
        <v>195</v>
      </c>
      <c r="I36" s="59">
        <f t="shared" si="6"/>
        <v>7.2248981104112602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D16" sqref="D16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1123777</v>
      </c>
      <c r="C7" s="20">
        <v>1242557</v>
      </c>
      <c r="D7" s="20">
        <v>10245226</v>
      </c>
      <c r="E7" s="20">
        <v>10992895</v>
      </c>
      <c r="F7" s="11">
        <f>((E7*100)/D7)-100</f>
        <v>7.2977306698749231</v>
      </c>
      <c r="G7" s="1"/>
      <c r="H7" s="1"/>
      <c r="I7" s="1"/>
    </row>
    <row r="8" spans="1:12" x14ac:dyDescent="0.25">
      <c r="A8" s="12" t="s">
        <v>31</v>
      </c>
      <c r="B8" s="21">
        <v>255802</v>
      </c>
      <c r="C8" s="21">
        <v>321291</v>
      </c>
      <c r="D8" s="21">
        <v>2602418</v>
      </c>
      <c r="E8" s="21">
        <v>2619277</v>
      </c>
      <c r="F8" s="14">
        <f t="shared" ref="F8:F35" si="0">((E8*100)/D8)-100</f>
        <v>0.64782060376157347</v>
      </c>
      <c r="G8" s="1"/>
      <c r="H8" s="1"/>
      <c r="I8" s="1"/>
    </row>
    <row r="9" spans="1:12" x14ac:dyDescent="0.25">
      <c r="A9" s="9" t="s">
        <v>166</v>
      </c>
      <c r="B9" s="20">
        <v>523376</v>
      </c>
      <c r="C9" s="20">
        <v>621542</v>
      </c>
      <c r="D9" s="20">
        <v>4244603</v>
      </c>
      <c r="E9" s="20">
        <v>4788395</v>
      </c>
      <c r="F9" s="11">
        <f t="shared" si="0"/>
        <v>12.811374821155241</v>
      </c>
      <c r="G9" s="1"/>
      <c r="H9" s="1"/>
      <c r="I9" s="1"/>
    </row>
    <row r="10" spans="1:12" x14ac:dyDescent="0.25">
      <c r="A10" s="12" t="s">
        <v>168</v>
      </c>
      <c r="B10" s="21">
        <v>331199</v>
      </c>
      <c r="C10" s="21">
        <v>496829</v>
      </c>
      <c r="D10" s="21">
        <v>3352230</v>
      </c>
      <c r="E10" s="21">
        <v>3621236</v>
      </c>
      <c r="F10" s="14">
        <f t="shared" si="0"/>
        <v>8.024688043481504</v>
      </c>
      <c r="G10" s="1"/>
      <c r="H10" s="1"/>
      <c r="I10" s="1"/>
    </row>
    <row r="11" spans="1:12" x14ac:dyDescent="0.25">
      <c r="A11" s="9" t="s">
        <v>169</v>
      </c>
      <c r="B11" s="20">
        <v>8131666</v>
      </c>
      <c r="C11" s="20">
        <v>8576548</v>
      </c>
      <c r="D11" s="20">
        <v>77416005</v>
      </c>
      <c r="E11" s="20">
        <v>74978315</v>
      </c>
      <c r="F11" s="11">
        <f t="shared" si="0"/>
        <v>-3.1488191621357942</v>
      </c>
      <c r="G11" s="1"/>
      <c r="H11" s="1"/>
      <c r="I11" s="1"/>
    </row>
    <row r="12" spans="1:12" x14ac:dyDescent="0.25">
      <c r="A12" s="12" t="s">
        <v>170</v>
      </c>
      <c r="B12" s="21">
        <v>281373</v>
      </c>
      <c r="C12" s="21">
        <v>411481</v>
      </c>
      <c r="D12" s="21">
        <v>2878658</v>
      </c>
      <c r="E12" s="21">
        <v>3129352</v>
      </c>
      <c r="F12" s="14">
        <f t="shared" si="0"/>
        <v>8.7087107950996625</v>
      </c>
      <c r="G12" s="1"/>
      <c r="H12" s="1"/>
      <c r="I12" s="1"/>
    </row>
    <row r="13" spans="1:12" x14ac:dyDescent="0.25">
      <c r="A13" s="9" t="s">
        <v>32</v>
      </c>
      <c r="B13" s="20">
        <v>1344687</v>
      </c>
      <c r="C13" s="20">
        <v>1349398</v>
      </c>
      <c r="D13" s="20">
        <v>11610789</v>
      </c>
      <c r="E13" s="20">
        <v>12402424</v>
      </c>
      <c r="F13" s="11">
        <f t="shared" si="0"/>
        <v>6.8180982360457989</v>
      </c>
      <c r="G13" s="1"/>
      <c r="H13" s="1"/>
      <c r="I13" s="1"/>
    </row>
    <row r="14" spans="1:12" x14ac:dyDescent="0.25">
      <c r="A14" s="12" t="s">
        <v>33</v>
      </c>
      <c r="B14" s="21">
        <v>4016240</v>
      </c>
      <c r="C14" s="21">
        <v>5288215</v>
      </c>
      <c r="D14" s="21">
        <v>37184372</v>
      </c>
      <c r="E14" s="21">
        <v>45563236</v>
      </c>
      <c r="F14" s="14">
        <f t="shared" si="0"/>
        <v>22.53329436355682</v>
      </c>
      <c r="G14" s="1"/>
      <c r="H14" s="1"/>
      <c r="I14" s="1"/>
    </row>
    <row r="15" spans="1:12" x14ac:dyDescent="0.25">
      <c r="A15" s="9" t="s">
        <v>34</v>
      </c>
      <c r="B15" s="20">
        <v>2583406</v>
      </c>
      <c r="C15" s="20">
        <v>2824810</v>
      </c>
      <c r="D15" s="20">
        <v>22913774</v>
      </c>
      <c r="E15" s="20">
        <v>25082255</v>
      </c>
      <c r="F15" s="11">
        <f t="shared" si="0"/>
        <v>9.4636570998736431</v>
      </c>
      <c r="G15" s="1"/>
      <c r="H15" s="1"/>
      <c r="I15" s="1"/>
    </row>
    <row r="16" spans="1:12" x14ac:dyDescent="0.25">
      <c r="A16" s="12" t="s">
        <v>35</v>
      </c>
      <c r="B16" s="21">
        <v>2679096</v>
      </c>
      <c r="C16" s="21">
        <v>2847145</v>
      </c>
      <c r="D16" s="21">
        <v>23370386</v>
      </c>
      <c r="E16" s="21">
        <v>25737906</v>
      </c>
      <c r="F16" s="14">
        <f t="shared" si="0"/>
        <v>10.130427456354383</v>
      </c>
      <c r="G16" s="1"/>
      <c r="H16" s="1"/>
      <c r="I16" s="1"/>
    </row>
    <row r="17" spans="1:9" x14ac:dyDescent="0.25">
      <c r="A17" s="9" t="s">
        <v>171</v>
      </c>
      <c r="B17" s="20">
        <v>1416713</v>
      </c>
      <c r="C17" s="20">
        <v>1538070</v>
      </c>
      <c r="D17" s="20">
        <v>12715924</v>
      </c>
      <c r="E17" s="20">
        <v>13982834</v>
      </c>
      <c r="F17" s="11">
        <f t="shared" si="0"/>
        <v>9.9631768796353271</v>
      </c>
      <c r="G17" s="1"/>
      <c r="H17" s="1"/>
      <c r="I17" s="1"/>
    </row>
    <row r="18" spans="1:9" x14ac:dyDescent="0.25">
      <c r="A18" s="12" t="s">
        <v>36</v>
      </c>
      <c r="B18" s="21">
        <v>173078</v>
      </c>
      <c r="C18" s="21">
        <v>180184</v>
      </c>
      <c r="D18" s="21">
        <v>1830845</v>
      </c>
      <c r="E18" s="21">
        <v>1836026</v>
      </c>
      <c r="F18" s="14">
        <f t="shared" si="0"/>
        <v>0.28298408658297092</v>
      </c>
      <c r="G18" s="1"/>
      <c r="H18" s="1"/>
      <c r="I18" s="1"/>
    </row>
    <row r="19" spans="1:9" x14ac:dyDescent="0.25">
      <c r="A19" s="9" t="s">
        <v>37</v>
      </c>
      <c r="B19" s="20">
        <v>1007041</v>
      </c>
      <c r="C19" s="20">
        <v>1283055</v>
      </c>
      <c r="D19" s="20">
        <v>9085916</v>
      </c>
      <c r="E19" s="20">
        <v>10230597</v>
      </c>
      <c r="F19" s="11">
        <f t="shared" si="0"/>
        <v>12.598410551011042</v>
      </c>
      <c r="G19" s="1"/>
      <c r="H19" s="1"/>
      <c r="I19" s="1"/>
    </row>
    <row r="20" spans="1:9" x14ac:dyDescent="0.25">
      <c r="A20" s="12" t="s">
        <v>172</v>
      </c>
      <c r="B20" s="21">
        <v>1359023</v>
      </c>
      <c r="C20" s="21">
        <v>2153093</v>
      </c>
      <c r="D20" s="21">
        <v>14883114</v>
      </c>
      <c r="E20" s="21">
        <v>16591546</v>
      </c>
      <c r="F20" s="14">
        <f t="shared" si="0"/>
        <v>11.478995591917126</v>
      </c>
      <c r="G20" s="1"/>
      <c r="H20" s="1"/>
      <c r="I20" s="1"/>
    </row>
    <row r="21" spans="1:9" x14ac:dyDescent="0.25">
      <c r="A21" s="9" t="s">
        <v>38</v>
      </c>
      <c r="B21" s="20">
        <v>2459306</v>
      </c>
      <c r="C21" s="20">
        <v>2755007</v>
      </c>
      <c r="D21" s="20">
        <v>23038819</v>
      </c>
      <c r="E21" s="20">
        <v>23787254</v>
      </c>
      <c r="F21" s="11">
        <f t="shared" si="0"/>
        <v>3.2485823166543355</v>
      </c>
      <c r="G21" s="1"/>
      <c r="H21" s="1"/>
      <c r="I21" s="1"/>
    </row>
    <row r="22" spans="1:9" x14ac:dyDescent="0.25">
      <c r="A22" s="12" t="s">
        <v>59</v>
      </c>
      <c r="B22" s="21">
        <v>1831326</v>
      </c>
      <c r="C22" s="21">
        <v>2642929</v>
      </c>
      <c r="D22" s="21">
        <v>16853160</v>
      </c>
      <c r="E22" s="21">
        <v>19996471</v>
      </c>
      <c r="F22" s="14">
        <f t="shared" si="0"/>
        <v>18.651166902824158</v>
      </c>
      <c r="G22" s="1"/>
      <c r="H22" s="1"/>
      <c r="I22" s="1"/>
    </row>
    <row r="23" spans="1:9" x14ac:dyDescent="0.25">
      <c r="A23" s="9" t="s">
        <v>173</v>
      </c>
      <c r="B23" s="20">
        <v>219091</v>
      </c>
      <c r="C23" s="20">
        <v>387451</v>
      </c>
      <c r="D23" s="20">
        <v>2176887</v>
      </c>
      <c r="E23" s="20">
        <v>2192117</v>
      </c>
      <c r="F23" s="11">
        <f t="shared" si="0"/>
        <v>0.69962290187777398</v>
      </c>
      <c r="G23" s="1"/>
      <c r="H23" s="1"/>
      <c r="I23" s="1"/>
    </row>
    <row r="24" spans="1:9" x14ac:dyDescent="0.25">
      <c r="A24" s="12" t="s">
        <v>175</v>
      </c>
      <c r="B24" s="21">
        <v>270528</v>
      </c>
      <c r="C24" s="21">
        <v>247848</v>
      </c>
      <c r="D24" s="21">
        <v>1708678</v>
      </c>
      <c r="E24" s="21">
        <v>1858718</v>
      </c>
      <c r="F24" s="14">
        <f t="shared" si="0"/>
        <v>8.7810576363715143</v>
      </c>
      <c r="G24" s="1"/>
      <c r="H24" s="1"/>
      <c r="I24" s="1"/>
    </row>
    <row r="25" spans="1:9" x14ac:dyDescent="0.25">
      <c r="A25" s="9" t="s">
        <v>39</v>
      </c>
      <c r="B25" s="20">
        <v>88248</v>
      </c>
      <c r="C25" s="20">
        <v>90079</v>
      </c>
      <c r="D25" s="20">
        <v>852327</v>
      </c>
      <c r="E25" s="20">
        <v>896109</v>
      </c>
      <c r="F25" s="11">
        <f t="shared" si="0"/>
        <v>5.1367608910664586</v>
      </c>
      <c r="G25" s="1"/>
      <c r="H25" s="1"/>
      <c r="I25" s="1"/>
    </row>
    <row r="26" spans="1:9" x14ac:dyDescent="0.25">
      <c r="A26" s="12" t="s">
        <v>40</v>
      </c>
      <c r="B26" s="21">
        <v>194809</v>
      </c>
      <c r="C26" s="21">
        <v>192577</v>
      </c>
      <c r="D26" s="21">
        <v>1603048</v>
      </c>
      <c r="E26" s="21">
        <v>1731098</v>
      </c>
      <c r="F26" s="14">
        <f t="shared" si="0"/>
        <v>7.9879080351929588</v>
      </c>
      <c r="G26" s="1"/>
      <c r="H26" s="1"/>
      <c r="I26" s="1"/>
    </row>
    <row r="27" spans="1:9" x14ac:dyDescent="0.25">
      <c r="A27" s="9" t="s">
        <v>41</v>
      </c>
      <c r="B27" s="20">
        <v>266319</v>
      </c>
      <c r="C27" s="20">
        <v>337834</v>
      </c>
      <c r="D27" s="20">
        <v>2623786</v>
      </c>
      <c r="E27" s="20">
        <v>2188564</v>
      </c>
      <c r="F27" s="11">
        <f t="shared" si="0"/>
        <v>-16.587557064486205</v>
      </c>
      <c r="G27" s="1"/>
      <c r="H27" s="1"/>
      <c r="I27" s="1"/>
    </row>
    <row r="28" spans="1:9" x14ac:dyDescent="0.25">
      <c r="A28" s="12" t="s">
        <v>42</v>
      </c>
      <c r="B28" s="21">
        <v>1217293</v>
      </c>
      <c r="C28" s="21">
        <v>1274502</v>
      </c>
      <c r="D28" s="21">
        <v>10187828</v>
      </c>
      <c r="E28" s="21">
        <v>10005298</v>
      </c>
      <c r="F28" s="14">
        <f t="shared" si="0"/>
        <v>-1.7916478370070621</v>
      </c>
      <c r="G28" s="1"/>
      <c r="H28" s="1"/>
      <c r="I28" s="1"/>
    </row>
    <row r="29" spans="1:9" x14ac:dyDescent="0.25">
      <c r="A29" s="9" t="s">
        <v>43</v>
      </c>
      <c r="B29" s="20">
        <v>596360</v>
      </c>
      <c r="C29" s="20">
        <v>622530</v>
      </c>
      <c r="D29" s="20">
        <v>3662894</v>
      </c>
      <c r="E29" s="20">
        <v>4179989</v>
      </c>
      <c r="F29" s="11">
        <f t="shared" si="0"/>
        <v>14.11711613822294</v>
      </c>
      <c r="G29" s="1"/>
      <c r="H29" s="1"/>
      <c r="I29" s="1"/>
    </row>
    <row r="30" spans="1:9" x14ac:dyDescent="0.25">
      <c r="A30" s="12" t="s">
        <v>44</v>
      </c>
      <c r="B30" s="21">
        <v>389498</v>
      </c>
      <c r="C30" s="21">
        <v>367450</v>
      </c>
      <c r="D30" s="21">
        <v>3564721</v>
      </c>
      <c r="E30" s="21">
        <v>3176927</v>
      </c>
      <c r="F30" s="14">
        <f t="shared" si="0"/>
        <v>-10.878663435371237</v>
      </c>
      <c r="G30" s="1"/>
      <c r="H30" s="1"/>
      <c r="I30" s="1"/>
    </row>
    <row r="31" spans="1:9" x14ac:dyDescent="0.25">
      <c r="A31" s="9" t="s">
        <v>45</v>
      </c>
      <c r="B31" s="20">
        <v>2497118</v>
      </c>
      <c r="C31" s="20">
        <v>3399502</v>
      </c>
      <c r="D31" s="20">
        <v>22041332</v>
      </c>
      <c r="E31" s="20">
        <v>25211789</v>
      </c>
      <c r="F31" s="11">
        <f t="shared" si="0"/>
        <v>14.38414429763138</v>
      </c>
      <c r="G31" s="1"/>
      <c r="H31" s="1"/>
      <c r="I31" s="1"/>
    </row>
    <row r="32" spans="1:9" x14ac:dyDescent="0.25">
      <c r="A32" s="12" t="s">
        <v>46</v>
      </c>
      <c r="B32" s="21">
        <v>5642879</v>
      </c>
      <c r="C32" s="21">
        <v>6192881</v>
      </c>
      <c r="D32" s="21">
        <v>53354011</v>
      </c>
      <c r="E32" s="21">
        <v>55375986</v>
      </c>
      <c r="F32" s="14">
        <f t="shared" si="0"/>
        <v>3.789733821511561</v>
      </c>
      <c r="G32" s="1"/>
      <c r="H32" s="1"/>
      <c r="I32" s="1"/>
    </row>
    <row r="33" spans="1:9" x14ac:dyDescent="0.25">
      <c r="A33" s="9" t="s">
        <v>47</v>
      </c>
      <c r="B33" s="20">
        <v>337574</v>
      </c>
      <c r="C33" s="20">
        <v>383959</v>
      </c>
      <c r="D33" s="20">
        <v>3124224</v>
      </c>
      <c r="E33" s="20">
        <v>3140231</v>
      </c>
      <c r="F33" s="11">
        <f t="shared" si="0"/>
        <v>0.51235122705669767</v>
      </c>
      <c r="G33" s="1"/>
      <c r="H33" s="1"/>
      <c r="I33" s="1"/>
    </row>
    <row r="34" spans="1:9" x14ac:dyDescent="0.25">
      <c r="A34" s="12" t="s">
        <v>174</v>
      </c>
      <c r="B34" s="21">
        <v>77262</v>
      </c>
      <c r="C34" s="21">
        <v>111858</v>
      </c>
      <c r="D34" s="21">
        <v>817655</v>
      </c>
      <c r="E34" s="21">
        <v>909756</v>
      </c>
      <c r="F34" s="14">
        <f t="shared" si="0"/>
        <v>11.264041680170735</v>
      </c>
      <c r="G34" s="1"/>
      <c r="H34" s="1"/>
      <c r="I34" s="1"/>
    </row>
    <row r="35" spans="1:9" x14ac:dyDescent="0.25">
      <c r="A35" s="15" t="s">
        <v>48</v>
      </c>
      <c r="B35" s="16">
        <f>SUM(B7:B34)</f>
        <v>41314088</v>
      </c>
      <c r="C35" s="16">
        <f t="shared" ref="C35:E35" si="1">SUM(C7:C34)</f>
        <v>48140625</v>
      </c>
      <c r="D35" s="16">
        <f t="shared" si="1"/>
        <v>379943630</v>
      </c>
      <c r="E35" s="16">
        <f t="shared" si="1"/>
        <v>406206601</v>
      </c>
      <c r="F35" s="17">
        <f t="shared" si="0"/>
        <v>6.9123335480055346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10992895</v>
      </c>
      <c r="C39" s="51">
        <f t="shared" si="3"/>
        <v>10245226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74978315</v>
      </c>
      <c r="G39" s="50">
        <f>LOOKUP(E39,$A$39:$A$66,$C$39:$C$66)</f>
        <v>77416005</v>
      </c>
    </row>
    <row r="40" spans="1:9" x14ac:dyDescent="0.25">
      <c r="A40" s="50" t="str">
        <f t="shared" si="4"/>
        <v>ALICANTE</v>
      </c>
      <c r="B40" s="51">
        <f t="shared" si="2"/>
        <v>2619277</v>
      </c>
      <c r="C40" s="51">
        <f t="shared" si="3"/>
        <v>2602418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55375986</v>
      </c>
      <c r="G40" s="50">
        <f t="shared" ref="G40:G66" si="8">LOOKUP(E40,$A$39:$A$66,$C$39:$C$66)</f>
        <v>53354011</v>
      </c>
    </row>
    <row r="41" spans="1:9" x14ac:dyDescent="0.25">
      <c r="A41" s="50" t="str">
        <f t="shared" si="4"/>
        <v>ALMERÍA</v>
      </c>
      <c r="B41" s="51">
        <f t="shared" si="2"/>
        <v>4788395</v>
      </c>
      <c r="C41" s="51">
        <f t="shared" si="3"/>
        <v>4244603</v>
      </c>
      <c r="D41" s="51">
        <f t="shared" si="6"/>
        <v>15</v>
      </c>
      <c r="E41" s="50" t="str">
        <f t="shared" si="5"/>
        <v>BARCELONA</v>
      </c>
      <c r="F41" s="50">
        <f t="shared" si="7"/>
        <v>45563236</v>
      </c>
      <c r="G41" s="50">
        <f t="shared" si="8"/>
        <v>37184372</v>
      </c>
    </row>
    <row r="42" spans="1:9" x14ac:dyDescent="0.25">
      <c r="A42" s="50" t="str">
        <f t="shared" si="4"/>
        <v>AVILÉS</v>
      </c>
      <c r="B42" s="51">
        <f t="shared" si="2"/>
        <v>3621236</v>
      </c>
      <c r="C42" s="51">
        <f t="shared" si="3"/>
        <v>3352230</v>
      </c>
      <c r="D42" s="51">
        <f t="shared" si="6"/>
        <v>17</v>
      </c>
      <c r="E42" s="50" t="str">
        <f t="shared" si="5"/>
        <v>CARTAGENA</v>
      </c>
      <c r="F42" s="50">
        <f t="shared" si="7"/>
        <v>25737906</v>
      </c>
      <c r="G42" s="50">
        <f t="shared" si="8"/>
        <v>23370386</v>
      </c>
    </row>
    <row r="43" spans="1:9" x14ac:dyDescent="0.25">
      <c r="A43" s="50" t="str">
        <f t="shared" si="4"/>
        <v>BAHÍA DE ALGECIRAS</v>
      </c>
      <c r="B43" s="51">
        <f t="shared" si="2"/>
        <v>74978315</v>
      </c>
      <c r="C43" s="51">
        <f t="shared" si="3"/>
        <v>77416005</v>
      </c>
      <c r="D43" s="51">
        <f t="shared" si="6"/>
        <v>1</v>
      </c>
      <c r="E43" s="50" t="str">
        <f t="shared" si="5"/>
        <v>TARRAGONA</v>
      </c>
      <c r="F43" s="50">
        <f t="shared" si="7"/>
        <v>25211789</v>
      </c>
      <c r="G43" s="50">
        <f t="shared" si="8"/>
        <v>22041332</v>
      </c>
    </row>
    <row r="44" spans="1:9" x14ac:dyDescent="0.25">
      <c r="A44" s="50" t="str">
        <f t="shared" si="4"/>
        <v>BAHÍA DE CÁDIZ</v>
      </c>
      <c r="B44" s="51">
        <f t="shared" si="2"/>
        <v>3129352</v>
      </c>
      <c r="C44" s="51">
        <f t="shared" si="3"/>
        <v>2878658</v>
      </c>
      <c r="D44" s="51">
        <f t="shared" si="6"/>
        <v>20</v>
      </c>
      <c r="E44" s="50" t="str">
        <f t="shared" si="5"/>
        <v>BILBAO</v>
      </c>
      <c r="F44" s="50">
        <f t="shared" si="7"/>
        <v>25082255</v>
      </c>
      <c r="G44" s="50">
        <f t="shared" si="8"/>
        <v>22913774</v>
      </c>
    </row>
    <row r="45" spans="1:9" x14ac:dyDescent="0.25">
      <c r="A45" s="50" t="str">
        <f t="shared" si="4"/>
        <v>BALEARES</v>
      </c>
      <c r="B45" s="51">
        <f t="shared" si="2"/>
        <v>12402424</v>
      </c>
      <c r="C45" s="51">
        <f t="shared" si="3"/>
        <v>11610789</v>
      </c>
      <c r="D45" s="51">
        <f t="shared" si="6"/>
        <v>11</v>
      </c>
      <c r="E45" s="50" t="str">
        <f t="shared" si="5"/>
        <v>HUELVA</v>
      </c>
      <c r="F45" s="50">
        <f t="shared" si="7"/>
        <v>23787254</v>
      </c>
      <c r="G45" s="50">
        <f t="shared" si="8"/>
        <v>23038819</v>
      </c>
    </row>
    <row r="46" spans="1:9" x14ac:dyDescent="0.25">
      <c r="A46" s="50" t="str">
        <f t="shared" si="4"/>
        <v>BARCELONA</v>
      </c>
      <c r="B46" s="51">
        <f t="shared" si="2"/>
        <v>45563236</v>
      </c>
      <c r="C46" s="51">
        <f t="shared" si="3"/>
        <v>37184372</v>
      </c>
      <c r="D46" s="51">
        <f t="shared" si="6"/>
        <v>3</v>
      </c>
      <c r="E46" s="50" t="str">
        <f t="shared" si="5"/>
        <v>LAS PALMAS</v>
      </c>
      <c r="F46" s="50">
        <f t="shared" si="7"/>
        <v>19996471</v>
      </c>
      <c r="G46" s="50">
        <f t="shared" si="8"/>
        <v>16853160</v>
      </c>
    </row>
    <row r="47" spans="1:9" x14ac:dyDescent="0.25">
      <c r="A47" s="50" t="str">
        <f t="shared" si="4"/>
        <v>BILBAO</v>
      </c>
      <c r="B47" s="51">
        <f t="shared" si="2"/>
        <v>25082255</v>
      </c>
      <c r="C47" s="51">
        <f t="shared" si="3"/>
        <v>22913774</v>
      </c>
      <c r="D47" s="51">
        <f t="shared" si="6"/>
        <v>6</v>
      </c>
      <c r="E47" s="50" t="str">
        <f t="shared" si="5"/>
        <v>GIJÓN</v>
      </c>
      <c r="F47" s="50">
        <f t="shared" si="7"/>
        <v>16591546</v>
      </c>
      <c r="G47" s="50">
        <f t="shared" si="8"/>
        <v>14883114</v>
      </c>
    </row>
    <row r="48" spans="1:9" x14ac:dyDescent="0.25">
      <c r="A48" s="50" t="str">
        <f t="shared" si="4"/>
        <v>CARTAGENA</v>
      </c>
      <c r="B48" s="51">
        <f t="shared" si="2"/>
        <v>25737906</v>
      </c>
      <c r="C48" s="51">
        <f t="shared" si="3"/>
        <v>23370386</v>
      </c>
      <c r="D48" s="51">
        <f t="shared" si="6"/>
        <v>4</v>
      </c>
      <c r="E48" s="50" t="str">
        <f t="shared" si="5"/>
        <v>CASTELLÓN</v>
      </c>
      <c r="F48" s="50">
        <f t="shared" si="7"/>
        <v>13982834</v>
      </c>
      <c r="G48" s="50">
        <f t="shared" si="8"/>
        <v>12715924</v>
      </c>
    </row>
    <row r="49" spans="1:7" x14ac:dyDescent="0.25">
      <c r="A49" s="50" t="str">
        <f t="shared" si="4"/>
        <v>CASTELLÓN</v>
      </c>
      <c r="B49" s="51">
        <f t="shared" si="2"/>
        <v>13982834</v>
      </c>
      <c r="C49" s="51">
        <f t="shared" si="3"/>
        <v>12715924</v>
      </c>
      <c r="D49" s="51">
        <f t="shared" si="6"/>
        <v>10</v>
      </c>
      <c r="E49" s="50" t="str">
        <f t="shared" si="5"/>
        <v>BALEARES</v>
      </c>
      <c r="F49" s="50">
        <f t="shared" si="7"/>
        <v>12402424</v>
      </c>
      <c r="G49" s="50">
        <f t="shared" si="8"/>
        <v>11610789</v>
      </c>
    </row>
    <row r="50" spans="1:7" x14ac:dyDescent="0.25">
      <c r="A50" s="50" t="str">
        <f t="shared" si="4"/>
        <v>CEUTA</v>
      </c>
      <c r="B50" s="51">
        <f t="shared" si="2"/>
        <v>1836026</v>
      </c>
      <c r="C50" s="51">
        <f t="shared" si="3"/>
        <v>1830845</v>
      </c>
      <c r="D50" s="51">
        <f t="shared" si="6"/>
        <v>25</v>
      </c>
      <c r="E50" s="50" t="str">
        <f t="shared" si="5"/>
        <v>A CORUÑA</v>
      </c>
      <c r="F50" s="50">
        <f t="shared" si="7"/>
        <v>10992895</v>
      </c>
      <c r="G50" s="50">
        <f t="shared" si="8"/>
        <v>10245226</v>
      </c>
    </row>
    <row r="51" spans="1:7" x14ac:dyDescent="0.25">
      <c r="A51" s="50" t="str">
        <f t="shared" si="4"/>
        <v>FERROL-SAN CIBRAO</v>
      </c>
      <c r="B51" s="51">
        <f t="shared" si="2"/>
        <v>10230597</v>
      </c>
      <c r="C51" s="51">
        <f t="shared" si="3"/>
        <v>9085916</v>
      </c>
      <c r="D51" s="51">
        <f t="shared" si="6"/>
        <v>13</v>
      </c>
      <c r="E51" s="50" t="str">
        <f t="shared" si="5"/>
        <v>FERROL-SAN CIBRAO</v>
      </c>
      <c r="F51" s="50">
        <f t="shared" si="7"/>
        <v>10230597</v>
      </c>
      <c r="G51" s="50">
        <f t="shared" si="8"/>
        <v>9085916</v>
      </c>
    </row>
    <row r="52" spans="1:7" x14ac:dyDescent="0.25">
      <c r="A52" s="50" t="str">
        <f t="shared" si="4"/>
        <v>GIJÓN</v>
      </c>
      <c r="B52" s="51">
        <f t="shared" si="2"/>
        <v>16591546</v>
      </c>
      <c r="C52" s="51">
        <f t="shared" si="3"/>
        <v>14883114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10005298</v>
      </c>
      <c r="G52" s="50">
        <f t="shared" si="8"/>
        <v>10187828</v>
      </c>
    </row>
    <row r="53" spans="1:7" x14ac:dyDescent="0.25">
      <c r="A53" s="50" t="str">
        <f t="shared" si="4"/>
        <v>HUELVA</v>
      </c>
      <c r="B53" s="51">
        <f t="shared" si="2"/>
        <v>23787254</v>
      </c>
      <c r="C53" s="51">
        <f t="shared" si="3"/>
        <v>23038819</v>
      </c>
      <c r="D53" s="51">
        <f t="shared" si="6"/>
        <v>7</v>
      </c>
      <c r="E53" s="50" t="str">
        <f t="shared" si="5"/>
        <v>ALMERÍA</v>
      </c>
      <c r="F53" s="50">
        <f t="shared" si="7"/>
        <v>4788395</v>
      </c>
      <c r="G53" s="50">
        <f t="shared" si="8"/>
        <v>4244603</v>
      </c>
    </row>
    <row r="54" spans="1:7" x14ac:dyDescent="0.25">
      <c r="A54" s="50" t="str">
        <f t="shared" si="4"/>
        <v>LAS PALMAS</v>
      </c>
      <c r="B54" s="51">
        <f t="shared" si="2"/>
        <v>19996471</v>
      </c>
      <c r="C54" s="51">
        <f t="shared" si="3"/>
        <v>16853160</v>
      </c>
      <c r="D54" s="51">
        <f t="shared" si="6"/>
        <v>8</v>
      </c>
      <c r="E54" s="50" t="str">
        <f t="shared" si="5"/>
        <v>SANTANDER</v>
      </c>
      <c r="F54" s="50">
        <f t="shared" si="7"/>
        <v>4179989</v>
      </c>
      <c r="G54" s="50">
        <f t="shared" si="8"/>
        <v>3662894</v>
      </c>
    </row>
    <row r="55" spans="1:7" x14ac:dyDescent="0.25">
      <c r="A55" s="50" t="str">
        <f t="shared" si="4"/>
        <v>MÁLAGA</v>
      </c>
      <c r="B55" s="51">
        <f t="shared" si="2"/>
        <v>2192117</v>
      </c>
      <c r="C55" s="51">
        <f t="shared" si="3"/>
        <v>2176887</v>
      </c>
      <c r="D55" s="51">
        <f t="shared" si="6"/>
        <v>22</v>
      </c>
      <c r="E55" s="50" t="str">
        <f t="shared" si="5"/>
        <v>AVILÉS</v>
      </c>
      <c r="F55" s="50">
        <f t="shared" si="7"/>
        <v>3621236</v>
      </c>
      <c r="G55" s="50">
        <f t="shared" si="8"/>
        <v>3352230</v>
      </c>
    </row>
    <row r="56" spans="1:7" x14ac:dyDescent="0.25">
      <c r="A56" s="50" t="str">
        <f t="shared" si="4"/>
        <v>MARÍN Y RÍA DE PONTEVEDRA</v>
      </c>
      <c r="B56" s="51">
        <f t="shared" si="2"/>
        <v>1858718</v>
      </c>
      <c r="C56" s="51">
        <f t="shared" si="3"/>
        <v>1708678</v>
      </c>
      <c r="D56" s="51">
        <f t="shared" si="6"/>
        <v>24</v>
      </c>
      <c r="E56" s="50" t="str">
        <f t="shared" si="5"/>
        <v>SEVILLA</v>
      </c>
      <c r="F56" s="50">
        <f t="shared" si="7"/>
        <v>3176927</v>
      </c>
      <c r="G56" s="50">
        <f t="shared" si="8"/>
        <v>3564721</v>
      </c>
    </row>
    <row r="57" spans="1:7" x14ac:dyDescent="0.25">
      <c r="A57" s="50" t="str">
        <f t="shared" si="4"/>
        <v>MELILLA</v>
      </c>
      <c r="B57" s="51">
        <f t="shared" si="2"/>
        <v>896109</v>
      </c>
      <c r="C57" s="51">
        <f t="shared" si="3"/>
        <v>852327</v>
      </c>
      <c r="D57" s="51">
        <f t="shared" si="6"/>
        <v>28</v>
      </c>
      <c r="E57" s="50" t="str">
        <f t="shared" si="5"/>
        <v>VIGO</v>
      </c>
      <c r="F57" s="50">
        <f t="shared" si="7"/>
        <v>3140231</v>
      </c>
      <c r="G57" s="50">
        <f t="shared" si="8"/>
        <v>3124224</v>
      </c>
    </row>
    <row r="58" spans="1:7" x14ac:dyDescent="0.25">
      <c r="A58" s="50" t="str">
        <f t="shared" si="4"/>
        <v>MOTRIL</v>
      </c>
      <c r="B58" s="51">
        <f t="shared" si="2"/>
        <v>1731098</v>
      </c>
      <c r="C58" s="51">
        <f t="shared" si="3"/>
        <v>1603048</v>
      </c>
      <c r="D58" s="51">
        <f t="shared" si="6"/>
        <v>26</v>
      </c>
      <c r="E58" s="50" t="str">
        <f t="shared" si="5"/>
        <v>BAHÍA DE CÁDIZ</v>
      </c>
      <c r="F58" s="50">
        <f t="shared" si="7"/>
        <v>3129352</v>
      </c>
      <c r="G58" s="50">
        <f t="shared" si="8"/>
        <v>2878658</v>
      </c>
    </row>
    <row r="59" spans="1:7" x14ac:dyDescent="0.25">
      <c r="A59" s="50" t="str">
        <f t="shared" si="4"/>
        <v>PASAIA</v>
      </c>
      <c r="B59" s="51">
        <f t="shared" si="2"/>
        <v>2188564</v>
      </c>
      <c r="C59" s="51">
        <f t="shared" si="3"/>
        <v>2623786</v>
      </c>
      <c r="D59" s="51">
        <f t="shared" si="6"/>
        <v>23</v>
      </c>
      <c r="E59" s="50" t="str">
        <f t="shared" si="5"/>
        <v>ALICANTE</v>
      </c>
      <c r="F59" s="50">
        <f t="shared" si="7"/>
        <v>2619277</v>
      </c>
      <c r="G59" s="50">
        <f t="shared" si="8"/>
        <v>2602418</v>
      </c>
    </row>
    <row r="60" spans="1:7" x14ac:dyDescent="0.25">
      <c r="A60" s="50" t="str">
        <f t="shared" si="4"/>
        <v>SANTA CRUZ DE TENERIFE</v>
      </c>
      <c r="B60" s="51">
        <f t="shared" si="2"/>
        <v>10005298</v>
      </c>
      <c r="C60" s="51">
        <f t="shared" si="3"/>
        <v>10187828</v>
      </c>
      <c r="D60" s="51">
        <f t="shared" si="6"/>
        <v>14</v>
      </c>
      <c r="E60" s="50" t="str">
        <f t="shared" si="5"/>
        <v>MÁLAGA</v>
      </c>
      <c r="F60" s="50">
        <f t="shared" si="7"/>
        <v>2192117</v>
      </c>
      <c r="G60" s="50">
        <f t="shared" si="8"/>
        <v>2176887</v>
      </c>
    </row>
    <row r="61" spans="1:7" x14ac:dyDescent="0.25">
      <c r="A61" s="50" t="str">
        <f t="shared" si="4"/>
        <v>SANTANDER</v>
      </c>
      <c r="B61" s="51">
        <f t="shared" si="2"/>
        <v>4179989</v>
      </c>
      <c r="C61" s="51">
        <f t="shared" si="3"/>
        <v>3662894</v>
      </c>
      <c r="D61" s="51">
        <f t="shared" si="6"/>
        <v>16</v>
      </c>
      <c r="E61" s="50" t="str">
        <f t="shared" si="5"/>
        <v>PASAIA</v>
      </c>
      <c r="F61" s="50">
        <f t="shared" si="7"/>
        <v>2188564</v>
      </c>
      <c r="G61" s="50">
        <f t="shared" si="8"/>
        <v>2623786</v>
      </c>
    </row>
    <row r="62" spans="1:7" x14ac:dyDescent="0.25">
      <c r="A62" s="50" t="str">
        <f t="shared" si="4"/>
        <v>SEVILLA</v>
      </c>
      <c r="B62" s="51">
        <f t="shared" si="2"/>
        <v>3176927</v>
      </c>
      <c r="C62" s="51">
        <f t="shared" si="3"/>
        <v>3564721</v>
      </c>
      <c r="D62" s="51">
        <f t="shared" si="6"/>
        <v>18</v>
      </c>
      <c r="E62" s="50" t="str">
        <f t="shared" si="5"/>
        <v>MARÍN Y RÍA DE PONTEVEDRA</v>
      </c>
      <c r="F62" s="50">
        <f t="shared" si="7"/>
        <v>1858718</v>
      </c>
      <c r="G62" s="50">
        <f t="shared" si="8"/>
        <v>1708678</v>
      </c>
    </row>
    <row r="63" spans="1:7" x14ac:dyDescent="0.25">
      <c r="A63" s="50" t="str">
        <f t="shared" si="4"/>
        <v>TARRAGONA</v>
      </c>
      <c r="B63" s="51">
        <f t="shared" si="2"/>
        <v>25211789</v>
      </c>
      <c r="C63" s="51">
        <f t="shared" si="3"/>
        <v>22041332</v>
      </c>
      <c r="D63" s="51">
        <f t="shared" si="6"/>
        <v>5</v>
      </c>
      <c r="E63" s="50" t="str">
        <f t="shared" si="5"/>
        <v>CEUTA</v>
      </c>
      <c r="F63" s="50">
        <f t="shared" si="7"/>
        <v>1836026</v>
      </c>
      <c r="G63" s="50">
        <f t="shared" si="8"/>
        <v>1830845</v>
      </c>
    </row>
    <row r="64" spans="1:7" x14ac:dyDescent="0.25">
      <c r="A64" s="50" t="str">
        <f t="shared" si="4"/>
        <v>VALENCIA</v>
      </c>
      <c r="B64" s="51">
        <f t="shared" si="2"/>
        <v>55375986</v>
      </c>
      <c r="C64" s="51">
        <f t="shared" si="3"/>
        <v>53354011</v>
      </c>
      <c r="D64" s="51">
        <f t="shared" si="6"/>
        <v>2</v>
      </c>
      <c r="E64" s="50" t="str">
        <f t="shared" si="5"/>
        <v>MOTRIL</v>
      </c>
      <c r="F64" s="50">
        <f t="shared" si="7"/>
        <v>1731098</v>
      </c>
      <c r="G64" s="50">
        <f t="shared" si="8"/>
        <v>1603048</v>
      </c>
    </row>
    <row r="65" spans="1:7" x14ac:dyDescent="0.25">
      <c r="A65" s="50" t="str">
        <f t="shared" si="4"/>
        <v>VIGO</v>
      </c>
      <c r="B65" s="51">
        <f t="shared" si="2"/>
        <v>3140231</v>
      </c>
      <c r="C65" s="51">
        <f t="shared" si="3"/>
        <v>3124224</v>
      </c>
      <c r="D65" s="51">
        <f t="shared" si="6"/>
        <v>19</v>
      </c>
      <c r="E65" s="50" t="str">
        <f t="shared" si="5"/>
        <v>VILAGARCÍA</v>
      </c>
      <c r="F65" s="50">
        <f t="shared" si="7"/>
        <v>909756</v>
      </c>
      <c r="G65" s="50">
        <f t="shared" si="8"/>
        <v>817655</v>
      </c>
    </row>
    <row r="66" spans="1:7" x14ac:dyDescent="0.25">
      <c r="A66" s="50" t="str">
        <f t="shared" si="4"/>
        <v>VILAGARCÍA</v>
      </c>
      <c r="B66" s="51">
        <f t="shared" si="2"/>
        <v>909756</v>
      </c>
      <c r="C66" s="51">
        <f t="shared" si="3"/>
        <v>817655</v>
      </c>
      <c r="D66" s="51">
        <f t="shared" si="6"/>
        <v>27</v>
      </c>
      <c r="E66" s="50" t="str">
        <f t="shared" si="5"/>
        <v>MELILLA</v>
      </c>
      <c r="F66" s="50">
        <f t="shared" si="7"/>
        <v>896109</v>
      </c>
      <c r="G66" s="50">
        <f t="shared" si="8"/>
        <v>852327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1092042</v>
      </c>
      <c r="C7" s="22">
        <v>1206802</v>
      </c>
      <c r="D7" s="22">
        <v>9976698</v>
      </c>
      <c r="E7" s="22">
        <v>10690796</v>
      </c>
      <c r="F7" s="11">
        <f>((E7*100)/D7)-100</f>
        <v>7.1576587764809574</v>
      </c>
      <c r="G7" s="1"/>
      <c r="H7" s="1"/>
      <c r="I7" s="1"/>
    </row>
    <row r="8" spans="1:12" x14ac:dyDescent="0.25">
      <c r="A8" s="12" t="s">
        <v>31</v>
      </c>
      <c r="B8" s="23">
        <v>252598</v>
      </c>
      <c r="C8" s="23">
        <v>319000</v>
      </c>
      <c r="D8" s="23">
        <v>2578259</v>
      </c>
      <c r="E8" s="23">
        <v>2600106</v>
      </c>
      <c r="F8" s="14">
        <f t="shared" ref="F8:F35" si="0">((E8*100)/D8)-100</f>
        <v>0.84735474597393079</v>
      </c>
      <c r="G8" s="1"/>
      <c r="H8" s="1"/>
      <c r="I8" s="1"/>
    </row>
    <row r="9" spans="1:12" x14ac:dyDescent="0.25">
      <c r="A9" s="9" t="s">
        <v>166</v>
      </c>
      <c r="B9" s="22">
        <v>516277</v>
      </c>
      <c r="C9" s="22">
        <v>613919</v>
      </c>
      <c r="D9" s="22">
        <v>4185325</v>
      </c>
      <c r="E9" s="22">
        <v>4722267</v>
      </c>
      <c r="F9" s="11">
        <f t="shared" si="0"/>
        <v>12.829159025882106</v>
      </c>
      <c r="G9" s="1"/>
      <c r="H9" s="1"/>
      <c r="I9" s="1"/>
    </row>
    <row r="10" spans="1:12" x14ac:dyDescent="0.25">
      <c r="A10" s="12" t="s">
        <v>168</v>
      </c>
      <c r="B10" s="23">
        <v>329121</v>
      </c>
      <c r="C10" s="23">
        <v>492965</v>
      </c>
      <c r="D10" s="23">
        <v>3325864</v>
      </c>
      <c r="E10" s="23">
        <v>3578370</v>
      </c>
      <c r="F10" s="14">
        <f t="shared" si="0"/>
        <v>7.5921925851447867</v>
      </c>
      <c r="G10" s="1"/>
      <c r="H10" s="1"/>
      <c r="I10" s="1"/>
    </row>
    <row r="11" spans="1:12" x14ac:dyDescent="0.25">
      <c r="A11" s="9" t="s">
        <v>169</v>
      </c>
      <c r="B11" s="22">
        <v>7675656</v>
      </c>
      <c r="C11" s="22">
        <v>8270817</v>
      </c>
      <c r="D11" s="22">
        <v>72588050</v>
      </c>
      <c r="E11" s="22">
        <v>70999574</v>
      </c>
      <c r="F11" s="11">
        <f t="shared" si="0"/>
        <v>-2.1883436736487596</v>
      </c>
      <c r="G11" s="1"/>
      <c r="H11" s="1"/>
      <c r="I11" s="1"/>
    </row>
    <row r="12" spans="1:12" x14ac:dyDescent="0.25">
      <c r="A12" s="12" t="s">
        <v>170</v>
      </c>
      <c r="B12" s="23">
        <v>263230</v>
      </c>
      <c r="C12" s="23">
        <v>402386</v>
      </c>
      <c r="D12" s="23">
        <v>2754277</v>
      </c>
      <c r="E12" s="23">
        <v>3033435</v>
      </c>
      <c r="F12" s="14">
        <f t="shared" si="0"/>
        <v>10.135436631827517</v>
      </c>
      <c r="G12" s="1"/>
      <c r="H12" s="1"/>
      <c r="I12" s="1"/>
    </row>
    <row r="13" spans="1:12" x14ac:dyDescent="0.25">
      <c r="A13" s="9" t="s">
        <v>32</v>
      </c>
      <c r="B13" s="22">
        <v>1316865</v>
      </c>
      <c r="C13" s="22">
        <v>1316880</v>
      </c>
      <c r="D13" s="22">
        <v>11412457</v>
      </c>
      <c r="E13" s="22">
        <v>12213947</v>
      </c>
      <c r="F13" s="11">
        <f t="shared" si="0"/>
        <v>7.0229399330924025</v>
      </c>
      <c r="G13" s="1"/>
      <c r="H13" s="1"/>
      <c r="I13" s="1"/>
    </row>
    <row r="14" spans="1:12" x14ac:dyDescent="0.25">
      <c r="A14" s="12" t="s">
        <v>33</v>
      </c>
      <c r="B14" s="23">
        <v>3899540</v>
      </c>
      <c r="C14" s="23">
        <v>5128772</v>
      </c>
      <c r="D14" s="23">
        <v>36316025</v>
      </c>
      <c r="E14" s="23">
        <v>44632478</v>
      </c>
      <c r="F14" s="14">
        <f t="shared" si="0"/>
        <v>22.900229306483851</v>
      </c>
      <c r="G14" s="1"/>
      <c r="H14" s="1"/>
      <c r="I14" s="1"/>
    </row>
    <row r="15" spans="1:12" x14ac:dyDescent="0.25">
      <c r="A15" s="9" t="s">
        <v>34</v>
      </c>
      <c r="B15" s="22">
        <v>2572913</v>
      </c>
      <c r="C15" s="22">
        <v>2814826</v>
      </c>
      <c r="D15" s="22">
        <v>22823701</v>
      </c>
      <c r="E15" s="22">
        <v>24998397</v>
      </c>
      <c r="F15" s="11">
        <f t="shared" si="0"/>
        <v>9.5282355828268237</v>
      </c>
      <c r="G15" s="1"/>
      <c r="H15" s="1"/>
      <c r="I15" s="1"/>
    </row>
    <row r="16" spans="1:12" x14ac:dyDescent="0.25">
      <c r="A16" s="12" t="s">
        <v>35</v>
      </c>
      <c r="B16" s="23">
        <v>2668243</v>
      </c>
      <c r="C16" s="23">
        <v>2841563</v>
      </c>
      <c r="D16" s="23">
        <v>23272586</v>
      </c>
      <c r="E16" s="23">
        <v>25691839</v>
      </c>
      <c r="F16" s="14">
        <f t="shared" si="0"/>
        <v>10.395290837038914</v>
      </c>
      <c r="G16" s="1"/>
      <c r="H16" s="1"/>
      <c r="I16" s="1"/>
    </row>
    <row r="17" spans="1:9" x14ac:dyDescent="0.25">
      <c r="A17" s="9" t="s">
        <v>171</v>
      </c>
      <c r="B17" s="22">
        <v>1413240</v>
      </c>
      <c r="C17" s="22">
        <v>1535429</v>
      </c>
      <c r="D17" s="22">
        <v>12690970</v>
      </c>
      <c r="E17" s="22">
        <v>13961272</v>
      </c>
      <c r="F17" s="11">
        <f t="shared" si="0"/>
        <v>10.009494940103082</v>
      </c>
      <c r="G17" s="1"/>
      <c r="H17" s="1"/>
      <c r="I17" s="1"/>
    </row>
    <row r="18" spans="1:9" x14ac:dyDescent="0.25">
      <c r="A18" s="12" t="s">
        <v>36</v>
      </c>
      <c r="B18" s="23">
        <v>131598</v>
      </c>
      <c r="C18" s="23">
        <v>130828</v>
      </c>
      <c r="D18" s="23">
        <v>1410940</v>
      </c>
      <c r="E18" s="23">
        <v>1397557</v>
      </c>
      <c r="F18" s="14">
        <f t="shared" si="0"/>
        <v>-0.94851659177570014</v>
      </c>
      <c r="G18" s="1"/>
      <c r="H18" s="1"/>
      <c r="I18" s="1"/>
    </row>
    <row r="19" spans="1:9" x14ac:dyDescent="0.25">
      <c r="A19" s="9" t="s">
        <v>37</v>
      </c>
      <c r="B19" s="22">
        <v>1006179</v>
      </c>
      <c r="C19" s="22">
        <v>1281670</v>
      </c>
      <c r="D19" s="22">
        <v>9077008</v>
      </c>
      <c r="E19" s="22">
        <v>10217557</v>
      </c>
      <c r="F19" s="11">
        <f t="shared" si="0"/>
        <v>12.565252779329924</v>
      </c>
      <c r="G19" s="1"/>
      <c r="H19" s="1"/>
      <c r="I19" s="1"/>
    </row>
    <row r="20" spans="1:9" x14ac:dyDescent="0.25">
      <c r="A20" s="12" t="s">
        <v>172</v>
      </c>
      <c r="B20" s="23">
        <v>1354807</v>
      </c>
      <c r="C20" s="23">
        <v>2146094</v>
      </c>
      <c r="D20" s="23">
        <v>14838219</v>
      </c>
      <c r="E20" s="23">
        <v>16545377</v>
      </c>
      <c r="F20" s="14">
        <f t="shared" si="0"/>
        <v>11.505140879778097</v>
      </c>
      <c r="G20" s="1"/>
      <c r="H20" s="1"/>
      <c r="I20" s="1"/>
    </row>
    <row r="21" spans="1:9" x14ac:dyDescent="0.25">
      <c r="A21" s="9" t="s">
        <v>38</v>
      </c>
      <c r="B21" s="22">
        <v>2449916</v>
      </c>
      <c r="C21" s="22">
        <v>2744013</v>
      </c>
      <c r="D21" s="22">
        <v>22904534</v>
      </c>
      <c r="E21" s="22">
        <v>23669841</v>
      </c>
      <c r="F21" s="11">
        <f t="shared" si="0"/>
        <v>3.3412904187441654</v>
      </c>
      <c r="G21" s="1"/>
      <c r="H21" s="1"/>
      <c r="I21" s="1"/>
    </row>
    <row r="22" spans="1:9" x14ac:dyDescent="0.25">
      <c r="A22" s="12" t="s">
        <v>59</v>
      </c>
      <c r="B22" s="23">
        <v>1643186</v>
      </c>
      <c r="C22" s="23">
        <v>2415787</v>
      </c>
      <c r="D22" s="23">
        <v>14898535</v>
      </c>
      <c r="E22" s="23">
        <v>18061087</v>
      </c>
      <c r="F22" s="14">
        <f t="shared" si="0"/>
        <v>21.227268318663548</v>
      </c>
      <c r="G22" s="1"/>
      <c r="H22" s="1"/>
      <c r="I22" s="1"/>
    </row>
    <row r="23" spans="1:9" x14ac:dyDescent="0.25">
      <c r="A23" s="9" t="s">
        <v>173</v>
      </c>
      <c r="B23" s="22">
        <v>210132</v>
      </c>
      <c r="C23" s="22">
        <v>377488</v>
      </c>
      <c r="D23" s="22">
        <v>2112650</v>
      </c>
      <c r="E23" s="22">
        <v>2111206</v>
      </c>
      <c r="F23" s="11">
        <f t="shared" si="0"/>
        <v>-6.8350176318844547E-2</v>
      </c>
      <c r="G23" s="1"/>
      <c r="H23" s="1"/>
      <c r="I23" s="1"/>
    </row>
    <row r="24" spans="1:9" x14ac:dyDescent="0.25">
      <c r="A24" s="12" t="s">
        <v>175</v>
      </c>
      <c r="B24" s="23">
        <v>268762</v>
      </c>
      <c r="C24" s="23">
        <v>245531</v>
      </c>
      <c r="D24" s="23">
        <v>1690507</v>
      </c>
      <c r="E24" s="23">
        <v>1841719</v>
      </c>
      <c r="F24" s="14">
        <f t="shared" si="0"/>
        <v>8.9447721896448797</v>
      </c>
      <c r="G24" s="1"/>
      <c r="H24" s="1"/>
      <c r="I24" s="1"/>
    </row>
    <row r="25" spans="1:9" x14ac:dyDescent="0.25">
      <c r="A25" s="9" t="s">
        <v>39</v>
      </c>
      <c r="B25" s="22">
        <v>88228</v>
      </c>
      <c r="C25" s="22">
        <v>88361</v>
      </c>
      <c r="D25" s="22">
        <v>841372</v>
      </c>
      <c r="E25" s="22">
        <v>891495</v>
      </c>
      <c r="F25" s="11">
        <f t="shared" si="0"/>
        <v>5.9572935633702997</v>
      </c>
      <c r="G25" s="1"/>
      <c r="H25" s="1"/>
      <c r="I25" s="1"/>
    </row>
    <row r="26" spans="1:9" x14ac:dyDescent="0.25">
      <c r="A26" s="12" t="s">
        <v>40</v>
      </c>
      <c r="B26" s="23">
        <v>190279</v>
      </c>
      <c r="C26" s="23">
        <v>190029</v>
      </c>
      <c r="D26" s="23">
        <v>1575488</v>
      </c>
      <c r="E26" s="23">
        <v>1709413</v>
      </c>
      <c r="F26" s="14">
        <f t="shared" si="0"/>
        <v>8.5005407848234995</v>
      </c>
      <c r="G26" s="1"/>
      <c r="H26" s="1"/>
      <c r="I26" s="1"/>
    </row>
    <row r="27" spans="1:9" x14ac:dyDescent="0.25">
      <c r="A27" s="9" t="s">
        <v>41</v>
      </c>
      <c r="B27" s="22">
        <v>261689</v>
      </c>
      <c r="C27" s="22">
        <v>333929</v>
      </c>
      <c r="D27" s="22">
        <v>2578715</v>
      </c>
      <c r="E27" s="22">
        <v>2147321</v>
      </c>
      <c r="F27" s="11">
        <f t="shared" si="0"/>
        <v>-16.729029768702631</v>
      </c>
      <c r="G27" s="1"/>
      <c r="H27" s="1"/>
      <c r="I27" s="1"/>
    </row>
    <row r="28" spans="1:9" x14ac:dyDescent="0.25">
      <c r="A28" s="12" t="s">
        <v>42</v>
      </c>
      <c r="B28" s="23">
        <v>1175394</v>
      </c>
      <c r="C28" s="23">
        <v>1226216</v>
      </c>
      <c r="D28" s="23">
        <v>9717892</v>
      </c>
      <c r="E28" s="23">
        <v>9480346</v>
      </c>
      <c r="F28" s="14">
        <f t="shared" si="0"/>
        <v>-2.4444190159758961</v>
      </c>
      <c r="G28" s="1"/>
      <c r="H28" s="1"/>
      <c r="I28" s="1"/>
    </row>
    <row r="29" spans="1:9" x14ac:dyDescent="0.25">
      <c r="A29" s="9" t="s">
        <v>43</v>
      </c>
      <c r="B29" s="22">
        <v>591935</v>
      </c>
      <c r="C29" s="22">
        <v>621542</v>
      </c>
      <c r="D29" s="22">
        <v>3627786</v>
      </c>
      <c r="E29" s="22">
        <v>4157014</v>
      </c>
      <c r="F29" s="11">
        <f t="shared" si="0"/>
        <v>14.588181331533889</v>
      </c>
      <c r="G29" s="1"/>
      <c r="H29" s="1"/>
      <c r="I29" s="1"/>
    </row>
    <row r="30" spans="1:9" x14ac:dyDescent="0.25">
      <c r="A30" s="12" t="s">
        <v>44</v>
      </c>
      <c r="B30" s="23">
        <v>387922</v>
      </c>
      <c r="C30" s="23">
        <v>365063</v>
      </c>
      <c r="D30" s="23">
        <v>3551734</v>
      </c>
      <c r="E30" s="23">
        <v>3160940</v>
      </c>
      <c r="F30" s="14">
        <f t="shared" si="0"/>
        <v>-11.002907312315614</v>
      </c>
      <c r="G30" s="1"/>
      <c r="H30" s="1"/>
      <c r="I30" s="1"/>
    </row>
    <row r="31" spans="1:9" x14ac:dyDescent="0.25">
      <c r="A31" s="9" t="s">
        <v>45</v>
      </c>
      <c r="B31" s="22">
        <v>2495288</v>
      </c>
      <c r="C31" s="22">
        <v>3386650</v>
      </c>
      <c r="D31" s="22">
        <v>22018899</v>
      </c>
      <c r="E31" s="22">
        <v>25155915</v>
      </c>
      <c r="F31" s="11">
        <f t="shared" si="0"/>
        <v>14.246924880303965</v>
      </c>
      <c r="G31" s="1"/>
      <c r="H31" s="1"/>
      <c r="I31" s="1"/>
    </row>
    <row r="32" spans="1:9" x14ac:dyDescent="0.25">
      <c r="A32" s="12" t="s">
        <v>46</v>
      </c>
      <c r="B32" s="23">
        <v>5600138</v>
      </c>
      <c r="C32" s="23">
        <v>6156405</v>
      </c>
      <c r="D32" s="23">
        <v>52989169</v>
      </c>
      <c r="E32" s="23">
        <v>55132017</v>
      </c>
      <c r="F32" s="14">
        <f t="shared" si="0"/>
        <v>4.0439358465878144</v>
      </c>
      <c r="G32" s="1"/>
      <c r="H32" s="1"/>
      <c r="I32" s="1"/>
    </row>
    <row r="33" spans="1:9" x14ac:dyDescent="0.25">
      <c r="A33" s="9" t="s">
        <v>47</v>
      </c>
      <c r="B33" s="22">
        <v>316395</v>
      </c>
      <c r="C33" s="22">
        <v>360318</v>
      </c>
      <c r="D33" s="22">
        <v>2936066</v>
      </c>
      <c r="E33" s="22">
        <v>2944487</v>
      </c>
      <c r="F33" s="11">
        <f t="shared" si="0"/>
        <v>0.28681235367325542</v>
      </c>
      <c r="G33" s="1"/>
      <c r="H33" s="1"/>
      <c r="I33" s="1"/>
    </row>
    <row r="34" spans="1:9" x14ac:dyDescent="0.25">
      <c r="A34" s="12" t="s">
        <v>174</v>
      </c>
      <c r="B34" s="23">
        <v>76985</v>
      </c>
      <c r="C34" s="23">
        <v>111680</v>
      </c>
      <c r="D34" s="23">
        <v>812874</v>
      </c>
      <c r="E34" s="23">
        <v>906679</v>
      </c>
      <c r="F34" s="14">
        <f t="shared" si="0"/>
        <v>11.539918855812829</v>
      </c>
      <c r="G34" s="1"/>
      <c r="H34" s="1"/>
      <c r="I34" s="1"/>
    </row>
    <row r="35" spans="1:9" x14ac:dyDescent="0.25">
      <c r="A35" s="15" t="s">
        <v>48</v>
      </c>
      <c r="B35" s="16">
        <f>SUM(B7:B34)</f>
        <v>40248558</v>
      </c>
      <c r="C35" s="16">
        <f t="shared" ref="C35:E35" si="1">SUM(C7:C34)</f>
        <v>47124963</v>
      </c>
      <c r="D35" s="16">
        <f t="shared" si="1"/>
        <v>369506600</v>
      </c>
      <c r="E35" s="16">
        <f t="shared" si="1"/>
        <v>396652452</v>
      </c>
      <c r="F35" s="17">
        <f t="shared" si="0"/>
        <v>7.3465134316951293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10690796</v>
      </c>
      <c r="C39" s="51">
        <f t="shared" si="3"/>
        <v>9976698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70999574</v>
      </c>
      <c r="G39" s="50">
        <f>LOOKUP(E39,$A$39:$A$66,$C$39:$C$66)</f>
        <v>72588050</v>
      </c>
    </row>
    <row r="40" spans="1:9" x14ac:dyDescent="0.25">
      <c r="A40" s="50" t="str">
        <f t="shared" si="4"/>
        <v>ALICANTE</v>
      </c>
      <c r="B40" s="51">
        <f t="shared" si="2"/>
        <v>2600106</v>
      </c>
      <c r="C40" s="51">
        <f t="shared" si="3"/>
        <v>2578259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55132017</v>
      </c>
      <c r="G40" s="50">
        <f t="shared" ref="G40:G66" si="8">LOOKUP(E40,$A$39:$A$66,$C$39:$C$66)</f>
        <v>52989169</v>
      </c>
    </row>
    <row r="41" spans="1:9" x14ac:dyDescent="0.25">
      <c r="A41" s="50" t="str">
        <f t="shared" si="4"/>
        <v>ALMERÍA</v>
      </c>
      <c r="B41" s="51">
        <f t="shared" si="2"/>
        <v>4722267</v>
      </c>
      <c r="C41" s="51">
        <f t="shared" si="3"/>
        <v>4185325</v>
      </c>
      <c r="D41" s="51">
        <f t="shared" si="6"/>
        <v>15</v>
      </c>
      <c r="E41" s="50" t="str">
        <f t="shared" si="5"/>
        <v>BARCELONA</v>
      </c>
      <c r="F41" s="50">
        <f t="shared" si="7"/>
        <v>44632478</v>
      </c>
      <c r="G41" s="50">
        <f t="shared" si="8"/>
        <v>36316025</v>
      </c>
    </row>
    <row r="42" spans="1:9" x14ac:dyDescent="0.25">
      <c r="A42" s="50" t="str">
        <f t="shared" si="4"/>
        <v>AVILÉS</v>
      </c>
      <c r="B42" s="51">
        <f t="shared" si="2"/>
        <v>3578370</v>
      </c>
      <c r="C42" s="51">
        <f t="shared" si="3"/>
        <v>3325864</v>
      </c>
      <c r="D42" s="51">
        <f t="shared" si="6"/>
        <v>17</v>
      </c>
      <c r="E42" s="50" t="str">
        <f t="shared" si="5"/>
        <v>CARTAGENA</v>
      </c>
      <c r="F42" s="50">
        <f t="shared" si="7"/>
        <v>25691839</v>
      </c>
      <c r="G42" s="50">
        <f t="shared" si="8"/>
        <v>23272586</v>
      </c>
    </row>
    <row r="43" spans="1:9" x14ac:dyDescent="0.25">
      <c r="A43" s="50" t="str">
        <f t="shared" si="4"/>
        <v>BAHÍA DE ALGECIRAS</v>
      </c>
      <c r="B43" s="51">
        <f t="shared" si="2"/>
        <v>70999574</v>
      </c>
      <c r="C43" s="51">
        <f t="shared" si="3"/>
        <v>72588050</v>
      </c>
      <c r="D43" s="51">
        <f t="shared" si="6"/>
        <v>1</v>
      </c>
      <c r="E43" s="50" t="str">
        <f t="shared" si="5"/>
        <v>TARRAGONA</v>
      </c>
      <c r="F43" s="50">
        <f t="shared" si="7"/>
        <v>25155915</v>
      </c>
      <c r="G43" s="50">
        <f t="shared" si="8"/>
        <v>22018899</v>
      </c>
    </row>
    <row r="44" spans="1:9" x14ac:dyDescent="0.25">
      <c r="A44" s="50" t="str">
        <f t="shared" si="4"/>
        <v>BAHÍA DE CÁDIZ</v>
      </c>
      <c r="B44" s="51">
        <f t="shared" si="2"/>
        <v>3033435</v>
      </c>
      <c r="C44" s="51">
        <f t="shared" si="3"/>
        <v>2754277</v>
      </c>
      <c r="D44" s="51">
        <f t="shared" si="6"/>
        <v>19</v>
      </c>
      <c r="E44" s="50" t="str">
        <f t="shared" si="5"/>
        <v>BILBAO</v>
      </c>
      <c r="F44" s="50">
        <f t="shared" si="7"/>
        <v>24998397</v>
      </c>
      <c r="G44" s="50">
        <f t="shared" si="8"/>
        <v>22823701</v>
      </c>
    </row>
    <row r="45" spans="1:9" x14ac:dyDescent="0.25">
      <c r="A45" s="50" t="str">
        <f t="shared" si="4"/>
        <v>BALEARES</v>
      </c>
      <c r="B45" s="51">
        <f t="shared" si="2"/>
        <v>12213947</v>
      </c>
      <c r="C45" s="51">
        <f t="shared" si="3"/>
        <v>11412457</v>
      </c>
      <c r="D45" s="51">
        <f t="shared" si="6"/>
        <v>11</v>
      </c>
      <c r="E45" s="50" t="str">
        <f t="shared" si="5"/>
        <v>HUELVA</v>
      </c>
      <c r="F45" s="50">
        <f t="shared" si="7"/>
        <v>23669841</v>
      </c>
      <c r="G45" s="50">
        <f t="shared" si="8"/>
        <v>22904534</v>
      </c>
    </row>
    <row r="46" spans="1:9" x14ac:dyDescent="0.25">
      <c r="A46" s="50" t="str">
        <f t="shared" si="4"/>
        <v>BARCELONA</v>
      </c>
      <c r="B46" s="51">
        <f t="shared" si="2"/>
        <v>44632478</v>
      </c>
      <c r="C46" s="51">
        <f t="shared" si="3"/>
        <v>36316025</v>
      </c>
      <c r="D46" s="51">
        <f t="shared" si="6"/>
        <v>3</v>
      </c>
      <c r="E46" s="50" t="str">
        <f t="shared" si="5"/>
        <v>LAS PALMAS</v>
      </c>
      <c r="F46" s="50">
        <f t="shared" si="7"/>
        <v>18061087</v>
      </c>
      <c r="G46" s="50">
        <f t="shared" si="8"/>
        <v>14898535</v>
      </c>
    </row>
    <row r="47" spans="1:9" x14ac:dyDescent="0.25">
      <c r="A47" s="50" t="str">
        <f t="shared" si="4"/>
        <v>BILBAO</v>
      </c>
      <c r="B47" s="51">
        <f t="shared" si="2"/>
        <v>24998397</v>
      </c>
      <c r="C47" s="51">
        <f t="shared" si="3"/>
        <v>22823701</v>
      </c>
      <c r="D47" s="51">
        <f t="shared" si="6"/>
        <v>6</v>
      </c>
      <c r="E47" s="50" t="str">
        <f t="shared" si="5"/>
        <v>GIJÓN</v>
      </c>
      <c r="F47" s="50">
        <f t="shared" si="7"/>
        <v>16545377</v>
      </c>
      <c r="G47" s="50">
        <f t="shared" si="8"/>
        <v>14838219</v>
      </c>
    </row>
    <row r="48" spans="1:9" x14ac:dyDescent="0.25">
      <c r="A48" s="50" t="str">
        <f t="shared" si="4"/>
        <v>CARTAGENA</v>
      </c>
      <c r="B48" s="51">
        <f t="shared" si="2"/>
        <v>25691839</v>
      </c>
      <c r="C48" s="51">
        <f t="shared" si="3"/>
        <v>23272586</v>
      </c>
      <c r="D48" s="51">
        <f t="shared" si="6"/>
        <v>4</v>
      </c>
      <c r="E48" s="50" t="str">
        <f t="shared" si="5"/>
        <v>CASTELLÓN</v>
      </c>
      <c r="F48" s="50">
        <f t="shared" si="7"/>
        <v>13961272</v>
      </c>
      <c r="G48" s="50">
        <f t="shared" si="8"/>
        <v>12690970</v>
      </c>
    </row>
    <row r="49" spans="1:7" x14ac:dyDescent="0.25">
      <c r="A49" s="50" t="str">
        <f t="shared" si="4"/>
        <v>CASTELLÓN</v>
      </c>
      <c r="B49" s="51">
        <f t="shared" si="2"/>
        <v>13961272</v>
      </c>
      <c r="C49" s="51">
        <f t="shared" si="3"/>
        <v>12690970</v>
      </c>
      <c r="D49" s="51">
        <f t="shared" si="6"/>
        <v>10</v>
      </c>
      <c r="E49" s="50" t="str">
        <f t="shared" si="5"/>
        <v>BALEARES</v>
      </c>
      <c r="F49" s="50">
        <f t="shared" si="7"/>
        <v>12213947</v>
      </c>
      <c r="G49" s="50">
        <f t="shared" si="8"/>
        <v>11412457</v>
      </c>
    </row>
    <row r="50" spans="1:7" x14ac:dyDescent="0.25">
      <c r="A50" s="50" t="str">
        <f t="shared" si="4"/>
        <v>CEUTA</v>
      </c>
      <c r="B50" s="51">
        <f t="shared" si="2"/>
        <v>1397557</v>
      </c>
      <c r="C50" s="51">
        <f t="shared" si="3"/>
        <v>1410940</v>
      </c>
      <c r="D50" s="51">
        <f t="shared" si="6"/>
        <v>26</v>
      </c>
      <c r="E50" s="50" t="str">
        <f t="shared" si="5"/>
        <v>A CORUÑA</v>
      </c>
      <c r="F50" s="50">
        <f t="shared" si="7"/>
        <v>10690796</v>
      </c>
      <c r="G50" s="50">
        <f t="shared" si="8"/>
        <v>9976698</v>
      </c>
    </row>
    <row r="51" spans="1:7" x14ac:dyDescent="0.25">
      <c r="A51" s="50" t="str">
        <f t="shared" si="4"/>
        <v>FERROL-SAN CIBRAO</v>
      </c>
      <c r="B51" s="51">
        <f t="shared" si="2"/>
        <v>10217557</v>
      </c>
      <c r="C51" s="51">
        <f t="shared" si="3"/>
        <v>9077008</v>
      </c>
      <c r="D51" s="51">
        <f t="shared" si="6"/>
        <v>13</v>
      </c>
      <c r="E51" s="50" t="str">
        <f t="shared" si="5"/>
        <v>FERROL-SAN CIBRAO</v>
      </c>
      <c r="F51" s="50">
        <f t="shared" si="7"/>
        <v>10217557</v>
      </c>
      <c r="G51" s="50">
        <f t="shared" si="8"/>
        <v>9077008</v>
      </c>
    </row>
    <row r="52" spans="1:7" x14ac:dyDescent="0.25">
      <c r="A52" s="50" t="str">
        <f t="shared" si="4"/>
        <v>GIJÓN</v>
      </c>
      <c r="B52" s="51">
        <f t="shared" si="2"/>
        <v>16545377</v>
      </c>
      <c r="C52" s="51">
        <f t="shared" si="3"/>
        <v>14838219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9480346</v>
      </c>
      <c r="G52" s="50">
        <f t="shared" si="8"/>
        <v>9717892</v>
      </c>
    </row>
    <row r="53" spans="1:7" x14ac:dyDescent="0.25">
      <c r="A53" s="50" t="str">
        <f t="shared" si="4"/>
        <v>HUELVA</v>
      </c>
      <c r="B53" s="51">
        <f t="shared" si="2"/>
        <v>23669841</v>
      </c>
      <c r="C53" s="51">
        <f t="shared" si="3"/>
        <v>22904534</v>
      </c>
      <c r="D53" s="51">
        <f t="shared" si="6"/>
        <v>7</v>
      </c>
      <c r="E53" s="50" t="str">
        <f t="shared" si="5"/>
        <v>ALMERÍA</v>
      </c>
      <c r="F53" s="50">
        <f t="shared" si="7"/>
        <v>4722267</v>
      </c>
      <c r="G53" s="50">
        <f t="shared" si="8"/>
        <v>4185325</v>
      </c>
    </row>
    <row r="54" spans="1:7" x14ac:dyDescent="0.25">
      <c r="A54" s="50" t="str">
        <f t="shared" si="4"/>
        <v>LAS PALMAS</v>
      </c>
      <c r="B54" s="51">
        <f t="shared" si="2"/>
        <v>18061087</v>
      </c>
      <c r="C54" s="51">
        <f t="shared" si="3"/>
        <v>14898535</v>
      </c>
      <c r="D54" s="51">
        <f t="shared" si="6"/>
        <v>8</v>
      </c>
      <c r="E54" s="50" t="str">
        <f t="shared" si="5"/>
        <v>SANTANDER</v>
      </c>
      <c r="F54" s="50">
        <f t="shared" si="7"/>
        <v>4157014</v>
      </c>
      <c r="G54" s="50">
        <f t="shared" si="8"/>
        <v>3627786</v>
      </c>
    </row>
    <row r="55" spans="1:7" x14ac:dyDescent="0.25">
      <c r="A55" s="50" t="str">
        <f t="shared" si="4"/>
        <v>MÁLAGA</v>
      </c>
      <c r="B55" s="51">
        <f t="shared" si="2"/>
        <v>2111206</v>
      </c>
      <c r="C55" s="51">
        <f t="shared" si="3"/>
        <v>2112650</v>
      </c>
      <c r="D55" s="51">
        <f t="shared" si="6"/>
        <v>23</v>
      </c>
      <c r="E55" s="50" t="str">
        <f t="shared" si="5"/>
        <v>AVILÉS</v>
      </c>
      <c r="F55" s="50">
        <f t="shared" si="7"/>
        <v>3578370</v>
      </c>
      <c r="G55" s="50">
        <f t="shared" si="8"/>
        <v>3325864</v>
      </c>
    </row>
    <row r="56" spans="1:7" x14ac:dyDescent="0.25">
      <c r="A56" s="50" t="str">
        <f t="shared" si="4"/>
        <v>MARÍN Y RÍA DE PONTEVEDRA</v>
      </c>
      <c r="B56" s="51">
        <f t="shared" si="2"/>
        <v>1841719</v>
      </c>
      <c r="C56" s="51">
        <f t="shared" si="3"/>
        <v>1690507</v>
      </c>
      <c r="D56" s="51">
        <f t="shared" si="6"/>
        <v>24</v>
      </c>
      <c r="E56" s="50" t="str">
        <f t="shared" si="5"/>
        <v>SEVILLA</v>
      </c>
      <c r="F56" s="50">
        <f t="shared" ref="F56:F66" si="9">LOOKUP(E56,$A$39:$A$66,$B$39:$B$66)</f>
        <v>3160940</v>
      </c>
      <c r="G56" s="50">
        <f t="shared" si="8"/>
        <v>3551734</v>
      </c>
    </row>
    <row r="57" spans="1:7" x14ac:dyDescent="0.25">
      <c r="A57" s="50" t="str">
        <f t="shared" si="4"/>
        <v>MELILLA</v>
      </c>
      <c r="B57" s="51">
        <f t="shared" si="2"/>
        <v>891495</v>
      </c>
      <c r="C57" s="51">
        <f t="shared" si="3"/>
        <v>841372</v>
      </c>
      <c r="D57" s="51">
        <f t="shared" si="6"/>
        <v>28</v>
      </c>
      <c r="E57" s="50" t="str">
        <f t="shared" si="5"/>
        <v>BAHÍA DE CÁDIZ</v>
      </c>
      <c r="F57" s="50">
        <f t="shared" si="9"/>
        <v>3033435</v>
      </c>
      <c r="G57" s="50">
        <f t="shared" si="8"/>
        <v>2754277</v>
      </c>
    </row>
    <row r="58" spans="1:7" x14ac:dyDescent="0.25">
      <c r="A58" s="50" t="str">
        <f t="shared" si="4"/>
        <v>MOTRIL</v>
      </c>
      <c r="B58" s="51">
        <f t="shared" si="2"/>
        <v>1709413</v>
      </c>
      <c r="C58" s="51">
        <f t="shared" si="3"/>
        <v>1575488</v>
      </c>
      <c r="D58" s="51">
        <f t="shared" si="6"/>
        <v>25</v>
      </c>
      <c r="E58" s="50" t="str">
        <f t="shared" si="5"/>
        <v>VIGO</v>
      </c>
      <c r="F58" s="50">
        <f t="shared" si="9"/>
        <v>2944487</v>
      </c>
      <c r="G58" s="50">
        <f t="shared" si="8"/>
        <v>2936066</v>
      </c>
    </row>
    <row r="59" spans="1:7" x14ac:dyDescent="0.25">
      <c r="A59" s="50" t="str">
        <f t="shared" si="4"/>
        <v>PASAIA</v>
      </c>
      <c r="B59" s="51">
        <f t="shared" si="2"/>
        <v>2147321</v>
      </c>
      <c r="C59" s="51">
        <f t="shared" si="3"/>
        <v>2578715</v>
      </c>
      <c r="D59" s="51">
        <f t="shared" si="6"/>
        <v>22</v>
      </c>
      <c r="E59" s="50" t="str">
        <f t="shared" si="5"/>
        <v>ALICANTE</v>
      </c>
      <c r="F59" s="50">
        <f t="shared" si="9"/>
        <v>2600106</v>
      </c>
      <c r="G59" s="50">
        <f t="shared" si="8"/>
        <v>2578259</v>
      </c>
    </row>
    <row r="60" spans="1:7" x14ac:dyDescent="0.25">
      <c r="A60" s="50" t="str">
        <f t="shared" si="4"/>
        <v>SANTA CRUZ DE TENERIFE</v>
      </c>
      <c r="B60" s="51">
        <f t="shared" si="2"/>
        <v>9480346</v>
      </c>
      <c r="C60" s="51">
        <f t="shared" si="3"/>
        <v>9717892</v>
      </c>
      <c r="D60" s="51">
        <f t="shared" si="6"/>
        <v>14</v>
      </c>
      <c r="E60" s="50" t="str">
        <f t="shared" si="5"/>
        <v>PASAIA</v>
      </c>
      <c r="F60" s="50">
        <f t="shared" si="9"/>
        <v>2147321</v>
      </c>
      <c r="G60" s="50">
        <f t="shared" si="8"/>
        <v>2578715</v>
      </c>
    </row>
    <row r="61" spans="1:7" x14ac:dyDescent="0.25">
      <c r="A61" s="50" t="str">
        <f t="shared" si="4"/>
        <v>SANTANDER</v>
      </c>
      <c r="B61" s="51">
        <f t="shared" si="2"/>
        <v>4157014</v>
      </c>
      <c r="C61" s="51">
        <f t="shared" si="3"/>
        <v>3627786</v>
      </c>
      <c r="D61" s="51">
        <f t="shared" si="6"/>
        <v>16</v>
      </c>
      <c r="E61" s="50" t="str">
        <f t="shared" si="5"/>
        <v>MÁLAGA</v>
      </c>
      <c r="F61" s="50">
        <f t="shared" si="9"/>
        <v>2111206</v>
      </c>
      <c r="G61" s="50">
        <f t="shared" si="8"/>
        <v>2112650</v>
      </c>
    </row>
    <row r="62" spans="1:7" x14ac:dyDescent="0.25">
      <c r="A62" s="50" t="str">
        <f t="shared" si="4"/>
        <v>SEVILLA</v>
      </c>
      <c r="B62" s="51">
        <f t="shared" si="2"/>
        <v>3160940</v>
      </c>
      <c r="C62" s="51">
        <f t="shared" si="3"/>
        <v>3551734</v>
      </c>
      <c r="D62" s="51">
        <f t="shared" si="6"/>
        <v>18</v>
      </c>
      <c r="E62" s="50" t="str">
        <f t="shared" si="5"/>
        <v>MARÍN Y RÍA DE PONTEVEDRA</v>
      </c>
      <c r="F62" s="50">
        <f t="shared" si="9"/>
        <v>1841719</v>
      </c>
      <c r="G62" s="50">
        <f t="shared" si="8"/>
        <v>1690507</v>
      </c>
    </row>
    <row r="63" spans="1:7" x14ac:dyDescent="0.25">
      <c r="A63" s="50" t="str">
        <f t="shared" si="4"/>
        <v>TARRAGONA</v>
      </c>
      <c r="B63" s="51">
        <f t="shared" si="2"/>
        <v>25155915</v>
      </c>
      <c r="C63" s="51">
        <f t="shared" si="3"/>
        <v>22018899</v>
      </c>
      <c r="D63" s="51">
        <f t="shared" si="6"/>
        <v>5</v>
      </c>
      <c r="E63" s="50" t="str">
        <f t="shared" si="5"/>
        <v>MOTRIL</v>
      </c>
      <c r="F63" s="50">
        <f t="shared" si="9"/>
        <v>1709413</v>
      </c>
      <c r="G63" s="50">
        <f t="shared" si="8"/>
        <v>1575488</v>
      </c>
    </row>
    <row r="64" spans="1:7" x14ac:dyDescent="0.25">
      <c r="A64" s="50" t="str">
        <f t="shared" si="4"/>
        <v>VALENCIA</v>
      </c>
      <c r="B64" s="51">
        <f t="shared" si="2"/>
        <v>55132017</v>
      </c>
      <c r="C64" s="51">
        <f t="shared" si="3"/>
        <v>52989169</v>
      </c>
      <c r="D64" s="51">
        <f t="shared" si="6"/>
        <v>2</v>
      </c>
      <c r="E64" s="50" t="str">
        <f t="shared" si="5"/>
        <v>CEUTA</v>
      </c>
      <c r="F64" s="50">
        <f t="shared" si="9"/>
        <v>1397557</v>
      </c>
      <c r="G64" s="50">
        <f t="shared" si="8"/>
        <v>1410940</v>
      </c>
    </row>
    <row r="65" spans="1:7" x14ac:dyDescent="0.25">
      <c r="A65" s="50" t="str">
        <f t="shared" si="4"/>
        <v>VIGO</v>
      </c>
      <c r="B65" s="51">
        <f t="shared" si="2"/>
        <v>2944487</v>
      </c>
      <c r="C65" s="51">
        <f t="shared" si="3"/>
        <v>2936066</v>
      </c>
      <c r="D65" s="51">
        <f t="shared" si="6"/>
        <v>20</v>
      </c>
      <c r="E65" s="50" t="str">
        <f t="shared" si="5"/>
        <v>VILAGARCÍA</v>
      </c>
      <c r="F65" s="50">
        <f t="shared" si="9"/>
        <v>906679</v>
      </c>
      <c r="G65" s="50">
        <f t="shared" si="8"/>
        <v>812874</v>
      </c>
    </row>
    <row r="66" spans="1:7" x14ac:dyDescent="0.25">
      <c r="A66" s="50" t="str">
        <f t="shared" si="4"/>
        <v>VILAGARCÍA</v>
      </c>
      <c r="B66" s="51">
        <f t="shared" si="2"/>
        <v>906679</v>
      </c>
      <c r="C66" s="51">
        <f t="shared" si="3"/>
        <v>812874</v>
      </c>
      <c r="D66" s="51">
        <f t="shared" si="6"/>
        <v>27</v>
      </c>
      <c r="E66" s="50" t="str">
        <f t="shared" si="5"/>
        <v>MELILLA</v>
      </c>
      <c r="F66" s="50">
        <f t="shared" si="9"/>
        <v>891495</v>
      </c>
      <c r="G66" s="50">
        <f t="shared" si="8"/>
        <v>841372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543291</v>
      </c>
      <c r="C7" s="24">
        <v>747592</v>
      </c>
      <c r="D7" s="24">
        <v>5839599</v>
      </c>
      <c r="E7" s="24">
        <v>6469483</v>
      </c>
      <c r="F7" s="11">
        <f>((E7*100)/D7)-100</f>
        <v>10.78642557476978</v>
      </c>
      <c r="G7" s="1"/>
      <c r="H7" s="1"/>
      <c r="I7" s="1"/>
    </row>
    <row r="8" spans="1:12" x14ac:dyDescent="0.25">
      <c r="A8" s="12" t="s">
        <v>31</v>
      </c>
      <c r="B8" s="25">
        <v>4693</v>
      </c>
      <c r="C8" s="25">
        <v>2096</v>
      </c>
      <c r="D8" s="25">
        <v>31876</v>
      </c>
      <c r="E8" s="25">
        <v>31792</v>
      </c>
      <c r="F8" s="14">
        <f t="shared" ref="F8:F35" si="0">((E8*100)/D8)-100</f>
        <v>-0.26352114443469077</v>
      </c>
      <c r="G8" s="1"/>
      <c r="H8" s="1"/>
      <c r="I8" s="1"/>
    </row>
    <row r="9" spans="1:12" x14ac:dyDescent="0.25">
      <c r="A9" s="9" t="s">
        <v>166</v>
      </c>
      <c r="B9" s="24">
        <v>0</v>
      </c>
      <c r="C9" s="24">
        <v>5998</v>
      </c>
      <c r="D9" s="24">
        <v>19631</v>
      </c>
      <c r="E9" s="24">
        <v>28659</v>
      </c>
      <c r="F9" s="11">
        <f t="shared" si="0"/>
        <v>45.988487596148957</v>
      </c>
      <c r="G9" s="1"/>
      <c r="H9" s="1"/>
      <c r="I9" s="1"/>
    </row>
    <row r="10" spans="1:12" x14ac:dyDescent="0.25">
      <c r="A10" s="12" t="s">
        <v>168</v>
      </c>
      <c r="B10" s="25">
        <v>61048</v>
      </c>
      <c r="C10" s="25">
        <v>51087</v>
      </c>
      <c r="D10" s="25">
        <v>465943</v>
      </c>
      <c r="E10" s="25">
        <v>472856</v>
      </c>
      <c r="F10" s="14">
        <f t="shared" si="0"/>
        <v>1.4836578723148506</v>
      </c>
      <c r="G10" s="1"/>
      <c r="H10" s="1"/>
      <c r="I10" s="1"/>
    </row>
    <row r="11" spans="1:12" x14ac:dyDescent="0.25">
      <c r="A11" s="9" t="s">
        <v>169</v>
      </c>
      <c r="B11" s="24">
        <v>2119703</v>
      </c>
      <c r="C11" s="24">
        <v>2508092</v>
      </c>
      <c r="D11" s="24">
        <v>20726681</v>
      </c>
      <c r="E11" s="24">
        <v>21357512</v>
      </c>
      <c r="F11" s="11">
        <f t="shared" si="0"/>
        <v>3.0435697833145525</v>
      </c>
      <c r="G11" s="1"/>
      <c r="H11" s="1"/>
      <c r="I11" s="1"/>
    </row>
    <row r="12" spans="1:12" x14ac:dyDescent="0.25">
      <c r="A12" s="12" t="s">
        <v>170</v>
      </c>
      <c r="B12" s="25">
        <v>18416</v>
      </c>
      <c r="C12" s="25">
        <v>70222</v>
      </c>
      <c r="D12" s="25">
        <v>352446</v>
      </c>
      <c r="E12" s="25">
        <v>480203</v>
      </c>
      <c r="F12" s="14">
        <f t="shared" si="0"/>
        <v>36.248673555665277</v>
      </c>
      <c r="G12" s="1"/>
      <c r="H12" s="1"/>
      <c r="I12" s="1"/>
    </row>
    <row r="13" spans="1:12" x14ac:dyDescent="0.25">
      <c r="A13" s="9" t="s">
        <v>32</v>
      </c>
      <c r="B13" s="24">
        <v>185226</v>
      </c>
      <c r="C13" s="24">
        <v>158042</v>
      </c>
      <c r="D13" s="24">
        <v>1220766</v>
      </c>
      <c r="E13" s="24">
        <v>1297603</v>
      </c>
      <c r="F13" s="11">
        <f t="shared" si="0"/>
        <v>6.2941628452954888</v>
      </c>
      <c r="G13" s="1"/>
      <c r="H13" s="1"/>
      <c r="I13" s="1"/>
    </row>
    <row r="14" spans="1:12" x14ac:dyDescent="0.25">
      <c r="A14" s="12" t="s">
        <v>33</v>
      </c>
      <c r="B14" s="25">
        <v>837461</v>
      </c>
      <c r="C14" s="25">
        <v>1225013</v>
      </c>
      <c r="D14" s="25">
        <v>8997125</v>
      </c>
      <c r="E14" s="25">
        <v>10678210</v>
      </c>
      <c r="F14" s="14">
        <f t="shared" si="0"/>
        <v>18.684690942940108</v>
      </c>
      <c r="G14" s="1"/>
      <c r="H14" s="1"/>
      <c r="I14" s="1"/>
    </row>
    <row r="15" spans="1:12" x14ac:dyDescent="0.25">
      <c r="A15" s="9" t="s">
        <v>34</v>
      </c>
      <c r="B15" s="24">
        <v>1379898</v>
      </c>
      <c r="C15" s="24">
        <v>1680516</v>
      </c>
      <c r="D15" s="24">
        <v>12935670</v>
      </c>
      <c r="E15" s="24">
        <v>14634547</v>
      </c>
      <c r="F15" s="11">
        <f t="shared" si="0"/>
        <v>13.133274117227785</v>
      </c>
      <c r="G15" s="1"/>
      <c r="H15" s="1"/>
      <c r="I15" s="1"/>
    </row>
    <row r="16" spans="1:12" x14ac:dyDescent="0.25">
      <c r="A16" s="12" t="s">
        <v>35</v>
      </c>
      <c r="B16" s="25">
        <v>2017946</v>
      </c>
      <c r="C16" s="25">
        <v>2168120</v>
      </c>
      <c r="D16" s="25">
        <v>18192072</v>
      </c>
      <c r="E16" s="25">
        <v>20340117</v>
      </c>
      <c r="F16" s="14">
        <f t="shared" si="0"/>
        <v>11.807588492393833</v>
      </c>
      <c r="G16" s="1"/>
      <c r="H16" s="1"/>
      <c r="I16" s="1"/>
    </row>
    <row r="17" spans="1:9" x14ac:dyDescent="0.25">
      <c r="A17" s="9" t="s">
        <v>171</v>
      </c>
      <c r="B17" s="24">
        <v>592203</v>
      </c>
      <c r="C17" s="24">
        <v>669973</v>
      </c>
      <c r="D17" s="24">
        <v>6227066</v>
      </c>
      <c r="E17" s="24">
        <v>6342681</v>
      </c>
      <c r="F17" s="11">
        <f t="shared" si="0"/>
        <v>1.8566528763305286</v>
      </c>
      <c r="G17" s="1"/>
      <c r="H17" s="1"/>
      <c r="I17" s="1"/>
    </row>
    <row r="18" spans="1:9" x14ac:dyDescent="0.25">
      <c r="A18" s="12" t="s">
        <v>36</v>
      </c>
      <c r="B18" s="25">
        <v>49328</v>
      </c>
      <c r="C18" s="25">
        <v>72544</v>
      </c>
      <c r="D18" s="25">
        <v>621318</v>
      </c>
      <c r="E18" s="25">
        <v>694969</v>
      </c>
      <c r="F18" s="14">
        <f t="shared" si="0"/>
        <v>11.853994250931081</v>
      </c>
      <c r="G18" s="1"/>
      <c r="H18" s="1"/>
      <c r="I18" s="1"/>
    </row>
    <row r="19" spans="1:9" x14ac:dyDescent="0.25">
      <c r="A19" s="9" t="s">
        <v>37</v>
      </c>
      <c r="B19" s="24">
        <v>139734</v>
      </c>
      <c r="C19" s="24">
        <v>179997</v>
      </c>
      <c r="D19" s="24">
        <v>1744816</v>
      </c>
      <c r="E19" s="24">
        <v>1728377</v>
      </c>
      <c r="F19" s="11">
        <f t="shared" si="0"/>
        <v>-0.94216238273834563</v>
      </c>
      <c r="G19" s="1"/>
      <c r="H19" s="1"/>
      <c r="I19" s="1"/>
    </row>
    <row r="20" spans="1:9" x14ac:dyDescent="0.25">
      <c r="A20" s="12" t="s">
        <v>172</v>
      </c>
      <c r="B20" s="25">
        <v>81695</v>
      </c>
      <c r="C20" s="25">
        <v>79373</v>
      </c>
      <c r="D20" s="25">
        <v>613550</v>
      </c>
      <c r="E20" s="25">
        <v>649482</v>
      </c>
      <c r="F20" s="14">
        <f t="shared" si="0"/>
        <v>5.8564094205851234</v>
      </c>
      <c r="G20" s="1"/>
      <c r="H20" s="1"/>
      <c r="I20" s="1"/>
    </row>
    <row r="21" spans="1:9" x14ac:dyDescent="0.25">
      <c r="A21" s="9" t="s">
        <v>38</v>
      </c>
      <c r="B21" s="24">
        <v>1838714</v>
      </c>
      <c r="C21" s="24">
        <v>2088379</v>
      </c>
      <c r="D21" s="24">
        <v>18336075</v>
      </c>
      <c r="E21" s="24">
        <v>18504654</v>
      </c>
      <c r="F21" s="11">
        <f t="shared" si="0"/>
        <v>0.91938432843451778</v>
      </c>
      <c r="G21" s="1"/>
      <c r="H21" s="1"/>
      <c r="I21" s="1"/>
    </row>
    <row r="22" spans="1:9" x14ac:dyDescent="0.25">
      <c r="A22" s="12" t="s">
        <v>59</v>
      </c>
      <c r="B22" s="25">
        <v>521647</v>
      </c>
      <c r="C22" s="25">
        <v>620676</v>
      </c>
      <c r="D22" s="25">
        <v>4676288</v>
      </c>
      <c r="E22" s="25">
        <v>5155465</v>
      </c>
      <c r="F22" s="14">
        <f t="shared" si="0"/>
        <v>10.246952283520599</v>
      </c>
      <c r="G22" s="1"/>
      <c r="H22" s="1"/>
      <c r="I22" s="1"/>
    </row>
    <row r="23" spans="1:9" x14ac:dyDescent="0.25">
      <c r="A23" s="9" t="s">
        <v>173</v>
      </c>
      <c r="B23" s="24">
        <v>4717</v>
      </c>
      <c r="C23" s="24">
        <v>23685</v>
      </c>
      <c r="D23" s="24">
        <v>137389</v>
      </c>
      <c r="E23" s="24">
        <v>127070</v>
      </c>
      <c r="F23" s="11">
        <f t="shared" si="0"/>
        <v>-7.5107905290816603</v>
      </c>
      <c r="G23" s="1"/>
      <c r="H23" s="1"/>
      <c r="I23" s="1"/>
    </row>
    <row r="24" spans="1:9" x14ac:dyDescent="0.25">
      <c r="A24" s="12" t="s">
        <v>175</v>
      </c>
      <c r="B24" s="25">
        <v>0</v>
      </c>
      <c r="C24" s="25">
        <v>0</v>
      </c>
      <c r="D24" s="25">
        <v>4</v>
      </c>
      <c r="E24" s="25">
        <v>0</v>
      </c>
      <c r="F24" s="14">
        <f t="shared" si="0"/>
        <v>-100</v>
      </c>
      <c r="G24" s="1"/>
      <c r="H24" s="1"/>
      <c r="I24" s="1"/>
    </row>
    <row r="25" spans="1:9" x14ac:dyDescent="0.25">
      <c r="A25" s="9" t="s">
        <v>39</v>
      </c>
      <c r="B25" s="24">
        <v>7715</v>
      </c>
      <c r="C25" s="24">
        <v>4787</v>
      </c>
      <c r="D25" s="24">
        <v>57556</v>
      </c>
      <c r="E25" s="24">
        <v>58522</v>
      </c>
      <c r="F25" s="11">
        <f t="shared" si="0"/>
        <v>1.678365418027667</v>
      </c>
      <c r="G25" s="1"/>
      <c r="H25" s="1"/>
      <c r="I25" s="1"/>
    </row>
    <row r="26" spans="1:9" x14ac:dyDescent="0.25">
      <c r="A26" s="12" t="s">
        <v>40</v>
      </c>
      <c r="B26" s="25">
        <v>102602</v>
      </c>
      <c r="C26" s="25">
        <v>85700</v>
      </c>
      <c r="D26" s="25">
        <v>880148</v>
      </c>
      <c r="E26" s="25">
        <v>740057</v>
      </c>
      <c r="F26" s="14">
        <f t="shared" si="0"/>
        <v>-15.916754909401604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591088</v>
      </c>
      <c r="C28" s="25">
        <v>332539</v>
      </c>
      <c r="D28" s="25">
        <v>4674377</v>
      </c>
      <c r="E28" s="25">
        <v>3833098</v>
      </c>
      <c r="F28" s="14">
        <f t="shared" si="0"/>
        <v>-17.997671133500788</v>
      </c>
      <c r="G28" s="1"/>
      <c r="H28" s="1"/>
      <c r="I28" s="1"/>
    </row>
    <row r="29" spans="1:9" x14ac:dyDescent="0.25">
      <c r="A29" s="9" t="s">
        <v>43</v>
      </c>
      <c r="B29" s="24">
        <v>5191</v>
      </c>
      <c r="C29" s="24">
        <v>33401</v>
      </c>
      <c r="D29" s="24">
        <v>110129</v>
      </c>
      <c r="E29" s="24">
        <v>149831</v>
      </c>
      <c r="F29" s="11">
        <f t="shared" si="0"/>
        <v>36.050449926903894</v>
      </c>
      <c r="G29" s="1"/>
      <c r="H29" s="1"/>
      <c r="I29" s="1"/>
    </row>
    <row r="30" spans="1:9" x14ac:dyDescent="0.25">
      <c r="A30" s="12" t="s">
        <v>44</v>
      </c>
      <c r="B30" s="25">
        <v>10651</v>
      </c>
      <c r="C30" s="25">
        <v>29669</v>
      </c>
      <c r="D30" s="25">
        <v>166617</v>
      </c>
      <c r="E30" s="25">
        <v>305952</v>
      </c>
      <c r="F30" s="14">
        <f t="shared" si="0"/>
        <v>83.625920524316257</v>
      </c>
      <c r="G30" s="1"/>
      <c r="H30" s="1"/>
      <c r="I30" s="1"/>
    </row>
    <row r="31" spans="1:9" x14ac:dyDescent="0.25">
      <c r="A31" s="9" t="s">
        <v>45</v>
      </c>
      <c r="B31" s="24">
        <v>1668047</v>
      </c>
      <c r="C31" s="24">
        <v>2035063</v>
      </c>
      <c r="D31" s="24">
        <v>14644920</v>
      </c>
      <c r="E31" s="24">
        <v>16684688</v>
      </c>
      <c r="F31" s="11">
        <f t="shared" si="0"/>
        <v>13.928160754719045</v>
      </c>
      <c r="G31" s="1"/>
      <c r="H31" s="1"/>
      <c r="I31" s="1"/>
    </row>
    <row r="32" spans="1:9" x14ac:dyDescent="0.25">
      <c r="A32" s="12" t="s">
        <v>46</v>
      </c>
      <c r="B32" s="25">
        <v>214789</v>
      </c>
      <c r="C32" s="25">
        <v>188826</v>
      </c>
      <c r="D32" s="25">
        <v>2639621</v>
      </c>
      <c r="E32" s="25">
        <v>2489500</v>
      </c>
      <c r="F32" s="14">
        <f t="shared" si="0"/>
        <v>-5.687217975610892</v>
      </c>
      <c r="G32" s="1"/>
      <c r="H32" s="1"/>
      <c r="I32" s="1"/>
    </row>
    <row r="33" spans="1:9" x14ac:dyDescent="0.25">
      <c r="A33" s="9" t="s">
        <v>47</v>
      </c>
      <c r="B33" s="24">
        <v>11188</v>
      </c>
      <c r="C33" s="24">
        <v>11390</v>
      </c>
      <c r="D33" s="24">
        <v>48926</v>
      </c>
      <c r="E33" s="24">
        <v>56822</v>
      </c>
      <c r="F33" s="11">
        <f t="shared" si="0"/>
        <v>16.138658382046358</v>
      </c>
      <c r="G33" s="1"/>
      <c r="H33" s="1"/>
      <c r="I33" s="1"/>
    </row>
    <row r="34" spans="1:9" x14ac:dyDescent="0.25">
      <c r="A34" s="12" t="s">
        <v>174</v>
      </c>
      <c r="B34" s="25">
        <v>5988</v>
      </c>
      <c r="C34" s="25">
        <v>15526</v>
      </c>
      <c r="D34" s="25">
        <v>139694</v>
      </c>
      <c r="E34" s="25">
        <v>146128</v>
      </c>
      <c r="F34" s="14">
        <f t="shared" si="0"/>
        <v>4.605781207496392</v>
      </c>
      <c r="G34" s="1"/>
      <c r="H34" s="1"/>
      <c r="I34" s="1"/>
    </row>
    <row r="35" spans="1:9" x14ac:dyDescent="0.25">
      <c r="A35" s="15" t="s">
        <v>48</v>
      </c>
      <c r="B35" s="16">
        <f>SUM(B7:B34)</f>
        <v>13012979</v>
      </c>
      <c r="C35" s="16">
        <f t="shared" ref="C35:E35" si="1">SUM(C7:C34)</f>
        <v>15088306</v>
      </c>
      <c r="D35" s="16">
        <f t="shared" si="1"/>
        <v>124500303</v>
      </c>
      <c r="E35" s="16">
        <f t="shared" si="1"/>
        <v>133458278</v>
      </c>
      <c r="F35" s="17">
        <f t="shared" si="0"/>
        <v>7.1951431314990515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6469483</v>
      </c>
      <c r="C39" s="51">
        <f t="shared" si="3"/>
        <v>5839599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21357512</v>
      </c>
      <c r="G39" s="50">
        <f>LOOKUP(E39,$A$39:$A$66,$C$39:$C$66)</f>
        <v>20726681</v>
      </c>
    </row>
    <row r="40" spans="1:9" x14ac:dyDescent="0.25">
      <c r="A40" s="50" t="str">
        <f t="shared" si="4"/>
        <v>ALICANTE</v>
      </c>
      <c r="B40" s="51">
        <f t="shared" si="2"/>
        <v>31792</v>
      </c>
      <c r="C40" s="51">
        <f t="shared" si="3"/>
        <v>31876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20340117</v>
      </c>
      <c r="G40" s="50">
        <f t="shared" ref="G40:G66" si="8">LOOKUP(E40,$A$39:$A$66,$C$39:$C$66)</f>
        <v>18192072</v>
      </c>
    </row>
    <row r="41" spans="1:9" x14ac:dyDescent="0.25">
      <c r="A41" s="50" t="str">
        <f t="shared" si="4"/>
        <v>ALMERÍA</v>
      </c>
      <c r="B41" s="51">
        <f t="shared" si="2"/>
        <v>28659</v>
      </c>
      <c r="C41" s="51">
        <f t="shared" si="3"/>
        <v>19631</v>
      </c>
      <c r="D41" s="51">
        <f t="shared" si="6"/>
        <v>26</v>
      </c>
      <c r="E41" s="50" t="str">
        <f t="shared" si="5"/>
        <v>HUELVA</v>
      </c>
      <c r="F41" s="50">
        <f t="shared" si="7"/>
        <v>18504654</v>
      </c>
      <c r="G41" s="50">
        <f t="shared" si="8"/>
        <v>18336075</v>
      </c>
    </row>
    <row r="42" spans="1:9" x14ac:dyDescent="0.25">
      <c r="A42" s="50" t="str">
        <f t="shared" si="4"/>
        <v>AVILÉS</v>
      </c>
      <c r="B42" s="51">
        <f t="shared" si="2"/>
        <v>472856</v>
      </c>
      <c r="C42" s="51">
        <f t="shared" si="3"/>
        <v>465943</v>
      </c>
      <c r="D42" s="51">
        <f t="shared" si="6"/>
        <v>18</v>
      </c>
      <c r="E42" s="50" t="str">
        <f t="shared" si="5"/>
        <v>TARRAGONA</v>
      </c>
      <c r="F42" s="50">
        <f t="shared" si="7"/>
        <v>16684688</v>
      </c>
      <c r="G42" s="50">
        <f t="shared" si="8"/>
        <v>14644920</v>
      </c>
    </row>
    <row r="43" spans="1:9" x14ac:dyDescent="0.25">
      <c r="A43" s="50" t="str">
        <f t="shared" si="4"/>
        <v>BAHÍA DE ALGECIRAS</v>
      </c>
      <c r="B43" s="51">
        <f t="shared" si="2"/>
        <v>21357512</v>
      </c>
      <c r="C43" s="51">
        <f t="shared" si="3"/>
        <v>20726681</v>
      </c>
      <c r="D43" s="51">
        <f t="shared" si="6"/>
        <v>1</v>
      </c>
      <c r="E43" s="50" t="str">
        <f t="shared" si="5"/>
        <v>BILBAO</v>
      </c>
      <c r="F43" s="50">
        <f t="shared" si="7"/>
        <v>14634547</v>
      </c>
      <c r="G43" s="50">
        <f t="shared" si="8"/>
        <v>12935670</v>
      </c>
    </row>
    <row r="44" spans="1:9" x14ac:dyDescent="0.25">
      <c r="A44" s="50" t="str">
        <f t="shared" si="4"/>
        <v>BAHÍA DE CÁDIZ</v>
      </c>
      <c r="B44" s="51">
        <f t="shared" si="2"/>
        <v>480203</v>
      </c>
      <c r="C44" s="51">
        <f t="shared" si="3"/>
        <v>352446</v>
      </c>
      <c r="D44" s="51">
        <f t="shared" si="6"/>
        <v>17</v>
      </c>
      <c r="E44" s="50" t="str">
        <f t="shared" si="5"/>
        <v>BARCELONA</v>
      </c>
      <c r="F44" s="50">
        <f t="shared" si="7"/>
        <v>10678210</v>
      </c>
      <c r="G44" s="50">
        <f t="shared" si="8"/>
        <v>8997125</v>
      </c>
    </row>
    <row r="45" spans="1:9" x14ac:dyDescent="0.25">
      <c r="A45" s="50" t="str">
        <f t="shared" si="4"/>
        <v>BALEARES</v>
      </c>
      <c r="B45" s="51">
        <f t="shared" si="2"/>
        <v>1297603</v>
      </c>
      <c r="C45" s="51">
        <f t="shared" si="3"/>
        <v>1220766</v>
      </c>
      <c r="D45" s="51">
        <f t="shared" si="6"/>
        <v>13</v>
      </c>
      <c r="E45" s="50" t="str">
        <f t="shared" si="5"/>
        <v>A CORUÑA</v>
      </c>
      <c r="F45" s="50">
        <f t="shared" si="7"/>
        <v>6469483</v>
      </c>
      <c r="G45" s="50">
        <f t="shared" si="8"/>
        <v>5839599</v>
      </c>
    </row>
    <row r="46" spans="1:9" x14ac:dyDescent="0.25">
      <c r="A46" s="50" t="str">
        <f t="shared" si="4"/>
        <v>BARCELONA</v>
      </c>
      <c r="B46" s="51">
        <f t="shared" si="2"/>
        <v>10678210</v>
      </c>
      <c r="C46" s="51">
        <f t="shared" si="3"/>
        <v>8997125</v>
      </c>
      <c r="D46" s="51">
        <f t="shared" si="6"/>
        <v>6</v>
      </c>
      <c r="E46" s="50" t="str">
        <f t="shared" si="5"/>
        <v>CASTELLÓN</v>
      </c>
      <c r="F46" s="50">
        <f t="shared" si="7"/>
        <v>6342681</v>
      </c>
      <c r="G46" s="50">
        <f t="shared" si="8"/>
        <v>6227066</v>
      </c>
    </row>
    <row r="47" spans="1:9" x14ac:dyDescent="0.25">
      <c r="A47" s="50" t="str">
        <f t="shared" si="4"/>
        <v>BILBAO</v>
      </c>
      <c r="B47" s="51">
        <f t="shared" si="2"/>
        <v>14634547</v>
      </c>
      <c r="C47" s="51">
        <f t="shared" si="3"/>
        <v>12935670</v>
      </c>
      <c r="D47" s="51">
        <f t="shared" si="6"/>
        <v>5</v>
      </c>
      <c r="E47" s="50" t="str">
        <f t="shared" si="5"/>
        <v>LAS PALMAS</v>
      </c>
      <c r="F47" s="50">
        <f t="shared" si="7"/>
        <v>5155465</v>
      </c>
      <c r="G47" s="50">
        <f t="shared" si="8"/>
        <v>4676288</v>
      </c>
    </row>
    <row r="48" spans="1:9" x14ac:dyDescent="0.25">
      <c r="A48" s="50" t="str">
        <f t="shared" si="4"/>
        <v>CARTAGENA</v>
      </c>
      <c r="B48" s="51">
        <f t="shared" si="2"/>
        <v>20340117</v>
      </c>
      <c r="C48" s="51">
        <f t="shared" si="3"/>
        <v>18192072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3833098</v>
      </c>
      <c r="G48" s="50">
        <f t="shared" si="8"/>
        <v>4674377</v>
      </c>
    </row>
    <row r="49" spans="1:7" x14ac:dyDescent="0.25">
      <c r="A49" s="50" t="str">
        <f t="shared" si="4"/>
        <v>CASTELLÓN</v>
      </c>
      <c r="B49" s="51">
        <f t="shared" si="2"/>
        <v>6342681</v>
      </c>
      <c r="C49" s="51">
        <f t="shared" si="3"/>
        <v>6227066</v>
      </c>
      <c r="D49" s="51">
        <f t="shared" si="6"/>
        <v>8</v>
      </c>
      <c r="E49" s="50" t="str">
        <f t="shared" si="5"/>
        <v>VALENCIA</v>
      </c>
      <c r="F49" s="50">
        <f t="shared" si="7"/>
        <v>2489500</v>
      </c>
      <c r="G49" s="50">
        <f t="shared" si="8"/>
        <v>2639621</v>
      </c>
    </row>
    <row r="50" spans="1:7" x14ac:dyDescent="0.25">
      <c r="A50" s="50" t="str">
        <f t="shared" si="4"/>
        <v>CEUTA</v>
      </c>
      <c r="B50" s="51">
        <f t="shared" si="2"/>
        <v>694969</v>
      </c>
      <c r="C50" s="51">
        <f t="shared" si="3"/>
        <v>621318</v>
      </c>
      <c r="D50" s="51">
        <f t="shared" si="6"/>
        <v>15</v>
      </c>
      <c r="E50" s="50" t="str">
        <f t="shared" si="5"/>
        <v>FERROL-SAN CIBRAO</v>
      </c>
      <c r="F50" s="50">
        <f t="shared" si="7"/>
        <v>1728377</v>
      </c>
      <c r="G50" s="50">
        <f t="shared" si="8"/>
        <v>1744816</v>
      </c>
    </row>
    <row r="51" spans="1:7" x14ac:dyDescent="0.25">
      <c r="A51" s="50" t="str">
        <f t="shared" si="4"/>
        <v>FERROL-SAN CIBRAO</v>
      </c>
      <c r="B51" s="51">
        <f t="shared" si="2"/>
        <v>1728377</v>
      </c>
      <c r="C51" s="51">
        <f t="shared" si="3"/>
        <v>1744816</v>
      </c>
      <c r="D51" s="51">
        <f t="shared" si="6"/>
        <v>12</v>
      </c>
      <c r="E51" s="50" t="str">
        <f t="shared" si="5"/>
        <v>BALEARES</v>
      </c>
      <c r="F51" s="50">
        <f t="shared" si="7"/>
        <v>1297603</v>
      </c>
      <c r="G51" s="50">
        <f t="shared" si="8"/>
        <v>1220766</v>
      </c>
    </row>
    <row r="52" spans="1:7" x14ac:dyDescent="0.25">
      <c r="A52" s="50" t="str">
        <f t="shared" si="4"/>
        <v>GIJÓN</v>
      </c>
      <c r="B52" s="51">
        <f t="shared" si="2"/>
        <v>649482</v>
      </c>
      <c r="C52" s="51">
        <f t="shared" si="3"/>
        <v>613550</v>
      </c>
      <c r="D52" s="51">
        <f t="shared" si="6"/>
        <v>16</v>
      </c>
      <c r="E52" s="50" t="str">
        <f t="shared" si="5"/>
        <v>MOTRIL</v>
      </c>
      <c r="F52" s="50">
        <f t="shared" si="7"/>
        <v>740057</v>
      </c>
      <c r="G52" s="50">
        <f t="shared" si="8"/>
        <v>880148</v>
      </c>
    </row>
    <row r="53" spans="1:7" x14ac:dyDescent="0.25">
      <c r="A53" s="50" t="str">
        <f t="shared" si="4"/>
        <v>HUELVA</v>
      </c>
      <c r="B53" s="51">
        <f t="shared" si="2"/>
        <v>18504654</v>
      </c>
      <c r="C53" s="51">
        <f t="shared" si="3"/>
        <v>18336075</v>
      </c>
      <c r="D53" s="51">
        <f t="shared" si="6"/>
        <v>3</v>
      </c>
      <c r="E53" s="50" t="str">
        <f t="shared" si="5"/>
        <v>CEUTA</v>
      </c>
      <c r="F53" s="50">
        <f t="shared" si="7"/>
        <v>694969</v>
      </c>
      <c r="G53" s="50">
        <f t="shared" si="8"/>
        <v>621318</v>
      </c>
    </row>
    <row r="54" spans="1:7" x14ac:dyDescent="0.25">
      <c r="A54" s="50" t="str">
        <f t="shared" si="4"/>
        <v>LAS PALMAS</v>
      </c>
      <c r="B54" s="51">
        <f t="shared" si="2"/>
        <v>5155465</v>
      </c>
      <c r="C54" s="51">
        <f t="shared" si="3"/>
        <v>4676288</v>
      </c>
      <c r="D54" s="51">
        <f t="shared" si="6"/>
        <v>9</v>
      </c>
      <c r="E54" s="50" t="str">
        <f t="shared" si="5"/>
        <v>GIJÓN</v>
      </c>
      <c r="F54" s="50">
        <f t="shared" si="7"/>
        <v>649482</v>
      </c>
      <c r="G54" s="50">
        <f t="shared" si="8"/>
        <v>613550</v>
      </c>
    </row>
    <row r="55" spans="1:7" x14ac:dyDescent="0.25">
      <c r="A55" s="50" t="str">
        <f t="shared" si="4"/>
        <v>MÁLAGA</v>
      </c>
      <c r="B55" s="51">
        <f t="shared" si="2"/>
        <v>127070</v>
      </c>
      <c r="C55" s="51">
        <f t="shared" si="3"/>
        <v>137389</v>
      </c>
      <c r="D55" s="51">
        <f t="shared" si="6"/>
        <v>22</v>
      </c>
      <c r="E55" s="50" t="str">
        <f t="shared" si="5"/>
        <v>BAHÍA DE CÁDIZ</v>
      </c>
      <c r="F55" s="50">
        <f t="shared" si="7"/>
        <v>480203</v>
      </c>
      <c r="G55" s="50">
        <f t="shared" si="8"/>
        <v>352446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4</v>
      </c>
      <c r="D56" s="51">
        <f t="shared" si="6"/>
        <v>28</v>
      </c>
      <c r="E56" s="50" t="str">
        <f t="shared" si="5"/>
        <v>AVILÉS</v>
      </c>
      <c r="F56" s="50">
        <f t="shared" ref="F56:F66" si="9">LOOKUP(E56,$A$39:$A$66,$B$39:$B$66)</f>
        <v>472856</v>
      </c>
      <c r="G56" s="50">
        <f t="shared" si="8"/>
        <v>465943</v>
      </c>
    </row>
    <row r="57" spans="1:7" x14ac:dyDescent="0.25">
      <c r="A57" s="50" t="str">
        <f t="shared" si="4"/>
        <v>MELILLA</v>
      </c>
      <c r="B57" s="51">
        <f t="shared" si="2"/>
        <v>58522</v>
      </c>
      <c r="C57" s="51">
        <f t="shared" si="3"/>
        <v>57556</v>
      </c>
      <c r="D57" s="51">
        <f t="shared" si="6"/>
        <v>23</v>
      </c>
      <c r="E57" s="50" t="str">
        <f t="shared" si="5"/>
        <v>SEVILLA</v>
      </c>
      <c r="F57" s="50">
        <f t="shared" si="9"/>
        <v>305952</v>
      </c>
      <c r="G57" s="50">
        <f t="shared" si="8"/>
        <v>166617</v>
      </c>
    </row>
    <row r="58" spans="1:7" x14ac:dyDescent="0.25">
      <c r="A58" s="50" t="str">
        <f t="shared" si="4"/>
        <v>MOTRIL</v>
      </c>
      <c r="B58" s="51">
        <f t="shared" si="2"/>
        <v>740057</v>
      </c>
      <c r="C58" s="51">
        <f t="shared" si="3"/>
        <v>880148</v>
      </c>
      <c r="D58" s="51">
        <f t="shared" si="6"/>
        <v>14</v>
      </c>
      <c r="E58" s="50" t="str">
        <f t="shared" si="5"/>
        <v>SANTANDER</v>
      </c>
      <c r="F58" s="50">
        <f t="shared" si="9"/>
        <v>149831</v>
      </c>
      <c r="G58" s="50">
        <f t="shared" si="8"/>
        <v>110129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VILAGARCÍA</v>
      </c>
      <c r="F59" s="50">
        <f t="shared" si="9"/>
        <v>146128</v>
      </c>
      <c r="G59" s="50">
        <f t="shared" si="8"/>
        <v>139694</v>
      </c>
    </row>
    <row r="60" spans="1:7" x14ac:dyDescent="0.25">
      <c r="A60" s="50" t="str">
        <f t="shared" si="4"/>
        <v>SANTA CRUZ DE TENERIFE</v>
      </c>
      <c r="B60" s="51">
        <f t="shared" si="2"/>
        <v>3833098</v>
      </c>
      <c r="C60" s="51">
        <f t="shared" si="3"/>
        <v>4674377</v>
      </c>
      <c r="D60" s="51">
        <f t="shared" si="6"/>
        <v>10</v>
      </c>
      <c r="E60" s="50" t="str">
        <f t="shared" si="5"/>
        <v>MÁLAGA</v>
      </c>
      <c r="F60" s="50">
        <f t="shared" si="9"/>
        <v>127070</v>
      </c>
      <c r="G60" s="50">
        <f t="shared" si="8"/>
        <v>137389</v>
      </c>
    </row>
    <row r="61" spans="1:7" x14ac:dyDescent="0.25">
      <c r="A61" s="50" t="str">
        <f t="shared" si="4"/>
        <v>SANTANDER</v>
      </c>
      <c r="B61" s="51">
        <f t="shared" si="2"/>
        <v>149831</v>
      </c>
      <c r="C61" s="51">
        <f t="shared" si="3"/>
        <v>110129</v>
      </c>
      <c r="D61" s="51">
        <f t="shared" si="6"/>
        <v>20</v>
      </c>
      <c r="E61" s="50" t="str">
        <f t="shared" si="5"/>
        <v>MELILLA</v>
      </c>
      <c r="F61" s="50">
        <f t="shared" si="9"/>
        <v>58522</v>
      </c>
      <c r="G61" s="50">
        <f t="shared" si="8"/>
        <v>57556</v>
      </c>
    </row>
    <row r="62" spans="1:7" x14ac:dyDescent="0.25">
      <c r="A62" s="50" t="str">
        <f t="shared" si="4"/>
        <v>SEVILLA</v>
      </c>
      <c r="B62" s="51">
        <f t="shared" si="2"/>
        <v>305952</v>
      </c>
      <c r="C62" s="51">
        <f t="shared" si="3"/>
        <v>166617</v>
      </c>
      <c r="D62" s="51">
        <f t="shared" si="6"/>
        <v>19</v>
      </c>
      <c r="E62" s="50" t="str">
        <f t="shared" si="5"/>
        <v>VIGO</v>
      </c>
      <c r="F62" s="50">
        <f t="shared" si="9"/>
        <v>56822</v>
      </c>
      <c r="G62" s="50">
        <f t="shared" si="8"/>
        <v>48926</v>
      </c>
    </row>
    <row r="63" spans="1:7" x14ac:dyDescent="0.25">
      <c r="A63" s="50" t="str">
        <f t="shared" si="4"/>
        <v>TARRAGONA</v>
      </c>
      <c r="B63" s="51">
        <f t="shared" si="2"/>
        <v>16684688</v>
      </c>
      <c r="C63" s="51">
        <f t="shared" si="3"/>
        <v>14644920</v>
      </c>
      <c r="D63" s="51">
        <f t="shared" si="6"/>
        <v>4</v>
      </c>
      <c r="E63" s="50" t="str">
        <f t="shared" si="5"/>
        <v>ALICANTE</v>
      </c>
      <c r="F63" s="50">
        <f t="shared" si="9"/>
        <v>31792</v>
      </c>
      <c r="G63" s="50">
        <f t="shared" si="8"/>
        <v>31876</v>
      </c>
    </row>
    <row r="64" spans="1:7" x14ac:dyDescent="0.25">
      <c r="A64" s="50" t="str">
        <f t="shared" si="4"/>
        <v>VALENCIA</v>
      </c>
      <c r="B64" s="51">
        <f t="shared" si="2"/>
        <v>2489500</v>
      </c>
      <c r="C64" s="51">
        <f t="shared" si="3"/>
        <v>2639621</v>
      </c>
      <c r="D64" s="51">
        <f t="shared" si="6"/>
        <v>11</v>
      </c>
      <c r="E64" s="50" t="str">
        <f t="shared" si="5"/>
        <v>ALMERÍA</v>
      </c>
      <c r="F64" s="50">
        <f t="shared" si="9"/>
        <v>28659</v>
      </c>
      <c r="G64" s="50">
        <f t="shared" si="8"/>
        <v>19631</v>
      </c>
    </row>
    <row r="65" spans="1:7" x14ac:dyDescent="0.25">
      <c r="A65" s="50" t="str">
        <f t="shared" si="4"/>
        <v>VIGO</v>
      </c>
      <c r="B65" s="51">
        <f t="shared" si="2"/>
        <v>56822</v>
      </c>
      <c r="C65" s="51">
        <f t="shared" si="3"/>
        <v>48926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146128</v>
      </c>
      <c r="C66" s="51">
        <f t="shared" si="3"/>
        <v>139694</v>
      </c>
      <c r="D66" s="51">
        <f t="shared" si="6"/>
        <v>21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D12" sqref="D12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445086</v>
      </c>
      <c r="C7" s="26">
        <v>392723</v>
      </c>
      <c r="D7" s="26">
        <v>3388619</v>
      </c>
      <c r="E7" s="26">
        <v>3510170</v>
      </c>
      <c r="F7" s="11">
        <f>((E7*100)/D7)-100</f>
        <v>3.5870364889059516</v>
      </c>
      <c r="G7" s="1"/>
      <c r="H7" s="1"/>
      <c r="I7" s="1"/>
    </row>
    <row r="8" spans="1:12" x14ac:dyDescent="0.25">
      <c r="A8" s="12" t="s">
        <v>31</v>
      </c>
      <c r="B8" s="27">
        <v>134426</v>
      </c>
      <c r="C8" s="27">
        <v>187311</v>
      </c>
      <c r="D8" s="27">
        <v>1453620</v>
      </c>
      <c r="E8" s="27">
        <v>1424597</v>
      </c>
      <c r="F8" s="14">
        <f t="shared" ref="F8:F35" si="0">((E8*100)/D8)-100</f>
        <v>-1.9966015877602104</v>
      </c>
      <c r="G8" s="1"/>
      <c r="H8" s="1"/>
      <c r="I8" s="1"/>
    </row>
    <row r="9" spans="1:12" x14ac:dyDescent="0.25">
      <c r="A9" s="9" t="s">
        <v>166</v>
      </c>
      <c r="B9" s="26">
        <v>465865</v>
      </c>
      <c r="C9" s="26">
        <v>573083</v>
      </c>
      <c r="D9" s="26">
        <v>3695034</v>
      </c>
      <c r="E9" s="26">
        <v>4230274</v>
      </c>
      <c r="F9" s="11">
        <f t="shared" si="0"/>
        <v>14.485387685201275</v>
      </c>
      <c r="G9" s="1"/>
      <c r="H9" s="1"/>
      <c r="I9" s="1"/>
    </row>
    <row r="10" spans="1:12" x14ac:dyDescent="0.25">
      <c r="A10" s="12" t="s">
        <v>168</v>
      </c>
      <c r="B10" s="27">
        <v>223326</v>
      </c>
      <c r="C10" s="27">
        <v>350582</v>
      </c>
      <c r="D10" s="27">
        <v>2021195</v>
      </c>
      <c r="E10" s="27">
        <v>2216033</v>
      </c>
      <c r="F10" s="14">
        <f t="shared" si="0"/>
        <v>9.6397428254077369</v>
      </c>
      <c r="G10" s="1"/>
      <c r="H10" s="1"/>
      <c r="I10" s="1"/>
    </row>
    <row r="11" spans="1:12" x14ac:dyDescent="0.25">
      <c r="A11" s="9" t="s">
        <v>169</v>
      </c>
      <c r="B11" s="26">
        <v>220756</v>
      </c>
      <c r="C11" s="26">
        <v>233094</v>
      </c>
      <c r="D11" s="26">
        <v>1160799</v>
      </c>
      <c r="E11" s="26">
        <v>1543341</v>
      </c>
      <c r="F11" s="11">
        <f t="shared" si="0"/>
        <v>32.95505940304912</v>
      </c>
      <c r="G11" s="1"/>
      <c r="H11" s="1"/>
      <c r="I11" s="1"/>
    </row>
    <row r="12" spans="1:12" x14ac:dyDescent="0.25">
      <c r="A12" s="12" t="s">
        <v>170</v>
      </c>
      <c r="B12" s="27">
        <v>133124</v>
      </c>
      <c r="C12" s="27">
        <v>170020</v>
      </c>
      <c r="D12" s="27">
        <v>1444173</v>
      </c>
      <c r="E12" s="27">
        <v>1317700</v>
      </c>
      <c r="F12" s="14">
        <f t="shared" si="0"/>
        <v>-8.7574688074074203</v>
      </c>
      <c r="G12" s="1"/>
      <c r="H12" s="1"/>
      <c r="I12" s="1"/>
    </row>
    <row r="13" spans="1:12" x14ac:dyDescent="0.25">
      <c r="A13" s="9" t="s">
        <v>32</v>
      </c>
      <c r="B13" s="26">
        <v>129129</v>
      </c>
      <c r="C13" s="26">
        <v>151952</v>
      </c>
      <c r="D13" s="26">
        <v>1104319</v>
      </c>
      <c r="E13" s="26">
        <v>1275569</v>
      </c>
      <c r="F13" s="11">
        <f t="shared" si="0"/>
        <v>15.507294540798441</v>
      </c>
      <c r="G13" s="1"/>
      <c r="H13" s="1"/>
      <c r="I13" s="1"/>
    </row>
    <row r="14" spans="1:12" x14ac:dyDescent="0.25">
      <c r="A14" s="12" t="s">
        <v>33</v>
      </c>
      <c r="B14" s="27">
        <v>328105</v>
      </c>
      <c r="C14" s="27">
        <v>410761</v>
      </c>
      <c r="D14" s="27">
        <v>3277136</v>
      </c>
      <c r="E14" s="27">
        <v>3169450</v>
      </c>
      <c r="F14" s="14">
        <f t="shared" si="0"/>
        <v>-3.2859789767650796</v>
      </c>
      <c r="G14" s="1"/>
      <c r="H14" s="1"/>
      <c r="I14" s="1"/>
    </row>
    <row r="15" spans="1:12" x14ac:dyDescent="0.25">
      <c r="A15" s="9" t="s">
        <v>34</v>
      </c>
      <c r="B15" s="26">
        <v>337814</v>
      </c>
      <c r="C15" s="26">
        <v>321986</v>
      </c>
      <c r="D15" s="26">
        <v>3041792</v>
      </c>
      <c r="E15" s="26">
        <v>3281798</v>
      </c>
      <c r="F15" s="11">
        <f t="shared" si="0"/>
        <v>7.8902830962800863</v>
      </c>
      <c r="G15" s="1"/>
      <c r="H15" s="1"/>
      <c r="I15" s="1"/>
    </row>
    <row r="16" spans="1:12" x14ac:dyDescent="0.25">
      <c r="A16" s="12" t="s">
        <v>35</v>
      </c>
      <c r="B16" s="27">
        <v>502278</v>
      </c>
      <c r="C16" s="27">
        <v>529313</v>
      </c>
      <c r="D16" s="27">
        <v>3963305</v>
      </c>
      <c r="E16" s="27">
        <v>4167529</v>
      </c>
      <c r="F16" s="14">
        <f t="shared" si="0"/>
        <v>5.1528711517281636</v>
      </c>
      <c r="G16" s="1"/>
      <c r="H16" s="1"/>
      <c r="I16" s="1"/>
    </row>
    <row r="17" spans="1:9" x14ac:dyDescent="0.25">
      <c r="A17" s="9" t="s">
        <v>171</v>
      </c>
      <c r="B17" s="26">
        <v>521103</v>
      </c>
      <c r="C17" s="26">
        <v>567351</v>
      </c>
      <c r="D17" s="26">
        <v>3942700</v>
      </c>
      <c r="E17" s="26">
        <v>4841008</v>
      </c>
      <c r="F17" s="11">
        <f t="shared" si="0"/>
        <v>22.784081974281577</v>
      </c>
      <c r="G17" s="1"/>
      <c r="H17" s="1"/>
      <c r="I17" s="1"/>
    </row>
    <row r="18" spans="1:9" x14ac:dyDescent="0.25">
      <c r="A18" s="12" t="s">
        <v>36</v>
      </c>
      <c r="B18" s="27">
        <v>3348</v>
      </c>
      <c r="C18" s="27">
        <v>0</v>
      </c>
      <c r="D18" s="27">
        <v>19874</v>
      </c>
      <c r="E18" s="27">
        <v>19600</v>
      </c>
      <c r="F18" s="14">
        <f t="shared" si="0"/>
        <v>-1.3786857200362306</v>
      </c>
      <c r="G18" s="1"/>
      <c r="H18" s="1"/>
      <c r="I18" s="1"/>
    </row>
    <row r="19" spans="1:9" x14ac:dyDescent="0.25">
      <c r="A19" s="9" t="s">
        <v>37</v>
      </c>
      <c r="B19" s="26">
        <v>790033</v>
      </c>
      <c r="C19" s="26">
        <v>1017076</v>
      </c>
      <c r="D19" s="26">
        <v>6790776</v>
      </c>
      <c r="E19" s="26">
        <v>7896212</v>
      </c>
      <c r="F19" s="11">
        <f t="shared" si="0"/>
        <v>16.278493061764962</v>
      </c>
      <c r="G19" s="1"/>
      <c r="H19" s="1"/>
      <c r="I19" s="1"/>
    </row>
    <row r="20" spans="1:9" x14ac:dyDescent="0.25">
      <c r="A20" s="12" t="s">
        <v>172</v>
      </c>
      <c r="B20" s="27">
        <v>1139023</v>
      </c>
      <c r="C20" s="27">
        <v>1939184</v>
      </c>
      <c r="D20" s="27">
        <v>13111289</v>
      </c>
      <c r="E20" s="27">
        <v>14654076</v>
      </c>
      <c r="F20" s="14">
        <f t="shared" si="0"/>
        <v>11.766859841164361</v>
      </c>
      <c r="G20" s="1"/>
      <c r="H20" s="1"/>
      <c r="I20" s="1"/>
    </row>
    <row r="21" spans="1:9" x14ac:dyDescent="0.25">
      <c r="A21" s="9" t="s">
        <v>38</v>
      </c>
      <c r="B21" s="26">
        <v>572273</v>
      </c>
      <c r="C21" s="26">
        <v>587024</v>
      </c>
      <c r="D21" s="26">
        <v>4262952</v>
      </c>
      <c r="E21" s="26">
        <v>4592001</v>
      </c>
      <c r="F21" s="11">
        <f t="shared" si="0"/>
        <v>7.7188061230809097</v>
      </c>
      <c r="G21" s="1"/>
      <c r="H21" s="1"/>
      <c r="I21" s="1"/>
    </row>
    <row r="22" spans="1:9" x14ac:dyDescent="0.25">
      <c r="A22" s="12" t="s">
        <v>59</v>
      </c>
      <c r="B22" s="27">
        <v>40339</v>
      </c>
      <c r="C22" s="27">
        <v>35557</v>
      </c>
      <c r="D22" s="27">
        <v>424397</v>
      </c>
      <c r="E22" s="27">
        <v>409304</v>
      </c>
      <c r="F22" s="14">
        <f t="shared" si="0"/>
        <v>-3.5563399364274488</v>
      </c>
      <c r="G22" s="1"/>
      <c r="H22" s="1"/>
      <c r="I22" s="1"/>
    </row>
    <row r="23" spans="1:9" x14ac:dyDescent="0.25">
      <c r="A23" s="9" t="s">
        <v>173</v>
      </c>
      <c r="B23" s="26">
        <v>142567</v>
      </c>
      <c r="C23" s="26">
        <v>282533</v>
      </c>
      <c r="D23" s="26">
        <v>1236411</v>
      </c>
      <c r="E23" s="26">
        <v>1207387</v>
      </c>
      <c r="F23" s="11">
        <f t="shared" si="0"/>
        <v>-2.3474394841197608</v>
      </c>
      <c r="G23" s="1"/>
      <c r="H23" s="1"/>
      <c r="I23" s="1"/>
    </row>
    <row r="24" spans="1:9" x14ac:dyDescent="0.25">
      <c r="A24" s="12" t="s">
        <v>175</v>
      </c>
      <c r="B24" s="27">
        <v>143811</v>
      </c>
      <c r="C24" s="27">
        <v>117114</v>
      </c>
      <c r="D24" s="27">
        <v>808666</v>
      </c>
      <c r="E24" s="27">
        <v>646247</v>
      </c>
      <c r="F24" s="14">
        <f t="shared" si="0"/>
        <v>-20.084806335372079</v>
      </c>
      <c r="G24" s="1"/>
      <c r="H24" s="1"/>
      <c r="I24" s="1"/>
    </row>
    <row r="25" spans="1:9" x14ac:dyDescent="0.25">
      <c r="A25" s="9" t="s">
        <v>39</v>
      </c>
      <c r="B25" s="26">
        <v>0</v>
      </c>
      <c r="C25" s="26">
        <v>1500</v>
      </c>
      <c r="D25" s="26">
        <v>3975</v>
      </c>
      <c r="E25" s="26">
        <v>7372</v>
      </c>
      <c r="F25" s="11">
        <f t="shared" si="0"/>
        <v>85.459119496855351</v>
      </c>
      <c r="G25" s="1"/>
      <c r="H25" s="1"/>
      <c r="I25" s="1"/>
    </row>
    <row r="26" spans="1:9" x14ac:dyDescent="0.25">
      <c r="A26" s="12" t="s">
        <v>40</v>
      </c>
      <c r="B26" s="27">
        <v>44952</v>
      </c>
      <c r="C26" s="27">
        <v>41323</v>
      </c>
      <c r="D26" s="27">
        <v>348339</v>
      </c>
      <c r="E26" s="27">
        <v>290155</v>
      </c>
      <c r="F26" s="14">
        <f t="shared" si="0"/>
        <v>-16.703268942036345</v>
      </c>
      <c r="G26" s="1"/>
      <c r="H26" s="1"/>
      <c r="I26" s="1"/>
    </row>
    <row r="27" spans="1:9" x14ac:dyDescent="0.25">
      <c r="A27" s="9" t="s">
        <v>41</v>
      </c>
      <c r="B27" s="26">
        <v>84787</v>
      </c>
      <c r="C27" s="26">
        <v>149162</v>
      </c>
      <c r="D27" s="26">
        <v>789750</v>
      </c>
      <c r="E27" s="26">
        <v>594539</v>
      </c>
      <c r="F27" s="11">
        <f t="shared" si="0"/>
        <v>-24.71807534029756</v>
      </c>
      <c r="G27" s="1"/>
      <c r="H27" s="1"/>
      <c r="I27" s="1"/>
    </row>
    <row r="28" spans="1:9" x14ac:dyDescent="0.25">
      <c r="A28" s="12" t="s">
        <v>42</v>
      </c>
      <c r="B28" s="27">
        <v>39799</v>
      </c>
      <c r="C28" s="27">
        <v>40018</v>
      </c>
      <c r="D28" s="27">
        <v>323778</v>
      </c>
      <c r="E28" s="27">
        <v>321359</v>
      </c>
      <c r="F28" s="14">
        <f t="shared" si="0"/>
        <v>-0.74711685166997199</v>
      </c>
      <c r="G28" s="1"/>
      <c r="H28" s="1"/>
      <c r="I28" s="1"/>
    </row>
    <row r="29" spans="1:9" x14ac:dyDescent="0.25">
      <c r="A29" s="9" t="s">
        <v>43</v>
      </c>
      <c r="B29" s="26">
        <v>429066</v>
      </c>
      <c r="C29" s="26">
        <v>430675</v>
      </c>
      <c r="D29" s="26">
        <v>2135192</v>
      </c>
      <c r="E29" s="26">
        <v>2533111</v>
      </c>
      <c r="F29" s="11">
        <f t="shared" si="0"/>
        <v>18.636216321529872</v>
      </c>
      <c r="G29" s="1"/>
      <c r="H29" s="1"/>
      <c r="I29" s="1"/>
    </row>
    <row r="30" spans="1:9" x14ac:dyDescent="0.25">
      <c r="A30" s="12" t="s">
        <v>44</v>
      </c>
      <c r="B30" s="27">
        <v>166865</v>
      </c>
      <c r="C30" s="27">
        <v>196764</v>
      </c>
      <c r="D30" s="27">
        <v>1705915</v>
      </c>
      <c r="E30" s="27">
        <v>1530311</v>
      </c>
      <c r="F30" s="14">
        <f t="shared" si="0"/>
        <v>-10.293830583587109</v>
      </c>
      <c r="G30" s="1"/>
      <c r="H30" s="1"/>
      <c r="I30" s="1"/>
    </row>
    <row r="31" spans="1:9" x14ac:dyDescent="0.25">
      <c r="A31" s="9" t="s">
        <v>45</v>
      </c>
      <c r="B31" s="26">
        <v>673786</v>
      </c>
      <c r="C31" s="26">
        <v>1184606</v>
      </c>
      <c r="D31" s="26">
        <v>5864322</v>
      </c>
      <c r="E31" s="26">
        <v>6949910</v>
      </c>
      <c r="F31" s="11">
        <f t="shared" si="0"/>
        <v>18.511739293988285</v>
      </c>
      <c r="G31" s="1"/>
      <c r="H31" s="1"/>
      <c r="I31" s="1"/>
    </row>
    <row r="32" spans="1:9" x14ac:dyDescent="0.25">
      <c r="A32" s="12" t="s">
        <v>46</v>
      </c>
      <c r="B32" s="27">
        <v>155121</v>
      </c>
      <c r="C32" s="27">
        <v>219742</v>
      </c>
      <c r="D32" s="27">
        <v>1954073</v>
      </c>
      <c r="E32" s="27">
        <v>1630609</v>
      </c>
      <c r="F32" s="14">
        <f t="shared" si="0"/>
        <v>-16.553322214676726</v>
      </c>
      <c r="G32" s="1"/>
      <c r="H32" s="1"/>
      <c r="I32" s="1"/>
    </row>
    <row r="33" spans="1:9" x14ac:dyDescent="0.25">
      <c r="A33" s="9" t="s">
        <v>47</v>
      </c>
      <c r="B33" s="26">
        <v>23516</v>
      </c>
      <c r="C33" s="26">
        <v>20545</v>
      </c>
      <c r="D33" s="26">
        <v>167183</v>
      </c>
      <c r="E33" s="26">
        <v>188032</v>
      </c>
      <c r="F33" s="11">
        <f t="shared" si="0"/>
        <v>12.470765568269499</v>
      </c>
      <c r="G33" s="1"/>
      <c r="H33" s="1"/>
      <c r="I33" s="1"/>
    </row>
    <row r="34" spans="1:9" x14ac:dyDescent="0.25">
      <c r="A34" s="12" t="s">
        <v>174</v>
      </c>
      <c r="B34" s="27">
        <v>29773</v>
      </c>
      <c r="C34" s="27">
        <v>50690</v>
      </c>
      <c r="D34" s="27">
        <v>219588</v>
      </c>
      <c r="E34" s="27">
        <v>318626</v>
      </c>
      <c r="F34" s="14">
        <f t="shared" si="0"/>
        <v>45.101735978286598</v>
      </c>
      <c r="G34" s="1"/>
      <c r="H34" s="1"/>
      <c r="I34" s="1"/>
    </row>
    <row r="35" spans="1:9" x14ac:dyDescent="0.25">
      <c r="A35" s="15" t="s">
        <v>48</v>
      </c>
      <c r="B35" s="16">
        <f>SUM(B7:B34)</f>
        <v>7920071</v>
      </c>
      <c r="C35" s="16">
        <f t="shared" ref="C35:E35" si="1">SUM(C7:C34)</f>
        <v>10201689</v>
      </c>
      <c r="D35" s="16">
        <f t="shared" si="1"/>
        <v>68659172</v>
      </c>
      <c r="E35" s="16">
        <f t="shared" si="1"/>
        <v>74766320</v>
      </c>
      <c r="F35" s="17">
        <f t="shared" si="0"/>
        <v>8.8948756911895117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3510170</v>
      </c>
      <c r="C39" s="51">
        <f t="shared" si="3"/>
        <v>3388619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GIJÓN</v>
      </c>
      <c r="F39" s="50">
        <f>LOOKUP(E39,$A$39:$A$66,$B$39:$B$66)</f>
        <v>14654076</v>
      </c>
      <c r="G39" s="50">
        <f>LOOKUP(E39,$A$39:$A$66,$C$39:$C$66)</f>
        <v>13111289</v>
      </c>
    </row>
    <row r="40" spans="1:9" x14ac:dyDescent="0.25">
      <c r="A40" s="50" t="str">
        <f t="shared" si="4"/>
        <v>ALICANTE</v>
      </c>
      <c r="B40" s="51">
        <f t="shared" si="2"/>
        <v>1424597</v>
      </c>
      <c r="C40" s="51">
        <f t="shared" si="3"/>
        <v>1453620</v>
      </c>
      <c r="D40" s="51">
        <f t="shared" ref="D40:D66" si="6">_xlfn.RANK.EQ(B40,$B$39:$B$66)+COUNTIF($B$39:$B$66,B40)-1</f>
        <v>16</v>
      </c>
      <c r="E40" s="50" t="str">
        <f t="shared" si="5"/>
        <v>FERROL-SAN CIBRAO</v>
      </c>
      <c r="F40" s="50">
        <f t="shared" ref="F40:F55" si="7">LOOKUP(E40,$A$39:$A$66,$B$39:$B$66)</f>
        <v>7896212</v>
      </c>
      <c r="G40" s="50">
        <f t="shared" ref="G40:G66" si="8">LOOKUP(E40,$A$39:$A$66,$C$39:$C$66)</f>
        <v>6790776</v>
      </c>
    </row>
    <row r="41" spans="1:9" x14ac:dyDescent="0.25">
      <c r="A41" s="50" t="str">
        <f t="shared" si="4"/>
        <v>ALMERÍA</v>
      </c>
      <c r="B41" s="51">
        <f t="shared" si="2"/>
        <v>4230274</v>
      </c>
      <c r="C41" s="51">
        <f t="shared" si="3"/>
        <v>3695034</v>
      </c>
      <c r="D41" s="51">
        <f t="shared" si="6"/>
        <v>6</v>
      </c>
      <c r="E41" s="50" t="str">
        <f t="shared" si="5"/>
        <v>TARRAGONA</v>
      </c>
      <c r="F41" s="50">
        <f t="shared" si="7"/>
        <v>6949910</v>
      </c>
      <c r="G41" s="50">
        <f t="shared" si="8"/>
        <v>5864322</v>
      </c>
    </row>
    <row r="42" spans="1:9" x14ac:dyDescent="0.25">
      <c r="A42" s="50" t="str">
        <f t="shared" si="4"/>
        <v>AVILÉS</v>
      </c>
      <c r="B42" s="51">
        <f t="shared" si="2"/>
        <v>2216033</v>
      </c>
      <c r="C42" s="51">
        <f t="shared" si="3"/>
        <v>2021195</v>
      </c>
      <c r="D42" s="51">
        <f t="shared" si="6"/>
        <v>12</v>
      </c>
      <c r="E42" s="50" t="str">
        <f t="shared" si="5"/>
        <v>CASTELLÓN</v>
      </c>
      <c r="F42" s="50">
        <f t="shared" si="7"/>
        <v>4841008</v>
      </c>
      <c r="G42" s="50">
        <f t="shared" si="8"/>
        <v>3942700</v>
      </c>
    </row>
    <row r="43" spans="1:9" x14ac:dyDescent="0.25">
      <c r="A43" s="50" t="str">
        <f t="shared" si="4"/>
        <v>BAHÍA DE ALGECIRAS</v>
      </c>
      <c r="B43" s="51">
        <f t="shared" si="2"/>
        <v>1543341</v>
      </c>
      <c r="C43" s="51">
        <f t="shared" si="3"/>
        <v>1160799</v>
      </c>
      <c r="D43" s="51">
        <f t="shared" si="6"/>
        <v>14</v>
      </c>
      <c r="E43" s="50" t="str">
        <f t="shared" si="5"/>
        <v>HUELVA</v>
      </c>
      <c r="F43" s="50">
        <f t="shared" si="7"/>
        <v>4592001</v>
      </c>
      <c r="G43" s="50">
        <f t="shared" si="8"/>
        <v>4262952</v>
      </c>
    </row>
    <row r="44" spans="1:9" x14ac:dyDescent="0.25">
      <c r="A44" s="50" t="str">
        <f t="shared" si="4"/>
        <v>BAHÍA DE CÁDIZ</v>
      </c>
      <c r="B44" s="51">
        <f t="shared" si="2"/>
        <v>1317700</v>
      </c>
      <c r="C44" s="51">
        <f t="shared" si="3"/>
        <v>1444173</v>
      </c>
      <c r="D44" s="51">
        <f t="shared" si="6"/>
        <v>17</v>
      </c>
      <c r="E44" s="50" t="str">
        <f t="shared" si="5"/>
        <v>ALMERÍA</v>
      </c>
      <c r="F44" s="50">
        <f t="shared" si="7"/>
        <v>4230274</v>
      </c>
      <c r="G44" s="50">
        <f t="shared" si="8"/>
        <v>3695034</v>
      </c>
    </row>
    <row r="45" spans="1:9" x14ac:dyDescent="0.25">
      <c r="A45" s="50" t="str">
        <f t="shared" si="4"/>
        <v>BALEARES</v>
      </c>
      <c r="B45" s="51">
        <f t="shared" si="2"/>
        <v>1275569</v>
      </c>
      <c r="C45" s="51">
        <f t="shared" si="3"/>
        <v>1104319</v>
      </c>
      <c r="D45" s="51">
        <f t="shared" si="6"/>
        <v>18</v>
      </c>
      <c r="E45" s="50" t="str">
        <f t="shared" si="5"/>
        <v>CARTAGENA</v>
      </c>
      <c r="F45" s="50">
        <f t="shared" si="7"/>
        <v>4167529</v>
      </c>
      <c r="G45" s="50">
        <f t="shared" si="8"/>
        <v>3963305</v>
      </c>
    </row>
    <row r="46" spans="1:9" x14ac:dyDescent="0.25">
      <c r="A46" s="50" t="str">
        <f t="shared" si="4"/>
        <v>BARCELONA</v>
      </c>
      <c r="B46" s="51">
        <f t="shared" si="2"/>
        <v>3169450</v>
      </c>
      <c r="C46" s="51">
        <f t="shared" si="3"/>
        <v>3277136</v>
      </c>
      <c r="D46" s="51">
        <f t="shared" si="6"/>
        <v>10</v>
      </c>
      <c r="E46" s="50" t="str">
        <f t="shared" si="5"/>
        <v>A CORUÑA</v>
      </c>
      <c r="F46" s="50">
        <f t="shared" si="7"/>
        <v>3510170</v>
      </c>
      <c r="G46" s="50">
        <f t="shared" si="8"/>
        <v>3388619</v>
      </c>
    </row>
    <row r="47" spans="1:9" x14ac:dyDescent="0.25">
      <c r="A47" s="50" t="str">
        <f t="shared" si="4"/>
        <v>BILBAO</v>
      </c>
      <c r="B47" s="51">
        <f t="shared" si="2"/>
        <v>3281798</v>
      </c>
      <c r="C47" s="51">
        <f t="shared" si="3"/>
        <v>3041792</v>
      </c>
      <c r="D47" s="51">
        <f t="shared" si="6"/>
        <v>9</v>
      </c>
      <c r="E47" s="50" t="str">
        <f t="shared" si="5"/>
        <v>BILBAO</v>
      </c>
      <c r="F47" s="50">
        <f t="shared" si="7"/>
        <v>3281798</v>
      </c>
      <c r="G47" s="50">
        <f t="shared" si="8"/>
        <v>3041792</v>
      </c>
    </row>
    <row r="48" spans="1:9" x14ac:dyDescent="0.25">
      <c r="A48" s="50" t="str">
        <f t="shared" si="4"/>
        <v>CARTAGENA</v>
      </c>
      <c r="B48" s="51">
        <f t="shared" si="2"/>
        <v>4167529</v>
      </c>
      <c r="C48" s="51">
        <f t="shared" si="3"/>
        <v>3963305</v>
      </c>
      <c r="D48" s="51">
        <f t="shared" si="6"/>
        <v>7</v>
      </c>
      <c r="E48" s="50" t="str">
        <f t="shared" si="5"/>
        <v>BARCELONA</v>
      </c>
      <c r="F48" s="50">
        <f t="shared" si="7"/>
        <v>3169450</v>
      </c>
      <c r="G48" s="50">
        <f t="shared" si="8"/>
        <v>3277136</v>
      </c>
    </row>
    <row r="49" spans="1:7" x14ac:dyDescent="0.25">
      <c r="A49" s="50" t="str">
        <f t="shared" si="4"/>
        <v>CASTELLÓN</v>
      </c>
      <c r="B49" s="51">
        <f t="shared" si="2"/>
        <v>4841008</v>
      </c>
      <c r="C49" s="51">
        <f t="shared" si="3"/>
        <v>3942700</v>
      </c>
      <c r="D49" s="51">
        <f t="shared" si="6"/>
        <v>4</v>
      </c>
      <c r="E49" s="50" t="str">
        <f t="shared" si="5"/>
        <v>SANTANDER</v>
      </c>
      <c r="F49" s="50">
        <f t="shared" si="7"/>
        <v>2533111</v>
      </c>
      <c r="G49" s="50">
        <f t="shared" si="8"/>
        <v>2135192</v>
      </c>
    </row>
    <row r="50" spans="1:7" x14ac:dyDescent="0.25">
      <c r="A50" s="50" t="str">
        <f t="shared" si="4"/>
        <v>CEUTA</v>
      </c>
      <c r="B50" s="51">
        <f t="shared" si="2"/>
        <v>19600</v>
      </c>
      <c r="C50" s="51">
        <f t="shared" si="3"/>
        <v>19874</v>
      </c>
      <c r="D50" s="51">
        <f t="shared" si="6"/>
        <v>27</v>
      </c>
      <c r="E50" s="50" t="str">
        <f t="shared" si="5"/>
        <v>AVILÉS</v>
      </c>
      <c r="F50" s="50">
        <f t="shared" si="7"/>
        <v>2216033</v>
      </c>
      <c r="G50" s="50">
        <f t="shared" si="8"/>
        <v>2021195</v>
      </c>
    </row>
    <row r="51" spans="1:7" x14ac:dyDescent="0.25">
      <c r="A51" s="50" t="str">
        <f t="shared" si="4"/>
        <v>FERROL-SAN CIBRAO</v>
      </c>
      <c r="B51" s="51">
        <f t="shared" si="2"/>
        <v>7896212</v>
      </c>
      <c r="C51" s="51">
        <f t="shared" si="3"/>
        <v>6790776</v>
      </c>
      <c r="D51" s="51">
        <f t="shared" si="6"/>
        <v>2</v>
      </c>
      <c r="E51" s="50" t="str">
        <f t="shared" si="5"/>
        <v>VALENCIA</v>
      </c>
      <c r="F51" s="50">
        <f t="shared" si="7"/>
        <v>1630609</v>
      </c>
      <c r="G51" s="50">
        <f t="shared" si="8"/>
        <v>1954073</v>
      </c>
    </row>
    <row r="52" spans="1:7" x14ac:dyDescent="0.25">
      <c r="A52" s="50" t="str">
        <f t="shared" si="4"/>
        <v>GIJÓN</v>
      </c>
      <c r="B52" s="51">
        <f t="shared" si="2"/>
        <v>14654076</v>
      </c>
      <c r="C52" s="51">
        <f t="shared" si="3"/>
        <v>13111289</v>
      </c>
      <c r="D52" s="51">
        <f t="shared" si="6"/>
        <v>1</v>
      </c>
      <c r="E52" s="50" t="str">
        <f t="shared" si="5"/>
        <v>BAHÍA DE ALGECIRAS</v>
      </c>
      <c r="F52" s="50">
        <f t="shared" si="7"/>
        <v>1543341</v>
      </c>
      <c r="G52" s="50">
        <f t="shared" si="8"/>
        <v>1160799</v>
      </c>
    </row>
    <row r="53" spans="1:7" x14ac:dyDescent="0.25">
      <c r="A53" s="50" t="str">
        <f t="shared" si="4"/>
        <v>HUELVA</v>
      </c>
      <c r="B53" s="51">
        <f t="shared" si="2"/>
        <v>4592001</v>
      </c>
      <c r="C53" s="51">
        <f t="shared" si="3"/>
        <v>4262952</v>
      </c>
      <c r="D53" s="51">
        <f t="shared" si="6"/>
        <v>5</v>
      </c>
      <c r="E53" s="50" t="str">
        <f t="shared" si="5"/>
        <v>SEVILLA</v>
      </c>
      <c r="F53" s="50">
        <f t="shared" si="7"/>
        <v>1530311</v>
      </c>
      <c r="G53" s="50">
        <f t="shared" si="8"/>
        <v>1705915</v>
      </c>
    </row>
    <row r="54" spans="1:7" x14ac:dyDescent="0.25">
      <c r="A54" s="50" t="str">
        <f t="shared" si="4"/>
        <v>LAS PALMAS</v>
      </c>
      <c r="B54" s="51">
        <f t="shared" si="2"/>
        <v>409304</v>
      </c>
      <c r="C54" s="51">
        <f t="shared" si="3"/>
        <v>424397</v>
      </c>
      <c r="D54" s="51">
        <f t="shared" si="6"/>
        <v>22</v>
      </c>
      <c r="E54" s="50" t="str">
        <f t="shared" si="5"/>
        <v>ALICANTE</v>
      </c>
      <c r="F54" s="50">
        <f t="shared" si="7"/>
        <v>1424597</v>
      </c>
      <c r="G54" s="50">
        <f t="shared" si="8"/>
        <v>1453620</v>
      </c>
    </row>
    <row r="55" spans="1:7" x14ac:dyDescent="0.25">
      <c r="A55" s="50" t="str">
        <f t="shared" si="4"/>
        <v>MÁLAGA</v>
      </c>
      <c r="B55" s="51">
        <f t="shared" si="2"/>
        <v>1207387</v>
      </c>
      <c r="C55" s="51">
        <f t="shared" si="3"/>
        <v>1236411</v>
      </c>
      <c r="D55" s="51">
        <f t="shared" si="6"/>
        <v>19</v>
      </c>
      <c r="E55" s="50" t="str">
        <f t="shared" si="5"/>
        <v>BAHÍA DE CÁDIZ</v>
      </c>
      <c r="F55" s="50">
        <f t="shared" si="7"/>
        <v>1317700</v>
      </c>
      <c r="G55" s="50">
        <f t="shared" si="8"/>
        <v>1444173</v>
      </c>
    </row>
    <row r="56" spans="1:7" x14ac:dyDescent="0.25">
      <c r="A56" s="50" t="str">
        <f t="shared" si="4"/>
        <v>MARÍN Y RÍA DE PONTEVEDRA</v>
      </c>
      <c r="B56" s="51">
        <f t="shared" si="2"/>
        <v>646247</v>
      </c>
      <c r="C56" s="51">
        <f t="shared" si="3"/>
        <v>808666</v>
      </c>
      <c r="D56" s="51">
        <f t="shared" si="6"/>
        <v>20</v>
      </c>
      <c r="E56" s="50" t="str">
        <f t="shared" si="5"/>
        <v>BALEARES</v>
      </c>
      <c r="F56" s="50">
        <f t="shared" ref="F56:F66" si="9">LOOKUP(E56,$A$39:$A$66,$B$39:$B$66)</f>
        <v>1275569</v>
      </c>
      <c r="G56" s="50">
        <f t="shared" si="8"/>
        <v>1104319</v>
      </c>
    </row>
    <row r="57" spans="1:7" x14ac:dyDescent="0.25">
      <c r="A57" s="50" t="str">
        <f t="shared" si="4"/>
        <v>MELILLA</v>
      </c>
      <c r="B57" s="51">
        <f t="shared" si="2"/>
        <v>7372</v>
      </c>
      <c r="C57" s="51">
        <f t="shared" si="3"/>
        <v>3975</v>
      </c>
      <c r="D57" s="51">
        <f t="shared" si="6"/>
        <v>28</v>
      </c>
      <c r="E57" s="50" t="str">
        <f t="shared" si="5"/>
        <v>MÁLAGA</v>
      </c>
      <c r="F57" s="50">
        <f t="shared" si="9"/>
        <v>1207387</v>
      </c>
      <c r="G57" s="50">
        <f t="shared" si="8"/>
        <v>1236411</v>
      </c>
    </row>
    <row r="58" spans="1:7" x14ac:dyDescent="0.25">
      <c r="A58" s="50" t="str">
        <f t="shared" si="4"/>
        <v>MOTRIL</v>
      </c>
      <c r="B58" s="51">
        <f t="shared" si="2"/>
        <v>290155</v>
      </c>
      <c r="C58" s="51">
        <f t="shared" si="3"/>
        <v>348339</v>
      </c>
      <c r="D58" s="51">
        <f t="shared" si="6"/>
        <v>25</v>
      </c>
      <c r="E58" s="50" t="str">
        <f t="shared" si="5"/>
        <v>MARÍN Y RÍA DE PONTEVEDRA</v>
      </c>
      <c r="F58" s="50">
        <f t="shared" si="9"/>
        <v>646247</v>
      </c>
      <c r="G58" s="50">
        <f t="shared" si="8"/>
        <v>808666</v>
      </c>
    </row>
    <row r="59" spans="1:7" x14ac:dyDescent="0.25">
      <c r="A59" s="50" t="str">
        <f t="shared" si="4"/>
        <v>PASAIA</v>
      </c>
      <c r="B59" s="51">
        <f t="shared" si="2"/>
        <v>594539</v>
      </c>
      <c r="C59" s="51">
        <f t="shared" si="3"/>
        <v>789750</v>
      </c>
      <c r="D59" s="51">
        <f t="shared" si="6"/>
        <v>21</v>
      </c>
      <c r="E59" s="50" t="str">
        <f t="shared" si="5"/>
        <v>PASAIA</v>
      </c>
      <c r="F59" s="50">
        <f t="shared" si="9"/>
        <v>594539</v>
      </c>
      <c r="G59" s="50">
        <f t="shared" si="8"/>
        <v>789750</v>
      </c>
    </row>
    <row r="60" spans="1:7" x14ac:dyDescent="0.25">
      <c r="A60" s="50" t="str">
        <f t="shared" si="4"/>
        <v>SANTA CRUZ DE TENERIFE</v>
      </c>
      <c r="B60" s="51">
        <f t="shared" si="2"/>
        <v>321359</v>
      </c>
      <c r="C60" s="51">
        <f t="shared" si="3"/>
        <v>323778</v>
      </c>
      <c r="D60" s="51">
        <f t="shared" si="6"/>
        <v>23</v>
      </c>
      <c r="E60" s="50" t="str">
        <f t="shared" si="5"/>
        <v>LAS PALMAS</v>
      </c>
      <c r="F60" s="50">
        <f t="shared" si="9"/>
        <v>409304</v>
      </c>
      <c r="G60" s="50">
        <f t="shared" si="8"/>
        <v>424397</v>
      </c>
    </row>
    <row r="61" spans="1:7" x14ac:dyDescent="0.25">
      <c r="A61" s="50" t="str">
        <f t="shared" si="4"/>
        <v>SANTANDER</v>
      </c>
      <c r="B61" s="51">
        <f t="shared" si="2"/>
        <v>2533111</v>
      </c>
      <c r="C61" s="51">
        <f t="shared" si="3"/>
        <v>2135192</v>
      </c>
      <c r="D61" s="51">
        <f t="shared" si="6"/>
        <v>11</v>
      </c>
      <c r="E61" s="50" t="str">
        <f t="shared" si="5"/>
        <v>SANTA CRUZ DE TENERIFE</v>
      </c>
      <c r="F61" s="50">
        <f t="shared" si="9"/>
        <v>321359</v>
      </c>
      <c r="G61" s="50">
        <f t="shared" si="8"/>
        <v>323778</v>
      </c>
    </row>
    <row r="62" spans="1:7" x14ac:dyDescent="0.25">
      <c r="A62" s="50" t="str">
        <f t="shared" si="4"/>
        <v>SEVILLA</v>
      </c>
      <c r="B62" s="51">
        <f t="shared" si="2"/>
        <v>1530311</v>
      </c>
      <c r="C62" s="51">
        <f t="shared" si="3"/>
        <v>1705915</v>
      </c>
      <c r="D62" s="51">
        <f t="shared" si="6"/>
        <v>15</v>
      </c>
      <c r="E62" s="50" t="str">
        <f t="shared" si="5"/>
        <v>VILAGARCÍA</v>
      </c>
      <c r="F62" s="50">
        <f t="shared" si="9"/>
        <v>318626</v>
      </c>
      <c r="G62" s="50">
        <f t="shared" si="8"/>
        <v>219588</v>
      </c>
    </row>
    <row r="63" spans="1:7" x14ac:dyDescent="0.25">
      <c r="A63" s="50" t="str">
        <f t="shared" si="4"/>
        <v>TARRAGONA</v>
      </c>
      <c r="B63" s="51">
        <f t="shared" si="2"/>
        <v>6949910</v>
      </c>
      <c r="C63" s="51">
        <f t="shared" si="3"/>
        <v>5864322</v>
      </c>
      <c r="D63" s="51">
        <f t="shared" si="6"/>
        <v>3</v>
      </c>
      <c r="E63" s="50" t="str">
        <f t="shared" si="5"/>
        <v>MOTRIL</v>
      </c>
      <c r="F63" s="50">
        <f t="shared" si="9"/>
        <v>290155</v>
      </c>
      <c r="G63" s="50">
        <f t="shared" si="8"/>
        <v>348339</v>
      </c>
    </row>
    <row r="64" spans="1:7" x14ac:dyDescent="0.25">
      <c r="A64" s="50" t="str">
        <f t="shared" si="4"/>
        <v>VALENCIA</v>
      </c>
      <c r="B64" s="51">
        <f t="shared" si="2"/>
        <v>1630609</v>
      </c>
      <c r="C64" s="51">
        <f t="shared" si="3"/>
        <v>1954073</v>
      </c>
      <c r="D64" s="51">
        <f t="shared" si="6"/>
        <v>13</v>
      </c>
      <c r="E64" s="50" t="str">
        <f t="shared" si="5"/>
        <v>VIGO</v>
      </c>
      <c r="F64" s="50">
        <f t="shared" si="9"/>
        <v>188032</v>
      </c>
      <c r="G64" s="50">
        <f t="shared" si="8"/>
        <v>167183</v>
      </c>
    </row>
    <row r="65" spans="1:7" x14ac:dyDescent="0.25">
      <c r="A65" s="50" t="str">
        <f t="shared" si="4"/>
        <v>VIGO</v>
      </c>
      <c r="B65" s="51">
        <f t="shared" si="2"/>
        <v>188032</v>
      </c>
      <c r="C65" s="51">
        <f t="shared" si="3"/>
        <v>167183</v>
      </c>
      <c r="D65" s="51">
        <f t="shared" si="6"/>
        <v>26</v>
      </c>
      <c r="E65" s="50" t="str">
        <f t="shared" si="5"/>
        <v>CEUTA</v>
      </c>
      <c r="F65" s="50">
        <f t="shared" si="9"/>
        <v>19600</v>
      </c>
      <c r="G65" s="50">
        <f t="shared" si="8"/>
        <v>19874</v>
      </c>
    </row>
    <row r="66" spans="1:7" x14ac:dyDescent="0.25">
      <c r="A66" s="50" t="str">
        <f t="shared" si="4"/>
        <v>VILAGARCÍA</v>
      </c>
      <c r="B66" s="51">
        <f t="shared" si="2"/>
        <v>318626</v>
      </c>
      <c r="C66" s="51">
        <f t="shared" si="3"/>
        <v>219588</v>
      </c>
      <c r="D66" s="51">
        <f t="shared" si="6"/>
        <v>24</v>
      </c>
      <c r="E66" s="50" t="str">
        <f t="shared" si="5"/>
        <v>MELILLA</v>
      </c>
      <c r="F66" s="50">
        <f t="shared" si="9"/>
        <v>7372</v>
      </c>
      <c r="G66" s="50">
        <f t="shared" si="8"/>
        <v>3975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D18" sqref="D1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103665</v>
      </c>
      <c r="C7" s="28">
        <v>66487</v>
      </c>
      <c r="D7" s="28">
        <v>748480</v>
      </c>
      <c r="E7" s="28">
        <v>711143</v>
      </c>
      <c r="F7" s="11">
        <f>((E7*100)/D7)-100</f>
        <v>-4.98837644292432</v>
      </c>
      <c r="G7" s="1"/>
      <c r="H7" s="1"/>
      <c r="I7" s="1"/>
    </row>
    <row r="8" spans="1:12" x14ac:dyDescent="0.25">
      <c r="A8" s="12" t="s">
        <v>31</v>
      </c>
      <c r="B8" s="29">
        <v>113479</v>
      </c>
      <c r="C8" s="29">
        <v>129593</v>
      </c>
      <c r="D8" s="29">
        <v>1092763</v>
      </c>
      <c r="E8" s="29">
        <v>1143717</v>
      </c>
      <c r="F8" s="14">
        <f t="shared" ref="F8:F35" si="0">((E8*100)/D8)-100</f>
        <v>4.6628591927069323</v>
      </c>
      <c r="G8" s="1"/>
      <c r="H8" s="1"/>
      <c r="I8" s="1"/>
    </row>
    <row r="9" spans="1:12" x14ac:dyDescent="0.25">
      <c r="A9" s="9" t="s">
        <v>166</v>
      </c>
      <c r="B9" s="28">
        <v>50412</v>
      </c>
      <c r="C9" s="28">
        <v>34838</v>
      </c>
      <c r="D9" s="28">
        <v>470660</v>
      </c>
      <c r="E9" s="28">
        <v>463334</v>
      </c>
      <c r="F9" s="11">
        <f t="shared" si="0"/>
        <v>-1.5565376280117249</v>
      </c>
      <c r="G9" s="1"/>
      <c r="H9" s="1"/>
      <c r="I9" s="1"/>
    </row>
    <row r="10" spans="1:12" x14ac:dyDescent="0.25">
      <c r="A10" s="12" t="s">
        <v>168</v>
      </c>
      <c r="B10" s="29">
        <v>44747</v>
      </c>
      <c r="C10" s="29">
        <v>91296</v>
      </c>
      <c r="D10" s="29">
        <v>838726</v>
      </c>
      <c r="E10" s="29">
        <v>889481</v>
      </c>
      <c r="F10" s="14">
        <f t="shared" si="0"/>
        <v>6.0514399219769075</v>
      </c>
      <c r="G10" s="1"/>
      <c r="H10" s="1"/>
      <c r="I10" s="1"/>
    </row>
    <row r="11" spans="1:12" x14ac:dyDescent="0.25">
      <c r="A11" s="9" t="s">
        <v>169</v>
      </c>
      <c r="B11" s="28">
        <v>5335197</v>
      </c>
      <c r="C11" s="28">
        <v>5529631</v>
      </c>
      <c r="D11" s="28">
        <v>50700570</v>
      </c>
      <c r="E11" s="28">
        <v>48098721</v>
      </c>
      <c r="F11" s="11">
        <f t="shared" si="0"/>
        <v>-5.1317943762762468</v>
      </c>
      <c r="G11" s="1"/>
      <c r="H11" s="1"/>
      <c r="I11" s="1"/>
    </row>
    <row r="12" spans="1:12" x14ac:dyDescent="0.25">
      <c r="A12" s="12" t="s">
        <v>170</v>
      </c>
      <c r="B12" s="29">
        <v>111690</v>
      </c>
      <c r="C12" s="29">
        <v>162144</v>
      </c>
      <c r="D12" s="29">
        <v>957658</v>
      </c>
      <c r="E12" s="29">
        <v>1235532</v>
      </c>
      <c r="F12" s="14">
        <f t="shared" si="0"/>
        <v>29.015995271798488</v>
      </c>
      <c r="G12" s="1"/>
      <c r="H12" s="1"/>
      <c r="I12" s="1"/>
    </row>
    <row r="13" spans="1:12" x14ac:dyDescent="0.25">
      <c r="A13" s="9" t="s">
        <v>32</v>
      </c>
      <c r="B13" s="28">
        <v>1002510</v>
      </c>
      <c r="C13" s="28">
        <v>1006886</v>
      </c>
      <c r="D13" s="28">
        <v>9087372</v>
      </c>
      <c r="E13" s="28">
        <v>9640775</v>
      </c>
      <c r="F13" s="11">
        <f t="shared" si="0"/>
        <v>6.0898024203256966</v>
      </c>
      <c r="G13" s="1"/>
      <c r="H13" s="1"/>
      <c r="I13" s="1"/>
    </row>
    <row r="14" spans="1:12" x14ac:dyDescent="0.25">
      <c r="A14" s="12" t="s">
        <v>33</v>
      </c>
      <c r="B14" s="29">
        <v>2733974</v>
      </c>
      <c r="C14" s="29">
        <v>3492998</v>
      </c>
      <c r="D14" s="29">
        <v>24041764</v>
      </c>
      <c r="E14" s="29">
        <v>30784818</v>
      </c>
      <c r="F14" s="14">
        <f t="shared" si="0"/>
        <v>28.047251441283606</v>
      </c>
      <c r="G14" s="1"/>
      <c r="H14" s="1"/>
      <c r="I14" s="1"/>
    </row>
    <row r="15" spans="1:12" x14ac:dyDescent="0.25">
      <c r="A15" s="9" t="s">
        <v>34</v>
      </c>
      <c r="B15" s="28">
        <v>855201</v>
      </c>
      <c r="C15" s="28">
        <v>812324</v>
      </c>
      <c r="D15" s="28">
        <v>6846239</v>
      </c>
      <c r="E15" s="28">
        <v>7082052</v>
      </c>
      <c r="F15" s="11">
        <f t="shared" si="0"/>
        <v>3.4444167082101558</v>
      </c>
      <c r="G15" s="1"/>
      <c r="H15" s="1"/>
      <c r="I15" s="1"/>
    </row>
    <row r="16" spans="1:12" x14ac:dyDescent="0.25">
      <c r="A16" s="12" t="s">
        <v>35</v>
      </c>
      <c r="B16" s="29">
        <v>148019</v>
      </c>
      <c r="C16" s="29">
        <v>144130</v>
      </c>
      <c r="D16" s="29">
        <v>1117209</v>
      </c>
      <c r="E16" s="29">
        <v>1184193</v>
      </c>
      <c r="F16" s="14">
        <f t="shared" si="0"/>
        <v>5.9956552444529194</v>
      </c>
      <c r="G16" s="1"/>
      <c r="H16" s="1"/>
      <c r="I16" s="1"/>
    </row>
    <row r="17" spans="1:9" x14ac:dyDescent="0.25">
      <c r="A17" s="9" t="s">
        <v>171</v>
      </c>
      <c r="B17" s="28">
        <v>299934</v>
      </c>
      <c r="C17" s="28">
        <v>298105</v>
      </c>
      <c r="D17" s="28">
        <v>2521204</v>
      </c>
      <c r="E17" s="28">
        <v>2777583</v>
      </c>
      <c r="F17" s="11">
        <f t="shared" si="0"/>
        <v>10.168911361397178</v>
      </c>
      <c r="G17" s="1"/>
      <c r="H17" s="1"/>
      <c r="I17" s="1"/>
    </row>
    <row r="18" spans="1:9" x14ac:dyDescent="0.25">
      <c r="A18" s="12" t="s">
        <v>36</v>
      </c>
      <c r="B18" s="29">
        <v>78922</v>
      </c>
      <c r="C18" s="29">
        <v>58284</v>
      </c>
      <c r="D18" s="29">
        <v>769748</v>
      </c>
      <c r="E18" s="29">
        <v>682988</v>
      </c>
      <c r="F18" s="14">
        <f t="shared" si="0"/>
        <v>-11.271221230844375</v>
      </c>
      <c r="G18" s="1"/>
      <c r="H18" s="1"/>
      <c r="I18" s="1"/>
    </row>
    <row r="19" spans="1:9" x14ac:dyDescent="0.25">
      <c r="A19" s="9" t="s">
        <v>37</v>
      </c>
      <c r="B19" s="28">
        <v>76412</v>
      </c>
      <c r="C19" s="28">
        <v>84597</v>
      </c>
      <c r="D19" s="28">
        <v>541416</v>
      </c>
      <c r="E19" s="28">
        <v>592968</v>
      </c>
      <c r="F19" s="11">
        <f t="shared" si="0"/>
        <v>9.5216986568553637</v>
      </c>
      <c r="G19" s="1"/>
      <c r="H19" s="1"/>
      <c r="I19" s="1"/>
    </row>
    <row r="20" spans="1:9" x14ac:dyDescent="0.25">
      <c r="A20" s="12" t="s">
        <v>172</v>
      </c>
      <c r="B20" s="29">
        <v>134089</v>
      </c>
      <c r="C20" s="29">
        <v>127537</v>
      </c>
      <c r="D20" s="29">
        <v>1113380</v>
      </c>
      <c r="E20" s="29">
        <v>1241819</v>
      </c>
      <c r="F20" s="14">
        <f t="shared" si="0"/>
        <v>11.535953582783961</v>
      </c>
      <c r="G20" s="1"/>
      <c r="H20" s="1"/>
      <c r="I20" s="1"/>
    </row>
    <row r="21" spans="1:9" x14ac:dyDescent="0.25">
      <c r="A21" s="9" t="s">
        <v>38</v>
      </c>
      <c r="B21" s="28">
        <v>38929</v>
      </c>
      <c r="C21" s="28">
        <v>68610</v>
      </c>
      <c r="D21" s="28">
        <v>305507</v>
      </c>
      <c r="E21" s="28">
        <v>573186</v>
      </c>
      <c r="F21" s="11">
        <f t="shared" si="0"/>
        <v>87.617959653952283</v>
      </c>
      <c r="G21" s="1"/>
      <c r="H21" s="1"/>
      <c r="I21" s="1"/>
    </row>
    <row r="22" spans="1:9" x14ac:dyDescent="0.25">
      <c r="A22" s="12" t="s">
        <v>59</v>
      </c>
      <c r="B22" s="29">
        <v>1081200</v>
      </c>
      <c r="C22" s="29">
        <v>1759554</v>
      </c>
      <c r="D22" s="29">
        <v>9797850</v>
      </c>
      <c r="E22" s="29">
        <v>12496318</v>
      </c>
      <c r="F22" s="14">
        <f t="shared" si="0"/>
        <v>27.541430007603708</v>
      </c>
      <c r="G22" s="1"/>
      <c r="H22" s="1"/>
      <c r="I22" s="1"/>
    </row>
    <row r="23" spans="1:9" x14ac:dyDescent="0.25">
      <c r="A23" s="9" t="s">
        <v>173</v>
      </c>
      <c r="B23" s="28">
        <v>62848</v>
      </c>
      <c r="C23" s="28">
        <v>71270</v>
      </c>
      <c r="D23" s="28">
        <v>738850</v>
      </c>
      <c r="E23" s="28">
        <v>776749</v>
      </c>
      <c r="F23" s="11">
        <f t="shared" si="0"/>
        <v>5.1294579413954153</v>
      </c>
      <c r="G23" s="1"/>
      <c r="H23" s="1"/>
      <c r="I23" s="1"/>
    </row>
    <row r="24" spans="1:9" x14ac:dyDescent="0.25">
      <c r="A24" s="12" t="s">
        <v>175</v>
      </c>
      <c r="B24" s="29">
        <v>124951</v>
      </c>
      <c r="C24" s="29">
        <v>128417</v>
      </c>
      <c r="D24" s="29">
        <v>881837</v>
      </c>
      <c r="E24" s="29">
        <v>1195472</v>
      </c>
      <c r="F24" s="14">
        <f t="shared" si="0"/>
        <v>35.566096682266675</v>
      </c>
      <c r="G24" s="1"/>
      <c r="H24" s="1"/>
      <c r="I24" s="1"/>
    </row>
    <row r="25" spans="1:9" x14ac:dyDescent="0.25">
      <c r="A25" s="9" t="s">
        <v>39</v>
      </c>
      <c r="B25" s="28">
        <v>80513</v>
      </c>
      <c r="C25" s="28">
        <v>82074</v>
      </c>
      <c r="D25" s="28">
        <v>779841</v>
      </c>
      <c r="E25" s="28">
        <v>825601</v>
      </c>
      <c r="F25" s="11">
        <f t="shared" si="0"/>
        <v>5.8678628079313597</v>
      </c>
      <c r="G25" s="1"/>
      <c r="H25" s="1"/>
      <c r="I25" s="1"/>
    </row>
    <row r="26" spans="1:9" x14ac:dyDescent="0.25">
      <c r="A26" s="12" t="s">
        <v>40</v>
      </c>
      <c r="B26" s="29">
        <v>42725</v>
      </c>
      <c r="C26" s="29">
        <v>63006</v>
      </c>
      <c r="D26" s="29">
        <v>347001</v>
      </c>
      <c r="E26" s="29">
        <v>679201</v>
      </c>
      <c r="F26" s="14">
        <f t="shared" si="0"/>
        <v>95.734594424799923</v>
      </c>
      <c r="G26" s="1"/>
      <c r="H26" s="1"/>
      <c r="I26" s="1"/>
    </row>
    <row r="27" spans="1:9" x14ac:dyDescent="0.25">
      <c r="A27" s="9" t="s">
        <v>41</v>
      </c>
      <c r="B27" s="28">
        <v>176902</v>
      </c>
      <c r="C27" s="28">
        <v>184767</v>
      </c>
      <c r="D27" s="28">
        <v>1788965</v>
      </c>
      <c r="E27" s="28">
        <v>1552782</v>
      </c>
      <c r="F27" s="11">
        <f t="shared" si="0"/>
        <v>-13.202214688381275</v>
      </c>
      <c r="G27" s="1"/>
      <c r="H27" s="1"/>
      <c r="I27" s="1"/>
    </row>
    <row r="28" spans="1:9" x14ac:dyDescent="0.25">
      <c r="A28" s="12" t="s">
        <v>42</v>
      </c>
      <c r="B28" s="29">
        <v>544507</v>
      </c>
      <c r="C28" s="29">
        <v>853659</v>
      </c>
      <c r="D28" s="29">
        <v>4719737</v>
      </c>
      <c r="E28" s="29">
        <v>5325889</v>
      </c>
      <c r="F28" s="14">
        <f t="shared" si="0"/>
        <v>12.842919001630804</v>
      </c>
      <c r="G28" s="1"/>
      <c r="H28" s="1"/>
      <c r="I28" s="1"/>
    </row>
    <row r="29" spans="1:9" x14ac:dyDescent="0.25">
      <c r="A29" s="9" t="s">
        <v>43</v>
      </c>
      <c r="B29" s="28">
        <v>157678</v>
      </c>
      <c r="C29" s="28">
        <v>157466</v>
      </c>
      <c r="D29" s="28">
        <v>1382465</v>
      </c>
      <c r="E29" s="28">
        <v>1474072</v>
      </c>
      <c r="F29" s="11">
        <f t="shared" si="0"/>
        <v>6.626352204214939</v>
      </c>
      <c r="G29" s="1"/>
      <c r="H29" s="1"/>
      <c r="I29" s="1"/>
    </row>
    <row r="30" spans="1:9" x14ac:dyDescent="0.25">
      <c r="A30" s="12" t="s">
        <v>44</v>
      </c>
      <c r="B30" s="29">
        <v>210406</v>
      </c>
      <c r="C30" s="29">
        <v>138630</v>
      </c>
      <c r="D30" s="29">
        <v>1679202</v>
      </c>
      <c r="E30" s="29">
        <v>1324677</v>
      </c>
      <c r="F30" s="14">
        <f t="shared" si="0"/>
        <v>-21.112707107304544</v>
      </c>
      <c r="G30" s="1"/>
      <c r="H30" s="1"/>
      <c r="I30" s="1"/>
    </row>
    <row r="31" spans="1:9" x14ac:dyDescent="0.25">
      <c r="A31" s="9" t="s">
        <v>45</v>
      </c>
      <c r="B31" s="28">
        <v>153455</v>
      </c>
      <c r="C31" s="28">
        <v>166981</v>
      </c>
      <c r="D31" s="28">
        <v>1509657</v>
      </c>
      <c r="E31" s="28">
        <v>1521317</v>
      </c>
      <c r="F31" s="11">
        <f t="shared" si="0"/>
        <v>0.77236087402634723</v>
      </c>
      <c r="G31" s="1"/>
      <c r="H31" s="1"/>
      <c r="I31" s="1"/>
    </row>
    <row r="32" spans="1:9" x14ac:dyDescent="0.25">
      <c r="A32" s="12" t="s">
        <v>46</v>
      </c>
      <c r="B32" s="29">
        <v>5230228</v>
      </c>
      <c r="C32" s="29">
        <v>5747837</v>
      </c>
      <c r="D32" s="29">
        <v>48395475</v>
      </c>
      <c r="E32" s="29">
        <v>51011908</v>
      </c>
      <c r="F32" s="14">
        <f t="shared" si="0"/>
        <v>5.4063587556481281</v>
      </c>
      <c r="G32" s="1"/>
      <c r="H32" s="1"/>
      <c r="I32" s="1"/>
    </row>
    <row r="33" spans="1:9" x14ac:dyDescent="0.25">
      <c r="A33" s="9" t="s">
        <v>47</v>
      </c>
      <c r="B33" s="28">
        <v>281691</v>
      </c>
      <c r="C33" s="28">
        <v>328383</v>
      </c>
      <c r="D33" s="28">
        <v>2719957</v>
      </c>
      <c r="E33" s="28">
        <v>2699633</v>
      </c>
      <c r="F33" s="11">
        <f t="shared" si="0"/>
        <v>-0.74721769498562196</v>
      </c>
      <c r="G33" s="1"/>
      <c r="H33" s="1"/>
      <c r="I33" s="1"/>
    </row>
    <row r="34" spans="1:9" x14ac:dyDescent="0.25">
      <c r="A34" s="12" t="s">
        <v>174</v>
      </c>
      <c r="B34" s="29">
        <v>41224</v>
      </c>
      <c r="C34" s="29">
        <v>45464</v>
      </c>
      <c r="D34" s="29">
        <v>453592</v>
      </c>
      <c r="E34" s="29">
        <v>441925</v>
      </c>
      <c r="F34" s="14">
        <f t="shared" si="0"/>
        <v>-2.5721353110284184</v>
      </c>
      <c r="G34" s="1"/>
      <c r="H34" s="1"/>
      <c r="I34" s="1"/>
    </row>
    <row r="35" spans="1:9" x14ac:dyDescent="0.25">
      <c r="A35" s="15" t="s">
        <v>48</v>
      </c>
      <c r="B35" s="16">
        <f>SUM(B7:B34)</f>
        <v>19315508</v>
      </c>
      <c r="C35" s="16">
        <f t="shared" ref="C35:E35" si="1">SUM(C7:C34)</f>
        <v>21834968</v>
      </c>
      <c r="D35" s="16">
        <f t="shared" si="1"/>
        <v>176347125</v>
      </c>
      <c r="E35" s="16">
        <f t="shared" si="1"/>
        <v>188427854</v>
      </c>
      <c r="F35" s="17">
        <f t="shared" si="0"/>
        <v>6.850539241850413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711143</v>
      </c>
      <c r="C39" s="51">
        <f t="shared" si="3"/>
        <v>748480</v>
      </c>
      <c r="D39" s="51">
        <f>_xlfn.RANK.EQ(B39,$B$39:$B$66)+COUNTIF($B$39:$B$66,B39)-1</f>
        <v>22</v>
      </c>
      <c r="E39" s="50" t="str">
        <f t="shared" ref="E39:E66" si="5">INDEX($A$39:$B$66,MATCH(ROW()-38,$D$39:$D$66,0),1)</f>
        <v>VALENCIA</v>
      </c>
      <c r="F39" s="50">
        <f>LOOKUP(E39,$A$39:$A$66,$B$39:$B$66)</f>
        <v>51011908</v>
      </c>
      <c r="G39" s="50">
        <f>LOOKUP(E39,$A$39:$A$66,$C$39:$C$66)</f>
        <v>48395475</v>
      </c>
    </row>
    <row r="40" spans="1:9" x14ac:dyDescent="0.25">
      <c r="A40" s="50" t="str">
        <f t="shared" si="4"/>
        <v>ALICANTE</v>
      </c>
      <c r="B40" s="51">
        <f t="shared" si="2"/>
        <v>1143717</v>
      </c>
      <c r="C40" s="51">
        <f t="shared" si="3"/>
        <v>1092763</v>
      </c>
      <c r="D40" s="51">
        <f t="shared" ref="D40:D66" si="6">_xlfn.RANK.EQ(B40,$B$39:$B$66)+COUNTIF($B$39:$B$66,B40)-1</f>
        <v>18</v>
      </c>
      <c r="E40" s="50" t="str">
        <f t="shared" si="5"/>
        <v>BAHÍA DE ALGECIRAS</v>
      </c>
      <c r="F40" s="50">
        <f t="shared" ref="F40:F55" si="7">LOOKUP(E40,$A$39:$A$66,$B$39:$B$66)</f>
        <v>48098721</v>
      </c>
      <c r="G40" s="50">
        <f t="shared" ref="G40:G66" si="8">LOOKUP(E40,$A$39:$A$66,$C$39:$C$66)</f>
        <v>50700570</v>
      </c>
    </row>
    <row r="41" spans="1:9" x14ac:dyDescent="0.25">
      <c r="A41" s="50" t="str">
        <f t="shared" si="4"/>
        <v>ALMERÍA</v>
      </c>
      <c r="B41" s="51">
        <f t="shared" si="2"/>
        <v>463334</v>
      </c>
      <c r="C41" s="51">
        <f t="shared" si="3"/>
        <v>470660</v>
      </c>
      <c r="D41" s="51">
        <f t="shared" si="6"/>
        <v>27</v>
      </c>
      <c r="E41" s="50" t="str">
        <f t="shared" si="5"/>
        <v>BARCELONA</v>
      </c>
      <c r="F41" s="50">
        <f t="shared" si="7"/>
        <v>30784818</v>
      </c>
      <c r="G41" s="50">
        <f t="shared" si="8"/>
        <v>24041764</v>
      </c>
    </row>
    <row r="42" spans="1:9" x14ac:dyDescent="0.25">
      <c r="A42" s="50" t="str">
        <f t="shared" si="4"/>
        <v>AVILÉS</v>
      </c>
      <c r="B42" s="51">
        <f t="shared" si="2"/>
        <v>889481</v>
      </c>
      <c r="C42" s="51">
        <f t="shared" si="3"/>
        <v>838726</v>
      </c>
      <c r="D42" s="51">
        <f t="shared" si="6"/>
        <v>19</v>
      </c>
      <c r="E42" s="50" t="str">
        <f t="shared" si="5"/>
        <v>LAS PALMAS</v>
      </c>
      <c r="F42" s="50">
        <f t="shared" si="7"/>
        <v>12496318</v>
      </c>
      <c r="G42" s="50">
        <f t="shared" si="8"/>
        <v>9797850</v>
      </c>
    </row>
    <row r="43" spans="1:9" x14ac:dyDescent="0.25">
      <c r="A43" s="50" t="str">
        <f t="shared" si="4"/>
        <v>BAHÍA DE ALGECIRAS</v>
      </c>
      <c r="B43" s="51">
        <f t="shared" si="2"/>
        <v>48098721</v>
      </c>
      <c r="C43" s="51">
        <f t="shared" si="3"/>
        <v>50700570</v>
      </c>
      <c r="D43" s="51">
        <f t="shared" si="6"/>
        <v>2</v>
      </c>
      <c r="E43" s="50" t="str">
        <f t="shared" si="5"/>
        <v>BALEARES</v>
      </c>
      <c r="F43" s="50">
        <f t="shared" si="7"/>
        <v>9640775</v>
      </c>
      <c r="G43" s="50">
        <f t="shared" si="8"/>
        <v>9087372</v>
      </c>
    </row>
    <row r="44" spans="1:9" x14ac:dyDescent="0.25">
      <c r="A44" s="50" t="str">
        <f t="shared" si="4"/>
        <v>BAHÍA DE CÁDIZ</v>
      </c>
      <c r="B44" s="51">
        <f t="shared" si="2"/>
        <v>1235532</v>
      </c>
      <c r="C44" s="51">
        <f t="shared" si="3"/>
        <v>957658</v>
      </c>
      <c r="D44" s="51">
        <f t="shared" si="6"/>
        <v>15</v>
      </c>
      <c r="E44" s="50" t="str">
        <f t="shared" si="5"/>
        <v>BILBAO</v>
      </c>
      <c r="F44" s="50">
        <f t="shared" si="7"/>
        <v>7082052</v>
      </c>
      <c r="G44" s="50">
        <f t="shared" si="8"/>
        <v>6846239</v>
      </c>
    </row>
    <row r="45" spans="1:9" x14ac:dyDescent="0.25">
      <c r="A45" s="50" t="str">
        <f t="shared" si="4"/>
        <v>BALEARES</v>
      </c>
      <c r="B45" s="51">
        <f t="shared" si="2"/>
        <v>9640775</v>
      </c>
      <c r="C45" s="51">
        <f t="shared" si="3"/>
        <v>9087372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5325889</v>
      </c>
      <c r="G45" s="50">
        <f t="shared" si="8"/>
        <v>4719737</v>
      </c>
    </row>
    <row r="46" spans="1:9" x14ac:dyDescent="0.25">
      <c r="A46" s="50" t="str">
        <f t="shared" si="4"/>
        <v>BARCELONA</v>
      </c>
      <c r="B46" s="51">
        <f t="shared" si="2"/>
        <v>30784818</v>
      </c>
      <c r="C46" s="51">
        <f t="shared" si="3"/>
        <v>24041764</v>
      </c>
      <c r="D46" s="51">
        <f t="shared" si="6"/>
        <v>3</v>
      </c>
      <c r="E46" s="50" t="str">
        <f t="shared" si="5"/>
        <v>CASTELLÓN</v>
      </c>
      <c r="F46" s="50">
        <f t="shared" si="7"/>
        <v>2777583</v>
      </c>
      <c r="G46" s="50">
        <f t="shared" si="8"/>
        <v>2521204</v>
      </c>
    </row>
    <row r="47" spans="1:9" x14ac:dyDescent="0.25">
      <c r="A47" s="50" t="str">
        <f t="shared" si="4"/>
        <v>BILBAO</v>
      </c>
      <c r="B47" s="51">
        <f t="shared" si="2"/>
        <v>7082052</v>
      </c>
      <c r="C47" s="51">
        <f t="shared" si="3"/>
        <v>6846239</v>
      </c>
      <c r="D47" s="51">
        <f t="shared" si="6"/>
        <v>6</v>
      </c>
      <c r="E47" s="50" t="str">
        <f t="shared" si="5"/>
        <v>VIGO</v>
      </c>
      <c r="F47" s="50">
        <f t="shared" si="7"/>
        <v>2699633</v>
      </c>
      <c r="G47" s="50">
        <f t="shared" si="8"/>
        <v>2719957</v>
      </c>
    </row>
    <row r="48" spans="1:9" x14ac:dyDescent="0.25">
      <c r="A48" s="50" t="str">
        <f t="shared" si="4"/>
        <v>CARTAGENA</v>
      </c>
      <c r="B48" s="51">
        <f t="shared" si="2"/>
        <v>1184193</v>
      </c>
      <c r="C48" s="51">
        <f t="shared" si="3"/>
        <v>1117209</v>
      </c>
      <c r="D48" s="51">
        <f t="shared" si="6"/>
        <v>17</v>
      </c>
      <c r="E48" s="50" t="str">
        <f t="shared" si="5"/>
        <v>PASAIA</v>
      </c>
      <c r="F48" s="50">
        <f t="shared" si="7"/>
        <v>1552782</v>
      </c>
      <c r="G48" s="50">
        <f t="shared" si="8"/>
        <v>1788965</v>
      </c>
    </row>
    <row r="49" spans="1:7" x14ac:dyDescent="0.25">
      <c r="A49" s="50" t="str">
        <f t="shared" si="4"/>
        <v>CASTELLÓN</v>
      </c>
      <c r="B49" s="51">
        <f t="shared" si="2"/>
        <v>2777583</v>
      </c>
      <c r="C49" s="51">
        <f t="shared" si="3"/>
        <v>2521204</v>
      </c>
      <c r="D49" s="51">
        <f t="shared" si="6"/>
        <v>8</v>
      </c>
      <c r="E49" s="50" t="str">
        <f t="shared" si="5"/>
        <v>TARRAGONA</v>
      </c>
      <c r="F49" s="50">
        <f t="shared" si="7"/>
        <v>1521317</v>
      </c>
      <c r="G49" s="50">
        <f t="shared" si="8"/>
        <v>1509657</v>
      </c>
    </row>
    <row r="50" spans="1:7" x14ac:dyDescent="0.25">
      <c r="A50" s="50" t="str">
        <f t="shared" si="4"/>
        <v>CEUTA</v>
      </c>
      <c r="B50" s="51">
        <f t="shared" si="2"/>
        <v>682988</v>
      </c>
      <c r="C50" s="51">
        <f t="shared" si="3"/>
        <v>769748</v>
      </c>
      <c r="D50" s="51">
        <f t="shared" si="6"/>
        <v>23</v>
      </c>
      <c r="E50" s="50" t="str">
        <f t="shared" si="5"/>
        <v>SANTANDER</v>
      </c>
      <c r="F50" s="50">
        <f t="shared" si="7"/>
        <v>1474072</v>
      </c>
      <c r="G50" s="50">
        <f t="shared" si="8"/>
        <v>1382465</v>
      </c>
    </row>
    <row r="51" spans="1:7" x14ac:dyDescent="0.25">
      <c r="A51" s="50" t="str">
        <f t="shared" si="4"/>
        <v>FERROL-SAN CIBRAO</v>
      </c>
      <c r="B51" s="51">
        <f t="shared" si="2"/>
        <v>592968</v>
      </c>
      <c r="C51" s="51">
        <f t="shared" si="3"/>
        <v>541416</v>
      </c>
      <c r="D51" s="51">
        <f t="shared" si="6"/>
        <v>25</v>
      </c>
      <c r="E51" s="50" t="str">
        <f t="shared" si="5"/>
        <v>SEVILLA</v>
      </c>
      <c r="F51" s="50">
        <f t="shared" si="7"/>
        <v>1324677</v>
      </c>
      <c r="G51" s="50">
        <f t="shared" si="8"/>
        <v>1679202</v>
      </c>
    </row>
    <row r="52" spans="1:7" x14ac:dyDescent="0.25">
      <c r="A52" s="50" t="str">
        <f t="shared" si="4"/>
        <v>GIJÓN</v>
      </c>
      <c r="B52" s="51">
        <f t="shared" si="2"/>
        <v>1241819</v>
      </c>
      <c r="C52" s="51">
        <f t="shared" si="3"/>
        <v>1113380</v>
      </c>
      <c r="D52" s="51">
        <f t="shared" si="6"/>
        <v>14</v>
      </c>
      <c r="E52" s="50" t="str">
        <f t="shared" si="5"/>
        <v>GIJÓN</v>
      </c>
      <c r="F52" s="50">
        <f t="shared" si="7"/>
        <v>1241819</v>
      </c>
      <c r="G52" s="50">
        <f t="shared" si="8"/>
        <v>1113380</v>
      </c>
    </row>
    <row r="53" spans="1:7" x14ac:dyDescent="0.25">
      <c r="A53" s="50" t="str">
        <f t="shared" si="4"/>
        <v>HUELVA</v>
      </c>
      <c r="B53" s="51">
        <f t="shared" si="2"/>
        <v>573186</v>
      </c>
      <c r="C53" s="51">
        <f t="shared" si="3"/>
        <v>305507</v>
      </c>
      <c r="D53" s="51">
        <f t="shared" si="6"/>
        <v>26</v>
      </c>
      <c r="E53" s="50" t="str">
        <f t="shared" si="5"/>
        <v>BAHÍA DE CÁDIZ</v>
      </c>
      <c r="F53" s="50">
        <f t="shared" si="7"/>
        <v>1235532</v>
      </c>
      <c r="G53" s="50">
        <f t="shared" si="8"/>
        <v>957658</v>
      </c>
    </row>
    <row r="54" spans="1:7" x14ac:dyDescent="0.25">
      <c r="A54" s="50" t="str">
        <f t="shared" si="4"/>
        <v>LAS PALMAS</v>
      </c>
      <c r="B54" s="51">
        <f t="shared" si="2"/>
        <v>12496318</v>
      </c>
      <c r="C54" s="51">
        <f t="shared" si="3"/>
        <v>9797850</v>
      </c>
      <c r="D54" s="51">
        <f t="shared" si="6"/>
        <v>4</v>
      </c>
      <c r="E54" s="50" t="str">
        <f t="shared" si="5"/>
        <v>MARÍN Y RÍA DE PONTEVEDRA</v>
      </c>
      <c r="F54" s="50">
        <f t="shared" si="7"/>
        <v>1195472</v>
      </c>
      <c r="G54" s="50">
        <f t="shared" si="8"/>
        <v>881837</v>
      </c>
    </row>
    <row r="55" spans="1:7" x14ac:dyDescent="0.25">
      <c r="A55" s="50" t="str">
        <f t="shared" si="4"/>
        <v>MÁLAGA</v>
      </c>
      <c r="B55" s="51">
        <f t="shared" si="2"/>
        <v>776749</v>
      </c>
      <c r="C55" s="51">
        <f t="shared" si="3"/>
        <v>738850</v>
      </c>
      <c r="D55" s="51">
        <f t="shared" si="6"/>
        <v>21</v>
      </c>
      <c r="E55" s="50" t="str">
        <f t="shared" si="5"/>
        <v>CARTAGENA</v>
      </c>
      <c r="F55" s="50">
        <f t="shared" si="7"/>
        <v>1184193</v>
      </c>
      <c r="G55" s="50">
        <f t="shared" si="8"/>
        <v>1117209</v>
      </c>
    </row>
    <row r="56" spans="1:7" x14ac:dyDescent="0.25">
      <c r="A56" s="50" t="str">
        <f t="shared" si="4"/>
        <v>MARÍN Y RÍA DE PONTEVEDRA</v>
      </c>
      <c r="B56" s="51">
        <f t="shared" si="2"/>
        <v>1195472</v>
      </c>
      <c r="C56" s="51">
        <f t="shared" si="3"/>
        <v>881837</v>
      </c>
      <c r="D56" s="51">
        <f t="shared" si="6"/>
        <v>16</v>
      </c>
      <c r="E56" s="50" t="str">
        <f t="shared" si="5"/>
        <v>ALICANTE</v>
      </c>
      <c r="F56" s="50">
        <f t="shared" ref="F56:F66" si="9">LOOKUP(E56,$A$39:$A$66,$B$39:$B$66)</f>
        <v>1143717</v>
      </c>
      <c r="G56" s="50">
        <f t="shared" si="8"/>
        <v>1092763</v>
      </c>
    </row>
    <row r="57" spans="1:7" x14ac:dyDescent="0.25">
      <c r="A57" s="50" t="str">
        <f t="shared" si="4"/>
        <v>MELILLA</v>
      </c>
      <c r="B57" s="51">
        <f t="shared" si="2"/>
        <v>825601</v>
      </c>
      <c r="C57" s="51">
        <f t="shared" si="3"/>
        <v>779841</v>
      </c>
      <c r="D57" s="51">
        <f t="shared" si="6"/>
        <v>20</v>
      </c>
      <c r="E57" s="50" t="str">
        <f t="shared" si="5"/>
        <v>AVILÉS</v>
      </c>
      <c r="F57" s="50">
        <f t="shared" si="9"/>
        <v>889481</v>
      </c>
      <c r="G57" s="50">
        <f t="shared" si="8"/>
        <v>838726</v>
      </c>
    </row>
    <row r="58" spans="1:7" x14ac:dyDescent="0.25">
      <c r="A58" s="50" t="str">
        <f t="shared" si="4"/>
        <v>MOTRIL</v>
      </c>
      <c r="B58" s="51">
        <f t="shared" si="2"/>
        <v>679201</v>
      </c>
      <c r="C58" s="51">
        <f t="shared" si="3"/>
        <v>347001</v>
      </c>
      <c r="D58" s="51">
        <f t="shared" si="6"/>
        <v>24</v>
      </c>
      <c r="E58" s="50" t="str">
        <f t="shared" si="5"/>
        <v>MELILLA</v>
      </c>
      <c r="F58" s="50">
        <f t="shared" si="9"/>
        <v>825601</v>
      </c>
      <c r="G58" s="50">
        <f t="shared" si="8"/>
        <v>779841</v>
      </c>
    </row>
    <row r="59" spans="1:7" x14ac:dyDescent="0.25">
      <c r="A59" s="50" t="str">
        <f t="shared" si="4"/>
        <v>PASAIA</v>
      </c>
      <c r="B59" s="51">
        <f t="shared" si="2"/>
        <v>1552782</v>
      </c>
      <c r="C59" s="51">
        <f t="shared" si="3"/>
        <v>1788965</v>
      </c>
      <c r="D59" s="51">
        <f t="shared" si="6"/>
        <v>10</v>
      </c>
      <c r="E59" s="50" t="str">
        <f t="shared" si="5"/>
        <v>MÁLAGA</v>
      </c>
      <c r="F59" s="50">
        <f t="shared" si="9"/>
        <v>776749</v>
      </c>
      <c r="G59" s="50">
        <f t="shared" si="8"/>
        <v>738850</v>
      </c>
    </row>
    <row r="60" spans="1:7" x14ac:dyDescent="0.25">
      <c r="A60" s="50" t="str">
        <f t="shared" si="4"/>
        <v>SANTA CRUZ DE TENERIFE</v>
      </c>
      <c r="B60" s="51">
        <f t="shared" si="2"/>
        <v>5325889</v>
      </c>
      <c r="C60" s="51">
        <f t="shared" si="3"/>
        <v>4719737</v>
      </c>
      <c r="D60" s="51">
        <f t="shared" si="6"/>
        <v>7</v>
      </c>
      <c r="E60" s="50" t="str">
        <f t="shared" si="5"/>
        <v>A CORUÑA</v>
      </c>
      <c r="F60" s="50">
        <f t="shared" si="9"/>
        <v>711143</v>
      </c>
      <c r="G60" s="50">
        <f t="shared" si="8"/>
        <v>748480</v>
      </c>
    </row>
    <row r="61" spans="1:7" x14ac:dyDescent="0.25">
      <c r="A61" s="50" t="str">
        <f t="shared" si="4"/>
        <v>SANTANDER</v>
      </c>
      <c r="B61" s="51">
        <f t="shared" si="2"/>
        <v>1474072</v>
      </c>
      <c r="C61" s="51">
        <f t="shared" si="3"/>
        <v>1382465</v>
      </c>
      <c r="D61" s="51">
        <f t="shared" si="6"/>
        <v>12</v>
      </c>
      <c r="E61" s="50" t="str">
        <f t="shared" si="5"/>
        <v>CEUTA</v>
      </c>
      <c r="F61" s="50">
        <f t="shared" si="9"/>
        <v>682988</v>
      </c>
      <c r="G61" s="50">
        <f t="shared" si="8"/>
        <v>769748</v>
      </c>
    </row>
    <row r="62" spans="1:7" x14ac:dyDescent="0.25">
      <c r="A62" s="50" t="str">
        <f t="shared" si="4"/>
        <v>SEVILLA</v>
      </c>
      <c r="B62" s="51">
        <f t="shared" si="2"/>
        <v>1324677</v>
      </c>
      <c r="C62" s="51">
        <f t="shared" si="3"/>
        <v>1679202</v>
      </c>
      <c r="D62" s="51">
        <f t="shared" si="6"/>
        <v>13</v>
      </c>
      <c r="E62" s="50" t="str">
        <f t="shared" si="5"/>
        <v>MOTRIL</v>
      </c>
      <c r="F62" s="50">
        <f t="shared" si="9"/>
        <v>679201</v>
      </c>
      <c r="G62" s="50">
        <f t="shared" si="8"/>
        <v>347001</v>
      </c>
    </row>
    <row r="63" spans="1:7" x14ac:dyDescent="0.25">
      <c r="A63" s="50" t="str">
        <f t="shared" si="4"/>
        <v>TARRAGONA</v>
      </c>
      <c r="B63" s="51">
        <f t="shared" si="2"/>
        <v>1521317</v>
      </c>
      <c r="C63" s="51">
        <f t="shared" si="3"/>
        <v>1509657</v>
      </c>
      <c r="D63" s="51">
        <f t="shared" si="6"/>
        <v>11</v>
      </c>
      <c r="E63" s="50" t="str">
        <f t="shared" si="5"/>
        <v>FERROL-SAN CIBRAO</v>
      </c>
      <c r="F63" s="50">
        <f t="shared" si="9"/>
        <v>592968</v>
      </c>
      <c r="G63" s="50">
        <f t="shared" si="8"/>
        <v>541416</v>
      </c>
    </row>
    <row r="64" spans="1:7" x14ac:dyDescent="0.25">
      <c r="A64" s="50" t="str">
        <f t="shared" si="4"/>
        <v>VALENCIA</v>
      </c>
      <c r="B64" s="51">
        <f t="shared" si="2"/>
        <v>51011908</v>
      </c>
      <c r="C64" s="51">
        <f t="shared" si="3"/>
        <v>48395475</v>
      </c>
      <c r="D64" s="51">
        <f t="shared" si="6"/>
        <v>1</v>
      </c>
      <c r="E64" s="50" t="str">
        <f t="shared" si="5"/>
        <v>HUELVA</v>
      </c>
      <c r="F64" s="50">
        <f t="shared" si="9"/>
        <v>573186</v>
      </c>
      <c r="G64" s="50">
        <f t="shared" si="8"/>
        <v>305507</v>
      </c>
    </row>
    <row r="65" spans="1:7" x14ac:dyDescent="0.25">
      <c r="A65" s="50" t="str">
        <f t="shared" si="4"/>
        <v>VIGO</v>
      </c>
      <c r="B65" s="51">
        <f t="shared" si="2"/>
        <v>2699633</v>
      </c>
      <c r="C65" s="51">
        <f t="shared" si="3"/>
        <v>2719957</v>
      </c>
      <c r="D65" s="51">
        <f t="shared" si="6"/>
        <v>9</v>
      </c>
      <c r="E65" s="50" t="str">
        <f t="shared" si="5"/>
        <v>ALMERÍA</v>
      </c>
      <c r="F65" s="50">
        <f t="shared" si="9"/>
        <v>463334</v>
      </c>
      <c r="G65" s="50">
        <f t="shared" si="8"/>
        <v>470660</v>
      </c>
    </row>
    <row r="66" spans="1:7" x14ac:dyDescent="0.25">
      <c r="A66" s="50" t="str">
        <f t="shared" si="4"/>
        <v>VILAGARCÍA</v>
      </c>
      <c r="B66" s="51">
        <f t="shared" si="2"/>
        <v>441925</v>
      </c>
      <c r="C66" s="51">
        <f t="shared" si="3"/>
        <v>453592</v>
      </c>
      <c r="D66" s="51">
        <f t="shared" si="6"/>
        <v>28</v>
      </c>
      <c r="E66" s="50" t="str">
        <f t="shared" si="5"/>
        <v>VILAGARCÍA</v>
      </c>
      <c r="F66" s="50">
        <f t="shared" si="9"/>
        <v>441925</v>
      </c>
      <c r="G66" s="50">
        <f t="shared" si="8"/>
        <v>453592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D23" sqref="D2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266</v>
      </c>
      <c r="C7" s="38">
        <v>0</v>
      </c>
      <c r="D7" s="38">
        <v>550</v>
      </c>
      <c r="E7" s="38">
        <v>6</v>
      </c>
      <c r="F7" s="11">
        <f>((E7*100)/D7)-100</f>
        <v>-98.909090909090907</v>
      </c>
      <c r="G7" s="1"/>
      <c r="H7" s="1"/>
      <c r="I7" s="1"/>
    </row>
    <row r="8" spans="1:12" x14ac:dyDescent="0.25">
      <c r="A8" s="12" t="s">
        <v>31</v>
      </c>
      <c r="B8" s="39">
        <v>101588</v>
      </c>
      <c r="C8" s="39">
        <v>110127</v>
      </c>
      <c r="D8" s="39">
        <v>892217</v>
      </c>
      <c r="E8" s="39">
        <v>942778</v>
      </c>
      <c r="F8" s="14">
        <f t="shared" ref="F8:F35" si="0">((E8*100)/D8)-100</f>
        <v>5.6668949369940265</v>
      </c>
      <c r="G8" s="1"/>
      <c r="H8" s="1"/>
      <c r="I8" s="1"/>
    </row>
    <row r="9" spans="1:12" x14ac:dyDescent="0.25">
      <c r="A9" s="9" t="s">
        <v>166</v>
      </c>
      <c r="B9" s="38">
        <v>3721</v>
      </c>
      <c r="C9" s="38">
        <v>2495</v>
      </c>
      <c r="D9" s="38">
        <v>32260</v>
      </c>
      <c r="E9" s="38">
        <v>27149</v>
      </c>
      <c r="F9" s="11">
        <f t="shared" si="0"/>
        <v>-15.843149411035341</v>
      </c>
      <c r="G9" s="1"/>
      <c r="H9" s="1"/>
      <c r="I9" s="1"/>
    </row>
    <row r="10" spans="1:12" x14ac:dyDescent="0.25">
      <c r="A10" s="12" t="s">
        <v>168</v>
      </c>
      <c r="B10" s="39">
        <v>0</v>
      </c>
      <c r="C10" s="39">
        <v>0</v>
      </c>
      <c r="D10" s="39">
        <v>2</v>
      </c>
      <c r="E10" s="39">
        <v>0</v>
      </c>
      <c r="F10" s="18">
        <f t="shared" si="0"/>
        <v>-100</v>
      </c>
      <c r="G10" s="1"/>
      <c r="H10" s="1"/>
      <c r="I10" s="1"/>
    </row>
    <row r="11" spans="1:12" x14ac:dyDescent="0.25">
      <c r="A11" s="9" t="s">
        <v>169</v>
      </c>
      <c r="B11" s="38">
        <v>4928661</v>
      </c>
      <c r="C11" s="38">
        <v>5110509</v>
      </c>
      <c r="D11" s="38">
        <v>45026651</v>
      </c>
      <c r="E11" s="38">
        <v>42183194</v>
      </c>
      <c r="F11" s="11">
        <f t="shared" si="0"/>
        <v>-6.3150532781129982</v>
      </c>
      <c r="G11" s="1"/>
      <c r="H11" s="1"/>
      <c r="I11" s="1"/>
    </row>
    <row r="12" spans="1:12" x14ac:dyDescent="0.25">
      <c r="A12" s="12" t="s">
        <v>170</v>
      </c>
      <c r="B12" s="39">
        <v>55300</v>
      </c>
      <c r="C12" s="39">
        <v>49919</v>
      </c>
      <c r="D12" s="39">
        <v>437898</v>
      </c>
      <c r="E12" s="39">
        <v>484304</v>
      </c>
      <c r="F12" s="14">
        <f t="shared" si="0"/>
        <v>10.597445067116084</v>
      </c>
      <c r="G12" s="1"/>
      <c r="H12" s="1"/>
      <c r="I12" s="1"/>
    </row>
    <row r="13" spans="1:12" x14ac:dyDescent="0.25">
      <c r="A13" s="9" t="s">
        <v>32</v>
      </c>
      <c r="B13" s="38">
        <v>73690</v>
      </c>
      <c r="C13" s="38">
        <v>64650</v>
      </c>
      <c r="D13" s="38">
        <v>659717</v>
      </c>
      <c r="E13" s="38">
        <v>642287</v>
      </c>
      <c r="F13" s="11">
        <f t="shared" si="0"/>
        <v>-2.6420419664795673</v>
      </c>
      <c r="G13" s="1"/>
      <c r="H13" s="1"/>
      <c r="I13" s="1"/>
    </row>
    <row r="14" spans="1:12" x14ac:dyDescent="0.25">
      <c r="A14" s="12" t="s">
        <v>33</v>
      </c>
      <c r="B14" s="39">
        <v>1796612</v>
      </c>
      <c r="C14" s="39">
        <v>2577675</v>
      </c>
      <c r="D14" s="39">
        <v>15789136</v>
      </c>
      <c r="E14" s="39">
        <v>22232269</v>
      </c>
      <c r="F14" s="14">
        <f t="shared" si="0"/>
        <v>40.80738173387067</v>
      </c>
      <c r="G14" s="1"/>
      <c r="H14" s="1"/>
      <c r="I14" s="1"/>
    </row>
    <row r="15" spans="1:12" x14ac:dyDescent="0.25">
      <c r="A15" s="9" t="s">
        <v>34</v>
      </c>
      <c r="B15" s="38">
        <v>559646</v>
      </c>
      <c r="C15" s="38">
        <v>549209</v>
      </c>
      <c r="D15" s="38">
        <v>4590813</v>
      </c>
      <c r="E15" s="38">
        <v>4619996</v>
      </c>
      <c r="F15" s="11">
        <f t="shared" si="0"/>
        <v>0.63568261220834188</v>
      </c>
      <c r="G15" s="1"/>
      <c r="H15" s="1"/>
      <c r="I15" s="1"/>
    </row>
    <row r="16" spans="1:12" x14ac:dyDescent="0.25">
      <c r="A16" s="12" t="s">
        <v>35</v>
      </c>
      <c r="B16" s="39">
        <v>121609</v>
      </c>
      <c r="C16" s="39">
        <v>120530</v>
      </c>
      <c r="D16" s="39">
        <v>948731</v>
      </c>
      <c r="E16" s="39">
        <v>929306</v>
      </c>
      <c r="F16" s="14">
        <f t="shared" si="0"/>
        <v>-2.0474718334280197</v>
      </c>
      <c r="G16" s="1"/>
      <c r="H16" s="1"/>
      <c r="I16" s="1"/>
    </row>
    <row r="17" spans="1:9" x14ac:dyDescent="0.25">
      <c r="A17" s="9" t="s">
        <v>171</v>
      </c>
      <c r="B17" s="38">
        <v>281499</v>
      </c>
      <c r="C17" s="38">
        <v>265059</v>
      </c>
      <c r="D17" s="38">
        <v>2337484</v>
      </c>
      <c r="E17" s="38">
        <v>2559474</v>
      </c>
      <c r="F17" s="11">
        <f t="shared" si="0"/>
        <v>9.4969634016746198</v>
      </c>
      <c r="G17" s="1"/>
      <c r="H17" s="1"/>
      <c r="I17" s="1"/>
    </row>
    <row r="18" spans="1:9" x14ac:dyDescent="0.25">
      <c r="A18" s="12" t="s">
        <v>36</v>
      </c>
      <c r="B18" s="39">
        <v>12157</v>
      </c>
      <c r="C18" s="39">
        <v>7483</v>
      </c>
      <c r="D18" s="39">
        <v>118477</v>
      </c>
      <c r="E18" s="39">
        <v>103356</v>
      </c>
      <c r="F18" s="14">
        <f t="shared" si="0"/>
        <v>-12.762814723532841</v>
      </c>
      <c r="G18" s="1"/>
      <c r="H18" s="1"/>
      <c r="I18" s="1"/>
    </row>
    <row r="19" spans="1:9" x14ac:dyDescent="0.25">
      <c r="A19" s="9" t="s">
        <v>37</v>
      </c>
      <c r="B19" s="38">
        <v>825</v>
      </c>
      <c r="C19" s="38">
        <v>99</v>
      </c>
      <c r="D19" s="38">
        <v>9082</v>
      </c>
      <c r="E19" s="38">
        <v>1523</v>
      </c>
      <c r="F19" s="11">
        <f t="shared" si="0"/>
        <v>-83.230565954635551</v>
      </c>
      <c r="G19" s="1"/>
      <c r="H19" s="1"/>
      <c r="I19" s="1"/>
    </row>
    <row r="20" spans="1:9" x14ac:dyDescent="0.25">
      <c r="A20" s="12" t="s">
        <v>172</v>
      </c>
      <c r="B20" s="39">
        <v>77216</v>
      </c>
      <c r="C20" s="39">
        <v>75310</v>
      </c>
      <c r="D20" s="39">
        <v>590484</v>
      </c>
      <c r="E20" s="39">
        <v>697925</v>
      </c>
      <c r="F20" s="14">
        <f t="shared" si="0"/>
        <v>18.195412576801402</v>
      </c>
      <c r="G20" s="1"/>
      <c r="H20" s="1"/>
      <c r="I20" s="1"/>
    </row>
    <row r="21" spans="1:9" x14ac:dyDescent="0.25">
      <c r="A21" s="9" t="s">
        <v>38</v>
      </c>
      <c r="B21" s="38">
        <v>6515</v>
      </c>
      <c r="C21" s="38">
        <v>41968</v>
      </c>
      <c r="D21" s="38">
        <v>78424</v>
      </c>
      <c r="E21" s="38">
        <v>345064</v>
      </c>
      <c r="F21" s="11">
        <f t="shared" si="0"/>
        <v>339.99795980822199</v>
      </c>
      <c r="G21" s="1"/>
      <c r="H21" s="1"/>
      <c r="I21" s="1"/>
    </row>
    <row r="22" spans="1:9" x14ac:dyDescent="0.25">
      <c r="A22" s="12" t="s">
        <v>59</v>
      </c>
      <c r="B22" s="39">
        <v>748969</v>
      </c>
      <c r="C22" s="39">
        <v>1426613</v>
      </c>
      <c r="D22" s="39">
        <v>6753012</v>
      </c>
      <c r="E22" s="39">
        <v>9434374</v>
      </c>
      <c r="F22" s="14">
        <f t="shared" si="0"/>
        <v>39.70616370887538</v>
      </c>
      <c r="G22" s="1"/>
      <c r="H22" s="1"/>
      <c r="I22" s="1"/>
    </row>
    <row r="23" spans="1:9" x14ac:dyDescent="0.25">
      <c r="A23" s="9" t="s">
        <v>173</v>
      </c>
      <c r="B23" s="38">
        <v>29535</v>
      </c>
      <c r="C23" s="38">
        <v>34096</v>
      </c>
      <c r="D23" s="38">
        <v>393312</v>
      </c>
      <c r="E23" s="38">
        <v>399046</v>
      </c>
      <c r="F23" s="11">
        <f t="shared" si="0"/>
        <v>1.4578756813928919</v>
      </c>
      <c r="G23" s="1"/>
      <c r="H23" s="1"/>
      <c r="I23" s="1"/>
    </row>
    <row r="24" spans="1:9" x14ac:dyDescent="0.25">
      <c r="A24" s="12" t="s">
        <v>175</v>
      </c>
      <c r="B24" s="39">
        <v>63871</v>
      </c>
      <c r="C24" s="39">
        <v>78631</v>
      </c>
      <c r="D24" s="39">
        <v>359228</v>
      </c>
      <c r="E24" s="39">
        <v>678870</v>
      </c>
      <c r="F24" s="14">
        <f t="shared" si="0"/>
        <v>88.980257663656516</v>
      </c>
      <c r="G24" s="1"/>
      <c r="H24" s="1"/>
      <c r="I24" s="1"/>
    </row>
    <row r="25" spans="1:9" x14ac:dyDescent="0.25">
      <c r="A25" s="9" t="s">
        <v>39</v>
      </c>
      <c r="B25" s="38">
        <v>25632</v>
      </c>
      <c r="C25" s="38">
        <v>26912</v>
      </c>
      <c r="D25" s="38">
        <v>224200</v>
      </c>
      <c r="E25" s="38">
        <v>218851</v>
      </c>
      <c r="F25" s="11">
        <f t="shared" si="0"/>
        <v>-2.3858162355040093</v>
      </c>
      <c r="G25" s="1"/>
      <c r="H25" s="1"/>
      <c r="I25" s="1"/>
    </row>
    <row r="26" spans="1:9" x14ac:dyDescent="0.25">
      <c r="A26" s="12" t="s">
        <v>40</v>
      </c>
      <c r="B26" s="39">
        <v>2413</v>
      </c>
      <c r="C26" s="39">
        <v>896</v>
      </c>
      <c r="D26" s="39">
        <v>16723</v>
      </c>
      <c r="E26" s="39">
        <v>13419</v>
      </c>
      <c r="F26" s="14">
        <f t="shared" si="0"/>
        <v>-19.757220594390958</v>
      </c>
      <c r="G26" s="1"/>
      <c r="H26" s="1"/>
      <c r="I26" s="1"/>
    </row>
    <row r="27" spans="1:9" x14ac:dyDescent="0.25">
      <c r="A27" s="9" t="s">
        <v>41</v>
      </c>
      <c r="B27" s="38">
        <v>0</v>
      </c>
      <c r="C27" s="38">
        <v>0</v>
      </c>
      <c r="D27" s="38">
        <v>77849</v>
      </c>
      <c r="E27" s="38">
        <v>26</v>
      </c>
      <c r="F27" s="11">
        <f t="shared" si="0"/>
        <v>-99.966602011586531</v>
      </c>
      <c r="G27" s="1"/>
      <c r="H27" s="1"/>
      <c r="I27" s="1"/>
    </row>
    <row r="28" spans="1:9" x14ac:dyDescent="0.25">
      <c r="A28" s="12" t="s">
        <v>42</v>
      </c>
      <c r="B28" s="39">
        <v>238940</v>
      </c>
      <c r="C28" s="39">
        <v>551634</v>
      </c>
      <c r="D28" s="39">
        <v>2092265</v>
      </c>
      <c r="E28" s="39">
        <v>2606130</v>
      </c>
      <c r="F28" s="14">
        <f t="shared" si="0"/>
        <v>24.560225401658016</v>
      </c>
      <c r="G28" s="1"/>
      <c r="H28" s="1"/>
      <c r="I28" s="1"/>
    </row>
    <row r="29" spans="1:9" x14ac:dyDescent="0.25">
      <c r="A29" s="9" t="s">
        <v>43</v>
      </c>
      <c r="B29" s="38">
        <v>1469</v>
      </c>
      <c r="C29" s="38">
        <v>11463</v>
      </c>
      <c r="D29" s="38">
        <v>12503</v>
      </c>
      <c r="E29" s="38">
        <v>51718</v>
      </c>
      <c r="F29" s="11">
        <f t="shared" si="0"/>
        <v>313.64472526593619</v>
      </c>
      <c r="G29" s="1"/>
      <c r="H29" s="1"/>
      <c r="I29" s="1"/>
    </row>
    <row r="30" spans="1:9" x14ac:dyDescent="0.25">
      <c r="A30" s="12" t="s">
        <v>44</v>
      </c>
      <c r="B30" s="39">
        <v>93824</v>
      </c>
      <c r="C30" s="39">
        <v>71401</v>
      </c>
      <c r="D30" s="39">
        <v>866940</v>
      </c>
      <c r="E30" s="39">
        <v>655374</v>
      </c>
      <c r="F30" s="14">
        <f t="shared" si="0"/>
        <v>-24.40376496643367</v>
      </c>
      <c r="G30" s="1"/>
      <c r="H30" s="1"/>
      <c r="I30" s="1"/>
    </row>
    <row r="31" spans="1:9" x14ac:dyDescent="0.25">
      <c r="A31" s="9" t="s">
        <v>45</v>
      </c>
      <c r="B31" s="38">
        <v>62247</v>
      </c>
      <c r="C31" s="38">
        <v>44497</v>
      </c>
      <c r="D31" s="38">
        <v>633628</v>
      </c>
      <c r="E31" s="38">
        <v>451148</v>
      </c>
      <c r="F31" s="11">
        <f t="shared" si="0"/>
        <v>-28.79923235715593</v>
      </c>
      <c r="G31" s="1"/>
      <c r="H31" s="1"/>
      <c r="I31" s="1"/>
    </row>
    <row r="32" spans="1:9" x14ac:dyDescent="0.25">
      <c r="A32" s="12" t="s">
        <v>46</v>
      </c>
      <c r="B32" s="39">
        <v>4403355</v>
      </c>
      <c r="C32" s="39">
        <v>4722735</v>
      </c>
      <c r="D32" s="39">
        <v>40385699</v>
      </c>
      <c r="E32" s="39">
        <v>42509334</v>
      </c>
      <c r="F32" s="14">
        <f t="shared" si="0"/>
        <v>5.2583836669510191</v>
      </c>
      <c r="G32" s="1"/>
      <c r="H32" s="1"/>
      <c r="I32" s="1"/>
    </row>
    <row r="33" spans="1:9" x14ac:dyDescent="0.25">
      <c r="A33" s="9" t="s">
        <v>47</v>
      </c>
      <c r="B33" s="38">
        <v>205897</v>
      </c>
      <c r="C33" s="38">
        <v>229829</v>
      </c>
      <c r="D33" s="38">
        <v>1999440</v>
      </c>
      <c r="E33" s="38">
        <v>1931277</v>
      </c>
      <c r="F33" s="11">
        <f t="shared" si="0"/>
        <v>-3.4091045492737919</v>
      </c>
      <c r="G33" s="1"/>
      <c r="H33" s="1"/>
      <c r="I33" s="1"/>
    </row>
    <row r="34" spans="1:9" x14ac:dyDescent="0.25">
      <c r="A34" s="12" t="s">
        <v>174</v>
      </c>
      <c r="B34" s="39">
        <v>21386</v>
      </c>
      <c r="C34" s="39">
        <v>20919</v>
      </c>
      <c r="D34" s="39">
        <v>212615</v>
      </c>
      <c r="E34" s="39">
        <v>219735</v>
      </c>
      <c r="F34" s="14">
        <f t="shared" si="0"/>
        <v>3.3487759565411608</v>
      </c>
      <c r="G34" s="1"/>
      <c r="H34" s="1"/>
      <c r="I34" s="1"/>
    </row>
    <row r="35" spans="1:9" x14ac:dyDescent="0.25">
      <c r="A35" s="15" t="s">
        <v>48</v>
      </c>
      <c r="B35" s="16">
        <f>SUM(B7:B34)</f>
        <v>13916843</v>
      </c>
      <c r="C35" s="16">
        <f t="shared" ref="C35:E35" si="1">SUM(C7:C34)</f>
        <v>16194659</v>
      </c>
      <c r="D35" s="16">
        <f t="shared" si="1"/>
        <v>125539340</v>
      </c>
      <c r="E35" s="16">
        <f t="shared" si="1"/>
        <v>134937933</v>
      </c>
      <c r="F35" s="17">
        <f t="shared" si="0"/>
        <v>7.4865719383262643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</v>
      </c>
      <c r="C39" s="51">
        <f t="shared" si="3"/>
        <v>550</v>
      </c>
      <c r="D39" s="51">
        <f>_xlfn.RANK.EQ(B39,$B$39:$B$66)+COUNTIF($B$39:$B$66,B39)-1</f>
        <v>27</v>
      </c>
      <c r="E39" s="50" t="str">
        <f t="shared" ref="E39:E66" si="5">INDEX($A$39:$B$66,MATCH(ROW()-38,$D$39:$D$66,0),1)</f>
        <v>VALENCIA</v>
      </c>
      <c r="F39" s="50">
        <f>LOOKUP(E39,$A$39:$A$66,$B$39:$B$66)</f>
        <v>42509334</v>
      </c>
      <c r="G39" s="50">
        <f>LOOKUP(E39,$A$39:$A$66,$C$39:$C$66)</f>
        <v>40385699</v>
      </c>
    </row>
    <row r="40" spans="1:9" x14ac:dyDescent="0.25">
      <c r="A40" s="50" t="str">
        <f t="shared" si="4"/>
        <v>ALICANTE</v>
      </c>
      <c r="B40" s="51">
        <f t="shared" si="2"/>
        <v>942778</v>
      </c>
      <c r="C40" s="51">
        <f t="shared" si="3"/>
        <v>892217</v>
      </c>
      <c r="D40" s="51">
        <f t="shared" ref="D40:D66" si="6">_xlfn.RANK.EQ(B40,$B$39:$B$66)+COUNTIF($B$39:$B$66,B40)-1</f>
        <v>9</v>
      </c>
      <c r="E40" s="50" t="str">
        <f t="shared" si="5"/>
        <v>BAHÍA DE ALGECIRAS</v>
      </c>
      <c r="F40" s="50">
        <f t="shared" ref="F40:F55" si="7">LOOKUP(E40,$A$39:$A$66,$B$39:$B$66)</f>
        <v>42183194</v>
      </c>
      <c r="G40" s="50">
        <f t="shared" ref="G40:G66" si="8">LOOKUP(E40,$A$39:$A$66,$C$39:$C$66)</f>
        <v>45026651</v>
      </c>
    </row>
    <row r="41" spans="1:9" x14ac:dyDescent="0.25">
      <c r="A41" s="50" t="str">
        <f t="shared" si="4"/>
        <v>ALMERÍA</v>
      </c>
      <c r="B41" s="51">
        <f t="shared" si="2"/>
        <v>27149</v>
      </c>
      <c r="C41" s="51">
        <f t="shared" si="3"/>
        <v>32260</v>
      </c>
      <c r="D41" s="51">
        <f t="shared" si="6"/>
        <v>23</v>
      </c>
      <c r="E41" s="50" t="str">
        <f t="shared" si="5"/>
        <v>BARCELONA</v>
      </c>
      <c r="F41" s="50">
        <f t="shared" si="7"/>
        <v>22232269</v>
      </c>
      <c r="G41" s="50">
        <f t="shared" si="8"/>
        <v>15789136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2</v>
      </c>
      <c r="D42" s="51">
        <f t="shared" si="6"/>
        <v>28</v>
      </c>
      <c r="E42" s="50" t="str">
        <f t="shared" si="5"/>
        <v>LAS PALMAS</v>
      </c>
      <c r="F42" s="50">
        <f t="shared" si="7"/>
        <v>9434374</v>
      </c>
      <c r="G42" s="50">
        <f t="shared" si="8"/>
        <v>6753012</v>
      </c>
    </row>
    <row r="43" spans="1:9" x14ac:dyDescent="0.25">
      <c r="A43" s="50" t="str">
        <f t="shared" si="4"/>
        <v>BAHÍA DE ALGECIRAS</v>
      </c>
      <c r="B43" s="51">
        <f t="shared" si="2"/>
        <v>42183194</v>
      </c>
      <c r="C43" s="51">
        <f t="shared" si="3"/>
        <v>45026651</v>
      </c>
      <c r="D43" s="51">
        <f t="shared" si="6"/>
        <v>2</v>
      </c>
      <c r="E43" s="50" t="str">
        <f t="shared" si="5"/>
        <v>BILBAO</v>
      </c>
      <c r="F43" s="50">
        <f t="shared" si="7"/>
        <v>4619996</v>
      </c>
      <c r="G43" s="50">
        <f t="shared" si="8"/>
        <v>4590813</v>
      </c>
    </row>
    <row r="44" spans="1:9" x14ac:dyDescent="0.25">
      <c r="A44" s="50" t="str">
        <f t="shared" si="4"/>
        <v>BAHÍA DE CÁDIZ</v>
      </c>
      <c r="B44" s="51">
        <f t="shared" si="2"/>
        <v>484304</v>
      </c>
      <c r="C44" s="51">
        <f t="shared" si="3"/>
        <v>437898</v>
      </c>
      <c r="D44" s="51">
        <f t="shared" si="6"/>
        <v>15</v>
      </c>
      <c r="E44" s="50" t="str">
        <f t="shared" si="5"/>
        <v>SANTA CRUZ DE TENERIFE</v>
      </c>
      <c r="F44" s="50">
        <f t="shared" si="7"/>
        <v>2606130</v>
      </c>
      <c r="G44" s="50">
        <f t="shared" si="8"/>
        <v>2092265</v>
      </c>
    </row>
    <row r="45" spans="1:9" x14ac:dyDescent="0.25">
      <c r="A45" s="50" t="str">
        <f t="shared" si="4"/>
        <v>BALEARES</v>
      </c>
      <c r="B45" s="51">
        <f t="shared" si="2"/>
        <v>642287</v>
      </c>
      <c r="C45" s="51">
        <f t="shared" si="3"/>
        <v>659717</v>
      </c>
      <c r="D45" s="51">
        <f t="shared" si="6"/>
        <v>14</v>
      </c>
      <c r="E45" s="50" t="str">
        <f t="shared" si="5"/>
        <v>CASTELLÓN</v>
      </c>
      <c r="F45" s="50">
        <f t="shared" si="7"/>
        <v>2559474</v>
      </c>
      <c r="G45" s="50">
        <f t="shared" si="8"/>
        <v>2337484</v>
      </c>
    </row>
    <row r="46" spans="1:9" x14ac:dyDescent="0.25">
      <c r="A46" s="50" t="str">
        <f t="shared" si="4"/>
        <v>BARCELONA</v>
      </c>
      <c r="B46" s="51">
        <f t="shared" si="2"/>
        <v>22232269</v>
      </c>
      <c r="C46" s="51">
        <f t="shared" si="3"/>
        <v>15789136</v>
      </c>
      <c r="D46" s="51">
        <f t="shared" si="6"/>
        <v>3</v>
      </c>
      <c r="E46" s="50" t="str">
        <f t="shared" si="5"/>
        <v>VIGO</v>
      </c>
      <c r="F46" s="50">
        <f t="shared" si="7"/>
        <v>1931277</v>
      </c>
      <c r="G46" s="50">
        <f t="shared" si="8"/>
        <v>1999440</v>
      </c>
    </row>
    <row r="47" spans="1:9" x14ac:dyDescent="0.25">
      <c r="A47" s="50" t="str">
        <f t="shared" si="4"/>
        <v>BILBAO</v>
      </c>
      <c r="B47" s="51">
        <f t="shared" si="2"/>
        <v>4619996</v>
      </c>
      <c r="C47" s="51">
        <f t="shared" si="3"/>
        <v>4590813</v>
      </c>
      <c r="D47" s="51">
        <f t="shared" si="6"/>
        <v>5</v>
      </c>
      <c r="E47" s="50" t="str">
        <f t="shared" si="5"/>
        <v>ALICANTE</v>
      </c>
      <c r="F47" s="50">
        <f t="shared" si="7"/>
        <v>942778</v>
      </c>
      <c r="G47" s="50">
        <f t="shared" si="8"/>
        <v>892217</v>
      </c>
    </row>
    <row r="48" spans="1:9" x14ac:dyDescent="0.25">
      <c r="A48" s="50" t="str">
        <f t="shared" si="4"/>
        <v>CARTAGENA</v>
      </c>
      <c r="B48" s="51">
        <f t="shared" si="2"/>
        <v>929306</v>
      </c>
      <c r="C48" s="51">
        <f t="shared" si="3"/>
        <v>948731</v>
      </c>
      <c r="D48" s="51">
        <f t="shared" si="6"/>
        <v>10</v>
      </c>
      <c r="E48" s="50" t="str">
        <f t="shared" si="5"/>
        <v>CARTAGENA</v>
      </c>
      <c r="F48" s="50">
        <f t="shared" si="7"/>
        <v>929306</v>
      </c>
      <c r="G48" s="50">
        <f t="shared" si="8"/>
        <v>948731</v>
      </c>
    </row>
    <row r="49" spans="1:7" x14ac:dyDescent="0.25">
      <c r="A49" s="50" t="str">
        <f t="shared" si="4"/>
        <v>CASTELLÓN</v>
      </c>
      <c r="B49" s="51">
        <f t="shared" si="2"/>
        <v>2559474</v>
      </c>
      <c r="C49" s="51">
        <f t="shared" si="3"/>
        <v>2337484</v>
      </c>
      <c r="D49" s="51">
        <f t="shared" si="6"/>
        <v>7</v>
      </c>
      <c r="E49" s="50" t="str">
        <f t="shared" si="5"/>
        <v>GIJÓN</v>
      </c>
      <c r="F49" s="50">
        <f t="shared" si="7"/>
        <v>697925</v>
      </c>
      <c r="G49" s="50">
        <f t="shared" si="8"/>
        <v>590484</v>
      </c>
    </row>
    <row r="50" spans="1:7" x14ac:dyDescent="0.25">
      <c r="A50" s="50" t="str">
        <f t="shared" si="4"/>
        <v>CEUTA</v>
      </c>
      <c r="B50" s="51">
        <f t="shared" si="2"/>
        <v>103356</v>
      </c>
      <c r="C50" s="51">
        <f t="shared" si="3"/>
        <v>118477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678870</v>
      </c>
      <c r="G50" s="50">
        <f t="shared" si="8"/>
        <v>359228</v>
      </c>
    </row>
    <row r="51" spans="1:7" x14ac:dyDescent="0.25">
      <c r="A51" s="50" t="str">
        <f t="shared" si="4"/>
        <v>FERROL-SAN CIBRAO</v>
      </c>
      <c r="B51" s="51">
        <f t="shared" si="2"/>
        <v>1523</v>
      </c>
      <c r="C51" s="51">
        <f t="shared" si="3"/>
        <v>9082</v>
      </c>
      <c r="D51" s="51">
        <f t="shared" si="6"/>
        <v>25</v>
      </c>
      <c r="E51" s="50" t="str">
        <f t="shared" si="5"/>
        <v>SEVILLA</v>
      </c>
      <c r="F51" s="50">
        <f t="shared" si="7"/>
        <v>655374</v>
      </c>
      <c r="G51" s="50">
        <f t="shared" si="8"/>
        <v>866940</v>
      </c>
    </row>
    <row r="52" spans="1:7" x14ac:dyDescent="0.25">
      <c r="A52" s="50" t="str">
        <f t="shared" si="4"/>
        <v>GIJÓN</v>
      </c>
      <c r="B52" s="51">
        <f t="shared" si="2"/>
        <v>697925</v>
      </c>
      <c r="C52" s="51">
        <f t="shared" si="3"/>
        <v>590484</v>
      </c>
      <c r="D52" s="51">
        <f t="shared" si="6"/>
        <v>11</v>
      </c>
      <c r="E52" s="50" t="str">
        <f t="shared" si="5"/>
        <v>BALEARES</v>
      </c>
      <c r="F52" s="50">
        <f t="shared" si="7"/>
        <v>642287</v>
      </c>
      <c r="G52" s="50">
        <f t="shared" si="8"/>
        <v>659717</v>
      </c>
    </row>
    <row r="53" spans="1:7" x14ac:dyDescent="0.25">
      <c r="A53" s="50" t="str">
        <f t="shared" si="4"/>
        <v>HUELVA</v>
      </c>
      <c r="B53" s="51">
        <f t="shared" si="2"/>
        <v>345064</v>
      </c>
      <c r="C53" s="51">
        <f t="shared" si="3"/>
        <v>78424</v>
      </c>
      <c r="D53" s="51">
        <f t="shared" si="6"/>
        <v>18</v>
      </c>
      <c r="E53" s="50" t="str">
        <f t="shared" si="5"/>
        <v>BAHÍA DE CÁDIZ</v>
      </c>
      <c r="F53" s="50">
        <f t="shared" si="7"/>
        <v>484304</v>
      </c>
      <c r="G53" s="50">
        <f t="shared" si="8"/>
        <v>437898</v>
      </c>
    </row>
    <row r="54" spans="1:7" x14ac:dyDescent="0.25">
      <c r="A54" s="50" t="str">
        <f t="shared" si="4"/>
        <v>LAS PALMAS</v>
      </c>
      <c r="B54" s="51">
        <f t="shared" si="2"/>
        <v>9434374</v>
      </c>
      <c r="C54" s="51">
        <f t="shared" si="3"/>
        <v>6753012</v>
      </c>
      <c r="D54" s="51">
        <f t="shared" si="6"/>
        <v>4</v>
      </c>
      <c r="E54" s="50" t="str">
        <f t="shared" si="5"/>
        <v>TARRAGONA</v>
      </c>
      <c r="F54" s="50">
        <f t="shared" si="7"/>
        <v>451148</v>
      </c>
      <c r="G54" s="50">
        <f t="shared" si="8"/>
        <v>633628</v>
      </c>
    </row>
    <row r="55" spans="1:7" x14ac:dyDescent="0.25">
      <c r="A55" s="50" t="str">
        <f t="shared" si="4"/>
        <v>MÁLAGA</v>
      </c>
      <c r="B55" s="51">
        <f t="shared" si="2"/>
        <v>399046</v>
      </c>
      <c r="C55" s="51">
        <f t="shared" si="3"/>
        <v>393312</v>
      </c>
      <c r="D55" s="51">
        <f t="shared" si="6"/>
        <v>17</v>
      </c>
      <c r="E55" s="50" t="str">
        <f t="shared" si="5"/>
        <v>MÁLAGA</v>
      </c>
      <c r="F55" s="50">
        <f t="shared" si="7"/>
        <v>399046</v>
      </c>
      <c r="G55" s="50">
        <f t="shared" si="8"/>
        <v>393312</v>
      </c>
    </row>
    <row r="56" spans="1:7" x14ac:dyDescent="0.25">
      <c r="A56" s="50" t="str">
        <f t="shared" si="4"/>
        <v>MARÍN Y RÍA DE PONTEVEDRA</v>
      </c>
      <c r="B56" s="51">
        <f t="shared" si="2"/>
        <v>678870</v>
      </c>
      <c r="C56" s="51">
        <f t="shared" si="3"/>
        <v>359228</v>
      </c>
      <c r="D56" s="51">
        <f t="shared" si="6"/>
        <v>12</v>
      </c>
      <c r="E56" s="50" t="str">
        <f t="shared" si="5"/>
        <v>HUELVA</v>
      </c>
      <c r="F56" s="50">
        <f t="shared" ref="F56:F66" si="9">LOOKUP(E56,$A$39:$A$66,$B$39:$B$66)</f>
        <v>345064</v>
      </c>
      <c r="G56" s="50">
        <f t="shared" si="8"/>
        <v>78424</v>
      </c>
    </row>
    <row r="57" spans="1:7" x14ac:dyDescent="0.25">
      <c r="A57" s="50" t="str">
        <f t="shared" si="4"/>
        <v>MELILLA</v>
      </c>
      <c r="B57" s="51">
        <f t="shared" si="2"/>
        <v>218851</v>
      </c>
      <c r="C57" s="51">
        <f t="shared" si="3"/>
        <v>224200</v>
      </c>
      <c r="D57" s="51">
        <f t="shared" si="6"/>
        <v>20</v>
      </c>
      <c r="E57" s="50" t="str">
        <f t="shared" si="5"/>
        <v>VILAGARCÍA</v>
      </c>
      <c r="F57" s="50">
        <f t="shared" si="9"/>
        <v>219735</v>
      </c>
      <c r="G57" s="50">
        <f t="shared" si="8"/>
        <v>212615</v>
      </c>
    </row>
    <row r="58" spans="1:7" x14ac:dyDescent="0.25">
      <c r="A58" s="50" t="str">
        <f t="shared" si="4"/>
        <v>MOTRIL</v>
      </c>
      <c r="B58" s="51">
        <f t="shared" si="2"/>
        <v>13419</v>
      </c>
      <c r="C58" s="51">
        <f t="shared" si="3"/>
        <v>16723</v>
      </c>
      <c r="D58" s="51">
        <f t="shared" si="6"/>
        <v>24</v>
      </c>
      <c r="E58" s="50" t="str">
        <f t="shared" si="5"/>
        <v>MELILLA</v>
      </c>
      <c r="F58" s="50">
        <f t="shared" si="9"/>
        <v>218851</v>
      </c>
      <c r="G58" s="50">
        <f t="shared" si="8"/>
        <v>224200</v>
      </c>
    </row>
    <row r="59" spans="1:7" x14ac:dyDescent="0.25">
      <c r="A59" s="50" t="str">
        <f t="shared" si="4"/>
        <v>PASAIA</v>
      </c>
      <c r="B59" s="51">
        <f t="shared" si="2"/>
        <v>26</v>
      </c>
      <c r="C59" s="51">
        <f t="shared" si="3"/>
        <v>77849</v>
      </c>
      <c r="D59" s="51">
        <f t="shared" si="6"/>
        <v>26</v>
      </c>
      <c r="E59" s="50" t="str">
        <f t="shared" si="5"/>
        <v>CEUTA</v>
      </c>
      <c r="F59" s="50">
        <f t="shared" si="9"/>
        <v>103356</v>
      </c>
      <c r="G59" s="50">
        <f t="shared" si="8"/>
        <v>118477</v>
      </c>
    </row>
    <row r="60" spans="1:7" x14ac:dyDescent="0.25">
      <c r="A60" s="50" t="str">
        <f t="shared" si="4"/>
        <v>SANTA CRUZ DE TENERIFE</v>
      </c>
      <c r="B60" s="51">
        <f t="shared" si="2"/>
        <v>2606130</v>
      </c>
      <c r="C60" s="51">
        <f t="shared" si="3"/>
        <v>2092265</v>
      </c>
      <c r="D60" s="51">
        <f t="shared" si="6"/>
        <v>6</v>
      </c>
      <c r="E60" s="50" t="str">
        <f t="shared" si="5"/>
        <v>SANTANDER</v>
      </c>
      <c r="F60" s="50">
        <f t="shared" si="9"/>
        <v>51718</v>
      </c>
      <c r="G60" s="50">
        <f t="shared" si="8"/>
        <v>12503</v>
      </c>
    </row>
    <row r="61" spans="1:7" x14ac:dyDescent="0.25">
      <c r="A61" s="50" t="str">
        <f t="shared" si="4"/>
        <v>SANTANDER</v>
      </c>
      <c r="B61" s="51">
        <f t="shared" si="2"/>
        <v>51718</v>
      </c>
      <c r="C61" s="51">
        <f t="shared" si="3"/>
        <v>12503</v>
      </c>
      <c r="D61" s="51">
        <f t="shared" si="6"/>
        <v>22</v>
      </c>
      <c r="E61" s="50" t="str">
        <f t="shared" si="5"/>
        <v>ALMERÍA</v>
      </c>
      <c r="F61" s="50">
        <f t="shared" si="9"/>
        <v>27149</v>
      </c>
      <c r="G61" s="50">
        <f t="shared" si="8"/>
        <v>32260</v>
      </c>
    </row>
    <row r="62" spans="1:7" x14ac:dyDescent="0.25">
      <c r="A62" s="50" t="str">
        <f t="shared" si="4"/>
        <v>SEVILLA</v>
      </c>
      <c r="B62" s="51">
        <f t="shared" si="2"/>
        <v>655374</v>
      </c>
      <c r="C62" s="51">
        <f t="shared" si="3"/>
        <v>866940</v>
      </c>
      <c r="D62" s="51">
        <f t="shared" si="6"/>
        <v>13</v>
      </c>
      <c r="E62" s="50" t="str">
        <f t="shared" si="5"/>
        <v>MOTRIL</v>
      </c>
      <c r="F62" s="50">
        <f t="shared" si="9"/>
        <v>13419</v>
      </c>
      <c r="G62" s="50">
        <f t="shared" si="8"/>
        <v>16723</v>
      </c>
    </row>
    <row r="63" spans="1:7" x14ac:dyDescent="0.25">
      <c r="A63" s="50" t="str">
        <f t="shared" si="4"/>
        <v>TARRAGONA</v>
      </c>
      <c r="B63" s="51">
        <f t="shared" si="2"/>
        <v>451148</v>
      </c>
      <c r="C63" s="51">
        <f t="shared" si="3"/>
        <v>633628</v>
      </c>
      <c r="D63" s="51">
        <f t="shared" si="6"/>
        <v>16</v>
      </c>
      <c r="E63" s="50" t="str">
        <f t="shared" si="5"/>
        <v>FERROL-SAN CIBRAO</v>
      </c>
      <c r="F63" s="50">
        <f t="shared" si="9"/>
        <v>1523</v>
      </c>
      <c r="G63" s="50">
        <f t="shared" si="8"/>
        <v>9082</v>
      </c>
    </row>
    <row r="64" spans="1:7" x14ac:dyDescent="0.25">
      <c r="A64" s="50" t="str">
        <f t="shared" si="4"/>
        <v>VALENCIA</v>
      </c>
      <c r="B64" s="51">
        <f t="shared" si="2"/>
        <v>42509334</v>
      </c>
      <c r="C64" s="51">
        <f t="shared" si="3"/>
        <v>40385699</v>
      </c>
      <c r="D64" s="51">
        <f t="shared" si="6"/>
        <v>1</v>
      </c>
      <c r="E64" s="50" t="str">
        <f t="shared" si="5"/>
        <v>PASAIA</v>
      </c>
      <c r="F64" s="50">
        <f t="shared" si="9"/>
        <v>26</v>
      </c>
      <c r="G64" s="50">
        <f t="shared" si="8"/>
        <v>77849</v>
      </c>
    </row>
    <row r="65" spans="1:7" x14ac:dyDescent="0.25">
      <c r="A65" s="50" t="str">
        <f t="shared" si="4"/>
        <v>VIGO</v>
      </c>
      <c r="B65" s="51">
        <f t="shared" si="2"/>
        <v>1931277</v>
      </c>
      <c r="C65" s="51">
        <f t="shared" si="3"/>
        <v>1999440</v>
      </c>
      <c r="D65" s="51">
        <f t="shared" si="6"/>
        <v>8</v>
      </c>
      <c r="E65" s="50" t="str">
        <f t="shared" si="5"/>
        <v>A CORUÑA</v>
      </c>
      <c r="F65" s="50">
        <f t="shared" si="9"/>
        <v>6</v>
      </c>
      <c r="G65" s="50">
        <f t="shared" si="8"/>
        <v>550</v>
      </c>
    </row>
    <row r="66" spans="1:7" x14ac:dyDescent="0.25">
      <c r="A66" s="50" t="str">
        <f t="shared" si="4"/>
        <v>VILAGARCÍA</v>
      </c>
      <c r="B66" s="51">
        <f t="shared" si="2"/>
        <v>219735</v>
      </c>
      <c r="C66" s="51">
        <f t="shared" si="3"/>
        <v>212615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H37" sqref="H3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3364</v>
      </c>
      <c r="C7" s="30">
        <v>5000</v>
      </c>
      <c r="D7" s="30">
        <v>33801</v>
      </c>
      <c r="E7" s="30">
        <v>43485</v>
      </c>
      <c r="F7" s="11">
        <f>((E7*100)/D7)-100</f>
        <v>28.650039939646746</v>
      </c>
      <c r="G7" s="1"/>
      <c r="H7" s="1"/>
      <c r="I7" s="1"/>
    </row>
    <row r="8" spans="1:12" x14ac:dyDescent="0.25">
      <c r="A8" s="12" t="s">
        <v>31</v>
      </c>
      <c r="B8" s="31">
        <v>33</v>
      </c>
      <c r="C8" s="31">
        <v>115</v>
      </c>
      <c r="D8" s="31">
        <v>199</v>
      </c>
      <c r="E8" s="31">
        <v>854</v>
      </c>
      <c r="F8" s="14">
        <f t="shared" ref="F8:F35" si="0">((E8*100)/D8)-100</f>
        <v>329.1457286432161</v>
      </c>
      <c r="G8" s="1"/>
      <c r="H8" s="1"/>
      <c r="I8" s="1"/>
    </row>
    <row r="9" spans="1:12" x14ac:dyDescent="0.25">
      <c r="A9" s="9" t="s">
        <v>166</v>
      </c>
      <c r="B9" s="30">
        <v>174</v>
      </c>
      <c r="C9" s="30">
        <v>409</v>
      </c>
      <c r="D9" s="30">
        <v>1321</v>
      </c>
      <c r="E9" s="30">
        <v>2554</v>
      </c>
      <c r="F9" s="11">
        <f t="shared" si="0"/>
        <v>93.338380015140046</v>
      </c>
      <c r="G9" s="1"/>
      <c r="H9" s="1"/>
      <c r="I9" s="1"/>
    </row>
    <row r="10" spans="1:12" x14ac:dyDescent="0.25">
      <c r="A10" s="12" t="s">
        <v>168</v>
      </c>
      <c r="B10" s="31">
        <v>871</v>
      </c>
      <c r="C10" s="31">
        <v>903</v>
      </c>
      <c r="D10" s="31">
        <v>10336</v>
      </c>
      <c r="E10" s="31">
        <v>11226</v>
      </c>
      <c r="F10" s="14">
        <f t="shared" si="0"/>
        <v>8.6106811145510846</v>
      </c>
      <c r="G10" s="1"/>
      <c r="H10" s="1"/>
      <c r="I10" s="1"/>
    </row>
    <row r="11" spans="1:12" x14ac:dyDescent="0.25">
      <c r="A11" s="9" t="s">
        <v>169</v>
      </c>
      <c r="B11" s="30">
        <v>93</v>
      </c>
      <c r="C11" s="30">
        <v>99</v>
      </c>
      <c r="D11" s="30">
        <v>625</v>
      </c>
      <c r="E11" s="30">
        <v>759</v>
      </c>
      <c r="F11" s="11">
        <f t="shared" si="0"/>
        <v>21.439999999999998</v>
      </c>
      <c r="G11" s="1"/>
      <c r="H11" s="1"/>
      <c r="I11" s="1"/>
    </row>
    <row r="12" spans="1:12" x14ac:dyDescent="0.25">
      <c r="A12" s="12" t="s">
        <v>170</v>
      </c>
      <c r="B12" s="31">
        <v>1115</v>
      </c>
      <c r="C12" s="31">
        <v>975</v>
      </c>
      <c r="D12" s="31">
        <v>14344</v>
      </c>
      <c r="E12" s="31">
        <v>13110</v>
      </c>
      <c r="F12" s="14">
        <f t="shared" si="0"/>
        <v>-8.602900167317344</v>
      </c>
      <c r="G12" s="1"/>
      <c r="H12" s="1"/>
      <c r="I12" s="1"/>
    </row>
    <row r="13" spans="1:12" x14ac:dyDescent="0.25">
      <c r="A13" s="9" t="s">
        <v>32</v>
      </c>
      <c r="B13" s="30">
        <v>295</v>
      </c>
      <c r="C13" s="30">
        <v>268</v>
      </c>
      <c r="D13" s="30">
        <v>2343</v>
      </c>
      <c r="E13" s="30">
        <v>2442</v>
      </c>
      <c r="F13" s="11">
        <f t="shared" si="0"/>
        <v>4.2253521126760631</v>
      </c>
      <c r="G13" s="1"/>
      <c r="H13" s="1"/>
      <c r="I13" s="1"/>
    </row>
    <row r="14" spans="1:12" x14ac:dyDescent="0.25">
      <c r="A14" s="12" t="s">
        <v>33</v>
      </c>
      <c r="B14" s="31">
        <v>267</v>
      </c>
      <c r="C14" s="31">
        <v>186</v>
      </c>
      <c r="D14" s="31">
        <v>2978</v>
      </c>
      <c r="E14" s="31">
        <v>2701</v>
      </c>
      <c r="F14" s="14">
        <f t="shared" si="0"/>
        <v>-9.3015446608462042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46</v>
      </c>
      <c r="C16" s="31">
        <v>36</v>
      </c>
      <c r="D16" s="31">
        <v>394</v>
      </c>
      <c r="E16" s="31">
        <v>367</v>
      </c>
      <c r="F16" s="14">
        <f t="shared" si="0"/>
        <v>-6.8527918781725958</v>
      </c>
      <c r="G16" s="1"/>
      <c r="H16" s="1"/>
      <c r="I16" s="1"/>
    </row>
    <row r="17" spans="1:9" x14ac:dyDescent="0.25">
      <c r="A17" s="9" t="s">
        <v>171</v>
      </c>
      <c r="B17" s="30">
        <v>508</v>
      </c>
      <c r="C17" s="30">
        <v>573</v>
      </c>
      <c r="D17" s="30">
        <v>3681</v>
      </c>
      <c r="E17" s="30">
        <v>3360</v>
      </c>
      <c r="F17" s="11">
        <f t="shared" si="0"/>
        <v>-8.7204563977180101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22</v>
      </c>
      <c r="C19" s="30">
        <v>17</v>
      </c>
      <c r="D19" s="30">
        <v>190</v>
      </c>
      <c r="E19" s="30">
        <v>162</v>
      </c>
      <c r="F19" s="11">
        <f t="shared" si="0"/>
        <v>-14.736842105263165</v>
      </c>
      <c r="G19" s="1"/>
      <c r="H19" s="1"/>
      <c r="I19" s="1"/>
    </row>
    <row r="20" spans="1:9" x14ac:dyDescent="0.25">
      <c r="A20" s="12" t="s">
        <v>172</v>
      </c>
      <c r="B20" s="31">
        <v>283</v>
      </c>
      <c r="C20" s="31">
        <v>206</v>
      </c>
      <c r="D20" s="31">
        <v>7433</v>
      </c>
      <c r="E20" s="31">
        <v>6690</v>
      </c>
      <c r="F20" s="14">
        <f t="shared" si="0"/>
        <v>-9.9959639445714998</v>
      </c>
      <c r="G20" s="1"/>
      <c r="H20" s="1"/>
      <c r="I20" s="1"/>
    </row>
    <row r="21" spans="1:9" x14ac:dyDescent="0.25">
      <c r="A21" s="9" t="s">
        <v>38</v>
      </c>
      <c r="B21" s="30">
        <v>164</v>
      </c>
      <c r="C21" s="30">
        <v>155</v>
      </c>
      <c r="D21" s="30">
        <v>1535</v>
      </c>
      <c r="E21" s="30">
        <v>1506</v>
      </c>
      <c r="F21" s="11">
        <f t="shared" si="0"/>
        <v>-1.8892508143322431</v>
      </c>
      <c r="G21" s="1"/>
      <c r="H21" s="1"/>
      <c r="I21" s="1"/>
    </row>
    <row r="22" spans="1:9" x14ac:dyDescent="0.25">
      <c r="A22" s="12" t="s">
        <v>59</v>
      </c>
      <c r="B22" s="31">
        <v>213</v>
      </c>
      <c r="C22" s="31">
        <v>2</v>
      </c>
      <c r="D22" s="31">
        <v>1546</v>
      </c>
      <c r="E22" s="31">
        <v>816</v>
      </c>
      <c r="F22" s="14">
        <f t="shared" si="0"/>
        <v>-47.21862871927555</v>
      </c>
      <c r="G22" s="1"/>
      <c r="H22" s="1"/>
      <c r="I22" s="1"/>
    </row>
    <row r="23" spans="1:9" x14ac:dyDescent="0.25">
      <c r="A23" s="9" t="s">
        <v>173</v>
      </c>
      <c r="B23" s="30">
        <v>62</v>
      </c>
      <c r="C23" s="30">
        <v>23</v>
      </c>
      <c r="D23" s="30">
        <v>504</v>
      </c>
      <c r="E23" s="30">
        <v>331</v>
      </c>
      <c r="F23" s="11">
        <f t="shared" si="0"/>
        <v>-34.325396825396822</v>
      </c>
      <c r="G23" s="1"/>
      <c r="H23" s="1"/>
      <c r="I23" s="1"/>
    </row>
    <row r="24" spans="1:9" x14ac:dyDescent="0.25">
      <c r="A24" s="12" t="s">
        <v>175</v>
      </c>
      <c r="B24" s="31">
        <v>169</v>
      </c>
      <c r="C24" s="31">
        <v>166</v>
      </c>
      <c r="D24" s="31">
        <v>1517</v>
      </c>
      <c r="E24" s="31">
        <v>1447</v>
      </c>
      <c r="F24" s="14">
        <f t="shared" si="0"/>
        <v>-4.6143704680290085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112</v>
      </c>
      <c r="C26" s="31">
        <v>334</v>
      </c>
      <c r="D26" s="31">
        <v>748</v>
      </c>
      <c r="E26" s="31">
        <v>1540</v>
      </c>
      <c r="F26" s="14">
        <f t="shared" si="0"/>
        <v>105.88235294117646</v>
      </c>
      <c r="G26" s="1"/>
      <c r="H26" s="1"/>
      <c r="I26" s="1"/>
    </row>
    <row r="27" spans="1:9" x14ac:dyDescent="0.25">
      <c r="A27" s="9" t="s">
        <v>41</v>
      </c>
      <c r="B27" s="30">
        <v>1723</v>
      </c>
      <c r="C27" s="30">
        <v>1501</v>
      </c>
      <c r="D27" s="30">
        <v>20290</v>
      </c>
      <c r="E27" s="30">
        <v>19969</v>
      </c>
      <c r="F27" s="11">
        <f t="shared" si="0"/>
        <v>-1.5820601281419471</v>
      </c>
      <c r="G27" s="1"/>
      <c r="H27" s="1"/>
      <c r="I27" s="1"/>
    </row>
    <row r="28" spans="1:9" x14ac:dyDescent="0.25">
      <c r="A28" s="12" t="s">
        <v>42</v>
      </c>
      <c r="B28" s="31">
        <v>488</v>
      </c>
      <c r="C28" s="31">
        <v>555</v>
      </c>
      <c r="D28" s="31">
        <v>6740</v>
      </c>
      <c r="E28" s="31">
        <v>5083</v>
      </c>
      <c r="F28" s="14">
        <f t="shared" si="0"/>
        <v>-24.58456973293768</v>
      </c>
      <c r="G28" s="1"/>
      <c r="H28" s="1"/>
      <c r="I28" s="1"/>
    </row>
    <row r="29" spans="1:9" x14ac:dyDescent="0.25">
      <c r="A29" s="9" t="s">
        <v>43</v>
      </c>
      <c r="B29" s="30">
        <v>191</v>
      </c>
      <c r="C29" s="30">
        <v>267</v>
      </c>
      <c r="D29" s="30">
        <v>2975</v>
      </c>
      <c r="E29" s="30">
        <v>2789</v>
      </c>
      <c r="F29" s="11">
        <f t="shared" si="0"/>
        <v>-6.2521008403361407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479</v>
      </c>
      <c r="C31" s="30">
        <v>194</v>
      </c>
      <c r="D31" s="30">
        <v>3518</v>
      </c>
      <c r="E31" s="30">
        <v>3038</v>
      </c>
      <c r="F31" s="11">
        <f t="shared" si="0"/>
        <v>-13.64411597498578</v>
      </c>
      <c r="G31" s="1"/>
      <c r="H31" s="1"/>
      <c r="I31" s="1"/>
    </row>
    <row r="32" spans="1:9" x14ac:dyDescent="0.25">
      <c r="A32" s="12" t="s">
        <v>46</v>
      </c>
      <c r="B32" s="31">
        <v>132</v>
      </c>
      <c r="C32" s="31">
        <v>121</v>
      </c>
      <c r="D32" s="31">
        <v>1548</v>
      </c>
      <c r="E32" s="31">
        <v>1317</v>
      </c>
      <c r="F32" s="14">
        <f t="shared" si="0"/>
        <v>-14.922480620155042</v>
      </c>
      <c r="G32" s="1"/>
      <c r="H32" s="1"/>
      <c r="I32" s="1"/>
    </row>
    <row r="33" spans="1:9" x14ac:dyDescent="0.25">
      <c r="A33" s="9" t="s">
        <v>47</v>
      </c>
      <c r="B33" s="30">
        <v>7871</v>
      </c>
      <c r="C33" s="30">
        <v>9334</v>
      </c>
      <c r="D33" s="30">
        <v>54731</v>
      </c>
      <c r="E33" s="30">
        <v>58834</v>
      </c>
      <c r="F33" s="11">
        <f t="shared" si="0"/>
        <v>7.4966655094918764</v>
      </c>
      <c r="G33" s="1"/>
      <c r="H33" s="1"/>
      <c r="I33" s="1"/>
    </row>
    <row r="34" spans="1:9" x14ac:dyDescent="0.25">
      <c r="A34" s="12" t="s">
        <v>174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18675</v>
      </c>
      <c r="C35" s="16">
        <f t="shared" ref="C35:E35" si="1">SUM(C7:C34)</f>
        <v>21439</v>
      </c>
      <c r="D35" s="16">
        <f t="shared" si="1"/>
        <v>173297</v>
      </c>
      <c r="E35" s="16">
        <f t="shared" si="1"/>
        <v>184380</v>
      </c>
      <c r="F35" s="17">
        <f t="shared" si="0"/>
        <v>6.3953790313738779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43485</v>
      </c>
      <c r="C39" s="51">
        <f t="shared" si="3"/>
        <v>33801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58834</v>
      </c>
      <c r="G39" s="50">
        <f>LOOKUP(E39,$A$39:$A$66,$C$39:$C$66)</f>
        <v>54731</v>
      </c>
    </row>
    <row r="40" spans="1:9" x14ac:dyDescent="0.25">
      <c r="A40" s="50" t="str">
        <f t="shared" si="4"/>
        <v>ALICANTE</v>
      </c>
      <c r="B40" s="51">
        <f t="shared" si="2"/>
        <v>854</v>
      </c>
      <c r="C40" s="51">
        <f t="shared" si="3"/>
        <v>199</v>
      </c>
      <c r="D40" s="51">
        <f t="shared" ref="D40:D66" si="6">_xlfn.RANK.EQ(B40,$B$39:$B$66)+COUNTIF($B$39:$B$66,B40)-1</f>
        <v>18</v>
      </c>
      <c r="E40" s="50" t="str">
        <f t="shared" si="5"/>
        <v>A CORUÑA</v>
      </c>
      <c r="F40" s="50">
        <f t="shared" ref="F40:F55" si="7">LOOKUP(E40,$A$39:$A$66,$B$39:$B$66)</f>
        <v>43485</v>
      </c>
      <c r="G40" s="50">
        <f t="shared" ref="G40:G66" si="8">LOOKUP(E40,$A$39:$A$66,$C$39:$C$66)</f>
        <v>33801</v>
      </c>
    </row>
    <row r="41" spans="1:9" x14ac:dyDescent="0.25">
      <c r="A41" s="50" t="str">
        <f t="shared" si="4"/>
        <v>ALMERÍA</v>
      </c>
      <c r="B41" s="51">
        <f t="shared" si="2"/>
        <v>2554</v>
      </c>
      <c r="C41" s="51">
        <f t="shared" si="3"/>
        <v>1321</v>
      </c>
      <c r="D41" s="51">
        <f t="shared" si="6"/>
        <v>12</v>
      </c>
      <c r="E41" s="50" t="str">
        <f t="shared" si="5"/>
        <v>PASAIA</v>
      </c>
      <c r="F41" s="50">
        <f t="shared" si="7"/>
        <v>19969</v>
      </c>
      <c r="G41" s="50">
        <f t="shared" si="8"/>
        <v>20290</v>
      </c>
    </row>
    <row r="42" spans="1:9" x14ac:dyDescent="0.25">
      <c r="A42" s="50" t="str">
        <f t="shared" si="4"/>
        <v>AVILÉS</v>
      </c>
      <c r="B42" s="51">
        <f t="shared" si="2"/>
        <v>11226</v>
      </c>
      <c r="C42" s="51">
        <f t="shared" si="3"/>
        <v>10336</v>
      </c>
      <c r="D42" s="51">
        <f t="shared" si="6"/>
        <v>5</v>
      </c>
      <c r="E42" s="50" t="str">
        <f t="shared" si="5"/>
        <v>BAHÍA DE CÁDIZ</v>
      </c>
      <c r="F42" s="50">
        <f t="shared" si="7"/>
        <v>13110</v>
      </c>
      <c r="G42" s="50">
        <f t="shared" si="8"/>
        <v>14344</v>
      </c>
    </row>
    <row r="43" spans="1:9" x14ac:dyDescent="0.25">
      <c r="A43" s="50" t="str">
        <f t="shared" si="4"/>
        <v>BAHÍA DE ALGECIRAS</v>
      </c>
      <c r="B43" s="51">
        <f t="shared" si="2"/>
        <v>759</v>
      </c>
      <c r="C43" s="51">
        <f t="shared" si="3"/>
        <v>625</v>
      </c>
      <c r="D43" s="51">
        <f t="shared" si="6"/>
        <v>20</v>
      </c>
      <c r="E43" s="50" t="str">
        <f t="shared" si="5"/>
        <v>AVILÉS</v>
      </c>
      <c r="F43" s="50">
        <f t="shared" si="7"/>
        <v>11226</v>
      </c>
      <c r="G43" s="50">
        <f t="shared" si="8"/>
        <v>10336</v>
      </c>
    </row>
    <row r="44" spans="1:9" x14ac:dyDescent="0.25">
      <c r="A44" s="50" t="str">
        <f t="shared" si="4"/>
        <v>BAHÍA DE CÁDIZ</v>
      </c>
      <c r="B44" s="51">
        <f t="shared" si="2"/>
        <v>13110</v>
      </c>
      <c r="C44" s="51">
        <f t="shared" si="3"/>
        <v>14344</v>
      </c>
      <c r="D44" s="51">
        <f t="shared" si="6"/>
        <v>4</v>
      </c>
      <c r="E44" s="50" t="str">
        <f t="shared" si="5"/>
        <v>GIJÓN</v>
      </c>
      <c r="F44" s="50">
        <f t="shared" si="7"/>
        <v>6690</v>
      </c>
      <c r="G44" s="50">
        <f t="shared" si="8"/>
        <v>7433</v>
      </c>
    </row>
    <row r="45" spans="1:9" x14ac:dyDescent="0.25">
      <c r="A45" s="50" t="str">
        <f t="shared" si="4"/>
        <v>BALEARES</v>
      </c>
      <c r="B45" s="51">
        <f t="shared" si="2"/>
        <v>2442</v>
      </c>
      <c r="C45" s="51">
        <f t="shared" si="3"/>
        <v>2343</v>
      </c>
      <c r="D45" s="51">
        <f t="shared" si="6"/>
        <v>13</v>
      </c>
      <c r="E45" s="50" t="str">
        <f t="shared" si="5"/>
        <v>SANTA CRUZ DE TENERIFE</v>
      </c>
      <c r="F45" s="50">
        <f t="shared" si="7"/>
        <v>5083</v>
      </c>
      <c r="G45" s="50">
        <f t="shared" si="8"/>
        <v>6740</v>
      </c>
    </row>
    <row r="46" spans="1:9" x14ac:dyDescent="0.25">
      <c r="A46" s="50" t="str">
        <f t="shared" si="4"/>
        <v>BARCELONA</v>
      </c>
      <c r="B46" s="51">
        <f t="shared" si="2"/>
        <v>2701</v>
      </c>
      <c r="C46" s="51">
        <f t="shared" si="3"/>
        <v>2978</v>
      </c>
      <c r="D46" s="51">
        <f t="shared" si="6"/>
        <v>11</v>
      </c>
      <c r="E46" s="50" t="str">
        <f t="shared" si="5"/>
        <v>CASTELLÓN</v>
      </c>
      <c r="F46" s="50">
        <f t="shared" si="7"/>
        <v>3360</v>
      </c>
      <c r="G46" s="50">
        <f t="shared" si="8"/>
        <v>3681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TARRAGONA</v>
      </c>
      <c r="F47" s="50">
        <f t="shared" si="7"/>
        <v>3038</v>
      </c>
      <c r="G47" s="50">
        <f t="shared" si="8"/>
        <v>3518</v>
      </c>
    </row>
    <row r="48" spans="1:9" x14ac:dyDescent="0.25">
      <c r="A48" s="50" t="str">
        <f t="shared" si="4"/>
        <v>CARTAGENA</v>
      </c>
      <c r="B48" s="51">
        <f t="shared" si="2"/>
        <v>367</v>
      </c>
      <c r="C48" s="51">
        <f t="shared" si="3"/>
        <v>394</v>
      </c>
      <c r="D48" s="51">
        <f t="shared" si="6"/>
        <v>21</v>
      </c>
      <c r="E48" s="50" t="str">
        <f t="shared" si="5"/>
        <v>SANTANDER</v>
      </c>
      <c r="F48" s="50">
        <f t="shared" si="7"/>
        <v>2789</v>
      </c>
      <c r="G48" s="50">
        <f t="shared" si="8"/>
        <v>2975</v>
      </c>
    </row>
    <row r="49" spans="1:7" x14ac:dyDescent="0.25">
      <c r="A49" s="50" t="str">
        <f t="shared" si="4"/>
        <v>CASTELLÓN</v>
      </c>
      <c r="B49" s="51">
        <f t="shared" si="2"/>
        <v>3360</v>
      </c>
      <c r="C49" s="51">
        <f t="shared" si="3"/>
        <v>3681</v>
      </c>
      <c r="D49" s="51">
        <f t="shared" si="6"/>
        <v>8</v>
      </c>
      <c r="E49" s="50" t="str">
        <f t="shared" si="5"/>
        <v>BARCELONA</v>
      </c>
      <c r="F49" s="50">
        <f t="shared" si="7"/>
        <v>2701</v>
      </c>
      <c r="G49" s="50">
        <f t="shared" si="8"/>
        <v>2978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ALMERÍA</v>
      </c>
      <c r="F50" s="50">
        <f t="shared" si="7"/>
        <v>2554</v>
      </c>
      <c r="G50" s="50">
        <f t="shared" si="8"/>
        <v>1321</v>
      </c>
    </row>
    <row r="51" spans="1:7" x14ac:dyDescent="0.25">
      <c r="A51" s="50" t="str">
        <f t="shared" si="4"/>
        <v>FERROL-SAN CIBRAO</v>
      </c>
      <c r="B51" s="51">
        <f t="shared" si="2"/>
        <v>162</v>
      </c>
      <c r="C51" s="51">
        <f t="shared" si="3"/>
        <v>190</v>
      </c>
      <c r="D51" s="51">
        <f t="shared" si="6"/>
        <v>23</v>
      </c>
      <c r="E51" s="50" t="str">
        <f t="shared" si="5"/>
        <v>BALEARES</v>
      </c>
      <c r="F51" s="50">
        <f t="shared" si="7"/>
        <v>2442</v>
      </c>
      <c r="G51" s="50">
        <f t="shared" si="8"/>
        <v>2343</v>
      </c>
    </row>
    <row r="52" spans="1:7" x14ac:dyDescent="0.25">
      <c r="A52" s="50" t="str">
        <f t="shared" si="4"/>
        <v>GIJÓN</v>
      </c>
      <c r="B52" s="51">
        <f t="shared" si="2"/>
        <v>6690</v>
      </c>
      <c r="C52" s="51">
        <f t="shared" si="3"/>
        <v>7433</v>
      </c>
      <c r="D52" s="51">
        <f t="shared" si="6"/>
        <v>6</v>
      </c>
      <c r="E52" s="50" t="str">
        <f t="shared" si="5"/>
        <v>MOTRIL</v>
      </c>
      <c r="F52" s="50">
        <f t="shared" si="7"/>
        <v>1540</v>
      </c>
      <c r="G52" s="50">
        <f t="shared" si="8"/>
        <v>748</v>
      </c>
    </row>
    <row r="53" spans="1:7" x14ac:dyDescent="0.25">
      <c r="A53" s="50" t="str">
        <f t="shared" si="4"/>
        <v>HUELVA</v>
      </c>
      <c r="B53" s="51">
        <f t="shared" si="2"/>
        <v>1506</v>
      </c>
      <c r="C53" s="51">
        <f t="shared" si="3"/>
        <v>1535</v>
      </c>
      <c r="D53" s="51">
        <f t="shared" si="6"/>
        <v>15</v>
      </c>
      <c r="E53" s="50" t="str">
        <f t="shared" si="5"/>
        <v>HUELVA</v>
      </c>
      <c r="F53" s="50">
        <f t="shared" si="7"/>
        <v>1506</v>
      </c>
      <c r="G53" s="50">
        <f t="shared" si="8"/>
        <v>1535</v>
      </c>
    </row>
    <row r="54" spans="1:7" x14ac:dyDescent="0.25">
      <c r="A54" s="50" t="str">
        <f t="shared" si="4"/>
        <v>LAS PALMAS</v>
      </c>
      <c r="B54" s="51">
        <f t="shared" si="2"/>
        <v>816</v>
      </c>
      <c r="C54" s="51">
        <f t="shared" si="3"/>
        <v>1546</v>
      </c>
      <c r="D54" s="51">
        <f t="shared" si="6"/>
        <v>19</v>
      </c>
      <c r="E54" s="50" t="str">
        <f t="shared" si="5"/>
        <v>MARÍN Y RÍA DE PONTEVEDRA</v>
      </c>
      <c r="F54" s="50">
        <f t="shared" si="7"/>
        <v>1447</v>
      </c>
      <c r="G54" s="50">
        <f t="shared" si="8"/>
        <v>1517</v>
      </c>
    </row>
    <row r="55" spans="1:7" x14ac:dyDescent="0.25">
      <c r="A55" s="50" t="str">
        <f t="shared" si="4"/>
        <v>MÁLAGA</v>
      </c>
      <c r="B55" s="51">
        <f t="shared" si="2"/>
        <v>331</v>
      </c>
      <c r="C55" s="51">
        <f t="shared" si="3"/>
        <v>504</v>
      </c>
      <c r="D55" s="51">
        <f t="shared" si="6"/>
        <v>22</v>
      </c>
      <c r="E55" s="50" t="str">
        <f t="shared" si="5"/>
        <v>VALENCIA</v>
      </c>
      <c r="F55" s="50">
        <f t="shared" si="7"/>
        <v>1317</v>
      </c>
      <c r="G55" s="50">
        <f t="shared" si="8"/>
        <v>1548</v>
      </c>
    </row>
    <row r="56" spans="1:7" x14ac:dyDescent="0.25">
      <c r="A56" s="50" t="str">
        <f t="shared" si="4"/>
        <v>MARÍN Y RÍA DE PONTEVEDRA</v>
      </c>
      <c r="B56" s="51">
        <f t="shared" si="2"/>
        <v>1447</v>
      </c>
      <c r="C56" s="51">
        <f t="shared" si="3"/>
        <v>1517</v>
      </c>
      <c r="D56" s="51">
        <f t="shared" si="6"/>
        <v>16</v>
      </c>
      <c r="E56" s="50" t="str">
        <f t="shared" si="5"/>
        <v>ALICANTE</v>
      </c>
      <c r="F56" s="50">
        <f t="shared" ref="F56:F66" si="9">LOOKUP(E56,$A$39:$A$66,$B$39:$B$66)</f>
        <v>854</v>
      </c>
      <c r="G56" s="50">
        <f t="shared" si="8"/>
        <v>199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LAS PALMAS</v>
      </c>
      <c r="F57" s="50">
        <f t="shared" si="9"/>
        <v>816</v>
      </c>
      <c r="G57" s="50">
        <f t="shared" si="8"/>
        <v>1546</v>
      </c>
    </row>
    <row r="58" spans="1:7" x14ac:dyDescent="0.25">
      <c r="A58" s="50" t="str">
        <f t="shared" si="4"/>
        <v>MOTRIL</v>
      </c>
      <c r="B58" s="51">
        <f t="shared" si="2"/>
        <v>1540</v>
      </c>
      <c r="C58" s="51">
        <f t="shared" si="3"/>
        <v>748</v>
      </c>
      <c r="D58" s="51">
        <f t="shared" si="6"/>
        <v>14</v>
      </c>
      <c r="E58" s="50" t="str">
        <f t="shared" si="5"/>
        <v>BAHÍA DE ALGECIRAS</v>
      </c>
      <c r="F58" s="50">
        <f t="shared" si="9"/>
        <v>759</v>
      </c>
      <c r="G58" s="50">
        <f t="shared" si="8"/>
        <v>625</v>
      </c>
    </row>
    <row r="59" spans="1:7" x14ac:dyDescent="0.25">
      <c r="A59" s="50" t="str">
        <f t="shared" si="4"/>
        <v>PASAIA</v>
      </c>
      <c r="B59" s="51">
        <f t="shared" si="2"/>
        <v>19969</v>
      </c>
      <c r="C59" s="51">
        <f t="shared" si="3"/>
        <v>20290</v>
      </c>
      <c r="D59" s="51">
        <f t="shared" si="6"/>
        <v>3</v>
      </c>
      <c r="E59" s="50" t="str">
        <f t="shared" si="5"/>
        <v>CARTAGENA</v>
      </c>
      <c r="F59" s="50">
        <f t="shared" si="9"/>
        <v>367</v>
      </c>
      <c r="G59" s="50">
        <f t="shared" si="8"/>
        <v>394</v>
      </c>
    </row>
    <row r="60" spans="1:7" x14ac:dyDescent="0.25">
      <c r="A60" s="50" t="str">
        <f t="shared" si="4"/>
        <v>SANTA CRUZ DE TENERIFE</v>
      </c>
      <c r="B60" s="51">
        <f t="shared" si="2"/>
        <v>5083</v>
      </c>
      <c r="C60" s="51">
        <f t="shared" si="3"/>
        <v>6740</v>
      </c>
      <c r="D60" s="51">
        <f t="shared" si="6"/>
        <v>7</v>
      </c>
      <c r="E60" s="50" t="str">
        <f t="shared" si="5"/>
        <v>MÁLAGA</v>
      </c>
      <c r="F60" s="50">
        <f t="shared" si="9"/>
        <v>331</v>
      </c>
      <c r="G60" s="50">
        <f t="shared" si="8"/>
        <v>504</v>
      </c>
    </row>
    <row r="61" spans="1:7" x14ac:dyDescent="0.25">
      <c r="A61" s="50" t="str">
        <f t="shared" si="4"/>
        <v>SANTANDER</v>
      </c>
      <c r="B61" s="51">
        <f t="shared" si="2"/>
        <v>2789</v>
      </c>
      <c r="C61" s="51">
        <f t="shared" si="3"/>
        <v>2975</v>
      </c>
      <c r="D61" s="51">
        <f t="shared" si="6"/>
        <v>10</v>
      </c>
      <c r="E61" s="50" t="str">
        <f t="shared" si="5"/>
        <v>FERROL-SAN CIBRAO</v>
      </c>
      <c r="F61" s="50">
        <f t="shared" si="9"/>
        <v>162</v>
      </c>
      <c r="G61" s="50">
        <f t="shared" si="8"/>
        <v>190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3038</v>
      </c>
      <c r="C63" s="51">
        <f t="shared" si="3"/>
        <v>3518</v>
      </c>
      <c r="D63" s="51">
        <f t="shared" si="6"/>
        <v>9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1317</v>
      </c>
      <c r="C64" s="51">
        <f t="shared" si="3"/>
        <v>1548</v>
      </c>
      <c r="D64" s="51">
        <f t="shared" si="6"/>
        <v>17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58834</v>
      </c>
      <c r="C65" s="51">
        <f t="shared" si="3"/>
        <v>54731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D13" sqref="D13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4472</v>
      </c>
      <c r="C7" s="32">
        <v>5960</v>
      </c>
      <c r="D7" s="32">
        <v>28548</v>
      </c>
      <c r="E7" s="32">
        <v>40370</v>
      </c>
      <c r="F7" s="11">
        <f>((E7*100)/D7)-100</f>
        <v>41.410956984727477</v>
      </c>
      <c r="G7" s="1"/>
      <c r="H7" s="1"/>
      <c r="I7" s="1"/>
    </row>
    <row r="8" spans="1:12" x14ac:dyDescent="0.25">
      <c r="A8" s="12" t="s">
        <v>31</v>
      </c>
      <c r="B8" s="33">
        <v>3171</v>
      </c>
      <c r="C8" s="33">
        <v>2176</v>
      </c>
      <c r="D8" s="33">
        <v>23960</v>
      </c>
      <c r="E8" s="33">
        <v>18289</v>
      </c>
      <c r="F8" s="14">
        <f t="shared" ref="F8:F35" si="0">((E8*100)/D8)-100</f>
        <v>-23.668614357262101</v>
      </c>
      <c r="G8" s="1"/>
      <c r="H8" s="1"/>
      <c r="I8" s="1"/>
    </row>
    <row r="9" spans="1:12" x14ac:dyDescent="0.25">
      <c r="A9" s="9" t="s">
        <v>166</v>
      </c>
      <c r="B9" s="32">
        <v>6925</v>
      </c>
      <c r="C9" s="32">
        <v>7214</v>
      </c>
      <c r="D9" s="32">
        <v>57957</v>
      </c>
      <c r="E9" s="32">
        <v>63574</v>
      </c>
      <c r="F9" s="11">
        <f t="shared" si="0"/>
        <v>9.6916679607295038</v>
      </c>
      <c r="G9" s="1"/>
      <c r="H9" s="1"/>
      <c r="I9" s="1"/>
    </row>
    <row r="10" spans="1:12" x14ac:dyDescent="0.25">
      <c r="A10" s="12" t="s">
        <v>168</v>
      </c>
      <c r="B10" s="33">
        <v>1207</v>
      </c>
      <c r="C10" s="33">
        <v>2961</v>
      </c>
      <c r="D10" s="33">
        <v>16030</v>
      </c>
      <c r="E10" s="33">
        <v>31640</v>
      </c>
      <c r="F10" s="14">
        <f t="shared" si="0"/>
        <v>97.379912663755448</v>
      </c>
      <c r="G10" s="1"/>
      <c r="H10" s="1"/>
      <c r="I10" s="1"/>
    </row>
    <row r="11" spans="1:12" x14ac:dyDescent="0.25">
      <c r="A11" s="9" t="s">
        <v>169</v>
      </c>
      <c r="B11" s="32">
        <v>245520</v>
      </c>
      <c r="C11" s="32">
        <v>191636</v>
      </c>
      <c r="D11" s="32">
        <v>2529932</v>
      </c>
      <c r="E11" s="32">
        <v>2085372</v>
      </c>
      <c r="F11" s="11">
        <f t="shared" si="0"/>
        <v>-17.572013793256104</v>
      </c>
      <c r="G11" s="1"/>
      <c r="H11" s="1"/>
      <c r="I11" s="1"/>
    </row>
    <row r="12" spans="1:12" x14ac:dyDescent="0.25">
      <c r="A12" s="12" t="s">
        <v>170</v>
      </c>
      <c r="B12" s="33">
        <v>17028</v>
      </c>
      <c r="C12" s="33">
        <v>8120</v>
      </c>
      <c r="D12" s="33">
        <v>110037</v>
      </c>
      <c r="E12" s="33">
        <v>82807</v>
      </c>
      <c r="F12" s="14">
        <f t="shared" si="0"/>
        <v>-24.74622172541963</v>
      </c>
      <c r="G12" s="1"/>
      <c r="H12" s="1"/>
      <c r="I12" s="1"/>
    </row>
    <row r="13" spans="1:12" x14ac:dyDescent="0.25">
      <c r="A13" s="9" t="s">
        <v>32</v>
      </c>
      <c r="B13" s="32">
        <v>27373</v>
      </c>
      <c r="C13" s="32">
        <v>32055</v>
      </c>
      <c r="D13" s="32">
        <v>195588</v>
      </c>
      <c r="E13" s="32">
        <v>185329</v>
      </c>
      <c r="F13" s="11">
        <f t="shared" si="0"/>
        <v>-5.2452093175450472</v>
      </c>
      <c r="G13" s="1"/>
      <c r="H13" s="1"/>
      <c r="I13" s="1"/>
    </row>
    <row r="14" spans="1:12" x14ac:dyDescent="0.25">
      <c r="A14" s="12" t="s">
        <v>33</v>
      </c>
      <c r="B14" s="33">
        <v>116433</v>
      </c>
      <c r="C14" s="33">
        <v>159257</v>
      </c>
      <c r="D14" s="33">
        <v>865369</v>
      </c>
      <c r="E14" s="33">
        <v>928057</v>
      </c>
      <c r="F14" s="14">
        <f t="shared" si="0"/>
        <v>7.2440773820185314</v>
      </c>
      <c r="G14" s="1"/>
      <c r="H14" s="1"/>
      <c r="I14" s="1"/>
    </row>
    <row r="15" spans="1:12" x14ac:dyDescent="0.25">
      <c r="A15" s="9" t="s">
        <v>34</v>
      </c>
      <c r="B15" s="32">
        <v>10023</v>
      </c>
      <c r="C15" s="32">
        <v>9984</v>
      </c>
      <c r="D15" s="32">
        <v>80949</v>
      </c>
      <c r="E15" s="32">
        <v>83858</v>
      </c>
      <c r="F15" s="11">
        <f t="shared" si="0"/>
        <v>3.5936206747458215</v>
      </c>
      <c r="G15" s="1"/>
      <c r="H15" s="1"/>
      <c r="I15" s="1"/>
    </row>
    <row r="16" spans="1:12" x14ac:dyDescent="0.25">
      <c r="A16" s="12" t="s">
        <v>35</v>
      </c>
      <c r="B16" s="33">
        <v>10807</v>
      </c>
      <c r="C16" s="33">
        <v>5546</v>
      </c>
      <c r="D16" s="33">
        <v>97406</v>
      </c>
      <c r="E16" s="33">
        <v>45700</v>
      </c>
      <c r="F16" s="14">
        <f t="shared" si="0"/>
        <v>-53.082972301500931</v>
      </c>
      <c r="G16" s="1"/>
      <c r="H16" s="1"/>
      <c r="I16" s="1"/>
    </row>
    <row r="17" spans="1:9" x14ac:dyDescent="0.25">
      <c r="A17" s="9" t="s">
        <v>171</v>
      </c>
      <c r="B17" s="32">
        <v>2965</v>
      </c>
      <c r="C17" s="32">
        <v>2068</v>
      </c>
      <c r="D17" s="32">
        <v>21273</v>
      </c>
      <c r="E17" s="32">
        <v>18202</v>
      </c>
      <c r="F17" s="11">
        <f t="shared" si="0"/>
        <v>-14.436139707610593</v>
      </c>
      <c r="G17" s="1"/>
      <c r="H17" s="1"/>
      <c r="I17" s="1"/>
    </row>
    <row r="18" spans="1:9" x14ac:dyDescent="0.25">
      <c r="A18" s="12" t="s">
        <v>36</v>
      </c>
      <c r="B18" s="33">
        <v>41480</v>
      </c>
      <c r="C18" s="33">
        <v>49356</v>
      </c>
      <c r="D18" s="33">
        <v>416214</v>
      </c>
      <c r="E18" s="33">
        <v>438469</v>
      </c>
      <c r="F18" s="14">
        <f t="shared" si="0"/>
        <v>5.3470089905673461</v>
      </c>
      <c r="G18" s="1"/>
      <c r="H18" s="1"/>
      <c r="I18" s="1"/>
    </row>
    <row r="19" spans="1:9" x14ac:dyDescent="0.25">
      <c r="A19" s="9" t="s">
        <v>37</v>
      </c>
      <c r="B19" s="32">
        <v>840</v>
      </c>
      <c r="C19" s="32">
        <v>1368</v>
      </c>
      <c r="D19" s="32">
        <v>8545</v>
      </c>
      <c r="E19" s="32">
        <v>10618</v>
      </c>
      <c r="F19" s="11">
        <f t="shared" si="0"/>
        <v>24.259801053247514</v>
      </c>
      <c r="G19" s="1"/>
      <c r="H19" s="1"/>
      <c r="I19" s="1"/>
    </row>
    <row r="20" spans="1:9" x14ac:dyDescent="0.25">
      <c r="A20" s="12" t="s">
        <v>172</v>
      </c>
      <c r="B20" s="33">
        <v>3933</v>
      </c>
      <c r="C20" s="33">
        <v>6793</v>
      </c>
      <c r="D20" s="33">
        <v>37462</v>
      </c>
      <c r="E20" s="33">
        <v>39471</v>
      </c>
      <c r="F20" s="14">
        <f t="shared" si="0"/>
        <v>5.3627676045059047</v>
      </c>
      <c r="G20" s="1"/>
      <c r="H20" s="1"/>
      <c r="I20" s="1"/>
    </row>
    <row r="21" spans="1:9" x14ac:dyDescent="0.25">
      <c r="A21" s="9" t="s">
        <v>38</v>
      </c>
      <c r="B21" s="32">
        <v>9226</v>
      </c>
      <c r="C21" s="32">
        <v>10839</v>
      </c>
      <c r="D21" s="32">
        <v>112182</v>
      </c>
      <c r="E21" s="32">
        <v>110291</v>
      </c>
      <c r="F21" s="11">
        <f t="shared" si="0"/>
        <v>-1.6856536699292235</v>
      </c>
      <c r="G21" s="1"/>
      <c r="H21" s="1"/>
      <c r="I21" s="1"/>
    </row>
    <row r="22" spans="1:9" x14ac:dyDescent="0.25">
      <c r="A22" s="12" t="s">
        <v>59</v>
      </c>
      <c r="B22" s="33">
        <v>187927</v>
      </c>
      <c r="C22" s="33">
        <v>227140</v>
      </c>
      <c r="D22" s="33">
        <v>1953079</v>
      </c>
      <c r="E22" s="33">
        <v>1934543</v>
      </c>
      <c r="F22" s="14">
        <f t="shared" si="0"/>
        <v>-0.94906555239188606</v>
      </c>
      <c r="G22" s="1"/>
      <c r="H22" s="1"/>
      <c r="I22" s="1"/>
    </row>
    <row r="23" spans="1:9" x14ac:dyDescent="0.25">
      <c r="A23" s="9" t="s">
        <v>173</v>
      </c>
      <c r="B23" s="32">
        <v>8897</v>
      </c>
      <c r="C23" s="32">
        <v>9940</v>
      </c>
      <c r="D23" s="32">
        <v>63733</v>
      </c>
      <c r="E23" s="32">
        <v>80580</v>
      </c>
      <c r="F23" s="11">
        <f t="shared" si="0"/>
        <v>26.433715657508671</v>
      </c>
      <c r="G23" s="1"/>
      <c r="H23" s="1"/>
      <c r="I23" s="1"/>
    </row>
    <row r="24" spans="1:9" x14ac:dyDescent="0.25">
      <c r="A24" s="12" t="s">
        <v>175</v>
      </c>
      <c r="B24" s="33">
        <v>1597</v>
      </c>
      <c r="C24" s="33">
        <v>2151</v>
      </c>
      <c r="D24" s="33">
        <v>16654</v>
      </c>
      <c r="E24" s="33">
        <v>15552</v>
      </c>
      <c r="F24" s="14">
        <f t="shared" si="0"/>
        <v>-6.6170289419959119</v>
      </c>
      <c r="G24" s="1"/>
      <c r="H24" s="1"/>
      <c r="I24" s="1"/>
    </row>
    <row r="25" spans="1:9" x14ac:dyDescent="0.25">
      <c r="A25" s="9" t="s">
        <v>39</v>
      </c>
      <c r="B25" s="32">
        <v>20</v>
      </c>
      <c r="C25" s="32">
        <v>1718</v>
      </c>
      <c r="D25" s="32">
        <v>10955</v>
      </c>
      <c r="E25" s="32">
        <v>4606</v>
      </c>
      <c r="F25" s="11">
        <f t="shared" si="0"/>
        <v>-57.95527156549521</v>
      </c>
      <c r="G25" s="1"/>
      <c r="H25" s="1"/>
      <c r="I25" s="1"/>
    </row>
    <row r="26" spans="1:9" x14ac:dyDescent="0.25">
      <c r="A26" s="12" t="s">
        <v>40</v>
      </c>
      <c r="B26" s="33">
        <v>4418</v>
      </c>
      <c r="C26" s="33">
        <v>2214</v>
      </c>
      <c r="D26" s="33">
        <v>26812</v>
      </c>
      <c r="E26" s="33">
        <v>20145</v>
      </c>
      <c r="F26" s="14">
        <f t="shared" si="0"/>
        <v>-24.865731761897663</v>
      </c>
      <c r="G26" s="1"/>
      <c r="H26" s="1"/>
      <c r="I26" s="1"/>
    </row>
    <row r="27" spans="1:9" x14ac:dyDescent="0.25">
      <c r="A27" s="9" t="s">
        <v>41</v>
      </c>
      <c r="B27" s="32">
        <v>2907</v>
      </c>
      <c r="C27" s="32">
        <v>2404</v>
      </c>
      <c r="D27" s="32">
        <v>24781</v>
      </c>
      <c r="E27" s="32">
        <v>21274</v>
      </c>
      <c r="F27" s="11">
        <f t="shared" si="0"/>
        <v>-14.151971268310405</v>
      </c>
      <c r="G27" s="1"/>
      <c r="H27" s="1"/>
      <c r="I27" s="1"/>
    </row>
    <row r="28" spans="1:9" x14ac:dyDescent="0.25">
      <c r="A28" s="12" t="s">
        <v>42</v>
      </c>
      <c r="B28" s="33">
        <v>41276</v>
      </c>
      <c r="C28" s="33">
        <v>47716</v>
      </c>
      <c r="D28" s="33">
        <v>461513</v>
      </c>
      <c r="E28" s="33">
        <v>519353</v>
      </c>
      <c r="F28" s="14">
        <f t="shared" si="0"/>
        <v>12.532691386808168</v>
      </c>
      <c r="G28" s="1"/>
      <c r="H28" s="1"/>
      <c r="I28" s="1"/>
    </row>
    <row r="29" spans="1:9" x14ac:dyDescent="0.25">
      <c r="A29" s="9" t="s">
        <v>43</v>
      </c>
      <c r="B29" s="32">
        <v>4234</v>
      </c>
      <c r="C29" s="32">
        <v>721</v>
      </c>
      <c r="D29" s="32">
        <v>32133</v>
      </c>
      <c r="E29" s="32">
        <v>20186</v>
      </c>
      <c r="F29" s="11">
        <f t="shared" si="0"/>
        <v>-37.179846263965395</v>
      </c>
      <c r="G29" s="1"/>
      <c r="H29" s="1"/>
      <c r="I29" s="1"/>
    </row>
    <row r="30" spans="1:9" x14ac:dyDescent="0.25">
      <c r="A30" s="12" t="s">
        <v>44</v>
      </c>
      <c r="B30" s="33">
        <v>1576</v>
      </c>
      <c r="C30" s="33">
        <v>2387</v>
      </c>
      <c r="D30" s="33">
        <v>12987</v>
      </c>
      <c r="E30" s="33">
        <v>15987</v>
      </c>
      <c r="F30" s="14">
        <f t="shared" si="0"/>
        <v>23.100023100023094</v>
      </c>
      <c r="G30" s="1"/>
      <c r="H30" s="1"/>
      <c r="I30" s="1"/>
    </row>
    <row r="31" spans="1:9" x14ac:dyDescent="0.25">
      <c r="A31" s="9" t="s">
        <v>45</v>
      </c>
      <c r="B31" s="32">
        <v>1351</v>
      </c>
      <c r="C31" s="32">
        <v>12658</v>
      </c>
      <c r="D31" s="32">
        <v>11566</v>
      </c>
      <c r="E31" s="32">
        <v>52836</v>
      </c>
      <c r="F31" s="11">
        <f t="shared" si="0"/>
        <v>356.82171883105656</v>
      </c>
      <c r="G31" s="1"/>
      <c r="H31" s="1"/>
      <c r="I31" s="1"/>
    </row>
    <row r="32" spans="1:9" x14ac:dyDescent="0.25">
      <c r="A32" s="12" t="s">
        <v>46</v>
      </c>
      <c r="B32" s="33">
        <v>42609</v>
      </c>
      <c r="C32" s="33">
        <v>36355</v>
      </c>
      <c r="D32" s="33">
        <v>363294</v>
      </c>
      <c r="E32" s="33">
        <v>242652</v>
      </c>
      <c r="F32" s="14">
        <f t="shared" si="0"/>
        <v>-33.207815157971226</v>
      </c>
      <c r="G32" s="1"/>
      <c r="H32" s="1"/>
      <c r="I32" s="1"/>
    </row>
    <row r="33" spans="1:9" x14ac:dyDescent="0.25">
      <c r="A33" s="9" t="s">
        <v>47</v>
      </c>
      <c r="B33" s="32">
        <v>13308</v>
      </c>
      <c r="C33" s="32">
        <v>13924</v>
      </c>
      <c r="D33" s="32">
        <v>133427</v>
      </c>
      <c r="E33" s="32">
        <v>131306</v>
      </c>
      <c r="F33" s="11">
        <f t="shared" si="0"/>
        <v>-1.5896332826189621</v>
      </c>
      <c r="G33" s="1"/>
      <c r="H33" s="1"/>
      <c r="I33" s="1"/>
    </row>
    <row r="34" spans="1:9" x14ac:dyDescent="0.25">
      <c r="A34" s="12" t="s">
        <v>174</v>
      </c>
      <c r="B34" s="33">
        <v>277</v>
      </c>
      <c r="C34" s="33">
        <v>178</v>
      </c>
      <c r="D34" s="33">
        <v>4781</v>
      </c>
      <c r="E34" s="33">
        <v>3077</v>
      </c>
      <c r="F34" s="14">
        <f t="shared" si="0"/>
        <v>-35.641079272118802</v>
      </c>
      <c r="G34" s="1"/>
      <c r="H34" s="1"/>
      <c r="I34" s="1"/>
    </row>
    <row r="35" spans="1:9" x14ac:dyDescent="0.25">
      <c r="A35" s="15" t="s">
        <v>48</v>
      </c>
      <c r="B35" s="16">
        <f>SUM(B7:B34)</f>
        <v>811800</v>
      </c>
      <c r="C35" s="16">
        <f t="shared" ref="C35:E35" si="1">SUM(C7:C34)</f>
        <v>854839</v>
      </c>
      <c r="D35" s="16">
        <f t="shared" si="1"/>
        <v>7717167</v>
      </c>
      <c r="E35" s="16">
        <f t="shared" si="1"/>
        <v>7244144</v>
      </c>
      <c r="F35" s="17">
        <f t="shared" si="0"/>
        <v>-6.1294902650156473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40370</v>
      </c>
      <c r="C39" s="51">
        <f t="shared" si="3"/>
        <v>28548</v>
      </c>
      <c r="D39" s="51">
        <f>_xlfn.RANK.EQ(B39,$B$39:$B$66)+COUNTIF($B$39:$B$66,B39)-1</f>
        <v>16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2085372</v>
      </c>
      <c r="G39" s="50">
        <f>LOOKUP(E39,$A$39:$A$66,$C$39:$C$66)</f>
        <v>2529932</v>
      </c>
    </row>
    <row r="40" spans="1:9" x14ac:dyDescent="0.25">
      <c r="A40" s="50" t="str">
        <f t="shared" si="4"/>
        <v>ALICANTE</v>
      </c>
      <c r="B40" s="51">
        <f t="shared" si="2"/>
        <v>18289</v>
      </c>
      <c r="C40" s="51">
        <f t="shared" si="3"/>
        <v>23960</v>
      </c>
      <c r="D40" s="51">
        <f t="shared" ref="D40:D66" si="6">_xlfn.RANK.EQ(B40,$B$39:$B$66)+COUNTIF($B$39:$B$66,B40)-1</f>
        <v>22</v>
      </c>
      <c r="E40" s="50" t="str">
        <f t="shared" si="5"/>
        <v>LAS PALMAS</v>
      </c>
      <c r="F40" s="50">
        <f t="shared" ref="F40:F55" si="7">LOOKUP(E40,$A$39:$A$66,$B$39:$B$66)</f>
        <v>1934543</v>
      </c>
      <c r="G40" s="50">
        <f t="shared" ref="G40:G66" si="8">LOOKUP(E40,$A$39:$A$66,$C$39:$C$66)</f>
        <v>1953079</v>
      </c>
    </row>
    <row r="41" spans="1:9" x14ac:dyDescent="0.25">
      <c r="A41" s="50" t="str">
        <f t="shared" si="4"/>
        <v>ALMERÍA</v>
      </c>
      <c r="B41" s="51">
        <f t="shared" si="2"/>
        <v>63574</v>
      </c>
      <c r="C41" s="51">
        <f t="shared" si="3"/>
        <v>57957</v>
      </c>
      <c r="D41" s="51">
        <f t="shared" si="6"/>
        <v>13</v>
      </c>
      <c r="E41" s="50" t="str">
        <f t="shared" si="5"/>
        <v>BARCELONA</v>
      </c>
      <c r="F41" s="50">
        <f t="shared" si="7"/>
        <v>928057</v>
      </c>
      <c r="G41" s="50">
        <f t="shared" si="8"/>
        <v>865369</v>
      </c>
    </row>
    <row r="42" spans="1:9" x14ac:dyDescent="0.25">
      <c r="A42" s="50" t="str">
        <f t="shared" si="4"/>
        <v>AVILÉS</v>
      </c>
      <c r="B42" s="51">
        <f t="shared" si="2"/>
        <v>31640</v>
      </c>
      <c r="C42" s="51">
        <f t="shared" si="3"/>
        <v>16030</v>
      </c>
      <c r="D42" s="51">
        <f t="shared" si="6"/>
        <v>18</v>
      </c>
      <c r="E42" s="50" t="str">
        <f t="shared" si="5"/>
        <v>SANTA CRUZ DE TENERIFE</v>
      </c>
      <c r="F42" s="50">
        <f t="shared" si="7"/>
        <v>519353</v>
      </c>
      <c r="G42" s="50">
        <f t="shared" si="8"/>
        <v>461513</v>
      </c>
    </row>
    <row r="43" spans="1:9" x14ac:dyDescent="0.25">
      <c r="A43" s="50" t="str">
        <f t="shared" si="4"/>
        <v>BAHÍA DE ALGECIRAS</v>
      </c>
      <c r="B43" s="51">
        <f t="shared" si="2"/>
        <v>2085372</v>
      </c>
      <c r="C43" s="51">
        <f t="shared" si="3"/>
        <v>2529932</v>
      </c>
      <c r="D43" s="51">
        <f t="shared" si="6"/>
        <v>1</v>
      </c>
      <c r="E43" s="50" t="str">
        <f t="shared" si="5"/>
        <v>CEUTA</v>
      </c>
      <c r="F43" s="50">
        <f t="shared" si="7"/>
        <v>438469</v>
      </c>
      <c r="G43" s="50">
        <f t="shared" si="8"/>
        <v>416214</v>
      </c>
    </row>
    <row r="44" spans="1:9" x14ac:dyDescent="0.25">
      <c r="A44" s="50" t="str">
        <f t="shared" si="4"/>
        <v>BAHÍA DE CÁDIZ</v>
      </c>
      <c r="B44" s="51">
        <f t="shared" si="2"/>
        <v>82807</v>
      </c>
      <c r="C44" s="51">
        <f t="shared" si="3"/>
        <v>110037</v>
      </c>
      <c r="D44" s="51">
        <f t="shared" si="6"/>
        <v>11</v>
      </c>
      <c r="E44" s="50" t="str">
        <f t="shared" si="5"/>
        <v>VALENCIA</v>
      </c>
      <c r="F44" s="50">
        <f t="shared" si="7"/>
        <v>242652</v>
      </c>
      <c r="G44" s="50">
        <f t="shared" si="8"/>
        <v>363294</v>
      </c>
    </row>
    <row r="45" spans="1:9" x14ac:dyDescent="0.25">
      <c r="A45" s="50" t="str">
        <f t="shared" si="4"/>
        <v>BALEARES</v>
      </c>
      <c r="B45" s="51">
        <f t="shared" si="2"/>
        <v>185329</v>
      </c>
      <c r="C45" s="51">
        <f t="shared" si="3"/>
        <v>195588</v>
      </c>
      <c r="D45" s="51">
        <f t="shared" si="6"/>
        <v>7</v>
      </c>
      <c r="E45" s="50" t="str">
        <f t="shared" si="5"/>
        <v>BALEARES</v>
      </c>
      <c r="F45" s="50">
        <f t="shared" si="7"/>
        <v>185329</v>
      </c>
      <c r="G45" s="50">
        <f t="shared" si="8"/>
        <v>195588</v>
      </c>
    </row>
    <row r="46" spans="1:9" x14ac:dyDescent="0.25">
      <c r="A46" s="50" t="str">
        <f t="shared" si="4"/>
        <v>BARCELONA</v>
      </c>
      <c r="B46" s="51">
        <f t="shared" si="2"/>
        <v>928057</v>
      </c>
      <c r="C46" s="51">
        <f t="shared" si="3"/>
        <v>865369</v>
      </c>
      <c r="D46" s="51">
        <f t="shared" si="6"/>
        <v>3</v>
      </c>
      <c r="E46" s="50" t="str">
        <f t="shared" si="5"/>
        <v>VIGO</v>
      </c>
      <c r="F46" s="50">
        <f t="shared" si="7"/>
        <v>131306</v>
      </c>
      <c r="G46" s="50">
        <f t="shared" si="8"/>
        <v>133427</v>
      </c>
    </row>
    <row r="47" spans="1:9" x14ac:dyDescent="0.25">
      <c r="A47" s="50" t="str">
        <f t="shared" si="4"/>
        <v>BILBAO</v>
      </c>
      <c r="B47" s="51">
        <f t="shared" si="2"/>
        <v>83858</v>
      </c>
      <c r="C47" s="51">
        <f t="shared" si="3"/>
        <v>80949</v>
      </c>
      <c r="D47" s="51">
        <f t="shared" si="6"/>
        <v>10</v>
      </c>
      <c r="E47" s="50" t="str">
        <f t="shared" si="5"/>
        <v>HUELVA</v>
      </c>
      <c r="F47" s="50">
        <f t="shared" si="7"/>
        <v>110291</v>
      </c>
      <c r="G47" s="50">
        <f t="shared" si="8"/>
        <v>112182</v>
      </c>
    </row>
    <row r="48" spans="1:9" x14ac:dyDescent="0.25">
      <c r="A48" s="50" t="str">
        <f t="shared" si="4"/>
        <v>CARTAGENA</v>
      </c>
      <c r="B48" s="51">
        <f t="shared" si="2"/>
        <v>45700</v>
      </c>
      <c r="C48" s="51">
        <f t="shared" si="3"/>
        <v>97406</v>
      </c>
      <c r="D48" s="51">
        <f t="shared" si="6"/>
        <v>15</v>
      </c>
      <c r="E48" s="50" t="str">
        <f t="shared" si="5"/>
        <v>BILBAO</v>
      </c>
      <c r="F48" s="50">
        <f t="shared" si="7"/>
        <v>83858</v>
      </c>
      <c r="G48" s="50">
        <f t="shared" si="8"/>
        <v>80949</v>
      </c>
    </row>
    <row r="49" spans="1:7" x14ac:dyDescent="0.25">
      <c r="A49" s="50" t="str">
        <f t="shared" si="4"/>
        <v>CASTELLÓN</v>
      </c>
      <c r="B49" s="51">
        <f t="shared" si="2"/>
        <v>18202</v>
      </c>
      <c r="C49" s="51">
        <f t="shared" si="3"/>
        <v>21273</v>
      </c>
      <c r="D49" s="51">
        <f t="shared" si="6"/>
        <v>23</v>
      </c>
      <c r="E49" s="50" t="str">
        <f t="shared" si="5"/>
        <v>BAHÍA DE CÁDIZ</v>
      </c>
      <c r="F49" s="50">
        <f t="shared" si="7"/>
        <v>82807</v>
      </c>
      <c r="G49" s="50">
        <f t="shared" si="8"/>
        <v>110037</v>
      </c>
    </row>
    <row r="50" spans="1:7" x14ac:dyDescent="0.25">
      <c r="A50" s="50" t="str">
        <f t="shared" si="4"/>
        <v>CEUTA</v>
      </c>
      <c r="B50" s="51">
        <f t="shared" si="2"/>
        <v>438469</v>
      </c>
      <c r="C50" s="51">
        <f t="shared" si="3"/>
        <v>416214</v>
      </c>
      <c r="D50" s="51">
        <f t="shared" si="6"/>
        <v>5</v>
      </c>
      <c r="E50" s="50" t="str">
        <f t="shared" si="5"/>
        <v>MÁLAGA</v>
      </c>
      <c r="F50" s="50">
        <f t="shared" si="7"/>
        <v>80580</v>
      </c>
      <c r="G50" s="50">
        <f t="shared" si="8"/>
        <v>63733</v>
      </c>
    </row>
    <row r="51" spans="1:7" x14ac:dyDescent="0.25">
      <c r="A51" s="50" t="str">
        <f t="shared" si="4"/>
        <v>FERROL-SAN CIBRAO</v>
      </c>
      <c r="B51" s="51">
        <f t="shared" si="2"/>
        <v>10618</v>
      </c>
      <c r="C51" s="51">
        <f t="shared" si="3"/>
        <v>8545</v>
      </c>
      <c r="D51" s="51">
        <f t="shared" si="6"/>
        <v>26</v>
      </c>
      <c r="E51" s="50" t="str">
        <f t="shared" si="5"/>
        <v>ALMERÍA</v>
      </c>
      <c r="F51" s="50">
        <f t="shared" si="7"/>
        <v>63574</v>
      </c>
      <c r="G51" s="50">
        <f t="shared" si="8"/>
        <v>57957</v>
      </c>
    </row>
    <row r="52" spans="1:7" x14ac:dyDescent="0.25">
      <c r="A52" s="50" t="str">
        <f t="shared" si="4"/>
        <v>GIJÓN</v>
      </c>
      <c r="B52" s="51">
        <f t="shared" si="2"/>
        <v>39471</v>
      </c>
      <c r="C52" s="51">
        <f t="shared" si="3"/>
        <v>37462</v>
      </c>
      <c r="D52" s="51">
        <f t="shared" si="6"/>
        <v>17</v>
      </c>
      <c r="E52" s="50" t="str">
        <f t="shared" si="5"/>
        <v>TARRAGONA</v>
      </c>
      <c r="F52" s="50">
        <f t="shared" si="7"/>
        <v>52836</v>
      </c>
      <c r="G52" s="50">
        <f t="shared" si="8"/>
        <v>11566</v>
      </c>
    </row>
    <row r="53" spans="1:7" x14ac:dyDescent="0.25">
      <c r="A53" s="50" t="str">
        <f t="shared" si="4"/>
        <v>HUELVA</v>
      </c>
      <c r="B53" s="51">
        <f t="shared" si="2"/>
        <v>110291</v>
      </c>
      <c r="C53" s="51">
        <f t="shared" si="3"/>
        <v>112182</v>
      </c>
      <c r="D53" s="51">
        <f t="shared" si="6"/>
        <v>9</v>
      </c>
      <c r="E53" s="50" t="str">
        <f t="shared" si="5"/>
        <v>CARTAGENA</v>
      </c>
      <c r="F53" s="50">
        <f t="shared" si="7"/>
        <v>45700</v>
      </c>
      <c r="G53" s="50">
        <f t="shared" si="8"/>
        <v>97406</v>
      </c>
    </row>
    <row r="54" spans="1:7" x14ac:dyDescent="0.25">
      <c r="A54" s="50" t="str">
        <f t="shared" si="4"/>
        <v>LAS PALMAS</v>
      </c>
      <c r="B54" s="51">
        <f t="shared" si="2"/>
        <v>1934543</v>
      </c>
      <c r="C54" s="51">
        <f t="shared" si="3"/>
        <v>1953079</v>
      </c>
      <c r="D54" s="51">
        <f t="shared" si="6"/>
        <v>2</v>
      </c>
      <c r="E54" s="50" t="str">
        <f t="shared" si="5"/>
        <v>A CORUÑA</v>
      </c>
      <c r="F54" s="50">
        <f t="shared" si="7"/>
        <v>40370</v>
      </c>
      <c r="G54" s="50">
        <f t="shared" si="8"/>
        <v>28548</v>
      </c>
    </row>
    <row r="55" spans="1:7" x14ac:dyDescent="0.25">
      <c r="A55" s="50" t="str">
        <f t="shared" si="4"/>
        <v>MÁLAGA</v>
      </c>
      <c r="B55" s="51">
        <f t="shared" si="2"/>
        <v>80580</v>
      </c>
      <c r="C55" s="51">
        <f t="shared" si="3"/>
        <v>63733</v>
      </c>
      <c r="D55" s="51">
        <f t="shared" si="6"/>
        <v>12</v>
      </c>
      <c r="E55" s="50" t="str">
        <f t="shared" si="5"/>
        <v>GIJÓN</v>
      </c>
      <c r="F55" s="50">
        <f t="shared" si="7"/>
        <v>39471</v>
      </c>
      <c r="G55" s="50">
        <f t="shared" si="8"/>
        <v>37462</v>
      </c>
    </row>
    <row r="56" spans="1:7" x14ac:dyDescent="0.25">
      <c r="A56" s="50" t="str">
        <f t="shared" si="4"/>
        <v>MARÍN Y RÍA DE PONTEVEDRA</v>
      </c>
      <c r="B56" s="51">
        <f t="shared" si="2"/>
        <v>15552</v>
      </c>
      <c r="C56" s="51">
        <f t="shared" si="3"/>
        <v>16654</v>
      </c>
      <c r="D56" s="51">
        <f t="shared" si="6"/>
        <v>25</v>
      </c>
      <c r="E56" s="50" t="str">
        <f t="shared" si="5"/>
        <v>AVILÉS</v>
      </c>
      <c r="F56" s="50">
        <f t="shared" ref="F56:F66" si="9">LOOKUP(E56,$A$39:$A$66,$B$39:$B$66)</f>
        <v>31640</v>
      </c>
      <c r="G56" s="50">
        <f t="shared" si="8"/>
        <v>16030</v>
      </c>
    </row>
    <row r="57" spans="1:7" x14ac:dyDescent="0.25">
      <c r="A57" s="50" t="str">
        <f t="shared" si="4"/>
        <v>MELILLA</v>
      </c>
      <c r="B57" s="51">
        <f t="shared" si="2"/>
        <v>4606</v>
      </c>
      <c r="C57" s="51">
        <f t="shared" si="3"/>
        <v>10955</v>
      </c>
      <c r="D57" s="51">
        <f t="shared" si="6"/>
        <v>27</v>
      </c>
      <c r="E57" s="50" t="str">
        <f t="shared" si="5"/>
        <v>PASAIA</v>
      </c>
      <c r="F57" s="50">
        <f t="shared" si="9"/>
        <v>21274</v>
      </c>
      <c r="G57" s="50">
        <f t="shared" si="8"/>
        <v>24781</v>
      </c>
    </row>
    <row r="58" spans="1:7" x14ac:dyDescent="0.25">
      <c r="A58" s="50" t="str">
        <f t="shared" si="4"/>
        <v>MOTRIL</v>
      </c>
      <c r="B58" s="51">
        <f t="shared" si="2"/>
        <v>20145</v>
      </c>
      <c r="C58" s="51">
        <f t="shared" si="3"/>
        <v>26812</v>
      </c>
      <c r="D58" s="51">
        <f t="shared" si="6"/>
        <v>21</v>
      </c>
      <c r="E58" s="50" t="str">
        <f t="shared" si="5"/>
        <v>SANTANDER</v>
      </c>
      <c r="F58" s="50">
        <f t="shared" si="9"/>
        <v>20186</v>
      </c>
      <c r="G58" s="50">
        <f t="shared" si="8"/>
        <v>32133</v>
      </c>
    </row>
    <row r="59" spans="1:7" x14ac:dyDescent="0.25">
      <c r="A59" s="50" t="str">
        <f t="shared" si="4"/>
        <v>PASAIA</v>
      </c>
      <c r="B59" s="51">
        <f t="shared" si="2"/>
        <v>21274</v>
      </c>
      <c r="C59" s="51">
        <f t="shared" si="3"/>
        <v>24781</v>
      </c>
      <c r="D59" s="51">
        <f t="shared" si="6"/>
        <v>19</v>
      </c>
      <c r="E59" s="50" t="str">
        <f t="shared" si="5"/>
        <v>MOTRIL</v>
      </c>
      <c r="F59" s="50">
        <f t="shared" si="9"/>
        <v>20145</v>
      </c>
      <c r="G59" s="50">
        <f t="shared" si="8"/>
        <v>26812</v>
      </c>
    </row>
    <row r="60" spans="1:7" x14ac:dyDescent="0.25">
      <c r="A60" s="50" t="str">
        <f t="shared" si="4"/>
        <v>SANTA CRUZ DE TENERIFE</v>
      </c>
      <c r="B60" s="51">
        <f t="shared" si="2"/>
        <v>519353</v>
      </c>
      <c r="C60" s="51">
        <f t="shared" si="3"/>
        <v>461513</v>
      </c>
      <c r="D60" s="51">
        <f t="shared" si="6"/>
        <v>4</v>
      </c>
      <c r="E60" s="50" t="str">
        <f t="shared" si="5"/>
        <v>ALICANTE</v>
      </c>
      <c r="F60" s="50">
        <f t="shared" si="9"/>
        <v>18289</v>
      </c>
      <c r="G60" s="50">
        <f t="shared" si="8"/>
        <v>23960</v>
      </c>
    </row>
    <row r="61" spans="1:7" x14ac:dyDescent="0.25">
      <c r="A61" s="50" t="str">
        <f t="shared" si="4"/>
        <v>SANTANDER</v>
      </c>
      <c r="B61" s="51">
        <f t="shared" si="2"/>
        <v>20186</v>
      </c>
      <c r="C61" s="51">
        <f t="shared" si="3"/>
        <v>32133</v>
      </c>
      <c r="D61" s="51">
        <f t="shared" si="6"/>
        <v>20</v>
      </c>
      <c r="E61" s="50" t="str">
        <f t="shared" si="5"/>
        <v>CASTELLÓN</v>
      </c>
      <c r="F61" s="50">
        <f t="shared" si="9"/>
        <v>18202</v>
      </c>
      <c r="G61" s="50">
        <f t="shared" si="8"/>
        <v>21273</v>
      </c>
    </row>
    <row r="62" spans="1:7" x14ac:dyDescent="0.25">
      <c r="A62" s="50" t="str">
        <f t="shared" si="4"/>
        <v>SEVILLA</v>
      </c>
      <c r="B62" s="51">
        <f t="shared" si="2"/>
        <v>15987</v>
      </c>
      <c r="C62" s="51">
        <f t="shared" si="3"/>
        <v>12987</v>
      </c>
      <c r="D62" s="51">
        <f t="shared" si="6"/>
        <v>24</v>
      </c>
      <c r="E62" s="50" t="str">
        <f t="shared" si="5"/>
        <v>SEVILLA</v>
      </c>
      <c r="F62" s="50">
        <f t="shared" si="9"/>
        <v>15987</v>
      </c>
      <c r="G62" s="50">
        <f t="shared" si="8"/>
        <v>12987</v>
      </c>
    </row>
    <row r="63" spans="1:7" x14ac:dyDescent="0.25">
      <c r="A63" s="50" t="str">
        <f t="shared" si="4"/>
        <v>TARRAGONA</v>
      </c>
      <c r="B63" s="51">
        <f t="shared" si="2"/>
        <v>52836</v>
      </c>
      <c r="C63" s="51">
        <f t="shared" si="3"/>
        <v>11566</v>
      </c>
      <c r="D63" s="51">
        <f t="shared" si="6"/>
        <v>14</v>
      </c>
      <c r="E63" s="50" t="str">
        <f t="shared" si="5"/>
        <v>MARÍN Y RÍA DE PONTEVEDRA</v>
      </c>
      <c r="F63" s="50">
        <f t="shared" si="9"/>
        <v>15552</v>
      </c>
      <c r="G63" s="50">
        <f t="shared" si="8"/>
        <v>16654</v>
      </c>
    </row>
    <row r="64" spans="1:7" x14ac:dyDescent="0.25">
      <c r="A64" s="50" t="str">
        <f t="shared" si="4"/>
        <v>VALENCIA</v>
      </c>
      <c r="B64" s="51">
        <f t="shared" si="2"/>
        <v>242652</v>
      </c>
      <c r="C64" s="51">
        <f t="shared" si="3"/>
        <v>363294</v>
      </c>
      <c r="D64" s="51">
        <f t="shared" si="6"/>
        <v>6</v>
      </c>
      <c r="E64" s="50" t="str">
        <f t="shared" si="5"/>
        <v>FERROL-SAN CIBRAO</v>
      </c>
      <c r="F64" s="50">
        <f t="shared" si="9"/>
        <v>10618</v>
      </c>
      <c r="G64" s="50">
        <f t="shared" si="8"/>
        <v>8545</v>
      </c>
    </row>
    <row r="65" spans="1:7" x14ac:dyDescent="0.25">
      <c r="A65" s="50" t="str">
        <f t="shared" si="4"/>
        <v>VIGO</v>
      </c>
      <c r="B65" s="51">
        <f t="shared" si="2"/>
        <v>131306</v>
      </c>
      <c r="C65" s="51">
        <f t="shared" si="3"/>
        <v>133427</v>
      </c>
      <c r="D65" s="51">
        <f t="shared" si="6"/>
        <v>8</v>
      </c>
      <c r="E65" s="50" t="str">
        <f t="shared" si="5"/>
        <v>MELILLA</v>
      </c>
      <c r="F65" s="50">
        <f t="shared" si="9"/>
        <v>4606</v>
      </c>
      <c r="G65" s="50">
        <f t="shared" si="8"/>
        <v>10955</v>
      </c>
    </row>
    <row r="66" spans="1:7" x14ac:dyDescent="0.25">
      <c r="A66" s="50" t="str">
        <f t="shared" si="4"/>
        <v>VILAGARCÍA</v>
      </c>
      <c r="B66" s="51">
        <f t="shared" si="2"/>
        <v>3077</v>
      </c>
      <c r="C66" s="51">
        <f t="shared" si="3"/>
        <v>4781</v>
      </c>
      <c r="D66" s="51">
        <f t="shared" si="6"/>
        <v>28</v>
      </c>
      <c r="E66" s="50" t="str">
        <f t="shared" si="5"/>
        <v>VILAGARCÍA</v>
      </c>
      <c r="F66" s="50">
        <f t="shared" si="9"/>
        <v>3077</v>
      </c>
      <c r="G66" s="50">
        <f t="shared" si="8"/>
        <v>4781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E27" sqref="E2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2336</v>
      </c>
      <c r="C7" s="44">
        <v>3350</v>
      </c>
      <c r="D7" s="44">
        <v>20550</v>
      </c>
      <c r="E7" s="44">
        <v>24482</v>
      </c>
      <c r="F7" s="11">
        <f>((E7*100)/D7)-100</f>
        <v>19.133819951338197</v>
      </c>
      <c r="G7" s="1"/>
      <c r="H7" s="1"/>
      <c r="I7" s="1"/>
    </row>
    <row r="8" spans="1:12" x14ac:dyDescent="0.25">
      <c r="A8" s="12" t="s">
        <v>31</v>
      </c>
      <c r="B8" s="45">
        <v>305</v>
      </c>
      <c r="C8" s="45">
        <v>434</v>
      </c>
      <c r="D8" s="45">
        <v>3119</v>
      </c>
      <c r="E8" s="45">
        <v>2684</v>
      </c>
      <c r="F8" s="14">
        <f t="shared" ref="F8:F34" si="0">((E8*100)/D8)-100</f>
        <v>-13.946777813401738</v>
      </c>
      <c r="G8" s="1"/>
      <c r="H8" s="1"/>
      <c r="I8" s="1"/>
    </row>
    <row r="9" spans="1:12" x14ac:dyDescent="0.25">
      <c r="A9" s="9" t="s">
        <v>166</v>
      </c>
      <c r="B9" s="44">
        <v>2524</v>
      </c>
      <c r="C9" s="44">
        <v>3785</v>
      </c>
      <c r="D9" s="44">
        <v>22430</v>
      </c>
      <c r="E9" s="44">
        <v>30604</v>
      </c>
      <c r="F9" s="11">
        <f t="shared" si="0"/>
        <v>36.442264823896579</v>
      </c>
      <c r="G9" s="1"/>
      <c r="H9" s="1"/>
      <c r="I9" s="1"/>
    </row>
    <row r="10" spans="1:12" x14ac:dyDescent="0.25">
      <c r="A10" s="12" t="s">
        <v>168</v>
      </c>
      <c r="B10" s="45">
        <v>326</v>
      </c>
      <c r="C10" s="45">
        <v>432</v>
      </c>
      <c r="D10" s="45">
        <v>8002</v>
      </c>
      <c r="E10" s="45">
        <v>6888</v>
      </c>
      <c r="F10" s="14">
        <f t="shared" si="0"/>
        <v>-13.921519620094983</v>
      </c>
      <c r="G10" s="1"/>
      <c r="H10" s="1"/>
      <c r="I10" s="1"/>
    </row>
    <row r="11" spans="1:12" x14ac:dyDescent="0.25">
      <c r="A11" s="9" t="s">
        <v>169</v>
      </c>
      <c r="B11" s="44">
        <v>228678</v>
      </c>
      <c r="C11" s="44">
        <v>172373</v>
      </c>
      <c r="D11" s="44">
        <v>2388688</v>
      </c>
      <c r="E11" s="44">
        <v>1944111</v>
      </c>
      <c r="F11" s="11">
        <f t="shared" si="0"/>
        <v>-18.611765119597038</v>
      </c>
      <c r="G11" s="1"/>
      <c r="H11" s="1"/>
      <c r="I11" s="1"/>
    </row>
    <row r="12" spans="1:12" x14ac:dyDescent="0.25">
      <c r="A12" s="12" t="s">
        <v>170</v>
      </c>
      <c r="B12" s="45">
        <v>1380</v>
      </c>
      <c r="C12" s="45">
        <v>1439</v>
      </c>
      <c r="D12" s="45">
        <v>11728</v>
      </c>
      <c r="E12" s="45">
        <v>14322</v>
      </c>
      <c r="F12" s="14">
        <f t="shared" si="0"/>
        <v>22.118008185538883</v>
      </c>
      <c r="G12" s="1"/>
      <c r="H12" s="1"/>
      <c r="I12" s="1"/>
    </row>
    <row r="13" spans="1:12" x14ac:dyDescent="0.25">
      <c r="A13" s="9" t="s">
        <v>32</v>
      </c>
      <c r="B13" s="44">
        <v>688</v>
      </c>
      <c r="C13" s="44">
        <v>682</v>
      </c>
      <c r="D13" s="44">
        <v>4455</v>
      </c>
      <c r="E13" s="44">
        <v>4294</v>
      </c>
      <c r="F13" s="11">
        <f t="shared" si="0"/>
        <v>-3.6139169472502743</v>
      </c>
      <c r="G13" s="1"/>
      <c r="H13" s="1"/>
      <c r="I13" s="1"/>
    </row>
    <row r="14" spans="1:12" x14ac:dyDescent="0.25">
      <c r="A14" s="12" t="s">
        <v>33</v>
      </c>
      <c r="B14" s="45">
        <v>81772</v>
      </c>
      <c r="C14" s="45">
        <v>123697</v>
      </c>
      <c r="D14" s="45">
        <v>640486</v>
      </c>
      <c r="E14" s="45">
        <v>678625</v>
      </c>
      <c r="F14" s="14">
        <f t="shared" si="0"/>
        <v>5.9546969020400127</v>
      </c>
      <c r="G14" s="1"/>
      <c r="H14" s="1"/>
      <c r="I14" s="1"/>
    </row>
    <row r="15" spans="1:12" x14ac:dyDescent="0.25">
      <c r="A15" s="9" t="s">
        <v>34</v>
      </c>
      <c r="B15" s="44">
        <v>5831</v>
      </c>
      <c r="C15" s="44">
        <v>6143</v>
      </c>
      <c r="D15" s="44">
        <v>44922</v>
      </c>
      <c r="E15" s="44">
        <v>50359</v>
      </c>
      <c r="F15" s="11">
        <f t="shared" si="0"/>
        <v>12.103201104136062</v>
      </c>
      <c r="G15" s="1"/>
      <c r="H15" s="1"/>
      <c r="I15" s="1"/>
    </row>
    <row r="16" spans="1:12" x14ac:dyDescent="0.25">
      <c r="A16" s="12" t="s">
        <v>35</v>
      </c>
      <c r="B16" s="45">
        <v>665</v>
      </c>
      <c r="C16" s="45">
        <v>0</v>
      </c>
      <c r="D16" s="45">
        <v>5277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171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39115</v>
      </c>
      <c r="C18" s="45">
        <v>47109</v>
      </c>
      <c r="D18" s="45">
        <v>395182</v>
      </c>
      <c r="E18" s="45">
        <v>420575</v>
      </c>
      <c r="F18" s="14">
        <f t="shared" si="0"/>
        <v>6.4256469171166657</v>
      </c>
      <c r="G18" s="1"/>
      <c r="H18" s="1"/>
      <c r="I18" s="1"/>
    </row>
    <row r="19" spans="1:9" x14ac:dyDescent="0.25">
      <c r="A19" s="9" t="s">
        <v>37</v>
      </c>
      <c r="B19" s="44">
        <v>546</v>
      </c>
      <c r="C19" s="44">
        <v>624</v>
      </c>
      <c r="D19" s="44">
        <v>3375</v>
      </c>
      <c r="E19" s="44">
        <v>5357</v>
      </c>
      <c r="F19" s="11">
        <f t="shared" si="0"/>
        <v>58.725925925925935</v>
      </c>
      <c r="G19" s="1"/>
      <c r="H19" s="1"/>
      <c r="I19" s="1"/>
    </row>
    <row r="20" spans="1:9" x14ac:dyDescent="0.25">
      <c r="A20" s="12" t="s">
        <v>172</v>
      </c>
      <c r="B20" s="45">
        <v>3933</v>
      </c>
      <c r="C20" s="45">
        <v>6793</v>
      </c>
      <c r="D20" s="45">
        <v>37462</v>
      </c>
      <c r="E20" s="45">
        <v>39471</v>
      </c>
      <c r="F20" s="14">
        <f t="shared" si="0"/>
        <v>5.3627676045059047</v>
      </c>
      <c r="G20" s="1"/>
      <c r="H20" s="1"/>
      <c r="I20" s="1"/>
    </row>
    <row r="21" spans="1:9" x14ac:dyDescent="0.25">
      <c r="A21" s="9" t="s">
        <v>38</v>
      </c>
      <c r="B21" s="44">
        <v>6790</v>
      </c>
      <c r="C21" s="44">
        <v>9417</v>
      </c>
      <c r="D21" s="44">
        <v>96357</v>
      </c>
      <c r="E21" s="44">
        <v>96792</v>
      </c>
      <c r="F21" s="11">
        <f t="shared" si="0"/>
        <v>0.45144618450137841</v>
      </c>
      <c r="G21" s="1"/>
      <c r="H21" s="1"/>
      <c r="I21" s="1"/>
    </row>
    <row r="22" spans="1:9" x14ac:dyDescent="0.25">
      <c r="A22" s="12" t="s">
        <v>59</v>
      </c>
      <c r="B22" s="45">
        <v>171319</v>
      </c>
      <c r="C22" s="45">
        <v>210767</v>
      </c>
      <c r="D22" s="45">
        <v>1758290</v>
      </c>
      <c r="E22" s="45">
        <v>1730236</v>
      </c>
      <c r="F22" s="14">
        <f t="shared" si="0"/>
        <v>-1.5955274727149629</v>
      </c>
      <c r="G22" s="1"/>
      <c r="H22" s="1"/>
      <c r="I22" s="1"/>
    </row>
    <row r="23" spans="1:9" x14ac:dyDescent="0.25">
      <c r="A23" s="9" t="s">
        <v>173</v>
      </c>
      <c r="B23" s="44">
        <v>2854</v>
      </c>
      <c r="C23" s="44">
        <v>2941</v>
      </c>
      <c r="D23" s="44">
        <v>21908</v>
      </c>
      <c r="E23" s="44">
        <v>33376</v>
      </c>
      <c r="F23" s="11">
        <f t="shared" si="0"/>
        <v>52.3461749132737</v>
      </c>
      <c r="G23" s="1"/>
      <c r="H23" s="1"/>
      <c r="I23" s="1"/>
    </row>
    <row r="24" spans="1:9" x14ac:dyDescent="0.25">
      <c r="A24" s="12" t="s">
        <v>175</v>
      </c>
      <c r="B24" s="45">
        <v>568</v>
      </c>
      <c r="C24" s="45">
        <v>1422</v>
      </c>
      <c r="D24" s="45">
        <v>9819</v>
      </c>
      <c r="E24" s="45">
        <v>8392</v>
      </c>
      <c r="F24" s="14">
        <f t="shared" si="0"/>
        <v>-14.533048171911602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2789</v>
      </c>
      <c r="C26" s="45">
        <v>1677</v>
      </c>
      <c r="D26" s="45">
        <v>20532</v>
      </c>
      <c r="E26" s="45">
        <v>14397</v>
      </c>
      <c r="F26" s="14">
        <f t="shared" si="0"/>
        <v>-29.880187025131505</v>
      </c>
      <c r="G26" s="1"/>
      <c r="H26" s="1"/>
      <c r="I26" s="1"/>
    </row>
    <row r="27" spans="1:9" x14ac:dyDescent="0.25">
      <c r="A27" s="9" t="s">
        <v>41</v>
      </c>
      <c r="B27" s="44">
        <v>1286</v>
      </c>
      <c r="C27" s="44">
        <v>406</v>
      </c>
      <c r="D27" s="44">
        <v>6341</v>
      </c>
      <c r="E27" s="44">
        <v>5137</v>
      </c>
      <c r="F27" s="11">
        <f t="shared" si="0"/>
        <v>-18.987541397255953</v>
      </c>
      <c r="G27" s="1"/>
      <c r="H27" s="1"/>
      <c r="I27" s="1"/>
    </row>
    <row r="28" spans="1:9" x14ac:dyDescent="0.25">
      <c r="A28" s="12" t="s">
        <v>42</v>
      </c>
      <c r="B28" s="45">
        <v>33856</v>
      </c>
      <c r="C28" s="45">
        <v>39198</v>
      </c>
      <c r="D28" s="45">
        <v>374030</v>
      </c>
      <c r="E28" s="45">
        <v>402935</v>
      </c>
      <c r="F28" s="14">
        <f t="shared" si="0"/>
        <v>7.7279897334438346</v>
      </c>
      <c r="G28" s="1"/>
      <c r="H28" s="1"/>
      <c r="I28" s="1"/>
    </row>
    <row r="29" spans="1:9" x14ac:dyDescent="0.25">
      <c r="A29" s="9" t="s">
        <v>43</v>
      </c>
      <c r="B29" s="44">
        <v>952</v>
      </c>
      <c r="C29" s="44">
        <v>589</v>
      </c>
      <c r="D29" s="44">
        <v>5760</v>
      </c>
      <c r="E29" s="44">
        <v>4563</v>
      </c>
      <c r="F29" s="11">
        <f t="shared" si="0"/>
        <v>-20.78125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1295</v>
      </c>
      <c r="C31" s="44">
        <v>2485</v>
      </c>
      <c r="D31" s="44">
        <v>10109</v>
      </c>
      <c r="E31" s="44">
        <v>13004</v>
      </c>
      <c r="F31" s="11">
        <f t="shared" si="0"/>
        <v>28.637847462657049</v>
      </c>
      <c r="G31" s="1"/>
      <c r="H31" s="1"/>
      <c r="I31" s="1"/>
    </row>
    <row r="32" spans="1:9" x14ac:dyDescent="0.25">
      <c r="A32" s="12" t="s">
        <v>46</v>
      </c>
      <c r="B32" s="45">
        <v>35703</v>
      </c>
      <c r="C32" s="45">
        <v>24919</v>
      </c>
      <c r="D32" s="45">
        <v>304542</v>
      </c>
      <c r="E32" s="45">
        <v>174084</v>
      </c>
      <c r="F32" s="14">
        <f t="shared" si="0"/>
        <v>-42.837441141123392</v>
      </c>
      <c r="G32" s="1"/>
      <c r="H32" s="1"/>
      <c r="I32" s="1"/>
    </row>
    <row r="33" spans="1:9" x14ac:dyDescent="0.25">
      <c r="A33" s="9" t="s">
        <v>47</v>
      </c>
      <c r="B33" s="44">
        <v>4919</v>
      </c>
      <c r="C33" s="44">
        <v>5043</v>
      </c>
      <c r="D33" s="44">
        <v>55843</v>
      </c>
      <c r="E33" s="44">
        <v>58285</v>
      </c>
      <c r="F33" s="11">
        <f t="shared" si="0"/>
        <v>4.3729742313271203</v>
      </c>
      <c r="G33" s="1"/>
      <c r="H33" s="1"/>
      <c r="I33" s="1"/>
    </row>
    <row r="34" spans="1:9" x14ac:dyDescent="0.25">
      <c r="A34" s="12" t="s">
        <v>174</v>
      </c>
      <c r="B34" s="45">
        <v>52</v>
      </c>
      <c r="C34" s="45">
        <v>20</v>
      </c>
      <c r="D34" s="45">
        <v>564</v>
      </c>
      <c r="E34" s="45">
        <v>290</v>
      </c>
      <c r="F34" s="14">
        <f t="shared" si="0"/>
        <v>-48.581560283687942</v>
      </c>
      <c r="G34" s="1"/>
      <c r="H34" s="1"/>
      <c r="I34" s="1"/>
    </row>
    <row r="35" spans="1:9" x14ac:dyDescent="0.25">
      <c r="A35" s="15" t="s">
        <v>48</v>
      </c>
      <c r="B35" s="16">
        <f>SUM(B7:B34)</f>
        <v>630482</v>
      </c>
      <c r="C35" s="16">
        <f t="shared" ref="C35:E35" si="1">SUM(C7:C34)</f>
        <v>665745</v>
      </c>
      <c r="D35" s="16">
        <f t="shared" si="1"/>
        <v>6249771</v>
      </c>
      <c r="E35" s="16">
        <f t="shared" si="1"/>
        <v>5763263</v>
      </c>
      <c r="F35" s="17">
        <f t="shared" ref="F35" si="2">((E35*100)/D35)-100</f>
        <v>-7.7844132209004187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24482</v>
      </c>
      <c r="C39" s="51">
        <f t="shared" si="4"/>
        <v>20550</v>
      </c>
      <c r="D39" s="51">
        <f>_xlfn.RANK.EQ(B39,$B$39:$B$66)+COUNTIF($B$39:$B$66,B39)-1</f>
        <v>13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1944111</v>
      </c>
      <c r="G39" s="50">
        <f>LOOKUP(E39,$A$39:$A$66,$C$39:$C$66)</f>
        <v>2388688</v>
      </c>
    </row>
    <row r="40" spans="1:9" x14ac:dyDescent="0.25">
      <c r="A40" s="50" t="str">
        <f t="shared" si="5"/>
        <v>ALICANTE</v>
      </c>
      <c r="B40" s="51">
        <f t="shared" si="3"/>
        <v>2684</v>
      </c>
      <c r="C40" s="51">
        <f t="shared" si="4"/>
        <v>3119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1730236</v>
      </c>
      <c r="G40" s="50">
        <f t="shared" ref="G40:G66" si="9">LOOKUP(E40,$A$39:$A$66,$C$39:$C$66)</f>
        <v>1758290</v>
      </c>
    </row>
    <row r="41" spans="1:9" x14ac:dyDescent="0.25">
      <c r="A41" s="50" t="str">
        <f t="shared" si="5"/>
        <v>ALMERÍA</v>
      </c>
      <c r="B41" s="51">
        <f t="shared" si="3"/>
        <v>30604</v>
      </c>
      <c r="C41" s="51">
        <f t="shared" si="4"/>
        <v>22430</v>
      </c>
      <c r="D41" s="51">
        <f t="shared" si="7"/>
        <v>12</v>
      </c>
      <c r="E41" s="50" t="str">
        <f t="shared" si="6"/>
        <v>BARCELONA</v>
      </c>
      <c r="F41" s="50">
        <f t="shared" si="8"/>
        <v>678625</v>
      </c>
      <c r="G41" s="50">
        <f t="shared" si="9"/>
        <v>640486</v>
      </c>
    </row>
    <row r="42" spans="1:9" x14ac:dyDescent="0.25">
      <c r="A42" s="50" t="str">
        <f t="shared" si="5"/>
        <v>AVILÉS</v>
      </c>
      <c r="B42" s="51">
        <f t="shared" si="3"/>
        <v>6888</v>
      </c>
      <c r="C42" s="51">
        <f t="shared" si="4"/>
        <v>8002</v>
      </c>
      <c r="D42" s="51">
        <f t="shared" si="7"/>
        <v>18</v>
      </c>
      <c r="E42" s="50" t="str">
        <f t="shared" si="6"/>
        <v>CEUTA</v>
      </c>
      <c r="F42" s="50">
        <f t="shared" si="8"/>
        <v>420575</v>
      </c>
      <c r="G42" s="50">
        <f t="shared" si="9"/>
        <v>395182</v>
      </c>
    </row>
    <row r="43" spans="1:9" x14ac:dyDescent="0.25">
      <c r="A43" s="50" t="str">
        <f t="shared" si="5"/>
        <v>BAHÍA DE ALGECIRAS</v>
      </c>
      <c r="B43" s="51">
        <f t="shared" si="3"/>
        <v>1944111</v>
      </c>
      <c r="C43" s="51">
        <f t="shared" si="4"/>
        <v>2388688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402935</v>
      </c>
      <c r="G43" s="50">
        <f t="shared" si="9"/>
        <v>374030</v>
      </c>
    </row>
    <row r="44" spans="1:9" x14ac:dyDescent="0.25">
      <c r="A44" s="50" t="str">
        <f t="shared" si="5"/>
        <v>BAHÍA DE CÁDIZ</v>
      </c>
      <c r="B44" s="51">
        <f t="shared" si="3"/>
        <v>14322</v>
      </c>
      <c r="C44" s="51">
        <f t="shared" si="4"/>
        <v>11728</v>
      </c>
      <c r="D44" s="51">
        <f t="shared" si="7"/>
        <v>15</v>
      </c>
      <c r="E44" s="50" t="str">
        <f t="shared" si="6"/>
        <v>VALENCIA</v>
      </c>
      <c r="F44" s="50">
        <f t="shared" si="8"/>
        <v>174084</v>
      </c>
      <c r="G44" s="50">
        <f t="shared" si="9"/>
        <v>304542</v>
      </c>
    </row>
    <row r="45" spans="1:9" x14ac:dyDescent="0.25">
      <c r="A45" s="50" t="str">
        <f t="shared" si="5"/>
        <v>BALEARES</v>
      </c>
      <c r="B45" s="51">
        <f t="shared" si="3"/>
        <v>4294</v>
      </c>
      <c r="C45" s="51">
        <f t="shared" si="4"/>
        <v>4455</v>
      </c>
      <c r="D45" s="51">
        <f t="shared" si="7"/>
        <v>22</v>
      </c>
      <c r="E45" s="50" t="str">
        <f t="shared" si="6"/>
        <v>HUELVA</v>
      </c>
      <c r="F45" s="50">
        <f t="shared" si="8"/>
        <v>96792</v>
      </c>
      <c r="G45" s="50">
        <f t="shared" si="9"/>
        <v>96357</v>
      </c>
    </row>
    <row r="46" spans="1:9" x14ac:dyDescent="0.25">
      <c r="A46" s="50" t="str">
        <f t="shared" si="5"/>
        <v>BARCELONA</v>
      </c>
      <c r="B46" s="51">
        <f t="shared" si="3"/>
        <v>678625</v>
      </c>
      <c r="C46" s="51">
        <f t="shared" si="4"/>
        <v>640486</v>
      </c>
      <c r="D46" s="51">
        <f t="shared" si="7"/>
        <v>3</v>
      </c>
      <c r="E46" s="50" t="str">
        <f t="shared" si="6"/>
        <v>VIGO</v>
      </c>
      <c r="F46" s="50">
        <f t="shared" si="8"/>
        <v>58285</v>
      </c>
      <c r="G46" s="50">
        <f t="shared" si="9"/>
        <v>55843</v>
      </c>
    </row>
    <row r="47" spans="1:9" x14ac:dyDescent="0.25">
      <c r="A47" s="50" t="str">
        <f t="shared" si="5"/>
        <v>BILBAO</v>
      </c>
      <c r="B47" s="51">
        <f t="shared" si="3"/>
        <v>50359</v>
      </c>
      <c r="C47" s="51">
        <f t="shared" si="4"/>
        <v>44922</v>
      </c>
      <c r="D47" s="51">
        <f t="shared" si="7"/>
        <v>9</v>
      </c>
      <c r="E47" s="50" t="str">
        <f t="shared" si="6"/>
        <v>BILBAO</v>
      </c>
      <c r="F47" s="50">
        <f t="shared" si="8"/>
        <v>50359</v>
      </c>
      <c r="G47" s="50">
        <f t="shared" si="9"/>
        <v>44922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5277</v>
      </c>
      <c r="D48" s="51">
        <f t="shared" si="7"/>
        <v>28</v>
      </c>
      <c r="E48" s="50" t="str">
        <f t="shared" si="6"/>
        <v>GIJÓN</v>
      </c>
      <c r="F48" s="50">
        <f t="shared" si="8"/>
        <v>39471</v>
      </c>
      <c r="G48" s="50">
        <f t="shared" si="9"/>
        <v>37462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MÁLAGA</v>
      </c>
      <c r="F49" s="50">
        <f t="shared" si="8"/>
        <v>33376</v>
      </c>
      <c r="G49" s="50">
        <f t="shared" si="9"/>
        <v>21908</v>
      </c>
    </row>
    <row r="50" spans="1:7" x14ac:dyDescent="0.25">
      <c r="A50" s="50" t="str">
        <f t="shared" si="5"/>
        <v>CEUTA</v>
      </c>
      <c r="B50" s="51">
        <f t="shared" si="3"/>
        <v>420575</v>
      </c>
      <c r="C50" s="51">
        <f t="shared" si="4"/>
        <v>395182</v>
      </c>
      <c r="D50" s="51">
        <f t="shared" si="7"/>
        <v>4</v>
      </c>
      <c r="E50" s="50" t="str">
        <f t="shared" si="6"/>
        <v>ALMERÍA</v>
      </c>
      <c r="F50" s="50">
        <f t="shared" si="8"/>
        <v>30604</v>
      </c>
      <c r="G50" s="50">
        <f t="shared" si="9"/>
        <v>22430</v>
      </c>
    </row>
    <row r="51" spans="1:7" x14ac:dyDescent="0.25">
      <c r="A51" s="50" t="str">
        <f t="shared" si="5"/>
        <v>FERROL-SAN CIBRAO</v>
      </c>
      <c r="B51" s="51">
        <f t="shared" si="3"/>
        <v>5357</v>
      </c>
      <c r="C51" s="51">
        <f t="shared" si="4"/>
        <v>3375</v>
      </c>
      <c r="D51" s="51">
        <f t="shared" si="7"/>
        <v>19</v>
      </c>
      <c r="E51" s="50" t="str">
        <f t="shared" si="6"/>
        <v>A CORUÑA</v>
      </c>
      <c r="F51" s="50">
        <f t="shared" si="8"/>
        <v>24482</v>
      </c>
      <c r="G51" s="50">
        <f t="shared" si="9"/>
        <v>20550</v>
      </c>
    </row>
    <row r="52" spans="1:7" x14ac:dyDescent="0.25">
      <c r="A52" s="50" t="str">
        <f t="shared" si="5"/>
        <v>GIJÓN</v>
      </c>
      <c r="B52" s="51">
        <f t="shared" si="3"/>
        <v>39471</v>
      </c>
      <c r="C52" s="51">
        <f t="shared" si="4"/>
        <v>37462</v>
      </c>
      <c r="D52" s="51">
        <f t="shared" si="7"/>
        <v>10</v>
      </c>
      <c r="E52" s="50" t="str">
        <f t="shared" si="6"/>
        <v>MOTRIL</v>
      </c>
      <c r="F52" s="50">
        <f t="shared" si="8"/>
        <v>14397</v>
      </c>
      <c r="G52" s="50">
        <f t="shared" si="9"/>
        <v>20532</v>
      </c>
    </row>
    <row r="53" spans="1:7" x14ac:dyDescent="0.25">
      <c r="A53" s="50" t="str">
        <f t="shared" si="5"/>
        <v>HUELVA</v>
      </c>
      <c r="B53" s="51">
        <f t="shared" si="3"/>
        <v>96792</v>
      </c>
      <c r="C53" s="51">
        <f t="shared" si="4"/>
        <v>96357</v>
      </c>
      <c r="D53" s="51">
        <f t="shared" si="7"/>
        <v>7</v>
      </c>
      <c r="E53" s="50" t="str">
        <f t="shared" si="6"/>
        <v>BAHÍA DE CÁDIZ</v>
      </c>
      <c r="F53" s="50">
        <f t="shared" si="8"/>
        <v>14322</v>
      </c>
      <c r="G53" s="50">
        <f t="shared" si="9"/>
        <v>11728</v>
      </c>
    </row>
    <row r="54" spans="1:7" x14ac:dyDescent="0.25">
      <c r="A54" s="50" t="str">
        <f t="shared" si="5"/>
        <v>LAS PALMAS</v>
      </c>
      <c r="B54" s="51">
        <f t="shared" si="3"/>
        <v>1730236</v>
      </c>
      <c r="C54" s="51">
        <f t="shared" si="4"/>
        <v>1758290</v>
      </c>
      <c r="D54" s="51">
        <f t="shared" si="7"/>
        <v>2</v>
      </c>
      <c r="E54" s="50" t="str">
        <f t="shared" si="6"/>
        <v>TARRAGONA</v>
      </c>
      <c r="F54" s="50">
        <f t="shared" si="8"/>
        <v>13004</v>
      </c>
      <c r="G54" s="50">
        <f t="shared" si="9"/>
        <v>10109</v>
      </c>
    </row>
    <row r="55" spans="1:7" x14ac:dyDescent="0.25">
      <c r="A55" s="50" t="str">
        <f t="shared" si="5"/>
        <v>MÁLAGA</v>
      </c>
      <c r="B55" s="51">
        <f t="shared" si="3"/>
        <v>33376</v>
      </c>
      <c r="C55" s="51">
        <f t="shared" si="4"/>
        <v>21908</v>
      </c>
      <c r="D55" s="51">
        <f t="shared" si="7"/>
        <v>11</v>
      </c>
      <c r="E55" s="50" t="str">
        <f t="shared" si="6"/>
        <v>MARÍN Y RÍA DE PONTEVEDRA</v>
      </c>
      <c r="F55" s="50">
        <f t="shared" si="8"/>
        <v>8392</v>
      </c>
      <c r="G55" s="50">
        <f t="shared" si="9"/>
        <v>9819</v>
      </c>
    </row>
    <row r="56" spans="1:7" x14ac:dyDescent="0.25">
      <c r="A56" s="50" t="str">
        <f t="shared" si="5"/>
        <v>MARÍN Y RÍA DE PONTEVEDRA</v>
      </c>
      <c r="B56" s="51">
        <f t="shared" si="3"/>
        <v>8392</v>
      </c>
      <c r="C56" s="51">
        <f t="shared" si="4"/>
        <v>9819</v>
      </c>
      <c r="D56" s="51">
        <f t="shared" si="7"/>
        <v>17</v>
      </c>
      <c r="E56" s="50" t="str">
        <f t="shared" si="6"/>
        <v>AVILÉS</v>
      </c>
      <c r="F56" s="50">
        <f t="shared" si="8"/>
        <v>6888</v>
      </c>
      <c r="G56" s="50">
        <f t="shared" si="9"/>
        <v>8002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FERROL-SAN CIBRAO</v>
      </c>
      <c r="F57" s="50">
        <f t="shared" si="8"/>
        <v>5357</v>
      </c>
      <c r="G57" s="50">
        <f t="shared" si="9"/>
        <v>3375</v>
      </c>
    </row>
    <row r="58" spans="1:7" x14ac:dyDescent="0.25">
      <c r="A58" s="50" t="str">
        <f t="shared" si="5"/>
        <v>MOTRIL</v>
      </c>
      <c r="B58" s="51">
        <f t="shared" si="3"/>
        <v>14397</v>
      </c>
      <c r="C58" s="51">
        <f t="shared" si="4"/>
        <v>20532</v>
      </c>
      <c r="D58" s="51">
        <f t="shared" si="7"/>
        <v>14</v>
      </c>
      <c r="E58" s="50" t="str">
        <f t="shared" si="6"/>
        <v>PASAIA</v>
      </c>
      <c r="F58" s="50">
        <f t="shared" si="8"/>
        <v>5137</v>
      </c>
      <c r="G58" s="50">
        <f t="shared" si="9"/>
        <v>6341</v>
      </c>
    </row>
    <row r="59" spans="1:7" x14ac:dyDescent="0.25">
      <c r="A59" s="50" t="str">
        <f t="shared" si="5"/>
        <v>PASAIA</v>
      </c>
      <c r="B59" s="51">
        <f t="shared" si="3"/>
        <v>5137</v>
      </c>
      <c r="C59" s="51">
        <f t="shared" si="4"/>
        <v>6341</v>
      </c>
      <c r="D59" s="51">
        <f t="shared" si="7"/>
        <v>20</v>
      </c>
      <c r="E59" s="50" t="str">
        <f t="shared" si="6"/>
        <v>SANTANDER</v>
      </c>
      <c r="F59" s="50">
        <f t="shared" si="8"/>
        <v>4563</v>
      </c>
      <c r="G59" s="50">
        <f t="shared" si="9"/>
        <v>5760</v>
      </c>
    </row>
    <row r="60" spans="1:7" x14ac:dyDescent="0.25">
      <c r="A60" s="50" t="str">
        <f t="shared" si="5"/>
        <v>SANTA CRUZ DE TENERIFE</v>
      </c>
      <c r="B60" s="51">
        <f t="shared" si="3"/>
        <v>402935</v>
      </c>
      <c r="C60" s="51">
        <f t="shared" si="4"/>
        <v>374030</v>
      </c>
      <c r="D60" s="51">
        <f t="shared" si="7"/>
        <v>5</v>
      </c>
      <c r="E60" s="50" t="str">
        <f t="shared" si="6"/>
        <v>BALEARES</v>
      </c>
      <c r="F60" s="50">
        <f t="shared" si="8"/>
        <v>4294</v>
      </c>
      <c r="G60" s="50">
        <f t="shared" si="9"/>
        <v>4455</v>
      </c>
    </row>
    <row r="61" spans="1:7" x14ac:dyDescent="0.25">
      <c r="A61" s="50" t="str">
        <f t="shared" si="5"/>
        <v>SANTANDER</v>
      </c>
      <c r="B61" s="51">
        <f t="shared" si="3"/>
        <v>4563</v>
      </c>
      <c r="C61" s="51">
        <f t="shared" si="4"/>
        <v>5760</v>
      </c>
      <c r="D61" s="51">
        <f t="shared" si="7"/>
        <v>21</v>
      </c>
      <c r="E61" s="50" t="str">
        <f t="shared" si="6"/>
        <v>ALICANTE</v>
      </c>
      <c r="F61" s="50">
        <f t="shared" si="8"/>
        <v>2684</v>
      </c>
      <c r="G61" s="50">
        <f t="shared" si="9"/>
        <v>3119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290</v>
      </c>
      <c r="G62" s="50">
        <f t="shared" si="9"/>
        <v>564</v>
      </c>
    </row>
    <row r="63" spans="1:7" x14ac:dyDescent="0.25">
      <c r="A63" s="50" t="str">
        <f t="shared" si="5"/>
        <v>TARRAGONA</v>
      </c>
      <c r="B63" s="51">
        <f t="shared" si="3"/>
        <v>13004</v>
      </c>
      <c r="C63" s="51">
        <f t="shared" si="4"/>
        <v>10109</v>
      </c>
      <c r="D63" s="51">
        <f t="shared" si="7"/>
        <v>16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174084</v>
      </c>
      <c r="C64" s="51">
        <f t="shared" si="4"/>
        <v>304542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58285</v>
      </c>
      <c r="C65" s="51">
        <f t="shared" si="4"/>
        <v>55843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290</v>
      </c>
      <c r="C66" s="51">
        <f t="shared" si="4"/>
        <v>564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5277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23899</v>
      </c>
      <c r="C7" s="44">
        <v>24795</v>
      </c>
      <c r="D7" s="44">
        <v>206179</v>
      </c>
      <c r="E7" s="44">
        <v>218244</v>
      </c>
      <c r="F7" s="11">
        <f>((E7*100)/D7)-100</f>
        <v>5.8517113770073621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28</v>
      </c>
      <c r="F8" s="14"/>
      <c r="G8" s="1"/>
      <c r="H8" s="1"/>
      <c r="I8" s="1"/>
    </row>
    <row r="9" spans="1:12" x14ac:dyDescent="0.25">
      <c r="A9" s="9" t="s">
        <v>166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168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169</v>
      </c>
      <c r="B11" s="44">
        <v>210397</v>
      </c>
      <c r="C11" s="44">
        <v>113996</v>
      </c>
      <c r="D11" s="44">
        <v>2297398</v>
      </c>
      <c r="E11" s="44">
        <v>1892610</v>
      </c>
      <c r="F11" s="11">
        <f t="shared" ref="F11:F31" si="0">((E11*100)/D11)-100</f>
        <v>-17.619411177340623</v>
      </c>
      <c r="G11" s="1"/>
      <c r="H11" s="1"/>
      <c r="I11" s="1"/>
    </row>
    <row r="12" spans="1:12" x14ac:dyDescent="0.25">
      <c r="A12" s="12" t="s">
        <v>170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154</v>
      </c>
      <c r="C13" s="44">
        <v>195</v>
      </c>
      <c r="D13" s="44">
        <v>401</v>
      </c>
      <c r="E13" s="44">
        <v>706</v>
      </c>
      <c r="F13" s="11">
        <f t="shared" si="0"/>
        <v>76.059850374064837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470</v>
      </c>
      <c r="C15" s="44">
        <v>0</v>
      </c>
      <c r="D15" s="44">
        <v>9124</v>
      </c>
      <c r="E15" s="44">
        <v>0</v>
      </c>
      <c r="F15" s="11">
        <f t="shared" si="0"/>
        <v>-100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171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173</v>
      </c>
      <c r="E19" s="44">
        <v>2260</v>
      </c>
      <c r="F19" s="11">
        <f t="shared" si="0"/>
        <v>1206.3583815028901</v>
      </c>
      <c r="G19" s="1"/>
      <c r="H19" s="1"/>
      <c r="I19" s="1"/>
    </row>
    <row r="20" spans="1:9" x14ac:dyDescent="0.25">
      <c r="A20" s="12" t="s">
        <v>172</v>
      </c>
      <c r="B20" s="45">
        <v>0</v>
      </c>
      <c r="C20" s="45">
        <v>0</v>
      </c>
      <c r="D20" s="45">
        <v>0</v>
      </c>
      <c r="E20" s="45">
        <v>8</v>
      </c>
      <c r="F20" s="14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20568</v>
      </c>
      <c r="E21" s="44">
        <v>5616</v>
      </c>
      <c r="F21" s="11">
        <f t="shared" si="0"/>
        <v>-72.69544924154026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25</v>
      </c>
      <c r="F22" s="14"/>
      <c r="G22" s="1"/>
      <c r="H22" s="1"/>
      <c r="I22" s="1"/>
    </row>
    <row r="23" spans="1:9" x14ac:dyDescent="0.25">
      <c r="A23" s="9" t="s">
        <v>173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175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8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135</v>
      </c>
      <c r="C28" s="45">
        <v>15</v>
      </c>
      <c r="D28" s="45">
        <v>1683</v>
      </c>
      <c r="E28" s="45">
        <v>516</v>
      </c>
      <c r="F28" s="14">
        <f t="shared" si="0"/>
        <v>-69.34046345811052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3675</v>
      </c>
      <c r="E31" s="44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383</v>
      </c>
      <c r="D33" s="44">
        <v>0</v>
      </c>
      <c r="E33" s="44">
        <v>5604</v>
      </c>
      <c r="F33" s="11"/>
      <c r="G33" s="1"/>
      <c r="H33" s="1"/>
      <c r="I33" s="1"/>
    </row>
    <row r="34" spans="1:9" x14ac:dyDescent="0.25">
      <c r="A34" s="12" t="s">
        <v>174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235055</v>
      </c>
      <c r="C35" s="16">
        <f t="shared" ref="C35:E35" si="1">SUM(C7:C34)</f>
        <v>139384</v>
      </c>
      <c r="D35" s="16">
        <f t="shared" si="1"/>
        <v>2539201</v>
      </c>
      <c r="E35" s="16">
        <f t="shared" si="1"/>
        <v>2125625</v>
      </c>
      <c r="F35" s="17">
        <f t="shared" ref="F35" si="2">((E35*100)/D35)-100</f>
        <v>-16.28764323895588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218244</v>
      </c>
      <c r="C39" s="51">
        <f t="shared" si="4"/>
        <v>206179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1892610</v>
      </c>
      <c r="G39" s="50">
        <f>LOOKUP(E39,$A$39:$A$66,$C$39:$C$66)</f>
        <v>2297398</v>
      </c>
      <c r="H39" s="91"/>
    </row>
    <row r="40" spans="1:9" x14ac:dyDescent="0.25">
      <c r="A40" s="50" t="str">
        <f t="shared" si="5"/>
        <v>ALICANTE</v>
      </c>
      <c r="B40" s="51">
        <f t="shared" si="3"/>
        <v>28</v>
      </c>
      <c r="C40" s="51">
        <f t="shared" si="4"/>
        <v>0</v>
      </c>
      <c r="D40" s="51">
        <f t="shared" ref="D40:D66" si="7">_xlfn.RANK.EQ(B40,$B$39:$B$66)+COUNTIF($B$39:$B$66,B40)-1</f>
        <v>8</v>
      </c>
      <c r="E40" s="50" t="str">
        <f t="shared" si="6"/>
        <v>A CORUÑA</v>
      </c>
      <c r="F40" s="50">
        <f t="shared" ref="F40:F66" si="8">LOOKUP(E40,$A$39:$A$66,$B$39:$B$66)</f>
        <v>218244</v>
      </c>
      <c r="G40" s="50">
        <f t="shared" ref="G40:G66" si="9">LOOKUP(E40,$A$39:$A$66,$C$39:$C$66)</f>
        <v>206179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20568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5604</v>
      </c>
      <c r="G42" s="50">
        <f t="shared" si="9"/>
        <v>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1892610</v>
      </c>
      <c r="C43" s="51">
        <f t="shared" si="4"/>
        <v>2297398</v>
      </c>
      <c r="D43" s="51">
        <f t="shared" si="7"/>
        <v>1</v>
      </c>
      <c r="E43" s="50" t="str">
        <f t="shared" si="6"/>
        <v>FERROL-SAN CIBRAO</v>
      </c>
      <c r="F43" s="50">
        <f t="shared" si="8"/>
        <v>2260</v>
      </c>
      <c r="G43" s="50">
        <f t="shared" si="9"/>
        <v>173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BALEARES</v>
      </c>
      <c r="F44" s="50">
        <f t="shared" si="8"/>
        <v>706</v>
      </c>
      <c r="G44" s="50">
        <f t="shared" si="9"/>
        <v>401</v>
      </c>
      <c r="H44" s="91"/>
    </row>
    <row r="45" spans="1:9" x14ac:dyDescent="0.25">
      <c r="A45" s="50" t="str">
        <f t="shared" si="5"/>
        <v>BALEARES</v>
      </c>
      <c r="B45" s="51">
        <f t="shared" si="3"/>
        <v>706</v>
      </c>
      <c r="C45" s="51">
        <f t="shared" si="4"/>
        <v>401</v>
      </c>
      <c r="D45" s="51">
        <f t="shared" si="7"/>
        <v>6</v>
      </c>
      <c r="E45" s="50" t="str">
        <f t="shared" si="6"/>
        <v>SANTA CRUZ DE TENERIFE</v>
      </c>
      <c r="F45" s="50">
        <f t="shared" si="8"/>
        <v>516</v>
      </c>
      <c r="G45" s="50">
        <f t="shared" si="9"/>
        <v>1683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str">
        <f t="shared" si="6"/>
        <v>ALICANTE</v>
      </c>
      <c r="F46" s="50">
        <f t="shared" si="8"/>
        <v>28</v>
      </c>
      <c r="G46" s="50">
        <f t="shared" si="9"/>
        <v>0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9124</v>
      </c>
      <c r="D47" s="51">
        <f t="shared" si="7"/>
        <v>28</v>
      </c>
      <c r="E47" s="50" t="str">
        <f t="shared" si="6"/>
        <v>LAS PALMAS</v>
      </c>
      <c r="F47" s="50">
        <f t="shared" si="8"/>
        <v>25</v>
      </c>
      <c r="G47" s="50">
        <f t="shared" si="9"/>
        <v>0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8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ref="E49:E66" si="10">INDEX($A$39:$B$66,MATCH(ROW()-38,$D$39:$D$66,0),1)</f>
        <v>GIJÓN</v>
      </c>
      <c r="F49" s="50">
        <f t="shared" si="8"/>
        <v>8</v>
      </c>
      <c r="G49" s="50">
        <f t="shared" si="9"/>
        <v>0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2260</v>
      </c>
      <c r="C51" s="51">
        <f t="shared" si="4"/>
        <v>173</v>
      </c>
      <c r="D51" s="51">
        <f t="shared" si="7"/>
        <v>5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8</v>
      </c>
      <c r="C52" s="51">
        <f t="shared" si="4"/>
        <v>0</v>
      </c>
      <c r="D52" s="51">
        <f t="shared" si="7"/>
        <v>11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20568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25</v>
      </c>
      <c r="C54" s="51">
        <f t="shared" si="4"/>
        <v>0</v>
      </c>
      <c r="D54" s="51">
        <f t="shared" si="7"/>
        <v>9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8</v>
      </c>
      <c r="C57" s="51">
        <f t="shared" si="4"/>
        <v>0</v>
      </c>
      <c r="D57" s="51">
        <f t="shared" si="7"/>
        <v>11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516</v>
      </c>
      <c r="C60" s="51">
        <f t="shared" si="4"/>
        <v>1683</v>
      </c>
      <c r="D60" s="51">
        <f t="shared" si="7"/>
        <v>7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3675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5604</v>
      </c>
      <c r="C65" s="51">
        <f t="shared" si="4"/>
        <v>0</v>
      </c>
      <c r="D65" s="51">
        <f t="shared" si="7"/>
        <v>4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ALMERÍA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H36" sqref="H36"/>
    </sheetView>
  </sheetViews>
  <sheetFormatPr baseColWidth="10" defaultRowHeight="15" x14ac:dyDescent="0.25"/>
  <cols>
    <col min="1" max="1" width="21.28515625" bestFit="1" customWidth="1"/>
    <col min="6" max="6" width="7.57031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7521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4458</v>
      </c>
      <c r="C8" s="35">
        <v>134</v>
      </c>
      <c r="D8" s="35">
        <v>49422</v>
      </c>
      <c r="E8" s="35">
        <v>26487</v>
      </c>
      <c r="F8" s="14">
        <f t="shared" ref="F8:F34" si="0">((E8*100)/D8)-100</f>
        <v>-46.40645866213427</v>
      </c>
      <c r="G8" s="1"/>
      <c r="H8" s="1"/>
      <c r="I8" s="1"/>
    </row>
    <row r="9" spans="1:12" x14ac:dyDescent="0.25">
      <c r="A9" s="9" t="s">
        <v>166</v>
      </c>
      <c r="B9" s="34">
        <v>0</v>
      </c>
      <c r="C9" s="34">
        <v>0</v>
      </c>
      <c r="D9" s="34">
        <v>488</v>
      </c>
      <c r="E9" s="34">
        <v>190</v>
      </c>
      <c r="F9" s="19">
        <f t="shared" si="0"/>
        <v>-61.065573770491802</v>
      </c>
      <c r="G9" s="1"/>
      <c r="H9" s="1"/>
      <c r="I9" s="1"/>
    </row>
    <row r="10" spans="1:12" x14ac:dyDescent="0.25">
      <c r="A10" s="12" t="s">
        <v>168</v>
      </c>
      <c r="B10" s="35">
        <v>0</v>
      </c>
      <c r="C10" s="35">
        <v>14596</v>
      </c>
      <c r="D10" s="35">
        <v>55726</v>
      </c>
      <c r="E10" s="35">
        <v>41270</v>
      </c>
      <c r="F10" s="14">
        <f t="shared" si="0"/>
        <v>-25.941212360478048</v>
      </c>
      <c r="G10" s="1"/>
      <c r="H10" s="1"/>
      <c r="I10" s="1"/>
    </row>
    <row r="11" spans="1:12" x14ac:dyDescent="0.25">
      <c r="A11" s="9" t="s">
        <v>169</v>
      </c>
      <c r="B11" s="34">
        <v>5350517</v>
      </c>
      <c r="C11" s="34">
        <v>5488003</v>
      </c>
      <c r="D11" s="34">
        <v>50052504</v>
      </c>
      <c r="E11" s="34">
        <v>47766169</v>
      </c>
      <c r="F11" s="19">
        <f t="shared" si="0"/>
        <v>-4.5678733675342187</v>
      </c>
      <c r="G11" s="1"/>
      <c r="H11" s="1"/>
      <c r="I11" s="1"/>
    </row>
    <row r="12" spans="1:12" x14ac:dyDescent="0.25">
      <c r="A12" s="12" t="s">
        <v>170</v>
      </c>
      <c r="B12" s="35">
        <v>12346</v>
      </c>
      <c r="C12" s="35">
        <v>66017</v>
      </c>
      <c r="D12" s="35">
        <v>395488</v>
      </c>
      <c r="E12" s="35">
        <v>444922</v>
      </c>
      <c r="F12" s="14">
        <f t="shared" si="0"/>
        <v>12.499494295654983</v>
      </c>
      <c r="G12" s="1"/>
      <c r="H12" s="1"/>
      <c r="I12" s="1"/>
    </row>
    <row r="13" spans="1:12" x14ac:dyDescent="0.25">
      <c r="A13" s="9" t="s">
        <v>32</v>
      </c>
      <c r="B13" s="34">
        <v>0</v>
      </c>
      <c r="C13" s="34">
        <v>11230</v>
      </c>
      <c r="D13" s="34">
        <v>82</v>
      </c>
      <c r="E13" s="34">
        <v>80702</v>
      </c>
      <c r="F13" s="11">
        <f t="shared" si="0"/>
        <v>98317.073170731703</v>
      </c>
      <c r="G13" s="1"/>
      <c r="H13" s="1"/>
      <c r="I13" s="1"/>
    </row>
    <row r="14" spans="1:12" x14ac:dyDescent="0.25">
      <c r="A14" s="12" t="s">
        <v>33</v>
      </c>
      <c r="B14" s="35">
        <v>615859</v>
      </c>
      <c r="C14" s="35">
        <v>1557527</v>
      </c>
      <c r="D14" s="35">
        <v>6624668</v>
      </c>
      <c r="E14" s="35">
        <v>13242584</v>
      </c>
      <c r="F14" s="14">
        <f t="shared" si="0"/>
        <v>99.89807791122513</v>
      </c>
      <c r="G14" s="1"/>
      <c r="H14" s="1"/>
      <c r="I14" s="1"/>
    </row>
    <row r="15" spans="1:12" x14ac:dyDescent="0.25">
      <c r="A15" s="9" t="s">
        <v>34</v>
      </c>
      <c r="B15" s="34">
        <v>3810</v>
      </c>
      <c r="C15" s="34">
        <v>2056</v>
      </c>
      <c r="D15" s="34">
        <v>44092</v>
      </c>
      <c r="E15" s="34">
        <v>27340</v>
      </c>
      <c r="F15" s="11">
        <f t="shared" si="0"/>
        <v>-37.993286764038828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0</v>
      </c>
      <c r="D16" s="35">
        <v>3820</v>
      </c>
      <c r="E16" s="35">
        <v>976</v>
      </c>
      <c r="F16" s="14">
        <f t="shared" si="0"/>
        <v>-74.450261780104711</v>
      </c>
      <c r="G16" s="1"/>
      <c r="H16" s="1"/>
      <c r="I16" s="1"/>
    </row>
    <row r="17" spans="1:9" x14ac:dyDescent="0.25">
      <c r="A17" s="9" t="s">
        <v>171</v>
      </c>
      <c r="B17" s="34">
        <v>88102</v>
      </c>
      <c r="C17" s="34">
        <v>30021</v>
      </c>
      <c r="D17" s="34">
        <v>224364</v>
      </c>
      <c r="E17" s="34">
        <v>455389</v>
      </c>
      <c r="F17" s="11">
        <f t="shared" si="0"/>
        <v>102.96883635520851</v>
      </c>
      <c r="G17" s="1"/>
      <c r="H17" s="1"/>
      <c r="I17" s="1"/>
    </row>
    <row r="18" spans="1:9" x14ac:dyDescent="0.25">
      <c r="A18" s="12" t="s">
        <v>36</v>
      </c>
      <c r="B18" s="35">
        <v>15403</v>
      </c>
      <c r="C18" s="35">
        <v>0</v>
      </c>
      <c r="D18" s="35">
        <v>30576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0</v>
      </c>
      <c r="D19" s="34">
        <v>0</v>
      </c>
      <c r="E19" s="34">
        <v>45260</v>
      </c>
      <c r="F19" s="19"/>
      <c r="G19" s="1"/>
      <c r="H19" s="1"/>
      <c r="I19" s="1"/>
    </row>
    <row r="20" spans="1:9" x14ac:dyDescent="0.25">
      <c r="A20" s="12" t="s">
        <v>172</v>
      </c>
      <c r="B20" s="35">
        <v>23725</v>
      </c>
      <c r="C20" s="35">
        <v>12038</v>
      </c>
      <c r="D20" s="35">
        <v>150279</v>
      </c>
      <c r="E20" s="35">
        <v>107471</v>
      </c>
      <c r="F20" s="14">
        <f t="shared" si="0"/>
        <v>-28.485683295736592</v>
      </c>
      <c r="G20" s="1"/>
      <c r="H20" s="1"/>
      <c r="I20" s="1"/>
    </row>
    <row r="21" spans="1:9" x14ac:dyDescent="0.25">
      <c r="A21" s="9" t="s">
        <v>38</v>
      </c>
      <c r="B21" s="34">
        <v>188868</v>
      </c>
      <c r="C21" s="34">
        <v>319449</v>
      </c>
      <c r="D21" s="34">
        <v>1849697</v>
      </c>
      <c r="E21" s="34">
        <v>1947229</v>
      </c>
      <c r="F21" s="11">
        <f t="shared" si="0"/>
        <v>5.2728636095533545</v>
      </c>
      <c r="G21" s="1"/>
      <c r="H21" s="1"/>
      <c r="I21" s="1"/>
    </row>
    <row r="22" spans="1:9" x14ac:dyDescent="0.25">
      <c r="A22" s="12" t="s">
        <v>59</v>
      </c>
      <c r="B22" s="35">
        <v>563159</v>
      </c>
      <c r="C22" s="35">
        <v>1218433</v>
      </c>
      <c r="D22" s="35">
        <v>5427470</v>
      </c>
      <c r="E22" s="35">
        <v>8071865</v>
      </c>
      <c r="F22" s="14">
        <f t="shared" si="0"/>
        <v>48.722424997282332</v>
      </c>
      <c r="G22" s="1"/>
      <c r="H22" s="1"/>
      <c r="I22" s="1"/>
    </row>
    <row r="23" spans="1:9" x14ac:dyDescent="0.25">
      <c r="A23" s="9" t="s">
        <v>173</v>
      </c>
      <c r="B23" s="34">
        <v>6713</v>
      </c>
      <c r="C23" s="34">
        <v>3846</v>
      </c>
      <c r="D23" s="34">
        <v>198872</v>
      </c>
      <c r="E23" s="34">
        <v>184045</v>
      </c>
      <c r="F23" s="11">
        <f t="shared" si="0"/>
        <v>-7.4555492980409497</v>
      </c>
      <c r="G23" s="1"/>
      <c r="H23" s="1"/>
      <c r="I23" s="1"/>
    </row>
    <row r="24" spans="1:9" x14ac:dyDescent="0.25">
      <c r="A24" s="12" t="s">
        <v>175</v>
      </c>
      <c r="B24" s="35">
        <v>1132</v>
      </c>
      <c r="C24" s="35">
        <v>4557</v>
      </c>
      <c r="D24" s="35">
        <v>4775</v>
      </c>
      <c r="E24" s="35">
        <v>81426</v>
      </c>
      <c r="F24" s="14">
        <f t="shared" si="0"/>
        <v>1605.2565445026178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8</v>
      </c>
      <c r="E25" s="34">
        <v>58</v>
      </c>
      <c r="F25" s="19">
        <f t="shared" si="0"/>
        <v>625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552</v>
      </c>
      <c r="C27" s="34">
        <v>558</v>
      </c>
      <c r="D27" s="34">
        <v>20083</v>
      </c>
      <c r="E27" s="34">
        <v>8061</v>
      </c>
      <c r="F27" s="11">
        <f t="shared" si="0"/>
        <v>-59.861574465966243</v>
      </c>
      <c r="G27" s="1"/>
      <c r="H27" s="1"/>
      <c r="I27" s="1"/>
    </row>
    <row r="28" spans="1:9" x14ac:dyDescent="0.25">
      <c r="A28" s="12" t="s">
        <v>42</v>
      </c>
      <c r="B28" s="35">
        <v>2058</v>
      </c>
      <c r="C28" s="35">
        <v>301859</v>
      </c>
      <c r="D28" s="35">
        <v>26094</v>
      </c>
      <c r="E28" s="35">
        <v>382214</v>
      </c>
      <c r="F28" s="14">
        <f t="shared" si="0"/>
        <v>1364.7581819575382</v>
      </c>
      <c r="G28" s="1"/>
      <c r="H28" s="1"/>
      <c r="I28" s="1"/>
    </row>
    <row r="29" spans="1:9" x14ac:dyDescent="0.25">
      <c r="A29" s="9" t="s">
        <v>43</v>
      </c>
      <c r="B29" s="34">
        <v>2145</v>
      </c>
      <c r="C29" s="34">
        <v>0</v>
      </c>
      <c r="D29" s="34">
        <v>2850</v>
      </c>
      <c r="E29" s="34">
        <v>25946</v>
      </c>
      <c r="F29" s="11">
        <f t="shared" si="0"/>
        <v>810.38596491228066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153235</v>
      </c>
      <c r="C31" s="34">
        <v>377947</v>
      </c>
      <c r="D31" s="34">
        <v>1763064</v>
      </c>
      <c r="E31" s="34">
        <v>2472252</v>
      </c>
      <c r="F31" s="11">
        <f t="shared" si="0"/>
        <v>40.224745102843684</v>
      </c>
      <c r="G31" s="1"/>
      <c r="H31" s="1"/>
      <c r="I31" s="1"/>
    </row>
    <row r="32" spans="1:9" x14ac:dyDescent="0.25">
      <c r="A32" s="12" t="s">
        <v>46</v>
      </c>
      <c r="B32" s="35">
        <v>2651903</v>
      </c>
      <c r="C32" s="35">
        <v>3000950</v>
      </c>
      <c r="D32" s="35">
        <v>24221715</v>
      </c>
      <c r="E32" s="35">
        <v>25819764</v>
      </c>
      <c r="F32" s="14">
        <f t="shared" si="0"/>
        <v>6.5975881559171228</v>
      </c>
      <c r="G32" s="1"/>
      <c r="H32" s="1"/>
      <c r="I32" s="1"/>
    </row>
    <row r="33" spans="1:9" x14ac:dyDescent="0.25">
      <c r="A33" s="9" t="s">
        <v>47</v>
      </c>
      <c r="B33" s="34">
        <v>21960</v>
      </c>
      <c r="C33" s="34">
        <v>17519</v>
      </c>
      <c r="D33" s="34">
        <v>136803</v>
      </c>
      <c r="E33" s="34">
        <v>184474</v>
      </c>
      <c r="F33" s="11">
        <f t="shared" si="0"/>
        <v>34.846458045510701</v>
      </c>
      <c r="G33" s="1"/>
      <c r="H33" s="1"/>
      <c r="I33" s="1"/>
    </row>
    <row r="34" spans="1:9" x14ac:dyDescent="0.25">
      <c r="A34" s="12" t="s">
        <v>174</v>
      </c>
      <c r="B34" s="35">
        <v>0</v>
      </c>
      <c r="C34" s="35">
        <v>0</v>
      </c>
      <c r="D34" s="35">
        <v>0</v>
      </c>
      <c r="E34" s="35">
        <v>34670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9705945</v>
      </c>
      <c r="C35" s="16">
        <f t="shared" ref="C35:E35" si="1">SUM(C7:C34)</f>
        <v>12426740</v>
      </c>
      <c r="D35" s="16">
        <f t="shared" si="1"/>
        <v>91290569</v>
      </c>
      <c r="E35" s="16">
        <f t="shared" si="1"/>
        <v>101450764</v>
      </c>
      <c r="F35" s="17">
        <f t="shared" ref="F35" si="2">((E35*100)/D35)-100</f>
        <v>11.129512184330892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7521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47766169</v>
      </c>
      <c r="G39" s="50">
        <f>LOOKUP(E39,$A$39:$A$66,$C$39:$C$66)</f>
        <v>50052504</v>
      </c>
    </row>
    <row r="40" spans="1:9" x14ac:dyDescent="0.25">
      <c r="A40" s="50" t="str">
        <f t="shared" si="5"/>
        <v>ALICANTE</v>
      </c>
      <c r="B40" s="51">
        <f t="shared" si="3"/>
        <v>26487</v>
      </c>
      <c r="C40" s="51">
        <f t="shared" si="4"/>
        <v>49422</v>
      </c>
      <c r="D40" s="51">
        <f t="shared" ref="D40:D66" si="7">_xlfn.RANK.EQ(B40,$B$39:$B$66)+COUNTIF($B$39:$B$66,B40)-1</f>
        <v>19</v>
      </c>
      <c r="E40" s="50" t="str">
        <f t="shared" si="6"/>
        <v>VALENCIA</v>
      </c>
      <c r="F40" s="50">
        <f t="shared" ref="F40:F55" si="8">LOOKUP(E40,$A$39:$A$66,$B$39:$B$66)</f>
        <v>25819764</v>
      </c>
      <c r="G40" s="50">
        <f t="shared" ref="G40:G66" si="9">LOOKUP(E40,$A$39:$A$66,$C$39:$C$66)</f>
        <v>24221715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488</v>
      </c>
      <c r="D41" s="51">
        <f t="shared" si="7"/>
        <v>23</v>
      </c>
      <c r="E41" s="50" t="str">
        <f t="shared" si="6"/>
        <v>BARCELONA</v>
      </c>
      <c r="F41" s="50">
        <f t="shared" si="8"/>
        <v>13242584</v>
      </c>
      <c r="G41" s="50">
        <f t="shared" si="9"/>
        <v>6624668</v>
      </c>
    </row>
    <row r="42" spans="1:9" x14ac:dyDescent="0.25">
      <c r="A42" s="50" t="str">
        <f t="shared" si="5"/>
        <v>AVILÉS</v>
      </c>
      <c r="B42" s="51">
        <f t="shared" si="3"/>
        <v>41270</v>
      </c>
      <c r="C42" s="51">
        <f t="shared" si="4"/>
        <v>55726</v>
      </c>
      <c r="D42" s="51">
        <f t="shared" si="7"/>
        <v>16</v>
      </c>
      <c r="E42" s="50" t="str">
        <f t="shared" si="6"/>
        <v>LAS PALMAS</v>
      </c>
      <c r="F42" s="50">
        <f t="shared" si="8"/>
        <v>8071865</v>
      </c>
      <c r="G42" s="50">
        <f t="shared" si="9"/>
        <v>5427470</v>
      </c>
    </row>
    <row r="43" spans="1:9" x14ac:dyDescent="0.25">
      <c r="A43" s="50" t="str">
        <f t="shared" si="5"/>
        <v>BAHÍA DE ALGECIRAS</v>
      </c>
      <c r="B43" s="51">
        <f t="shared" si="3"/>
        <v>47766169</v>
      </c>
      <c r="C43" s="51">
        <f t="shared" si="4"/>
        <v>50052504</v>
      </c>
      <c r="D43" s="51">
        <f t="shared" si="7"/>
        <v>1</v>
      </c>
      <c r="E43" s="50" t="str">
        <f t="shared" si="6"/>
        <v>TARRAGONA</v>
      </c>
      <c r="F43" s="50">
        <f t="shared" si="8"/>
        <v>2472252</v>
      </c>
      <c r="G43" s="50">
        <f t="shared" si="9"/>
        <v>1763064</v>
      </c>
    </row>
    <row r="44" spans="1:9" x14ac:dyDescent="0.25">
      <c r="A44" s="50" t="str">
        <f t="shared" si="5"/>
        <v>BAHÍA DE CÁDIZ</v>
      </c>
      <c r="B44" s="51">
        <f t="shared" si="3"/>
        <v>444922</v>
      </c>
      <c r="C44" s="51">
        <f t="shared" si="4"/>
        <v>395488</v>
      </c>
      <c r="D44" s="51">
        <f t="shared" si="7"/>
        <v>8</v>
      </c>
      <c r="E44" s="50" t="str">
        <f t="shared" si="6"/>
        <v>HUELVA</v>
      </c>
      <c r="F44" s="50">
        <f t="shared" si="8"/>
        <v>1947229</v>
      </c>
      <c r="G44" s="50">
        <f t="shared" si="9"/>
        <v>1849697</v>
      </c>
    </row>
    <row r="45" spans="1:9" x14ac:dyDescent="0.25">
      <c r="A45" s="50" t="str">
        <f t="shared" si="5"/>
        <v>BALEARES</v>
      </c>
      <c r="B45" s="51">
        <f t="shared" si="3"/>
        <v>80702</v>
      </c>
      <c r="C45" s="51">
        <f t="shared" si="4"/>
        <v>82</v>
      </c>
      <c r="D45" s="51">
        <f t="shared" si="7"/>
        <v>14</v>
      </c>
      <c r="E45" s="50" t="str">
        <f t="shared" si="6"/>
        <v>CASTELLÓN</v>
      </c>
      <c r="F45" s="50">
        <f t="shared" si="8"/>
        <v>455389</v>
      </c>
      <c r="G45" s="50">
        <f t="shared" si="9"/>
        <v>224364</v>
      </c>
    </row>
    <row r="46" spans="1:9" x14ac:dyDescent="0.25">
      <c r="A46" s="50" t="str">
        <f t="shared" si="5"/>
        <v>BARCELONA</v>
      </c>
      <c r="B46" s="51">
        <f t="shared" si="3"/>
        <v>13242584</v>
      </c>
      <c r="C46" s="51">
        <f t="shared" si="4"/>
        <v>6624668</v>
      </c>
      <c r="D46" s="51">
        <f t="shared" si="7"/>
        <v>3</v>
      </c>
      <c r="E46" s="50" t="str">
        <f t="shared" si="6"/>
        <v>BAHÍA DE CÁDIZ</v>
      </c>
      <c r="F46" s="50">
        <f t="shared" si="8"/>
        <v>444922</v>
      </c>
      <c r="G46" s="50">
        <f t="shared" si="9"/>
        <v>395488</v>
      </c>
    </row>
    <row r="47" spans="1:9" x14ac:dyDescent="0.25">
      <c r="A47" s="50" t="str">
        <f t="shared" si="5"/>
        <v>BILBAO</v>
      </c>
      <c r="B47" s="51">
        <f t="shared" si="3"/>
        <v>27340</v>
      </c>
      <c r="C47" s="51">
        <f t="shared" si="4"/>
        <v>44092</v>
      </c>
      <c r="D47" s="51">
        <f t="shared" si="7"/>
        <v>18</v>
      </c>
      <c r="E47" s="50" t="str">
        <f t="shared" si="6"/>
        <v>SANTA CRUZ DE TENERIFE</v>
      </c>
      <c r="F47" s="50">
        <f t="shared" si="8"/>
        <v>382214</v>
      </c>
      <c r="G47" s="50">
        <f t="shared" si="9"/>
        <v>26094</v>
      </c>
    </row>
    <row r="48" spans="1:9" x14ac:dyDescent="0.25">
      <c r="A48" s="50" t="str">
        <f t="shared" si="5"/>
        <v>CARTAGENA</v>
      </c>
      <c r="B48" s="51">
        <f t="shared" si="3"/>
        <v>976</v>
      </c>
      <c r="C48" s="51">
        <f t="shared" si="4"/>
        <v>3820</v>
      </c>
      <c r="D48" s="51">
        <f t="shared" si="7"/>
        <v>22</v>
      </c>
      <c r="E48" s="50" t="str">
        <f t="shared" si="6"/>
        <v>VIGO</v>
      </c>
      <c r="F48" s="50">
        <f t="shared" si="8"/>
        <v>184474</v>
      </c>
      <c r="G48" s="50">
        <f t="shared" si="9"/>
        <v>136803</v>
      </c>
    </row>
    <row r="49" spans="1:7" x14ac:dyDescent="0.25">
      <c r="A49" s="50" t="str">
        <f t="shared" si="5"/>
        <v>CASTELLÓN</v>
      </c>
      <c r="B49" s="51">
        <f t="shared" si="3"/>
        <v>455389</v>
      </c>
      <c r="C49" s="51">
        <f t="shared" si="4"/>
        <v>224364</v>
      </c>
      <c r="D49" s="51">
        <f t="shared" si="7"/>
        <v>7</v>
      </c>
      <c r="E49" s="50" t="str">
        <f t="shared" si="6"/>
        <v>MÁLAGA</v>
      </c>
      <c r="F49" s="50">
        <f t="shared" si="8"/>
        <v>184045</v>
      </c>
      <c r="G49" s="50">
        <f t="shared" si="9"/>
        <v>198872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30576</v>
      </c>
      <c r="D50" s="51">
        <f t="shared" si="7"/>
        <v>28</v>
      </c>
      <c r="E50" s="50" t="str">
        <f t="shared" si="6"/>
        <v>GIJÓN</v>
      </c>
      <c r="F50" s="50">
        <f t="shared" si="8"/>
        <v>107471</v>
      </c>
      <c r="G50" s="50">
        <f t="shared" si="9"/>
        <v>150279</v>
      </c>
    </row>
    <row r="51" spans="1:7" x14ac:dyDescent="0.25">
      <c r="A51" s="50" t="str">
        <f t="shared" si="5"/>
        <v>FERROL-SAN CIBRAO</v>
      </c>
      <c r="B51" s="51">
        <f t="shared" si="3"/>
        <v>45260</v>
      </c>
      <c r="C51" s="51">
        <f t="shared" si="4"/>
        <v>0</v>
      </c>
      <c r="D51" s="51">
        <f t="shared" si="7"/>
        <v>15</v>
      </c>
      <c r="E51" s="50" t="str">
        <f t="shared" si="6"/>
        <v>MARÍN Y RÍA DE PONTEVEDRA</v>
      </c>
      <c r="F51" s="50">
        <f t="shared" si="8"/>
        <v>81426</v>
      </c>
      <c r="G51" s="50">
        <f t="shared" si="9"/>
        <v>4775</v>
      </c>
    </row>
    <row r="52" spans="1:7" x14ac:dyDescent="0.25">
      <c r="A52" s="50" t="str">
        <f t="shared" si="5"/>
        <v>GIJÓN</v>
      </c>
      <c r="B52" s="51">
        <f t="shared" si="3"/>
        <v>107471</v>
      </c>
      <c r="C52" s="51">
        <f t="shared" si="4"/>
        <v>150279</v>
      </c>
      <c r="D52" s="51">
        <f t="shared" si="7"/>
        <v>12</v>
      </c>
      <c r="E52" s="50" t="str">
        <f t="shared" si="6"/>
        <v>BALEARES</v>
      </c>
      <c r="F52" s="50">
        <f t="shared" si="8"/>
        <v>80702</v>
      </c>
      <c r="G52" s="50">
        <f t="shared" si="9"/>
        <v>82</v>
      </c>
    </row>
    <row r="53" spans="1:7" x14ac:dyDescent="0.25">
      <c r="A53" s="50" t="str">
        <f t="shared" si="5"/>
        <v>HUELVA</v>
      </c>
      <c r="B53" s="51">
        <f t="shared" si="3"/>
        <v>1947229</v>
      </c>
      <c r="C53" s="51">
        <f t="shared" si="4"/>
        <v>1849697</v>
      </c>
      <c r="D53" s="51">
        <f t="shared" si="7"/>
        <v>6</v>
      </c>
      <c r="E53" s="50" t="str">
        <f t="shared" si="6"/>
        <v>FERROL-SAN CIBRAO</v>
      </c>
      <c r="F53" s="50">
        <f t="shared" si="8"/>
        <v>45260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8071865</v>
      </c>
      <c r="C54" s="51">
        <f t="shared" si="4"/>
        <v>5427470</v>
      </c>
      <c r="D54" s="51">
        <f t="shared" si="7"/>
        <v>4</v>
      </c>
      <c r="E54" s="50" t="str">
        <f t="shared" si="6"/>
        <v>AVILÉS</v>
      </c>
      <c r="F54" s="50">
        <f t="shared" si="8"/>
        <v>41270</v>
      </c>
      <c r="G54" s="50">
        <f t="shared" si="9"/>
        <v>55726</v>
      </c>
    </row>
    <row r="55" spans="1:7" x14ac:dyDescent="0.25">
      <c r="A55" s="50" t="str">
        <f t="shared" si="5"/>
        <v>MÁLAGA</v>
      </c>
      <c r="B55" s="51">
        <f t="shared" si="3"/>
        <v>184045</v>
      </c>
      <c r="C55" s="51">
        <f t="shared" si="4"/>
        <v>198872</v>
      </c>
      <c r="D55" s="51">
        <f t="shared" si="7"/>
        <v>11</v>
      </c>
      <c r="E55" s="50" t="str">
        <f t="shared" si="6"/>
        <v>VILAGARCÍA</v>
      </c>
      <c r="F55" s="50">
        <f t="shared" si="8"/>
        <v>34670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81426</v>
      </c>
      <c r="C56" s="51">
        <f t="shared" si="4"/>
        <v>4775</v>
      </c>
      <c r="D56" s="51">
        <f t="shared" si="7"/>
        <v>13</v>
      </c>
      <c r="E56" s="50" t="str">
        <f t="shared" si="6"/>
        <v>BILBAO</v>
      </c>
      <c r="F56" s="50">
        <f t="shared" ref="F56:F66" si="10">LOOKUP(E56,$A$39:$A$66,$B$39:$B$66)</f>
        <v>27340</v>
      </c>
      <c r="G56" s="50">
        <f t="shared" si="9"/>
        <v>44092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8</v>
      </c>
      <c r="D57" s="51">
        <f t="shared" si="7"/>
        <v>24</v>
      </c>
      <c r="E57" s="50" t="str">
        <f t="shared" si="6"/>
        <v>ALICANTE</v>
      </c>
      <c r="F57" s="50">
        <f t="shared" si="10"/>
        <v>26487</v>
      </c>
      <c r="G57" s="50">
        <f t="shared" si="9"/>
        <v>49422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SANTANDER</v>
      </c>
      <c r="F58" s="50">
        <f t="shared" si="10"/>
        <v>25946</v>
      </c>
      <c r="G58" s="50">
        <f t="shared" si="9"/>
        <v>2850</v>
      </c>
    </row>
    <row r="59" spans="1:7" x14ac:dyDescent="0.25">
      <c r="A59" s="50" t="str">
        <f t="shared" si="5"/>
        <v>PASAIA</v>
      </c>
      <c r="B59" s="51">
        <f t="shared" si="3"/>
        <v>8061</v>
      </c>
      <c r="C59" s="51">
        <f t="shared" si="4"/>
        <v>20083</v>
      </c>
      <c r="D59" s="51">
        <f t="shared" si="7"/>
        <v>21</v>
      </c>
      <c r="E59" s="50" t="str">
        <f t="shared" si="6"/>
        <v>PASAIA</v>
      </c>
      <c r="F59" s="50">
        <f t="shared" si="10"/>
        <v>8061</v>
      </c>
      <c r="G59" s="50">
        <f t="shared" si="9"/>
        <v>20083</v>
      </c>
    </row>
    <row r="60" spans="1:7" x14ac:dyDescent="0.25">
      <c r="A60" s="50" t="str">
        <f t="shared" si="5"/>
        <v>SANTA CRUZ DE TENERIFE</v>
      </c>
      <c r="B60" s="51">
        <f t="shared" si="3"/>
        <v>382214</v>
      </c>
      <c r="C60" s="51">
        <f t="shared" si="4"/>
        <v>26094</v>
      </c>
      <c r="D60" s="51">
        <f t="shared" si="7"/>
        <v>9</v>
      </c>
      <c r="E60" s="50" t="str">
        <f t="shared" si="6"/>
        <v>CARTAGENA</v>
      </c>
      <c r="F60" s="50">
        <f t="shared" si="10"/>
        <v>976</v>
      </c>
      <c r="G60" s="50">
        <f t="shared" si="9"/>
        <v>3820</v>
      </c>
    </row>
    <row r="61" spans="1:7" x14ac:dyDescent="0.25">
      <c r="A61" s="50" t="str">
        <f t="shared" si="5"/>
        <v>SANTANDER</v>
      </c>
      <c r="B61" s="51">
        <f t="shared" si="3"/>
        <v>25946</v>
      </c>
      <c r="C61" s="51">
        <f t="shared" si="4"/>
        <v>2850</v>
      </c>
      <c r="D61" s="51">
        <f t="shared" si="7"/>
        <v>20</v>
      </c>
      <c r="E61" s="50" t="str">
        <f t="shared" si="6"/>
        <v>ALMERÍA</v>
      </c>
      <c r="F61" s="50">
        <f t="shared" si="10"/>
        <v>190</v>
      </c>
      <c r="G61" s="50">
        <f t="shared" si="9"/>
        <v>488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MELILLA</v>
      </c>
      <c r="F62" s="50">
        <f t="shared" si="10"/>
        <v>58</v>
      </c>
      <c r="G62" s="50">
        <f t="shared" si="9"/>
        <v>8</v>
      </c>
    </row>
    <row r="63" spans="1:7" x14ac:dyDescent="0.25">
      <c r="A63" s="50" t="str">
        <f t="shared" si="5"/>
        <v>TARRAGONA</v>
      </c>
      <c r="B63" s="51">
        <f t="shared" si="3"/>
        <v>2472252</v>
      </c>
      <c r="C63" s="51">
        <f t="shared" si="4"/>
        <v>1763064</v>
      </c>
      <c r="D63" s="51">
        <f t="shared" si="7"/>
        <v>5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25819764</v>
      </c>
      <c r="C64" s="51">
        <f t="shared" si="4"/>
        <v>24221715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184474</v>
      </c>
      <c r="C65" s="51">
        <f t="shared" si="4"/>
        <v>136803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34670</v>
      </c>
      <c r="C66" s="51">
        <f t="shared" si="4"/>
        <v>0</v>
      </c>
      <c r="D66" s="51">
        <f t="shared" si="7"/>
        <v>17</v>
      </c>
      <c r="E66" s="50" t="str">
        <f t="shared" si="6"/>
        <v>A CORUÑA</v>
      </c>
      <c r="F66" s="50">
        <f t="shared" si="10"/>
        <v>0</v>
      </c>
      <c r="G66" s="50">
        <f t="shared" si="9"/>
        <v>7521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H35" sqref="H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4458</v>
      </c>
      <c r="C8" s="37">
        <v>134</v>
      </c>
      <c r="D8" s="37">
        <v>49411</v>
      </c>
      <c r="E8" s="37">
        <v>26487</v>
      </c>
      <c r="F8" s="14">
        <f t="shared" ref="F8:F34" si="0">((E8*100)/D8)-100</f>
        <v>-46.394527534354701</v>
      </c>
      <c r="G8" s="1"/>
      <c r="H8" s="1"/>
      <c r="I8" s="1"/>
    </row>
    <row r="9" spans="1:12" x14ac:dyDescent="0.25">
      <c r="A9" s="9" t="s">
        <v>166</v>
      </c>
      <c r="B9" s="36">
        <v>0</v>
      </c>
      <c r="C9" s="36">
        <v>0</v>
      </c>
      <c r="D9" s="36">
        <v>404</v>
      </c>
      <c r="E9" s="36">
        <v>150</v>
      </c>
      <c r="F9" s="19">
        <f t="shared" si="0"/>
        <v>-62.871287128712872</v>
      </c>
      <c r="G9" s="1"/>
      <c r="H9" s="1"/>
      <c r="I9" s="1"/>
    </row>
    <row r="10" spans="1:12" x14ac:dyDescent="0.25">
      <c r="A10" s="12" t="s">
        <v>168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169</v>
      </c>
      <c r="B11" s="36">
        <v>4554669</v>
      </c>
      <c r="C11" s="36">
        <v>4483513</v>
      </c>
      <c r="D11" s="36">
        <v>41636223</v>
      </c>
      <c r="E11" s="36">
        <v>38659698</v>
      </c>
      <c r="F11" s="19">
        <f t="shared" si="0"/>
        <v>-7.1488833172980151</v>
      </c>
      <c r="G11" s="1"/>
      <c r="H11" s="1"/>
      <c r="I11" s="1"/>
    </row>
    <row r="12" spans="1:12" x14ac:dyDescent="0.25">
      <c r="A12" s="12" t="s">
        <v>170</v>
      </c>
      <c r="B12" s="37">
        <v>0</v>
      </c>
      <c r="C12" s="37">
        <v>0</v>
      </c>
      <c r="D12" s="37">
        <v>1467</v>
      </c>
      <c r="E12" s="37">
        <v>263</v>
      </c>
      <c r="F12" s="14">
        <f t="shared" si="0"/>
        <v>-82.072256305385139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154</v>
      </c>
      <c r="D13" s="36">
        <v>0</v>
      </c>
      <c r="E13" s="36">
        <v>2663</v>
      </c>
      <c r="F13" s="11"/>
      <c r="G13" s="1"/>
      <c r="H13" s="1"/>
      <c r="I13" s="1"/>
    </row>
    <row r="14" spans="1:12" x14ac:dyDescent="0.25">
      <c r="A14" s="12" t="s">
        <v>33</v>
      </c>
      <c r="B14" s="37">
        <v>323744</v>
      </c>
      <c r="C14" s="37">
        <v>1037745</v>
      </c>
      <c r="D14" s="37">
        <v>3344338</v>
      </c>
      <c r="E14" s="37">
        <v>8988425</v>
      </c>
      <c r="F14" s="14">
        <f t="shared" si="0"/>
        <v>168.76544775079554</v>
      </c>
      <c r="G14" s="1"/>
      <c r="H14" s="1"/>
      <c r="I14" s="1"/>
    </row>
    <row r="15" spans="1:12" x14ac:dyDescent="0.25">
      <c r="A15" s="9" t="s">
        <v>34</v>
      </c>
      <c r="B15" s="36">
        <v>3810</v>
      </c>
      <c r="C15" s="36">
        <v>1879</v>
      </c>
      <c r="D15" s="36">
        <v>25462</v>
      </c>
      <c r="E15" s="36">
        <v>26986</v>
      </c>
      <c r="F15" s="11">
        <f t="shared" si="0"/>
        <v>5.9853899929306351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0</v>
      </c>
      <c r="D16" s="37">
        <v>3820</v>
      </c>
      <c r="E16" s="37">
        <v>89</v>
      </c>
      <c r="F16" s="14">
        <f t="shared" si="0"/>
        <v>-97.670157068062821</v>
      </c>
      <c r="G16" s="1"/>
      <c r="H16" s="1"/>
      <c r="I16" s="1"/>
    </row>
    <row r="17" spans="1:9" x14ac:dyDescent="0.25">
      <c r="A17" s="9" t="s">
        <v>171</v>
      </c>
      <c r="B17" s="36">
        <v>66031</v>
      </c>
      <c r="C17" s="36">
        <v>30021</v>
      </c>
      <c r="D17" s="36">
        <v>199562</v>
      </c>
      <c r="E17" s="36">
        <v>449337</v>
      </c>
      <c r="F17" s="11">
        <f t="shared" si="0"/>
        <v>125.16160391256852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172</v>
      </c>
      <c r="B20" s="37">
        <v>400</v>
      </c>
      <c r="C20" s="37">
        <v>0</v>
      </c>
      <c r="D20" s="37">
        <v>810</v>
      </c>
      <c r="E20" s="37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0</v>
      </c>
      <c r="D21" s="36">
        <v>0</v>
      </c>
      <c r="E21" s="36">
        <v>8716</v>
      </c>
      <c r="F21" s="19"/>
      <c r="G21" s="1"/>
      <c r="H21" s="1"/>
      <c r="I21" s="1"/>
    </row>
    <row r="22" spans="1:9" x14ac:dyDescent="0.25">
      <c r="A22" s="12" t="s">
        <v>59</v>
      </c>
      <c r="B22" s="37">
        <v>423578</v>
      </c>
      <c r="C22" s="37">
        <v>1062222</v>
      </c>
      <c r="D22" s="37">
        <v>3877476</v>
      </c>
      <c r="E22" s="37">
        <v>6269682</v>
      </c>
      <c r="F22" s="18">
        <f t="shared" si="0"/>
        <v>61.694927318699058</v>
      </c>
      <c r="G22" s="1"/>
      <c r="H22" s="1"/>
      <c r="I22" s="1"/>
    </row>
    <row r="23" spans="1:9" x14ac:dyDescent="0.25">
      <c r="A23" s="9" t="s">
        <v>173</v>
      </c>
      <c r="B23" s="36">
        <v>6713</v>
      </c>
      <c r="C23" s="36">
        <v>3846</v>
      </c>
      <c r="D23" s="36">
        <v>185997</v>
      </c>
      <c r="E23" s="36">
        <v>178141</v>
      </c>
      <c r="F23" s="11">
        <f t="shared" si="0"/>
        <v>-4.2237240385597659</v>
      </c>
      <c r="G23" s="1"/>
      <c r="H23" s="1"/>
      <c r="I23" s="1"/>
    </row>
    <row r="24" spans="1:9" x14ac:dyDescent="0.25">
      <c r="A24" s="12" t="s">
        <v>175</v>
      </c>
      <c r="B24" s="37">
        <v>1132</v>
      </c>
      <c r="C24" s="37">
        <v>4557</v>
      </c>
      <c r="D24" s="37">
        <v>4775</v>
      </c>
      <c r="E24" s="37">
        <v>81404</v>
      </c>
      <c r="F24" s="14">
        <f t="shared" si="0"/>
        <v>1604.7958115183246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1895</v>
      </c>
      <c r="C28" s="37">
        <v>299307</v>
      </c>
      <c r="D28" s="37">
        <v>24075</v>
      </c>
      <c r="E28" s="37">
        <v>373461</v>
      </c>
      <c r="F28" s="14">
        <f t="shared" si="0"/>
        <v>1451.2398753894081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19</v>
      </c>
      <c r="E29" s="36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13519</v>
      </c>
      <c r="C31" s="36">
        <v>274</v>
      </c>
      <c r="D31" s="36">
        <v>179946</v>
      </c>
      <c r="E31" s="36">
        <v>37917</v>
      </c>
      <c r="F31" s="11">
        <f t="shared" si="0"/>
        <v>-78.928678603581076</v>
      </c>
      <c r="G31" s="1"/>
      <c r="H31" s="1"/>
      <c r="I31" s="1"/>
    </row>
    <row r="32" spans="1:9" x14ac:dyDescent="0.25">
      <c r="A32" s="12" t="s">
        <v>46</v>
      </c>
      <c r="B32" s="37">
        <v>2643704</v>
      </c>
      <c r="C32" s="37">
        <v>2944198</v>
      </c>
      <c r="D32" s="37">
        <v>24102624</v>
      </c>
      <c r="E32" s="37">
        <v>25448646</v>
      </c>
      <c r="F32" s="14">
        <f t="shared" si="0"/>
        <v>5.5845454835124997</v>
      </c>
      <c r="G32" s="1"/>
      <c r="H32" s="1"/>
      <c r="I32" s="1"/>
    </row>
    <row r="33" spans="1:9" x14ac:dyDescent="0.25">
      <c r="A33" s="9" t="s">
        <v>47</v>
      </c>
      <c r="B33" s="36">
        <v>14521</v>
      </c>
      <c r="C33" s="36">
        <v>10133</v>
      </c>
      <c r="D33" s="36">
        <v>92989</v>
      </c>
      <c r="E33" s="36">
        <v>122487</v>
      </c>
      <c r="F33" s="11">
        <f t="shared" si="0"/>
        <v>31.722031638150753</v>
      </c>
      <c r="G33" s="1"/>
      <c r="H33" s="1"/>
      <c r="I33" s="1"/>
    </row>
    <row r="34" spans="1:9" x14ac:dyDescent="0.25">
      <c r="A34" s="12" t="s">
        <v>174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8058174</v>
      </c>
      <c r="C35" s="16">
        <f t="shared" ref="C35:E35" si="1">SUM(C7:C34)</f>
        <v>9877983</v>
      </c>
      <c r="D35" s="16">
        <f t="shared" si="1"/>
        <v>73729506</v>
      </c>
      <c r="E35" s="16">
        <f t="shared" si="1"/>
        <v>80674610</v>
      </c>
      <c r="F35" s="17">
        <f t="shared" ref="F35" si="2">((E35*100)/D35)-100</f>
        <v>9.4197077625882883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38659698</v>
      </c>
      <c r="G39" s="50">
        <f>LOOKUP(E39,$A$39:$A$66,$C$39:$C$66)</f>
        <v>41636223</v>
      </c>
    </row>
    <row r="40" spans="1:9" x14ac:dyDescent="0.25">
      <c r="A40" s="50" t="str">
        <f t="shared" si="5"/>
        <v>ALICANTE</v>
      </c>
      <c r="B40" s="51">
        <f t="shared" si="3"/>
        <v>26487</v>
      </c>
      <c r="C40" s="51">
        <f t="shared" si="4"/>
        <v>49411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25448646</v>
      </c>
      <c r="G40" s="50">
        <f t="shared" ref="G40:G66" si="9">LOOKUP(E40,$A$39:$A$66,$C$39:$C$66)</f>
        <v>24102624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404</v>
      </c>
      <c r="D41" s="51">
        <f t="shared" si="7"/>
        <v>16</v>
      </c>
      <c r="E41" s="50" t="str">
        <f t="shared" si="6"/>
        <v>BARCELONA</v>
      </c>
      <c r="F41" s="50">
        <f t="shared" si="8"/>
        <v>8988425</v>
      </c>
      <c r="G41" s="50">
        <f t="shared" si="9"/>
        <v>3344338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6269682</v>
      </c>
      <c r="G42" s="50">
        <f t="shared" si="9"/>
        <v>3877476</v>
      </c>
    </row>
    <row r="43" spans="1:9" x14ac:dyDescent="0.25">
      <c r="A43" s="50" t="str">
        <f t="shared" si="5"/>
        <v>BAHÍA DE ALGECIRAS</v>
      </c>
      <c r="B43" s="51">
        <f t="shared" si="3"/>
        <v>38659698</v>
      </c>
      <c r="C43" s="51">
        <f t="shared" si="4"/>
        <v>41636223</v>
      </c>
      <c r="D43" s="51">
        <f t="shared" si="7"/>
        <v>1</v>
      </c>
      <c r="E43" s="50" t="str">
        <f t="shared" si="6"/>
        <v>CASTELLÓN</v>
      </c>
      <c r="F43" s="50">
        <f t="shared" si="8"/>
        <v>449337</v>
      </c>
      <c r="G43" s="50">
        <f t="shared" si="9"/>
        <v>199562</v>
      </c>
    </row>
    <row r="44" spans="1:9" x14ac:dyDescent="0.25">
      <c r="A44" s="50" t="str">
        <f t="shared" si="5"/>
        <v>BAHÍA DE CÁDIZ</v>
      </c>
      <c r="B44" s="51">
        <f t="shared" si="3"/>
        <v>263</v>
      </c>
      <c r="C44" s="51">
        <f t="shared" si="4"/>
        <v>1467</v>
      </c>
      <c r="D44" s="51">
        <f t="shared" si="7"/>
        <v>15</v>
      </c>
      <c r="E44" s="50" t="str">
        <f t="shared" si="6"/>
        <v>SANTA CRUZ DE TENERIFE</v>
      </c>
      <c r="F44" s="50">
        <f t="shared" si="8"/>
        <v>373461</v>
      </c>
      <c r="G44" s="50">
        <f t="shared" si="9"/>
        <v>24075</v>
      </c>
    </row>
    <row r="45" spans="1:9" x14ac:dyDescent="0.25">
      <c r="A45" s="50" t="str">
        <f t="shared" si="5"/>
        <v>BALEARES</v>
      </c>
      <c r="B45" s="51">
        <f t="shared" si="3"/>
        <v>2663</v>
      </c>
      <c r="C45" s="51">
        <f t="shared" si="4"/>
        <v>0</v>
      </c>
      <c r="D45" s="51">
        <f t="shared" si="7"/>
        <v>14</v>
      </c>
      <c r="E45" s="50" t="str">
        <f t="shared" si="6"/>
        <v>MÁLAGA</v>
      </c>
      <c r="F45" s="50">
        <f t="shared" si="8"/>
        <v>178141</v>
      </c>
      <c r="G45" s="50">
        <f t="shared" si="9"/>
        <v>185997</v>
      </c>
    </row>
    <row r="46" spans="1:9" x14ac:dyDescent="0.25">
      <c r="A46" s="50" t="str">
        <f t="shared" si="5"/>
        <v>BARCELONA</v>
      </c>
      <c r="B46" s="51">
        <f t="shared" si="3"/>
        <v>8988425</v>
      </c>
      <c r="C46" s="51">
        <f t="shared" si="4"/>
        <v>3344338</v>
      </c>
      <c r="D46" s="51">
        <f t="shared" si="7"/>
        <v>3</v>
      </c>
      <c r="E46" s="50" t="str">
        <f t="shared" si="6"/>
        <v>VIGO</v>
      </c>
      <c r="F46" s="50">
        <f t="shared" si="8"/>
        <v>122487</v>
      </c>
      <c r="G46" s="50">
        <f t="shared" si="9"/>
        <v>92989</v>
      </c>
    </row>
    <row r="47" spans="1:9" x14ac:dyDescent="0.25">
      <c r="A47" s="50" t="str">
        <f t="shared" si="5"/>
        <v>BILBAO</v>
      </c>
      <c r="B47" s="51">
        <f t="shared" si="3"/>
        <v>26986</v>
      </c>
      <c r="C47" s="51">
        <f t="shared" si="4"/>
        <v>25462</v>
      </c>
      <c r="D47" s="51">
        <f t="shared" si="7"/>
        <v>11</v>
      </c>
      <c r="E47" s="50" t="str">
        <f t="shared" si="6"/>
        <v>MARÍN Y RÍA DE PONTEVEDRA</v>
      </c>
      <c r="F47" s="50">
        <f t="shared" si="8"/>
        <v>81404</v>
      </c>
      <c r="G47" s="50">
        <f t="shared" si="9"/>
        <v>4775</v>
      </c>
    </row>
    <row r="48" spans="1:9" x14ac:dyDescent="0.25">
      <c r="A48" s="50" t="str">
        <f t="shared" si="5"/>
        <v>CARTAGENA</v>
      </c>
      <c r="B48" s="51">
        <f t="shared" si="3"/>
        <v>89</v>
      </c>
      <c r="C48" s="51">
        <f t="shared" si="4"/>
        <v>3820</v>
      </c>
      <c r="D48" s="51">
        <f t="shared" si="7"/>
        <v>17</v>
      </c>
      <c r="E48" s="50" t="str">
        <f t="shared" si="6"/>
        <v>TARRAGONA</v>
      </c>
      <c r="F48" s="50">
        <f t="shared" si="8"/>
        <v>37917</v>
      </c>
      <c r="G48" s="50">
        <f t="shared" si="9"/>
        <v>179946</v>
      </c>
    </row>
    <row r="49" spans="1:7" x14ac:dyDescent="0.25">
      <c r="A49" s="50" t="str">
        <f t="shared" si="5"/>
        <v>CASTELLÓN</v>
      </c>
      <c r="B49" s="51">
        <f t="shared" si="3"/>
        <v>449337</v>
      </c>
      <c r="C49" s="51">
        <f t="shared" si="4"/>
        <v>199562</v>
      </c>
      <c r="D49" s="51">
        <f t="shared" si="7"/>
        <v>5</v>
      </c>
      <c r="E49" s="50" t="str">
        <f t="shared" si="6"/>
        <v>BILBAO</v>
      </c>
      <c r="F49" s="50">
        <f t="shared" si="8"/>
        <v>26986</v>
      </c>
      <c r="G49" s="50">
        <f t="shared" si="9"/>
        <v>25462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26487</v>
      </c>
      <c r="G50" s="50">
        <f t="shared" si="9"/>
        <v>49411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HUELVA</v>
      </c>
      <c r="F51" s="50">
        <f t="shared" si="8"/>
        <v>8716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810</v>
      </c>
      <c r="D52" s="51">
        <f t="shared" si="7"/>
        <v>28</v>
      </c>
      <c r="E52" s="50" t="str">
        <f t="shared" si="6"/>
        <v>BALEARES</v>
      </c>
      <c r="F52" s="50">
        <f t="shared" si="8"/>
        <v>2663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8716</v>
      </c>
      <c r="C53" s="51">
        <f t="shared" si="4"/>
        <v>0</v>
      </c>
      <c r="D53" s="51">
        <f t="shared" si="7"/>
        <v>13</v>
      </c>
      <c r="E53" s="50" t="str">
        <f t="shared" si="6"/>
        <v>BAHÍA DE CÁDIZ</v>
      </c>
      <c r="F53" s="50">
        <f t="shared" si="8"/>
        <v>263</v>
      </c>
      <c r="G53" s="50">
        <f t="shared" si="9"/>
        <v>1467</v>
      </c>
    </row>
    <row r="54" spans="1:7" x14ac:dyDescent="0.25">
      <c r="A54" s="50" t="str">
        <f t="shared" si="5"/>
        <v>LAS PALMAS</v>
      </c>
      <c r="B54" s="51">
        <f t="shared" si="3"/>
        <v>6269682</v>
      </c>
      <c r="C54" s="51">
        <f t="shared" si="4"/>
        <v>3877476</v>
      </c>
      <c r="D54" s="51">
        <f t="shared" si="7"/>
        <v>4</v>
      </c>
      <c r="E54" s="50" t="str">
        <f t="shared" si="6"/>
        <v>ALMERÍA</v>
      </c>
      <c r="F54" s="50">
        <f t="shared" si="8"/>
        <v>150</v>
      </c>
      <c r="G54" s="50">
        <f t="shared" si="9"/>
        <v>404</v>
      </c>
    </row>
    <row r="55" spans="1:7" x14ac:dyDescent="0.25">
      <c r="A55" s="50" t="str">
        <f t="shared" si="5"/>
        <v>MÁLAGA</v>
      </c>
      <c r="B55" s="51">
        <f t="shared" si="3"/>
        <v>178141</v>
      </c>
      <c r="C55" s="51">
        <f t="shared" si="4"/>
        <v>185997</v>
      </c>
      <c r="D55" s="51">
        <f t="shared" si="7"/>
        <v>7</v>
      </c>
      <c r="E55" s="50" t="str">
        <f t="shared" si="6"/>
        <v>CARTAGENA</v>
      </c>
      <c r="F55" s="50">
        <f t="shared" si="8"/>
        <v>89</v>
      </c>
      <c r="G55" s="50">
        <f t="shared" si="9"/>
        <v>3820</v>
      </c>
    </row>
    <row r="56" spans="1:7" x14ac:dyDescent="0.25">
      <c r="A56" s="50" t="str">
        <f t="shared" si="5"/>
        <v>MARÍN Y RÍA DE PONTEVEDRA</v>
      </c>
      <c r="B56" s="51">
        <f t="shared" si="3"/>
        <v>81404</v>
      </c>
      <c r="C56" s="51">
        <f t="shared" si="4"/>
        <v>4775</v>
      </c>
      <c r="D56" s="51">
        <f t="shared" si="7"/>
        <v>9</v>
      </c>
      <c r="E56" s="50" t="str">
        <f t="shared" si="6"/>
        <v>MELILLA</v>
      </c>
      <c r="F56" s="50">
        <f t="shared" ref="F56:F66" si="10">LOOKUP(E56,$A$39:$A$66,$B$39:$B$66)</f>
        <v>58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373461</v>
      </c>
      <c r="C60" s="51">
        <f t="shared" si="4"/>
        <v>24075</v>
      </c>
      <c r="D60" s="51">
        <f t="shared" si="7"/>
        <v>6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19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37917</v>
      </c>
      <c r="C63" s="51">
        <f t="shared" si="4"/>
        <v>179946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25448646</v>
      </c>
      <c r="C64" s="51">
        <f t="shared" si="4"/>
        <v>24102624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122487</v>
      </c>
      <c r="C65" s="51">
        <f t="shared" si="4"/>
        <v>92989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5970</v>
      </c>
      <c r="C8" s="41">
        <v>359</v>
      </c>
      <c r="D8" s="41">
        <v>71452</v>
      </c>
      <c r="E8" s="41">
        <v>77686</v>
      </c>
      <c r="F8" s="14">
        <f t="shared" ref="F7:F34" si="0">((E8*100)/D8)-100</f>
        <v>8.7247382858422498</v>
      </c>
      <c r="G8" s="1"/>
      <c r="H8" s="1"/>
      <c r="I8" s="1"/>
    </row>
    <row r="9" spans="1:12" x14ac:dyDescent="0.25">
      <c r="A9" s="9" t="s">
        <v>166</v>
      </c>
      <c r="B9" s="40">
        <v>24862</v>
      </c>
      <c r="C9" s="40">
        <v>23069</v>
      </c>
      <c r="D9" s="40">
        <v>295534</v>
      </c>
      <c r="E9" s="40">
        <v>304360</v>
      </c>
      <c r="F9" s="11">
        <f t="shared" si="0"/>
        <v>2.9864584108765797</v>
      </c>
      <c r="G9" s="1"/>
      <c r="H9" s="1"/>
      <c r="I9" s="1"/>
    </row>
    <row r="10" spans="1:12" x14ac:dyDescent="0.25">
      <c r="A10" s="12" t="s">
        <v>168</v>
      </c>
      <c r="B10" s="41">
        <v>0</v>
      </c>
      <c r="C10" s="41">
        <v>0</v>
      </c>
      <c r="D10" s="41">
        <v>0</v>
      </c>
      <c r="E10" s="41">
        <v>1105</v>
      </c>
      <c r="F10" s="18"/>
      <c r="G10" s="1"/>
      <c r="H10" s="1"/>
      <c r="I10" s="1"/>
    </row>
    <row r="11" spans="1:12" x14ac:dyDescent="0.25">
      <c r="A11" s="9" t="s">
        <v>169</v>
      </c>
      <c r="B11" s="40">
        <v>388226</v>
      </c>
      <c r="C11" s="40">
        <v>407734</v>
      </c>
      <c r="D11" s="40">
        <v>5469990</v>
      </c>
      <c r="E11" s="40">
        <v>5742276</v>
      </c>
      <c r="F11" s="11">
        <f t="shared" si="0"/>
        <v>4.9778153159329293</v>
      </c>
      <c r="G11" s="1"/>
      <c r="H11" s="1"/>
      <c r="I11" s="1"/>
    </row>
    <row r="12" spans="1:12" x14ac:dyDescent="0.25">
      <c r="A12" s="12" t="s">
        <v>170</v>
      </c>
      <c r="B12" s="41">
        <v>66521</v>
      </c>
      <c r="C12" s="41">
        <v>88726</v>
      </c>
      <c r="D12" s="41">
        <v>574054</v>
      </c>
      <c r="E12" s="41">
        <v>757870</v>
      </c>
      <c r="F12" s="14">
        <f t="shared" si="0"/>
        <v>32.02068098123172</v>
      </c>
      <c r="G12" s="1"/>
      <c r="H12" s="1"/>
      <c r="I12" s="1"/>
    </row>
    <row r="13" spans="1:12" x14ac:dyDescent="0.25">
      <c r="A13" s="9" t="s">
        <v>32</v>
      </c>
      <c r="B13" s="40">
        <v>987524</v>
      </c>
      <c r="C13" s="40">
        <v>997915</v>
      </c>
      <c r="D13" s="40">
        <v>8999597</v>
      </c>
      <c r="E13" s="40">
        <v>9567025</v>
      </c>
      <c r="F13" s="11">
        <f t="shared" si="0"/>
        <v>6.3050378811406773</v>
      </c>
      <c r="G13" s="1"/>
      <c r="H13" s="1"/>
      <c r="I13" s="1"/>
    </row>
    <row r="14" spans="1:12" x14ac:dyDescent="0.25">
      <c r="A14" s="12" t="s">
        <v>33</v>
      </c>
      <c r="B14" s="41">
        <v>840945</v>
      </c>
      <c r="C14" s="41">
        <v>850167</v>
      </c>
      <c r="D14" s="41">
        <v>7607139</v>
      </c>
      <c r="E14" s="41">
        <v>7992336</v>
      </c>
      <c r="F14" s="14">
        <f t="shared" si="0"/>
        <v>5.0636251026831474</v>
      </c>
      <c r="G14" s="1"/>
      <c r="H14" s="1"/>
      <c r="I14" s="1"/>
    </row>
    <row r="15" spans="1:12" x14ac:dyDescent="0.25">
      <c r="A15" s="9" t="s">
        <v>34</v>
      </c>
      <c r="B15" s="40">
        <v>62617</v>
      </c>
      <c r="C15" s="40">
        <v>69380</v>
      </c>
      <c r="D15" s="40">
        <v>462555</v>
      </c>
      <c r="E15" s="40">
        <v>607202</v>
      </c>
      <c r="F15" s="11">
        <f t="shared" si="0"/>
        <v>31.271308276853574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0</v>
      </c>
      <c r="D16" s="41">
        <v>0</v>
      </c>
      <c r="E16" s="41">
        <v>3116</v>
      </c>
      <c r="F16" s="18"/>
      <c r="G16" s="1"/>
      <c r="H16" s="1"/>
      <c r="I16" s="1"/>
    </row>
    <row r="17" spans="1:9" x14ac:dyDescent="0.25">
      <c r="A17" s="9" t="s">
        <v>171</v>
      </c>
      <c r="B17" s="40">
        <v>39817</v>
      </c>
      <c r="C17" s="40">
        <v>53557</v>
      </c>
      <c r="D17" s="40">
        <v>483067</v>
      </c>
      <c r="E17" s="40">
        <v>417520</v>
      </c>
      <c r="F17" s="11">
        <f t="shared" si="0"/>
        <v>-13.568925221553116</v>
      </c>
      <c r="G17" s="1"/>
      <c r="H17" s="1"/>
      <c r="I17" s="1"/>
    </row>
    <row r="18" spans="1:9" x14ac:dyDescent="0.25">
      <c r="A18" s="12" t="s">
        <v>36</v>
      </c>
      <c r="B18" s="41">
        <v>79077</v>
      </c>
      <c r="C18" s="41">
        <v>58338</v>
      </c>
      <c r="D18" s="41">
        <v>770403</v>
      </c>
      <c r="E18" s="41">
        <v>683732</v>
      </c>
      <c r="F18" s="14">
        <f t="shared" si="0"/>
        <v>-11.250085993953817</v>
      </c>
      <c r="G18" s="1"/>
      <c r="H18" s="1"/>
      <c r="I18" s="1"/>
    </row>
    <row r="19" spans="1:9" x14ac:dyDescent="0.25">
      <c r="A19" s="9" t="s">
        <v>37</v>
      </c>
      <c r="B19" s="40">
        <v>6645</v>
      </c>
      <c r="C19" s="40">
        <v>5774</v>
      </c>
      <c r="D19" s="40">
        <v>51208</v>
      </c>
      <c r="E19" s="40">
        <v>52104</v>
      </c>
      <c r="F19" s="11">
        <f t="shared" si="0"/>
        <v>1.7497266052179299</v>
      </c>
      <c r="G19" s="1"/>
      <c r="H19" s="1"/>
      <c r="I19" s="1"/>
    </row>
    <row r="20" spans="1:9" x14ac:dyDescent="0.25">
      <c r="A20" s="12" t="s">
        <v>172</v>
      </c>
      <c r="B20" s="41">
        <v>263</v>
      </c>
      <c r="C20" s="41">
        <v>377</v>
      </c>
      <c r="D20" s="41">
        <v>5127</v>
      </c>
      <c r="E20" s="41">
        <v>977</v>
      </c>
      <c r="F20" s="14">
        <f t="shared" si="0"/>
        <v>-80.944021845133605</v>
      </c>
      <c r="G20" s="1"/>
      <c r="H20" s="1"/>
      <c r="I20" s="1"/>
    </row>
    <row r="21" spans="1:9" x14ac:dyDescent="0.25">
      <c r="A21" s="9" t="s">
        <v>38</v>
      </c>
      <c r="B21" s="40">
        <v>9964</v>
      </c>
      <c r="C21" s="40">
        <v>13026</v>
      </c>
      <c r="D21" s="40">
        <v>102414</v>
      </c>
      <c r="E21" s="40">
        <v>114110</v>
      </c>
      <c r="F21" s="11">
        <f t="shared" si="0"/>
        <v>11.420313628996041</v>
      </c>
      <c r="G21" s="1"/>
      <c r="H21" s="1"/>
      <c r="I21" s="1"/>
    </row>
    <row r="22" spans="1:9" x14ac:dyDescent="0.25">
      <c r="A22" s="12" t="s">
        <v>59</v>
      </c>
      <c r="B22" s="41">
        <v>285579</v>
      </c>
      <c r="C22" s="41">
        <v>339475</v>
      </c>
      <c r="D22" s="41">
        <v>2515400</v>
      </c>
      <c r="E22" s="41">
        <v>2733081</v>
      </c>
      <c r="F22" s="14">
        <f t="shared" si="0"/>
        <v>8.6539317802337621</v>
      </c>
      <c r="G22" s="1"/>
      <c r="H22" s="1"/>
      <c r="I22" s="1"/>
    </row>
    <row r="23" spans="1:9" x14ac:dyDescent="0.25">
      <c r="A23" s="9" t="s">
        <v>173</v>
      </c>
      <c r="B23" s="40">
        <v>38367</v>
      </c>
      <c r="C23" s="40">
        <v>38238</v>
      </c>
      <c r="D23" s="40">
        <v>388274</v>
      </c>
      <c r="E23" s="40">
        <v>396868</v>
      </c>
      <c r="F23" s="11">
        <f t="shared" si="0"/>
        <v>2.2133853927896325</v>
      </c>
      <c r="G23" s="1"/>
      <c r="H23" s="1"/>
      <c r="I23" s="1"/>
    </row>
    <row r="24" spans="1:9" x14ac:dyDescent="0.25">
      <c r="A24" s="12" t="s">
        <v>175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55559</v>
      </c>
      <c r="C25" s="40">
        <v>62121</v>
      </c>
      <c r="D25" s="40">
        <v>598778</v>
      </c>
      <c r="E25" s="40">
        <v>654680</v>
      </c>
      <c r="F25" s="11">
        <f t="shared" si="0"/>
        <v>9.336014349224584</v>
      </c>
      <c r="G25" s="1"/>
      <c r="H25" s="1"/>
      <c r="I25" s="1"/>
    </row>
    <row r="26" spans="1:9" x14ac:dyDescent="0.25">
      <c r="A26" s="12" t="s">
        <v>40</v>
      </c>
      <c r="B26" s="41">
        <v>25918</v>
      </c>
      <c r="C26" s="41">
        <v>41701</v>
      </c>
      <c r="D26" s="41">
        <v>239615</v>
      </c>
      <c r="E26" s="41">
        <v>445163</v>
      </c>
      <c r="F26" s="14">
        <f t="shared" si="0"/>
        <v>85.782609602904671</v>
      </c>
      <c r="G26" s="1"/>
      <c r="H26" s="1"/>
      <c r="I26" s="1"/>
    </row>
    <row r="27" spans="1:9" x14ac:dyDescent="0.25">
      <c r="A27" s="9" t="s">
        <v>41</v>
      </c>
      <c r="B27" s="40">
        <v>49059</v>
      </c>
      <c r="C27" s="40">
        <v>59303</v>
      </c>
      <c r="D27" s="40">
        <v>460256</v>
      </c>
      <c r="E27" s="40">
        <v>443376</v>
      </c>
      <c r="F27" s="11">
        <f t="shared" si="0"/>
        <v>-3.6675241604672237</v>
      </c>
      <c r="G27" s="1"/>
      <c r="H27" s="1"/>
      <c r="I27" s="1"/>
    </row>
    <row r="28" spans="1:9" x14ac:dyDescent="0.25">
      <c r="A28" s="12" t="s">
        <v>42</v>
      </c>
      <c r="B28" s="41">
        <v>331738</v>
      </c>
      <c r="C28" s="41">
        <v>310571</v>
      </c>
      <c r="D28" s="41">
        <v>2786572</v>
      </c>
      <c r="E28" s="41">
        <v>2826786</v>
      </c>
      <c r="F28" s="14">
        <f t="shared" si="0"/>
        <v>1.4431351495672828</v>
      </c>
      <c r="G28" s="1"/>
      <c r="H28" s="1"/>
      <c r="I28" s="1"/>
    </row>
    <row r="29" spans="1:9" x14ac:dyDescent="0.25">
      <c r="A29" s="9" t="s">
        <v>43</v>
      </c>
      <c r="B29" s="40">
        <v>112848</v>
      </c>
      <c r="C29" s="40">
        <v>130611</v>
      </c>
      <c r="D29" s="40">
        <v>1035394</v>
      </c>
      <c r="E29" s="40">
        <v>1169060</v>
      </c>
      <c r="F29" s="11">
        <f t="shared" si="0"/>
        <v>12.909674964313098</v>
      </c>
      <c r="G29" s="1"/>
      <c r="H29" s="1"/>
      <c r="I29" s="1"/>
    </row>
    <row r="30" spans="1:9" x14ac:dyDescent="0.25">
      <c r="A30" s="12" t="s">
        <v>44</v>
      </c>
      <c r="B30" s="41">
        <v>18607</v>
      </c>
      <c r="C30" s="41">
        <v>18105</v>
      </c>
      <c r="D30" s="41">
        <v>201378</v>
      </c>
      <c r="E30" s="41">
        <v>150828</v>
      </c>
      <c r="F30" s="14">
        <f t="shared" si="0"/>
        <v>-25.102046896880495</v>
      </c>
      <c r="G30" s="1"/>
      <c r="H30" s="1"/>
      <c r="I30" s="1"/>
    </row>
    <row r="31" spans="1:9" x14ac:dyDescent="0.25">
      <c r="A31" s="9" t="s">
        <v>45</v>
      </c>
      <c r="B31" s="40">
        <v>13535</v>
      </c>
      <c r="C31" s="40">
        <v>23775</v>
      </c>
      <c r="D31" s="40">
        <v>168269</v>
      </c>
      <c r="E31" s="40">
        <v>217870</v>
      </c>
      <c r="F31" s="11">
        <f t="shared" si="0"/>
        <v>29.47720614016842</v>
      </c>
      <c r="G31" s="1"/>
      <c r="H31" s="1"/>
      <c r="I31" s="1"/>
    </row>
    <row r="32" spans="1:9" x14ac:dyDescent="0.25">
      <c r="A32" s="12" t="s">
        <v>46</v>
      </c>
      <c r="B32" s="41">
        <v>693729</v>
      </c>
      <c r="C32" s="41">
        <v>802739</v>
      </c>
      <c r="D32" s="41">
        <v>6850630</v>
      </c>
      <c r="E32" s="41">
        <v>6948375</v>
      </c>
      <c r="F32" s="14">
        <f t="shared" si="0"/>
        <v>1.4268030823442501</v>
      </c>
      <c r="G32" s="1"/>
      <c r="H32" s="1"/>
      <c r="I32" s="1"/>
    </row>
    <row r="33" spans="1:9" x14ac:dyDescent="0.25">
      <c r="A33" s="9" t="s">
        <v>47</v>
      </c>
      <c r="B33" s="40">
        <v>97947</v>
      </c>
      <c r="C33" s="40">
        <v>97585</v>
      </c>
      <c r="D33" s="40">
        <v>766576</v>
      </c>
      <c r="E33" s="40">
        <v>799786</v>
      </c>
      <c r="F33" s="11">
        <f t="shared" si="0"/>
        <v>4.3322514662603595</v>
      </c>
      <c r="G33" s="1"/>
      <c r="H33" s="1"/>
      <c r="I33" s="1"/>
    </row>
    <row r="34" spans="1:9" x14ac:dyDescent="0.25">
      <c r="A34" s="12" t="s">
        <v>174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4235317</v>
      </c>
      <c r="C35" s="16">
        <f t="shared" ref="C35:E35" si="1">SUM(C7:C34)</f>
        <v>4492646</v>
      </c>
      <c r="D35" s="16">
        <f t="shared" si="1"/>
        <v>40903682</v>
      </c>
      <c r="E35" s="16">
        <f t="shared" si="1"/>
        <v>43107292</v>
      </c>
      <c r="F35" s="17">
        <f t="shared" ref="F35" si="2">((E35*100)/D35)-100</f>
        <v>5.3873145209763749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9567025</v>
      </c>
      <c r="G39" s="50">
        <f>LOOKUP(E39,$A$39:$A$66,$C$39:$C$66)</f>
        <v>8999597</v>
      </c>
    </row>
    <row r="40" spans="1:9" x14ac:dyDescent="0.25">
      <c r="A40" s="50" t="str">
        <f t="shared" si="5"/>
        <v>ALICANTE</v>
      </c>
      <c r="B40" s="51">
        <f t="shared" si="3"/>
        <v>77686</v>
      </c>
      <c r="C40" s="51">
        <f t="shared" si="4"/>
        <v>71452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7992336</v>
      </c>
      <c r="G40" s="50">
        <f t="shared" ref="G40:G66" si="9">LOOKUP(E40,$A$39:$A$66,$C$39:$C$66)</f>
        <v>7607139</v>
      </c>
    </row>
    <row r="41" spans="1:9" x14ac:dyDescent="0.25">
      <c r="A41" s="50" t="str">
        <f t="shared" si="5"/>
        <v>ALMERÍA</v>
      </c>
      <c r="B41" s="51">
        <f t="shared" si="3"/>
        <v>304360</v>
      </c>
      <c r="C41" s="51">
        <f t="shared" si="4"/>
        <v>295534</v>
      </c>
      <c r="D41" s="51">
        <f t="shared" si="7"/>
        <v>17</v>
      </c>
      <c r="E41" s="50" t="str">
        <f t="shared" si="6"/>
        <v>VALENCIA</v>
      </c>
      <c r="F41" s="50">
        <f t="shared" si="8"/>
        <v>6948375</v>
      </c>
      <c r="G41" s="50">
        <f t="shared" si="9"/>
        <v>6850630</v>
      </c>
    </row>
    <row r="42" spans="1:9" x14ac:dyDescent="0.25">
      <c r="A42" s="50" t="str">
        <f t="shared" si="5"/>
        <v>AVILÉS</v>
      </c>
      <c r="B42" s="51">
        <f t="shared" si="3"/>
        <v>1105</v>
      </c>
      <c r="C42" s="51">
        <f t="shared" si="4"/>
        <v>0</v>
      </c>
      <c r="D42" s="51">
        <f t="shared" si="7"/>
        <v>24</v>
      </c>
      <c r="E42" s="50" t="str">
        <f t="shared" si="6"/>
        <v>BAHÍA DE ALGECIRAS</v>
      </c>
      <c r="F42" s="50">
        <f t="shared" si="8"/>
        <v>5742276</v>
      </c>
      <c r="G42" s="50">
        <f t="shared" si="9"/>
        <v>5469990</v>
      </c>
    </row>
    <row r="43" spans="1:9" x14ac:dyDescent="0.25">
      <c r="A43" s="50" t="str">
        <f t="shared" si="5"/>
        <v>BAHÍA DE ALGECIRAS</v>
      </c>
      <c r="B43" s="51">
        <f t="shared" si="3"/>
        <v>5742276</v>
      </c>
      <c r="C43" s="51">
        <f t="shared" si="4"/>
        <v>5469990</v>
      </c>
      <c r="D43" s="51">
        <f t="shared" si="7"/>
        <v>4</v>
      </c>
      <c r="E43" s="50" t="str">
        <f t="shared" si="6"/>
        <v>SANTA CRUZ DE TENERIFE</v>
      </c>
      <c r="F43" s="50">
        <f t="shared" si="8"/>
        <v>2826786</v>
      </c>
      <c r="G43" s="50">
        <f t="shared" si="9"/>
        <v>2786572</v>
      </c>
    </row>
    <row r="44" spans="1:9" x14ac:dyDescent="0.25">
      <c r="A44" s="50" t="str">
        <f t="shared" si="5"/>
        <v>BAHÍA DE CÁDIZ</v>
      </c>
      <c r="B44" s="51">
        <f t="shared" si="3"/>
        <v>757870</v>
      </c>
      <c r="C44" s="51">
        <f t="shared" si="4"/>
        <v>574054</v>
      </c>
      <c r="D44" s="51">
        <f t="shared" si="7"/>
        <v>9</v>
      </c>
      <c r="E44" s="50" t="str">
        <f t="shared" si="6"/>
        <v>LAS PALMAS</v>
      </c>
      <c r="F44" s="50">
        <f t="shared" si="8"/>
        <v>2733081</v>
      </c>
      <c r="G44" s="50">
        <f t="shared" si="9"/>
        <v>2515400</v>
      </c>
    </row>
    <row r="45" spans="1:9" x14ac:dyDescent="0.25">
      <c r="A45" s="50" t="str">
        <f t="shared" si="5"/>
        <v>BALEARES</v>
      </c>
      <c r="B45" s="51">
        <f t="shared" si="3"/>
        <v>9567025</v>
      </c>
      <c r="C45" s="51">
        <f t="shared" si="4"/>
        <v>8999597</v>
      </c>
      <c r="D45" s="51">
        <f t="shared" si="7"/>
        <v>1</v>
      </c>
      <c r="E45" s="50" t="str">
        <f t="shared" si="6"/>
        <v>SANTANDER</v>
      </c>
      <c r="F45" s="50">
        <f t="shared" si="8"/>
        <v>1169060</v>
      </c>
      <c r="G45" s="50">
        <f t="shared" si="9"/>
        <v>1035394</v>
      </c>
    </row>
    <row r="46" spans="1:9" x14ac:dyDescent="0.25">
      <c r="A46" s="50" t="str">
        <f t="shared" si="5"/>
        <v>BARCELONA</v>
      </c>
      <c r="B46" s="51">
        <f t="shared" si="3"/>
        <v>7992336</v>
      </c>
      <c r="C46" s="51">
        <f t="shared" si="4"/>
        <v>7607139</v>
      </c>
      <c r="D46" s="51">
        <f t="shared" si="7"/>
        <v>2</v>
      </c>
      <c r="E46" s="50" t="str">
        <f t="shared" si="6"/>
        <v>VIGO</v>
      </c>
      <c r="F46" s="50">
        <f t="shared" si="8"/>
        <v>799786</v>
      </c>
      <c r="G46" s="50">
        <f t="shared" si="9"/>
        <v>766576</v>
      </c>
    </row>
    <row r="47" spans="1:9" x14ac:dyDescent="0.25">
      <c r="A47" s="50" t="str">
        <f t="shared" si="5"/>
        <v>BILBAO</v>
      </c>
      <c r="B47" s="51">
        <f t="shared" si="3"/>
        <v>607202</v>
      </c>
      <c r="C47" s="51">
        <f t="shared" si="4"/>
        <v>462555</v>
      </c>
      <c r="D47" s="51">
        <f t="shared" si="7"/>
        <v>12</v>
      </c>
      <c r="E47" s="50" t="str">
        <f t="shared" si="6"/>
        <v>BAHÍA DE CÁDIZ</v>
      </c>
      <c r="F47" s="50">
        <f t="shared" si="8"/>
        <v>757870</v>
      </c>
      <c r="G47" s="50">
        <f t="shared" si="9"/>
        <v>574054</v>
      </c>
    </row>
    <row r="48" spans="1:9" x14ac:dyDescent="0.25">
      <c r="A48" s="50" t="str">
        <f t="shared" si="5"/>
        <v>CARTAGENA</v>
      </c>
      <c r="B48" s="51">
        <f t="shared" si="3"/>
        <v>3116</v>
      </c>
      <c r="C48" s="51">
        <f t="shared" si="4"/>
        <v>0</v>
      </c>
      <c r="D48" s="51">
        <f t="shared" si="7"/>
        <v>23</v>
      </c>
      <c r="E48" s="50" t="str">
        <f t="shared" si="6"/>
        <v>CEUTA</v>
      </c>
      <c r="F48" s="50">
        <f t="shared" si="8"/>
        <v>683732</v>
      </c>
      <c r="G48" s="50">
        <f t="shared" si="9"/>
        <v>770403</v>
      </c>
    </row>
    <row r="49" spans="1:7" x14ac:dyDescent="0.25">
      <c r="A49" s="50" t="str">
        <f t="shared" si="5"/>
        <v>CASTELLÓN</v>
      </c>
      <c r="B49" s="51">
        <f t="shared" si="3"/>
        <v>417520</v>
      </c>
      <c r="C49" s="51">
        <f t="shared" si="4"/>
        <v>483067</v>
      </c>
      <c r="D49" s="51">
        <f t="shared" si="7"/>
        <v>15</v>
      </c>
      <c r="E49" s="50" t="str">
        <f t="shared" si="6"/>
        <v>MELILLA</v>
      </c>
      <c r="F49" s="50">
        <f t="shared" si="8"/>
        <v>654680</v>
      </c>
      <c r="G49" s="50">
        <f t="shared" si="9"/>
        <v>598778</v>
      </c>
    </row>
    <row r="50" spans="1:7" x14ac:dyDescent="0.25">
      <c r="A50" s="50" t="str">
        <f t="shared" si="5"/>
        <v>CEUTA</v>
      </c>
      <c r="B50" s="51">
        <f t="shared" si="3"/>
        <v>683732</v>
      </c>
      <c r="C50" s="51">
        <f t="shared" si="4"/>
        <v>770403</v>
      </c>
      <c r="D50" s="51">
        <f t="shared" si="7"/>
        <v>10</v>
      </c>
      <c r="E50" s="50" t="str">
        <f t="shared" si="6"/>
        <v>BILBAO</v>
      </c>
      <c r="F50" s="50">
        <f t="shared" si="8"/>
        <v>607202</v>
      </c>
      <c r="G50" s="50">
        <f t="shared" si="9"/>
        <v>462555</v>
      </c>
    </row>
    <row r="51" spans="1:7" x14ac:dyDescent="0.25">
      <c r="A51" s="50" t="str">
        <f t="shared" si="5"/>
        <v>FERROL-SAN CIBRAO</v>
      </c>
      <c r="B51" s="51">
        <f t="shared" si="3"/>
        <v>52104</v>
      </c>
      <c r="C51" s="51">
        <f t="shared" si="4"/>
        <v>51208</v>
      </c>
      <c r="D51" s="51">
        <f t="shared" si="7"/>
        <v>22</v>
      </c>
      <c r="E51" s="50" t="str">
        <f t="shared" si="6"/>
        <v>MOTRIL</v>
      </c>
      <c r="F51" s="50">
        <f t="shared" si="8"/>
        <v>445163</v>
      </c>
      <c r="G51" s="50">
        <f t="shared" si="9"/>
        <v>239615</v>
      </c>
    </row>
    <row r="52" spans="1:7" x14ac:dyDescent="0.25">
      <c r="A52" s="50" t="str">
        <f t="shared" si="5"/>
        <v>GIJÓN</v>
      </c>
      <c r="B52" s="51">
        <f t="shared" si="3"/>
        <v>977</v>
      </c>
      <c r="C52" s="51">
        <f t="shared" si="4"/>
        <v>5127</v>
      </c>
      <c r="D52" s="51">
        <f t="shared" si="7"/>
        <v>25</v>
      </c>
      <c r="E52" s="50" t="str">
        <f t="shared" si="6"/>
        <v>PASAIA</v>
      </c>
      <c r="F52" s="50">
        <f t="shared" si="8"/>
        <v>443376</v>
      </c>
      <c r="G52" s="50">
        <f t="shared" si="9"/>
        <v>460256</v>
      </c>
    </row>
    <row r="53" spans="1:7" x14ac:dyDescent="0.25">
      <c r="A53" s="50" t="str">
        <f t="shared" si="5"/>
        <v>HUELVA</v>
      </c>
      <c r="B53" s="51">
        <f t="shared" si="3"/>
        <v>114110</v>
      </c>
      <c r="C53" s="51">
        <f t="shared" si="4"/>
        <v>102414</v>
      </c>
      <c r="D53" s="51">
        <f t="shared" si="7"/>
        <v>20</v>
      </c>
      <c r="E53" s="50" t="str">
        <f t="shared" si="6"/>
        <v>CASTELLÓN</v>
      </c>
      <c r="F53" s="50">
        <f t="shared" si="8"/>
        <v>417520</v>
      </c>
      <c r="G53" s="50">
        <f t="shared" si="9"/>
        <v>483067</v>
      </c>
    </row>
    <row r="54" spans="1:7" x14ac:dyDescent="0.25">
      <c r="A54" s="50" t="str">
        <f t="shared" si="5"/>
        <v>LAS PALMAS</v>
      </c>
      <c r="B54" s="51">
        <f t="shared" si="3"/>
        <v>2733081</v>
      </c>
      <c r="C54" s="51">
        <f t="shared" si="4"/>
        <v>2515400</v>
      </c>
      <c r="D54" s="51">
        <f t="shared" si="7"/>
        <v>6</v>
      </c>
      <c r="E54" s="50" t="str">
        <f t="shared" si="6"/>
        <v>MÁLAGA</v>
      </c>
      <c r="F54" s="50">
        <f t="shared" si="8"/>
        <v>396868</v>
      </c>
      <c r="G54" s="50">
        <f t="shared" si="9"/>
        <v>388274</v>
      </c>
    </row>
    <row r="55" spans="1:7" x14ac:dyDescent="0.25">
      <c r="A55" s="50" t="str">
        <f t="shared" si="5"/>
        <v>MÁLAGA</v>
      </c>
      <c r="B55" s="51">
        <f t="shared" si="3"/>
        <v>396868</v>
      </c>
      <c r="C55" s="51">
        <f t="shared" si="4"/>
        <v>388274</v>
      </c>
      <c r="D55" s="51">
        <f t="shared" si="7"/>
        <v>16</v>
      </c>
      <c r="E55" s="50" t="str">
        <f t="shared" si="6"/>
        <v>ALMERÍA</v>
      </c>
      <c r="F55" s="50">
        <f t="shared" si="8"/>
        <v>304360</v>
      </c>
      <c r="G55" s="50">
        <f t="shared" si="9"/>
        <v>295534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217870</v>
      </c>
      <c r="G56" s="50">
        <f t="shared" si="9"/>
        <v>168269</v>
      </c>
    </row>
    <row r="57" spans="1:7" x14ac:dyDescent="0.25">
      <c r="A57" s="50" t="str">
        <f t="shared" si="5"/>
        <v>MELILLA</v>
      </c>
      <c r="B57" s="51">
        <f t="shared" si="3"/>
        <v>654680</v>
      </c>
      <c r="C57" s="51">
        <f t="shared" si="4"/>
        <v>598778</v>
      </c>
      <c r="D57" s="51">
        <f t="shared" si="7"/>
        <v>11</v>
      </c>
      <c r="E57" s="50" t="str">
        <f t="shared" si="6"/>
        <v>SEVILLA</v>
      </c>
      <c r="F57" s="50">
        <f t="shared" si="10"/>
        <v>150828</v>
      </c>
      <c r="G57" s="50">
        <f t="shared" si="9"/>
        <v>201378</v>
      </c>
    </row>
    <row r="58" spans="1:7" x14ac:dyDescent="0.25">
      <c r="A58" s="50" t="str">
        <f t="shared" si="5"/>
        <v>MOTRIL</v>
      </c>
      <c r="B58" s="51">
        <f t="shared" si="3"/>
        <v>445163</v>
      </c>
      <c r="C58" s="51">
        <f t="shared" si="4"/>
        <v>239615</v>
      </c>
      <c r="D58" s="51">
        <f t="shared" si="7"/>
        <v>13</v>
      </c>
      <c r="E58" s="50" t="str">
        <f t="shared" si="6"/>
        <v>HUELVA</v>
      </c>
      <c r="F58" s="50">
        <f t="shared" si="10"/>
        <v>114110</v>
      </c>
      <c r="G58" s="50">
        <f t="shared" si="9"/>
        <v>102414</v>
      </c>
    </row>
    <row r="59" spans="1:7" x14ac:dyDescent="0.25">
      <c r="A59" s="50" t="str">
        <f t="shared" si="5"/>
        <v>PASAIA</v>
      </c>
      <c r="B59" s="51">
        <f t="shared" si="3"/>
        <v>443376</v>
      </c>
      <c r="C59" s="51">
        <f t="shared" si="4"/>
        <v>460256</v>
      </c>
      <c r="D59" s="51">
        <f t="shared" si="7"/>
        <v>14</v>
      </c>
      <c r="E59" s="50" t="str">
        <f t="shared" si="6"/>
        <v>ALICANTE</v>
      </c>
      <c r="F59" s="50">
        <f t="shared" si="10"/>
        <v>77686</v>
      </c>
      <c r="G59" s="50">
        <f t="shared" si="9"/>
        <v>71452</v>
      </c>
    </row>
    <row r="60" spans="1:7" x14ac:dyDescent="0.25">
      <c r="A60" s="50" t="str">
        <f t="shared" si="5"/>
        <v>SANTA CRUZ DE TENERIFE</v>
      </c>
      <c r="B60" s="51">
        <f t="shared" si="3"/>
        <v>2826786</v>
      </c>
      <c r="C60" s="51">
        <f t="shared" si="4"/>
        <v>2786572</v>
      </c>
      <c r="D60" s="51">
        <f t="shared" si="7"/>
        <v>5</v>
      </c>
      <c r="E60" s="50" t="str">
        <f t="shared" si="6"/>
        <v>FERROL-SAN CIBRAO</v>
      </c>
      <c r="F60" s="50">
        <f t="shared" si="10"/>
        <v>52104</v>
      </c>
      <c r="G60" s="50">
        <f t="shared" si="9"/>
        <v>51208</v>
      </c>
    </row>
    <row r="61" spans="1:7" x14ac:dyDescent="0.25">
      <c r="A61" s="50" t="str">
        <f t="shared" si="5"/>
        <v>SANTANDER</v>
      </c>
      <c r="B61" s="51">
        <f t="shared" si="3"/>
        <v>1169060</v>
      </c>
      <c r="C61" s="51">
        <f t="shared" si="4"/>
        <v>1035394</v>
      </c>
      <c r="D61" s="51">
        <f t="shared" si="7"/>
        <v>7</v>
      </c>
      <c r="E61" s="50" t="str">
        <f t="shared" si="6"/>
        <v>CARTAGENA</v>
      </c>
      <c r="F61" s="50">
        <f t="shared" si="10"/>
        <v>3116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150828</v>
      </c>
      <c r="C62" s="51">
        <f t="shared" si="4"/>
        <v>201378</v>
      </c>
      <c r="D62" s="51">
        <f t="shared" si="7"/>
        <v>19</v>
      </c>
      <c r="E62" s="50" t="str">
        <f t="shared" si="6"/>
        <v>AVILÉS</v>
      </c>
      <c r="F62" s="50">
        <f t="shared" si="10"/>
        <v>1105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217870</v>
      </c>
      <c r="C63" s="51">
        <f t="shared" si="4"/>
        <v>168269</v>
      </c>
      <c r="D63" s="51">
        <f t="shared" si="7"/>
        <v>18</v>
      </c>
      <c r="E63" s="50" t="str">
        <f t="shared" si="6"/>
        <v>GIJÓN</v>
      </c>
      <c r="F63" s="50">
        <f t="shared" si="10"/>
        <v>977</v>
      </c>
      <c r="G63" s="50">
        <f t="shared" si="9"/>
        <v>5127</v>
      </c>
    </row>
    <row r="64" spans="1:7" x14ac:dyDescent="0.25">
      <c r="A64" s="50" t="str">
        <f t="shared" si="5"/>
        <v>VALENCIA</v>
      </c>
      <c r="B64" s="51">
        <f t="shared" si="3"/>
        <v>6948375</v>
      </c>
      <c r="C64" s="51">
        <f t="shared" si="4"/>
        <v>6850630</v>
      </c>
      <c r="D64" s="51">
        <f t="shared" si="7"/>
        <v>3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799786</v>
      </c>
      <c r="C65" s="51">
        <f t="shared" si="4"/>
        <v>766576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D33" sqref="D3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8</v>
      </c>
      <c r="C8" s="45">
        <v>5</v>
      </c>
      <c r="D8" s="45">
        <v>988</v>
      </c>
      <c r="E8" s="45">
        <v>710</v>
      </c>
      <c r="F8" s="14">
        <f t="shared" ref="F8:F33" si="0">((E8*100)/D8)-100</f>
        <v>-28.137651821862349</v>
      </c>
      <c r="G8" s="1"/>
      <c r="H8" s="1"/>
      <c r="I8" s="1"/>
    </row>
    <row r="9" spans="1:12" x14ac:dyDescent="0.25">
      <c r="A9" s="9" t="s">
        <v>166</v>
      </c>
      <c r="B9" s="44">
        <v>768</v>
      </c>
      <c r="C9" s="44">
        <v>751</v>
      </c>
      <c r="D9" s="44">
        <v>7944</v>
      </c>
      <c r="E9" s="44">
        <v>7781</v>
      </c>
      <c r="F9" s="11">
        <f t="shared" si="0"/>
        <v>-2.0518630412890246</v>
      </c>
      <c r="G9" s="1"/>
      <c r="H9" s="1"/>
      <c r="I9" s="1"/>
    </row>
    <row r="10" spans="1:12" x14ac:dyDescent="0.25">
      <c r="A10" s="12" t="s">
        <v>168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169</v>
      </c>
      <c r="B11" s="44">
        <v>14227</v>
      </c>
      <c r="C11" s="44">
        <v>12931</v>
      </c>
      <c r="D11" s="44">
        <v>186046</v>
      </c>
      <c r="E11" s="44">
        <v>165392</v>
      </c>
      <c r="F11" s="11">
        <f t="shared" si="0"/>
        <v>-11.101555529277704</v>
      </c>
      <c r="G11" s="1"/>
      <c r="H11" s="1"/>
      <c r="I11" s="1"/>
    </row>
    <row r="12" spans="1:12" x14ac:dyDescent="0.25">
      <c r="A12" s="12" t="s">
        <v>170</v>
      </c>
      <c r="B12" s="45">
        <v>2186</v>
      </c>
      <c r="C12" s="45">
        <v>2674</v>
      </c>
      <c r="D12" s="45">
        <v>17072</v>
      </c>
      <c r="E12" s="45">
        <v>21327</v>
      </c>
      <c r="F12" s="14">
        <f t="shared" si="0"/>
        <v>24.923851921274604</v>
      </c>
      <c r="G12" s="1"/>
      <c r="H12" s="1"/>
      <c r="I12" s="1"/>
    </row>
    <row r="13" spans="1:12" x14ac:dyDescent="0.25">
      <c r="A13" s="9" t="s">
        <v>32</v>
      </c>
      <c r="B13" s="44">
        <v>21426</v>
      </c>
      <c r="C13" s="44">
        <v>21902</v>
      </c>
      <c r="D13" s="44">
        <v>203083</v>
      </c>
      <c r="E13" s="44">
        <v>207996</v>
      </c>
      <c r="F13" s="11">
        <f t="shared" si="0"/>
        <v>2.4192079100663335</v>
      </c>
      <c r="G13" s="1"/>
      <c r="H13" s="1"/>
      <c r="I13" s="1"/>
    </row>
    <row r="14" spans="1:12" x14ac:dyDescent="0.25">
      <c r="A14" s="12" t="s">
        <v>33</v>
      </c>
      <c r="B14" s="45">
        <v>17412</v>
      </c>
      <c r="C14" s="45">
        <v>17375</v>
      </c>
      <c r="D14" s="45">
        <v>157822</v>
      </c>
      <c r="E14" s="45">
        <v>155405</v>
      </c>
      <c r="F14" s="14">
        <f t="shared" si="0"/>
        <v>-1.5314721648439331</v>
      </c>
      <c r="G14" s="1"/>
      <c r="H14" s="1"/>
      <c r="I14" s="1"/>
    </row>
    <row r="15" spans="1:12" x14ac:dyDescent="0.25">
      <c r="A15" s="9" t="s">
        <v>34</v>
      </c>
      <c r="B15" s="44">
        <v>899</v>
      </c>
      <c r="C15" s="44">
        <v>1779</v>
      </c>
      <c r="D15" s="44">
        <v>8259</v>
      </c>
      <c r="E15" s="44">
        <v>15362</v>
      </c>
      <c r="F15" s="11">
        <f t="shared" si="0"/>
        <v>86.003148080881459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171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2145</v>
      </c>
      <c r="C18" s="45">
        <v>1580</v>
      </c>
      <c r="D18" s="45">
        <v>22981</v>
      </c>
      <c r="E18" s="45">
        <v>12877</v>
      </c>
      <c r="F18" s="14">
        <f t="shared" si="0"/>
        <v>-43.966755145555027</v>
      </c>
      <c r="G18" s="1"/>
      <c r="H18" s="1"/>
      <c r="I18" s="1"/>
    </row>
    <row r="19" spans="1:9" x14ac:dyDescent="0.25">
      <c r="A19" s="9" t="s">
        <v>37</v>
      </c>
      <c r="B19" s="44">
        <v>189</v>
      </c>
      <c r="C19" s="44">
        <v>51</v>
      </c>
      <c r="D19" s="44">
        <v>1687</v>
      </c>
      <c r="E19" s="44">
        <v>506</v>
      </c>
      <c r="F19" s="11">
        <f t="shared" si="0"/>
        <v>-70.005927682276223</v>
      </c>
      <c r="G19" s="1"/>
      <c r="H19" s="1"/>
      <c r="I19" s="1"/>
    </row>
    <row r="20" spans="1:9" x14ac:dyDescent="0.25">
      <c r="A20" s="12" t="s">
        <v>172</v>
      </c>
      <c r="B20" s="45">
        <v>0</v>
      </c>
      <c r="C20" s="45">
        <v>12</v>
      </c>
      <c r="D20" s="45">
        <v>60</v>
      </c>
      <c r="E20" s="45">
        <v>34</v>
      </c>
      <c r="F20" s="14">
        <f t="shared" si="0"/>
        <v>-43.333333333333336</v>
      </c>
      <c r="G20" s="1"/>
      <c r="H20" s="1"/>
      <c r="I20" s="1"/>
    </row>
    <row r="21" spans="1:9" x14ac:dyDescent="0.25">
      <c r="A21" s="9" t="s">
        <v>38</v>
      </c>
      <c r="B21" s="44">
        <v>4013</v>
      </c>
      <c r="C21" s="44">
        <v>568</v>
      </c>
      <c r="D21" s="44">
        <v>36464</v>
      </c>
      <c r="E21" s="44">
        <v>4822</v>
      </c>
      <c r="F21" s="11">
        <f t="shared" si="0"/>
        <v>-86.775998244844232</v>
      </c>
      <c r="G21" s="1"/>
      <c r="H21" s="1"/>
      <c r="I21" s="1"/>
    </row>
    <row r="22" spans="1:9" x14ac:dyDescent="0.25">
      <c r="A22" s="12" t="s">
        <v>59</v>
      </c>
      <c r="B22" s="45">
        <v>12010</v>
      </c>
      <c r="C22" s="45">
        <v>12086</v>
      </c>
      <c r="D22" s="45">
        <v>107558</v>
      </c>
      <c r="E22" s="45">
        <v>106301</v>
      </c>
      <c r="F22" s="14">
        <f t="shared" si="0"/>
        <v>-1.1686717863850191</v>
      </c>
      <c r="G22" s="1"/>
      <c r="H22" s="1"/>
      <c r="I22" s="1"/>
    </row>
    <row r="23" spans="1:9" x14ac:dyDescent="0.25">
      <c r="A23" s="9" t="s">
        <v>173</v>
      </c>
      <c r="B23" s="44">
        <v>1931</v>
      </c>
      <c r="C23" s="44">
        <v>1568</v>
      </c>
      <c r="D23" s="44">
        <v>17752</v>
      </c>
      <c r="E23" s="44">
        <v>15887</v>
      </c>
      <c r="F23" s="11">
        <f t="shared" si="0"/>
        <v>-10.505858494817488</v>
      </c>
      <c r="G23" s="1"/>
      <c r="H23" s="1"/>
      <c r="I23" s="1"/>
    </row>
    <row r="24" spans="1:9" x14ac:dyDescent="0.25">
      <c r="A24" s="12" t="s">
        <v>175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2627</v>
      </c>
      <c r="C25" s="44">
        <v>2543</v>
      </c>
      <c r="D25" s="44">
        <v>25425</v>
      </c>
      <c r="E25" s="44">
        <v>26337</v>
      </c>
      <c r="F25" s="11">
        <f t="shared" si="0"/>
        <v>3.5870206489675525</v>
      </c>
      <c r="G25" s="1"/>
      <c r="H25" s="1"/>
      <c r="I25" s="1"/>
    </row>
    <row r="26" spans="1:9" x14ac:dyDescent="0.25">
      <c r="A26" s="12" t="s">
        <v>40</v>
      </c>
      <c r="B26" s="45">
        <v>996</v>
      </c>
      <c r="C26" s="45">
        <v>1776</v>
      </c>
      <c r="D26" s="45">
        <v>8529</v>
      </c>
      <c r="E26" s="45">
        <v>17816</v>
      </c>
      <c r="F26" s="14">
        <f t="shared" si="0"/>
        <v>108.88732559502873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448</v>
      </c>
      <c r="D27" s="44">
        <v>0</v>
      </c>
      <c r="E27" s="44">
        <v>3610</v>
      </c>
      <c r="F27" s="11"/>
      <c r="G27" s="1"/>
      <c r="H27" s="1"/>
      <c r="I27" s="1"/>
    </row>
    <row r="28" spans="1:9" x14ac:dyDescent="0.25">
      <c r="A28" s="12" t="s">
        <v>42</v>
      </c>
      <c r="B28" s="45">
        <v>12355</v>
      </c>
      <c r="C28" s="45">
        <v>10051</v>
      </c>
      <c r="D28" s="45">
        <v>106845</v>
      </c>
      <c r="E28" s="45">
        <v>90936</v>
      </c>
      <c r="F28" s="14">
        <f t="shared" si="0"/>
        <v>-14.889793626281062</v>
      </c>
      <c r="G28" s="1"/>
      <c r="H28" s="1"/>
      <c r="I28" s="1"/>
    </row>
    <row r="29" spans="1:9" x14ac:dyDescent="0.25">
      <c r="A29" s="9" t="s">
        <v>43</v>
      </c>
      <c r="B29" s="44">
        <v>1179</v>
      </c>
      <c r="C29" s="44">
        <v>1649</v>
      </c>
      <c r="D29" s="44">
        <v>11666</v>
      </c>
      <c r="E29" s="44">
        <v>14215</v>
      </c>
      <c r="F29" s="11">
        <f t="shared" si="0"/>
        <v>21.849819989713694</v>
      </c>
      <c r="G29" s="1"/>
      <c r="H29" s="1"/>
      <c r="I29" s="1"/>
    </row>
    <row r="30" spans="1:9" x14ac:dyDescent="0.25">
      <c r="A30" s="12" t="s">
        <v>44</v>
      </c>
      <c r="B30" s="45">
        <v>848</v>
      </c>
      <c r="C30" s="45">
        <v>804</v>
      </c>
      <c r="D30" s="45">
        <v>8042</v>
      </c>
      <c r="E30" s="45">
        <v>6443</v>
      </c>
      <c r="F30" s="14">
        <f t="shared" si="0"/>
        <v>-19.883113653320066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17899</v>
      </c>
      <c r="C32" s="45">
        <v>19630</v>
      </c>
      <c r="D32" s="45">
        <v>173300</v>
      </c>
      <c r="E32" s="45">
        <v>161231</v>
      </c>
      <c r="F32" s="14">
        <f t="shared" si="0"/>
        <v>-6.9642238892094639</v>
      </c>
      <c r="G32" s="1"/>
      <c r="H32" s="1"/>
      <c r="I32" s="1"/>
    </row>
    <row r="33" spans="1:9" x14ac:dyDescent="0.25">
      <c r="A33" s="9" t="s">
        <v>47</v>
      </c>
      <c r="B33" s="44">
        <v>1592</v>
      </c>
      <c r="C33" s="44">
        <v>1744</v>
      </c>
      <c r="D33" s="44">
        <v>12865</v>
      </c>
      <c r="E33" s="44">
        <v>13377</v>
      </c>
      <c r="F33" s="11">
        <f t="shared" si="0"/>
        <v>3.9797901282549617</v>
      </c>
      <c r="G33" s="1"/>
      <c r="H33" s="1"/>
      <c r="I33" s="1"/>
    </row>
    <row r="34" spans="1:9" x14ac:dyDescent="0.25">
      <c r="A34" s="12" t="s">
        <v>174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114710</v>
      </c>
      <c r="C35" s="16">
        <f t="shared" ref="C35:E35" si="1">SUM(C7:C34)</f>
        <v>111927</v>
      </c>
      <c r="D35" s="16">
        <f t="shared" si="1"/>
        <v>1114388</v>
      </c>
      <c r="E35" s="16">
        <f t="shared" si="1"/>
        <v>1048365</v>
      </c>
      <c r="F35" s="17">
        <f t="shared" ref="F35" si="2">((E35*100)/D35)-100</f>
        <v>-5.9245971780026281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207996</v>
      </c>
      <c r="G39" s="50">
        <f>LOOKUP(E39,$A$39:$A$66,$C$39:$C$66)</f>
        <v>203083</v>
      </c>
    </row>
    <row r="40" spans="1:9" x14ac:dyDescent="0.25">
      <c r="A40" s="50" t="str">
        <f t="shared" si="5"/>
        <v>ALICANTE</v>
      </c>
      <c r="B40" s="51">
        <f t="shared" si="3"/>
        <v>710</v>
      </c>
      <c r="C40" s="51">
        <f t="shared" si="4"/>
        <v>988</v>
      </c>
      <c r="D40" s="51">
        <f t="shared" ref="D40:D66" si="7">_xlfn.RANK.EQ(B40,$B$39:$B$66)+COUNTIF($B$39:$B$66,B40)-1</f>
        <v>19</v>
      </c>
      <c r="E40" s="50" t="str">
        <f t="shared" si="6"/>
        <v>BAHÍA DE ALGECIRAS</v>
      </c>
      <c r="F40" s="50">
        <f t="shared" ref="F40:F66" si="8">LOOKUP(E40,$A$39:$A$66,$B$39:$B$66)</f>
        <v>165392</v>
      </c>
      <c r="G40" s="50">
        <f t="shared" ref="G40:G66" si="9">LOOKUP(E40,$A$39:$A$66,$C$39:$C$66)</f>
        <v>186046</v>
      </c>
    </row>
    <row r="41" spans="1:9" x14ac:dyDescent="0.25">
      <c r="A41" s="50" t="str">
        <f t="shared" si="5"/>
        <v>ALMERÍA</v>
      </c>
      <c r="B41" s="51">
        <f t="shared" si="3"/>
        <v>7781</v>
      </c>
      <c r="C41" s="51">
        <f t="shared" si="4"/>
        <v>7944</v>
      </c>
      <c r="D41" s="51">
        <f t="shared" si="7"/>
        <v>15</v>
      </c>
      <c r="E41" s="50" t="str">
        <f t="shared" si="6"/>
        <v>VALENCIA</v>
      </c>
      <c r="F41" s="50">
        <f t="shared" si="8"/>
        <v>161231</v>
      </c>
      <c r="G41" s="50">
        <f t="shared" si="9"/>
        <v>173300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155405</v>
      </c>
      <c r="G42" s="50">
        <f t="shared" si="9"/>
        <v>157822</v>
      </c>
    </row>
    <row r="43" spans="1:9" x14ac:dyDescent="0.25">
      <c r="A43" s="50" t="str">
        <f t="shared" si="5"/>
        <v>BAHÍA DE ALGECIRAS</v>
      </c>
      <c r="B43" s="51">
        <f t="shared" si="3"/>
        <v>165392</v>
      </c>
      <c r="C43" s="51">
        <f t="shared" si="4"/>
        <v>186046</v>
      </c>
      <c r="D43" s="51">
        <f t="shared" si="7"/>
        <v>2</v>
      </c>
      <c r="E43" s="50" t="str">
        <f t="shared" si="6"/>
        <v>LAS PALMAS</v>
      </c>
      <c r="F43" s="50">
        <f t="shared" si="8"/>
        <v>106301</v>
      </c>
      <c r="G43" s="50">
        <f t="shared" si="9"/>
        <v>107558</v>
      </c>
    </row>
    <row r="44" spans="1:9" x14ac:dyDescent="0.25">
      <c r="A44" s="50" t="str">
        <f t="shared" si="5"/>
        <v>BAHÍA DE CÁDIZ</v>
      </c>
      <c r="B44" s="51">
        <f t="shared" si="3"/>
        <v>21327</v>
      </c>
      <c r="C44" s="51">
        <f t="shared" si="4"/>
        <v>17072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90936</v>
      </c>
      <c r="G44" s="50">
        <f t="shared" si="9"/>
        <v>106845</v>
      </c>
    </row>
    <row r="45" spans="1:9" x14ac:dyDescent="0.25">
      <c r="A45" s="50" t="str">
        <f t="shared" si="5"/>
        <v>BALEARES</v>
      </c>
      <c r="B45" s="51">
        <f t="shared" si="3"/>
        <v>207996</v>
      </c>
      <c r="C45" s="51">
        <f t="shared" si="4"/>
        <v>203083</v>
      </c>
      <c r="D45" s="51">
        <f t="shared" si="7"/>
        <v>1</v>
      </c>
      <c r="E45" s="50" t="str">
        <f t="shared" si="6"/>
        <v>MELILLA</v>
      </c>
      <c r="F45" s="50">
        <f t="shared" si="8"/>
        <v>26337</v>
      </c>
      <c r="G45" s="50">
        <f t="shared" si="9"/>
        <v>25425</v>
      </c>
    </row>
    <row r="46" spans="1:9" x14ac:dyDescent="0.25">
      <c r="A46" s="50" t="str">
        <f t="shared" si="5"/>
        <v>BARCELONA</v>
      </c>
      <c r="B46" s="51">
        <f t="shared" si="3"/>
        <v>155405</v>
      </c>
      <c r="C46" s="51">
        <f t="shared" si="4"/>
        <v>157822</v>
      </c>
      <c r="D46" s="51">
        <f t="shared" si="7"/>
        <v>4</v>
      </c>
      <c r="E46" s="50" t="str">
        <f t="shared" si="6"/>
        <v>BAHÍA DE CÁDIZ</v>
      </c>
      <c r="F46" s="50">
        <f t="shared" si="8"/>
        <v>21327</v>
      </c>
      <c r="G46" s="50">
        <f t="shared" si="9"/>
        <v>17072</v>
      </c>
    </row>
    <row r="47" spans="1:9" x14ac:dyDescent="0.25">
      <c r="A47" s="50" t="str">
        <f t="shared" si="5"/>
        <v>BILBAO</v>
      </c>
      <c r="B47" s="51">
        <f t="shared" si="3"/>
        <v>15362</v>
      </c>
      <c r="C47" s="51">
        <f t="shared" si="4"/>
        <v>8259</v>
      </c>
      <c r="D47" s="51">
        <f t="shared" si="7"/>
        <v>11</v>
      </c>
      <c r="E47" s="50" t="str">
        <f t="shared" si="6"/>
        <v>MOTRIL</v>
      </c>
      <c r="F47" s="50">
        <f t="shared" si="8"/>
        <v>17816</v>
      </c>
      <c r="G47" s="50">
        <f t="shared" si="9"/>
        <v>8529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15887</v>
      </c>
      <c r="G48" s="50">
        <f t="shared" si="9"/>
        <v>17752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BILBAO</v>
      </c>
      <c r="F49" s="50">
        <f t="shared" si="8"/>
        <v>15362</v>
      </c>
      <c r="G49" s="50">
        <f t="shared" si="9"/>
        <v>8259</v>
      </c>
    </row>
    <row r="50" spans="1:7" x14ac:dyDescent="0.25">
      <c r="A50" s="50" t="str">
        <f t="shared" si="5"/>
        <v>CEUTA</v>
      </c>
      <c r="B50" s="51">
        <f t="shared" si="3"/>
        <v>12877</v>
      </c>
      <c r="C50" s="51">
        <f t="shared" si="4"/>
        <v>22981</v>
      </c>
      <c r="D50" s="51">
        <f t="shared" si="7"/>
        <v>14</v>
      </c>
      <c r="E50" s="50" t="str">
        <f t="shared" si="6"/>
        <v>SANTANDER</v>
      </c>
      <c r="F50" s="50">
        <f t="shared" si="8"/>
        <v>14215</v>
      </c>
      <c r="G50" s="50">
        <f t="shared" si="9"/>
        <v>11666</v>
      </c>
    </row>
    <row r="51" spans="1:7" x14ac:dyDescent="0.25">
      <c r="A51" s="50" t="str">
        <f t="shared" si="5"/>
        <v>FERROL-SAN CIBRAO</v>
      </c>
      <c r="B51" s="51">
        <f t="shared" si="3"/>
        <v>506</v>
      </c>
      <c r="C51" s="51">
        <f t="shared" si="4"/>
        <v>1687</v>
      </c>
      <c r="D51" s="51">
        <f t="shared" si="7"/>
        <v>20</v>
      </c>
      <c r="E51" s="50" t="str">
        <f t="shared" si="6"/>
        <v>VIGO</v>
      </c>
      <c r="F51" s="50">
        <f t="shared" si="8"/>
        <v>13377</v>
      </c>
      <c r="G51" s="50">
        <f t="shared" si="9"/>
        <v>12865</v>
      </c>
    </row>
    <row r="52" spans="1:7" x14ac:dyDescent="0.25">
      <c r="A52" s="50" t="str">
        <f t="shared" si="5"/>
        <v>GIJÓN</v>
      </c>
      <c r="B52" s="51">
        <f t="shared" si="3"/>
        <v>34</v>
      </c>
      <c r="C52" s="51">
        <f t="shared" si="4"/>
        <v>60</v>
      </c>
      <c r="D52" s="51">
        <f t="shared" si="7"/>
        <v>21</v>
      </c>
      <c r="E52" s="50" t="str">
        <f t="shared" si="6"/>
        <v>CEUTA</v>
      </c>
      <c r="F52" s="50">
        <f t="shared" si="8"/>
        <v>12877</v>
      </c>
      <c r="G52" s="50">
        <f t="shared" si="9"/>
        <v>22981</v>
      </c>
    </row>
    <row r="53" spans="1:7" x14ac:dyDescent="0.25">
      <c r="A53" s="50" t="str">
        <f t="shared" si="5"/>
        <v>HUELVA</v>
      </c>
      <c r="B53" s="51">
        <f t="shared" si="3"/>
        <v>4822</v>
      </c>
      <c r="C53" s="51">
        <f t="shared" si="4"/>
        <v>36464</v>
      </c>
      <c r="D53" s="51">
        <f t="shared" si="7"/>
        <v>17</v>
      </c>
      <c r="E53" s="50" t="str">
        <f t="shared" si="6"/>
        <v>ALMERÍA</v>
      </c>
      <c r="F53" s="50">
        <f t="shared" si="8"/>
        <v>7781</v>
      </c>
      <c r="G53" s="50">
        <f t="shared" si="9"/>
        <v>7944</v>
      </c>
    </row>
    <row r="54" spans="1:7" x14ac:dyDescent="0.25">
      <c r="A54" s="50" t="str">
        <f t="shared" si="5"/>
        <v>LAS PALMAS</v>
      </c>
      <c r="B54" s="51">
        <f t="shared" si="3"/>
        <v>106301</v>
      </c>
      <c r="C54" s="51">
        <f t="shared" si="4"/>
        <v>107558</v>
      </c>
      <c r="D54" s="51">
        <f t="shared" si="7"/>
        <v>5</v>
      </c>
      <c r="E54" s="50" t="str">
        <f t="shared" si="6"/>
        <v>SEVILLA</v>
      </c>
      <c r="F54" s="50">
        <f t="shared" si="8"/>
        <v>6443</v>
      </c>
      <c r="G54" s="50">
        <f t="shared" si="9"/>
        <v>8042</v>
      </c>
    </row>
    <row r="55" spans="1:7" x14ac:dyDescent="0.25">
      <c r="A55" s="50" t="str">
        <f t="shared" si="5"/>
        <v>MÁLAGA</v>
      </c>
      <c r="B55" s="51">
        <f t="shared" si="3"/>
        <v>15887</v>
      </c>
      <c r="C55" s="51">
        <f t="shared" si="4"/>
        <v>17752</v>
      </c>
      <c r="D55" s="51">
        <f t="shared" si="7"/>
        <v>10</v>
      </c>
      <c r="E55" s="50" t="str">
        <f t="shared" si="6"/>
        <v>HUELVA</v>
      </c>
      <c r="F55" s="50">
        <f t="shared" si="8"/>
        <v>4822</v>
      </c>
      <c r="G55" s="50">
        <f t="shared" si="9"/>
        <v>36464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3610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26337</v>
      </c>
      <c r="C57" s="51">
        <f t="shared" si="4"/>
        <v>25425</v>
      </c>
      <c r="D57" s="51">
        <f t="shared" si="7"/>
        <v>7</v>
      </c>
      <c r="E57" s="50" t="str">
        <f t="shared" si="6"/>
        <v>ALICANTE</v>
      </c>
      <c r="F57" s="50">
        <f t="shared" si="8"/>
        <v>710</v>
      </c>
      <c r="G57" s="50">
        <f t="shared" si="9"/>
        <v>988</v>
      </c>
    </row>
    <row r="58" spans="1:7" x14ac:dyDescent="0.25">
      <c r="A58" s="50" t="str">
        <f t="shared" si="5"/>
        <v>MOTRIL</v>
      </c>
      <c r="B58" s="51">
        <f t="shared" si="3"/>
        <v>17816</v>
      </c>
      <c r="C58" s="51">
        <f t="shared" si="4"/>
        <v>8529</v>
      </c>
      <c r="D58" s="51">
        <f t="shared" si="7"/>
        <v>9</v>
      </c>
      <c r="E58" s="50" t="str">
        <f t="shared" si="6"/>
        <v>FERROL-SAN CIBRAO</v>
      </c>
      <c r="F58" s="50">
        <f t="shared" si="8"/>
        <v>506</v>
      </c>
      <c r="G58" s="50">
        <f t="shared" si="9"/>
        <v>1687</v>
      </c>
    </row>
    <row r="59" spans="1:7" x14ac:dyDescent="0.25">
      <c r="A59" s="50" t="str">
        <f t="shared" si="5"/>
        <v>PASAIA</v>
      </c>
      <c r="B59" s="51">
        <f t="shared" si="3"/>
        <v>3610</v>
      </c>
      <c r="C59" s="51">
        <f t="shared" si="4"/>
        <v>0</v>
      </c>
      <c r="D59" s="51">
        <f t="shared" si="7"/>
        <v>18</v>
      </c>
      <c r="E59" s="50" t="str">
        <f t="shared" si="6"/>
        <v>GIJÓN</v>
      </c>
      <c r="F59" s="50">
        <f t="shared" si="8"/>
        <v>34</v>
      </c>
      <c r="G59" s="50">
        <f t="shared" si="9"/>
        <v>60</v>
      </c>
    </row>
    <row r="60" spans="1:7" x14ac:dyDescent="0.25">
      <c r="A60" s="50" t="str">
        <f t="shared" si="5"/>
        <v>SANTA CRUZ DE TENERIFE</v>
      </c>
      <c r="B60" s="51">
        <f t="shared" si="3"/>
        <v>90936</v>
      </c>
      <c r="C60" s="51">
        <f t="shared" si="4"/>
        <v>106845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14215</v>
      </c>
      <c r="C61" s="51">
        <f t="shared" si="4"/>
        <v>11666</v>
      </c>
      <c r="D61" s="51">
        <f t="shared" si="7"/>
        <v>12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6443</v>
      </c>
      <c r="C62" s="51">
        <f t="shared" si="4"/>
        <v>8042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161231</v>
      </c>
      <c r="C64" s="51">
        <f t="shared" si="4"/>
        <v>173300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13377</v>
      </c>
      <c r="C65" s="51">
        <f t="shared" si="4"/>
        <v>12865</v>
      </c>
      <c r="D65" s="51">
        <f t="shared" si="7"/>
        <v>13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F14" sqref="F1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133</v>
      </c>
      <c r="C7" s="42">
        <v>0</v>
      </c>
      <c r="D7" s="42">
        <v>207</v>
      </c>
      <c r="E7" s="42">
        <v>3</v>
      </c>
      <c r="F7" s="11">
        <f>((E7*100)/D7)-100</f>
        <v>-98.550724637681157</v>
      </c>
      <c r="G7" s="1"/>
      <c r="H7" s="1"/>
      <c r="I7" s="1"/>
    </row>
    <row r="8" spans="1:12" x14ac:dyDescent="0.25">
      <c r="A8" s="12" t="s">
        <v>31</v>
      </c>
      <c r="B8" s="43">
        <v>13341</v>
      </c>
      <c r="C8" s="43">
        <v>14893</v>
      </c>
      <c r="D8" s="43">
        <v>117098</v>
      </c>
      <c r="E8" s="43">
        <v>122369</v>
      </c>
      <c r="F8" s="14">
        <f t="shared" ref="F8:F34" si="0">((E8*100)/D8)-100</f>
        <v>4.5013578370253953</v>
      </c>
      <c r="G8" s="1"/>
      <c r="H8" s="1"/>
      <c r="I8" s="1"/>
    </row>
    <row r="9" spans="1:12" x14ac:dyDescent="0.25">
      <c r="A9" s="9" t="s">
        <v>166</v>
      </c>
      <c r="B9" s="42">
        <v>575</v>
      </c>
      <c r="C9" s="42">
        <v>480</v>
      </c>
      <c r="D9" s="42">
        <v>4361</v>
      </c>
      <c r="E9" s="42">
        <v>4704</v>
      </c>
      <c r="F9" s="11">
        <f t="shared" si="0"/>
        <v>7.8651685393258362</v>
      </c>
      <c r="G9" s="1"/>
      <c r="H9" s="1"/>
      <c r="I9" s="1"/>
    </row>
    <row r="10" spans="1:12" x14ac:dyDescent="0.25">
      <c r="A10" s="12" t="s">
        <v>168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169</v>
      </c>
      <c r="B11" s="42">
        <v>406940</v>
      </c>
      <c r="C11" s="42">
        <v>350274</v>
      </c>
      <c r="D11" s="42">
        <v>3570088</v>
      </c>
      <c r="E11" s="42">
        <v>3197788</v>
      </c>
      <c r="F11" s="11">
        <f t="shared" si="0"/>
        <v>-10.42831437208271</v>
      </c>
      <c r="G11" s="1"/>
      <c r="H11" s="1"/>
      <c r="I11" s="1"/>
    </row>
    <row r="12" spans="1:12" x14ac:dyDescent="0.25">
      <c r="A12" s="12" t="s">
        <v>170</v>
      </c>
      <c r="B12" s="43">
        <v>7925</v>
      </c>
      <c r="C12" s="43">
        <v>6436</v>
      </c>
      <c r="D12" s="43">
        <v>54612</v>
      </c>
      <c r="E12" s="43">
        <v>62090</v>
      </c>
      <c r="F12" s="14">
        <f t="shared" si="0"/>
        <v>13.692961253936858</v>
      </c>
      <c r="G12" s="1"/>
      <c r="H12" s="1"/>
      <c r="I12" s="1"/>
    </row>
    <row r="13" spans="1:12" x14ac:dyDescent="0.25">
      <c r="A13" s="9" t="s">
        <v>32</v>
      </c>
      <c r="B13" s="42">
        <v>11046</v>
      </c>
      <c r="C13" s="42">
        <v>9541</v>
      </c>
      <c r="D13" s="42">
        <v>103275</v>
      </c>
      <c r="E13" s="42">
        <v>95799</v>
      </c>
      <c r="F13" s="11">
        <f t="shared" si="0"/>
        <v>-7.238925199709513</v>
      </c>
      <c r="G13" s="1"/>
      <c r="H13" s="1"/>
      <c r="I13" s="1"/>
    </row>
    <row r="14" spans="1:12" x14ac:dyDescent="0.25">
      <c r="A14" s="12" t="s">
        <v>33</v>
      </c>
      <c r="B14" s="43">
        <v>193223</v>
      </c>
      <c r="C14" s="43">
        <v>266924</v>
      </c>
      <c r="D14" s="43">
        <v>1687926</v>
      </c>
      <c r="E14" s="43">
        <v>2261214</v>
      </c>
      <c r="F14" s="14">
        <f t="shared" si="0"/>
        <v>33.96404818694657</v>
      </c>
      <c r="G14" s="1"/>
      <c r="H14" s="1"/>
      <c r="I14" s="1"/>
    </row>
    <row r="15" spans="1:12" x14ac:dyDescent="0.25">
      <c r="A15" s="9" t="s">
        <v>34</v>
      </c>
      <c r="B15" s="42">
        <v>49967</v>
      </c>
      <c r="C15" s="42">
        <v>49672</v>
      </c>
      <c r="D15" s="42">
        <v>435327</v>
      </c>
      <c r="E15" s="42">
        <v>432232</v>
      </c>
      <c r="F15" s="11">
        <f t="shared" si="0"/>
        <v>-0.71095980722537888</v>
      </c>
      <c r="G15" s="1"/>
      <c r="H15" s="1"/>
      <c r="I15" s="1"/>
    </row>
    <row r="16" spans="1:12" x14ac:dyDescent="0.25">
      <c r="A16" s="12" t="s">
        <v>35</v>
      </c>
      <c r="B16" s="43">
        <v>9873</v>
      </c>
      <c r="C16" s="43">
        <v>9686</v>
      </c>
      <c r="D16" s="43">
        <v>78469</v>
      </c>
      <c r="E16" s="43">
        <v>66015</v>
      </c>
      <c r="F16" s="14">
        <f t="shared" si="0"/>
        <v>-15.871235774637114</v>
      </c>
      <c r="G16" s="1"/>
      <c r="H16" s="1"/>
      <c r="I16" s="1"/>
    </row>
    <row r="17" spans="1:9" x14ac:dyDescent="0.25">
      <c r="A17" s="9" t="s">
        <v>171</v>
      </c>
      <c r="B17" s="42">
        <v>19410</v>
      </c>
      <c r="C17" s="42">
        <v>18554</v>
      </c>
      <c r="D17" s="42">
        <v>167691</v>
      </c>
      <c r="E17" s="42">
        <v>185220</v>
      </c>
      <c r="F17" s="11">
        <f t="shared" si="0"/>
        <v>10.453154909923612</v>
      </c>
      <c r="G17" s="1"/>
      <c r="H17" s="1"/>
      <c r="I17" s="1"/>
    </row>
    <row r="18" spans="1:9" x14ac:dyDescent="0.25">
      <c r="A18" s="12" t="s">
        <v>36</v>
      </c>
      <c r="B18" s="43">
        <v>1538</v>
      </c>
      <c r="C18" s="43">
        <v>887</v>
      </c>
      <c r="D18" s="43">
        <v>16501</v>
      </c>
      <c r="E18" s="43">
        <v>13645</v>
      </c>
      <c r="F18" s="14">
        <f t="shared" si="0"/>
        <v>-17.308041936852305</v>
      </c>
      <c r="G18" s="1"/>
      <c r="H18" s="1"/>
      <c r="I18" s="1"/>
    </row>
    <row r="19" spans="1:9" x14ac:dyDescent="0.25">
      <c r="A19" s="9" t="s">
        <v>37</v>
      </c>
      <c r="B19" s="42">
        <v>115</v>
      </c>
      <c r="C19" s="42">
        <v>4</v>
      </c>
      <c r="D19" s="42">
        <v>596</v>
      </c>
      <c r="E19" s="42">
        <v>281</v>
      </c>
      <c r="F19" s="11">
        <f t="shared" si="0"/>
        <v>-52.852348993288594</v>
      </c>
      <c r="G19" s="1"/>
      <c r="H19" s="1"/>
      <c r="I19" s="1"/>
    </row>
    <row r="20" spans="1:9" x14ac:dyDescent="0.25">
      <c r="A20" s="12" t="s">
        <v>172</v>
      </c>
      <c r="B20" s="43">
        <v>5985</v>
      </c>
      <c r="C20" s="43">
        <v>6656</v>
      </c>
      <c r="D20" s="43">
        <v>47263</v>
      </c>
      <c r="E20" s="43">
        <v>57130</v>
      </c>
      <c r="F20" s="14">
        <f t="shared" si="0"/>
        <v>20.876795802213152</v>
      </c>
      <c r="G20" s="1"/>
      <c r="H20" s="1"/>
      <c r="I20" s="1"/>
    </row>
    <row r="21" spans="1:9" x14ac:dyDescent="0.25">
      <c r="A21" s="9" t="s">
        <v>38</v>
      </c>
      <c r="B21" s="42">
        <v>497</v>
      </c>
      <c r="C21" s="42">
        <v>5339</v>
      </c>
      <c r="D21" s="42">
        <v>7326</v>
      </c>
      <c r="E21" s="42">
        <v>40449</v>
      </c>
      <c r="F21" s="11">
        <f t="shared" si="0"/>
        <v>452.12940212940214</v>
      </c>
      <c r="G21" s="1"/>
      <c r="H21" s="1"/>
      <c r="I21" s="1"/>
    </row>
    <row r="22" spans="1:9" x14ac:dyDescent="0.25">
      <c r="A22" s="12" t="s">
        <v>59</v>
      </c>
      <c r="B22" s="43">
        <v>75536</v>
      </c>
      <c r="C22" s="43">
        <v>127450</v>
      </c>
      <c r="D22" s="43">
        <v>680452</v>
      </c>
      <c r="E22" s="43">
        <v>855187</v>
      </c>
      <c r="F22" s="14">
        <f t="shared" si="0"/>
        <v>25.679254377972285</v>
      </c>
      <c r="G22" s="1"/>
      <c r="H22" s="1"/>
      <c r="I22" s="1"/>
    </row>
    <row r="23" spans="1:9" x14ac:dyDescent="0.25">
      <c r="A23" s="9" t="s">
        <v>173</v>
      </c>
      <c r="B23" s="42">
        <v>5761</v>
      </c>
      <c r="C23" s="42">
        <v>5686</v>
      </c>
      <c r="D23" s="42">
        <v>108947</v>
      </c>
      <c r="E23" s="42">
        <v>74381</v>
      </c>
      <c r="F23" s="11">
        <f t="shared" si="0"/>
        <v>-31.727353667379546</v>
      </c>
      <c r="G23" s="1"/>
      <c r="H23" s="1"/>
      <c r="I23" s="1"/>
    </row>
    <row r="24" spans="1:9" x14ac:dyDescent="0.25">
      <c r="A24" s="12" t="s">
        <v>175</v>
      </c>
      <c r="B24" s="43">
        <v>6644</v>
      </c>
      <c r="C24" s="43">
        <v>7574</v>
      </c>
      <c r="D24" s="43">
        <v>41180</v>
      </c>
      <c r="E24" s="43">
        <v>66819</v>
      </c>
      <c r="F24" s="14">
        <f t="shared" si="0"/>
        <v>62.260806216610007</v>
      </c>
      <c r="G24" s="1"/>
      <c r="H24" s="1"/>
      <c r="I24" s="1"/>
    </row>
    <row r="25" spans="1:9" x14ac:dyDescent="0.25">
      <c r="A25" s="9" t="s">
        <v>39</v>
      </c>
      <c r="B25" s="42">
        <v>3205</v>
      </c>
      <c r="C25" s="42">
        <v>3366</v>
      </c>
      <c r="D25" s="42">
        <v>29087</v>
      </c>
      <c r="E25" s="42">
        <v>28426</v>
      </c>
      <c r="F25" s="11">
        <f t="shared" si="0"/>
        <v>-2.2724928662289017</v>
      </c>
      <c r="G25" s="1"/>
      <c r="H25" s="1"/>
      <c r="I25" s="1"/>
    </row>
    <row r="26" spans="1:9" x14ac:dyDescent="0.25">
      <c r="A26" s="12" t="s">
        <v>40</v>
      </c>
      <c r="B26" s="43">
        <v>282</v>
      </c>
      <c r="C26" s="43">
        <v>78</v>
      </c>
      <c r="D26" s="43">
        <v>2100</v>
      </c>
      <c r="E26" s="43">
        <v>1450</v>
      </c>
      <c r="F26" s="14">
        <f t="shared" si="0"/>
        <v>-30.952380952380949</v>
      </c>
      <c r="G26" s="1"/>
      <c r="H26" s="1"/>
      <c r="I26" s="1"/>
    </row>
    <row r="27" spans="1:9" x14ac:dyDescent="0.25">
      <c r="A27" s="9" t="s">
        <v>41</v>
      </c>
      <c r="B27" s="42">
        <v>0</v>
      </c>
      <c r="C27" s="42">
        <v>0</v>
      </c>
      <c r="D27" s="42">
        <v>6818</v>
      </c>
      <c r="E27" s="42">
        <v>2</v>
      </c>
      <c r="F27" s="19">
        <f t="shared" si="0"/>
        <v>-99.970665884423582</v>
      </c>
      <c r="G27" s="1"/>
      <c r="H27" s="1"/>
      <c r="I27" s="1"/>
    </row>
    <row r="28" spans="1:9" x14ac:dyDescent="0.25">
      <c r="A28" s="12" t="s">
        <v>42</v>
      </c>
      <c r="B28" s="43">
        <v>31135</v>
      </c>
      <c r="C28" s="43">
        <v>52125</v>
      </c>
      <c r="D28" s="43">
        <v>271650</v>
      </c>
      <c r="E28" s="43">
        <v>313801</v>
      </c>
      <c r="F28" s="14">
        <f t="shared" si="0"/>
        <v>15.516657463648073</v>
      </c>
      <c r="G28" s="1"/>
      <c r="H28" s="1"/>
      <c r="I28" s="1"/>
    </row>
    <row r="29" spans="1:9" x14ac:dyDescent="0.25">
      <c r="A29" s="9" t="s">
        <v>43</v>
      </c>
      <c r="B29" s="42">
        <v>91</v>
      </c>
      <c r="C29" s="42">
        <v>943</v>
      </c>
      <c r="D29" s="42">
        <v>777</v>
      </c>
      <c r="E29" s="42">
        <v>4243</v>
      </c>
      <c r="F29" s="11">
        <f t="shared" si="0"/>
        <v>446.07464607464613</v>
      </c>
      <c r="G29" s="1"/>
      <c r="H29" s="1"/>
      <c r="I29" s="1"/>
    </row>
    <row r="30" spans="1:9" x14ac:dyDescent="0.25">
      <c r="A30" s="12" t="s">
        <v>44</v>
      </c>
      <c r="B30" s="43">
        <v>11584</v>
      </c>
      <c r="C30" s="43">
        <v>8599</v>
      </c>
      <c r="D30" s="43">
        <v>108410</v>
      </c>
      <c r="E30" s="43">
        <v>78147</v>
      </c>
      <c r="F30" s="14">
        <f t="shared" si="0"/>
        <v>-27.915321464809523</v>
      </c>
      <c r="G30" s="1"/>
      <c r="H30" s="1"/>
      <c r="I30" s="1"/>
    </row>
    <row r="31" spans="1:9" x14ac:dyDescent="0.25">
      <c r="A31" s="9" t="s">
        <v>45</v>
      </c>
      <c r="B31" s="42">
        <v>6610</v>
      </c>
      <c r="C31" s="42">
        <v>4733</v>
      </c>
      <c r="D31" s="42">
        <v>63392</v>
      </c>
      <c r="E31" s="42">
        <v>47860</v>
      </c>
      <c r="F31" s="11">
        <f t="shared" si="0"/>
        <v>-24.501514386673392</v>
      </c>
      <c r="G31" s="1"/>
      <c r="H31" s="1"/>
      <c r="I31" s="1"/>
    </row>
    <row r="32" spans="1:9" x14ac:dyDescent="0.25">
      <c r="A32" s="12" t="s">
        <v>46</v>
      </c>
      <c r="B32" s="43">
        <v>401923</v>
      </c>
      <c r="C32" s="43">
        <v>428120</v>
      </c>
      <c r="D32" s="43">
        <v>3557329</v>
      </c>
      <c r="E32" s="43">
        <v>3631251</v>
      </c>
      <c r="F32" s="14">
        <f t="shared" si="0"/>
        <v>2.0780197727002445</v>
      </c>
      <c r="G32" s="1"/>
      <c r="H32" s="1"/>
      <c r="I32" s="1"/>
    </row>
    <row r="33" spans="1:9" x14ac:dyDescent="0.25">
      <c r="A33" s="9" t="s">
        <v>47</v>
      </c>
      <c r="B33" s="42">
        <v>14968</v>
      </c>
      <c r="C33" s="42">
        <v>15765</v>
      </c>
      <c r="D33" s="42">
        <v>143056</v>
      </c>
      <c r="E33" s="42">
        <v>138219</v>
      </c>
      <c r="F33" s="11">
        <f t="shared" si="0"/>
        <v>-3.3811933788166897</v>
      </c>
      <c r="G33" s="1"/>
      <c r="H33" s="1"/>
      <c r="I33" s="1"/>
    </row>
    <row r="34" spans="1:9" x14ac:dyDescent="0.25">
      <c r="A34" s="12" t="s">
        <v>174</v>
      </c>
      <c r="B34" s="43">
        <v>2441</v>
      </c>
      <c r="C34" s="43">
        <v>2302</v>
      </c>
      <c r="D34" s="43">
        <v>24403</v>
      </c>
      <c r="E34" s="43">
        <v>25840</v>
      </c>
      <c r="F34" s="14">
        <f t="shared" si="0"/>
        <v>5.8886202516084154</v>
      </c>
      <c r="G34" s="1"/>
      <c r="H34" s="1"/>
      <c r="I34" s="1"/>
    </row>
    <row r="35" spans="1:9" x14ac:dyDescent="0.25">
      <c r="A35" s="15" t="s">
        <v>48</v>
      </c>
      <c r="B35" s="16">
        <f>SUM(B7:B34)</f>
        <v>1280748</v>
      </c>
      <c r="C35" s="16">
        <f t="shared" ref="C35:E35" si="1">SUM(C7:C34)</f>
        <v>1396087</v>
      </c>
      <c r="D35" s="16">
        <f t="shared" si="1"/>
        <v>11328341</v>
      </c>
      <c r="E35" s="16">
        <f t="shared" si="1"/>
        <v>11804565</v>
      </c>
      <c r="F35" s="17">
        <f t="shared" ref="F35" si="2">((E35*100)/D35)-100</f>
        <v>4.2038282569354095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207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3631251</v>
      </c>
      <c r="G39" s="50">
        <f>LOOKUP(E39,$A$39:$A$66,$C$39:$C$66)</f>
        <v>3557329</v>
      </c>
    </row>
    <row r="40" spans="1:9" x14ac:dyDescent="0.25">
      <c r="A40" s="50" t="str">
        <f t="shared" si="5"/>
        <v>ALICANTE</v>
      </c>
      <c r="B40" s="51">
        <f t="shared" si="3"/>
        <v>122369</v>
      </c>
      <c r="C40" s="51">
        <f t="shared" si="4"/>
        <v>117098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3197788</v>
      </c>
      <c r="G40" s="50">
        <f t="shared" ref="G40:G66" si="9">LOOKUP(E40,$A$39:$A$66,$C$39:$C$66)</f>
        <v>3570088</v>
      </c>
    </row>
    <row r="41" spans="1:9" x14ac:dyDescent="0.25">
      <c r="A41" s="50" t="str">
        <f t="shared" si="5"/>
        <v>ALMERÍA</v>
      </c>
      <c r="B41" s="51">
        <f t="shared" si="3"/>
        <v>4704</v>
      </c>
      <c r="C41" s="51">
        <f t="shared" si="4"/>
        <v>4361</v>
      </c>
      <c r="D41" s="51">
        <f t="shared" si="7"/>
        <v>22</v>
      </c>
      <c r="E41" s="50" t="str">
        <f t="shared" si="6"/>
        <v>BARCELONA</v>
      </c>
      <c r="F41" s="50">
        <f t="shared" si="8"/>
        <v>2261214</v>
      </c>
      <c r="G41" s="50">
        <f t="shared" si="9"/>
        <v>1687926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855187</v>
      </c>
      <c r="G42" s="50">
        <f t="shared" si="9"/>
        <v>680452</v>
      </c>
    </row>
    <row r="43" spans="1:9" x14ac:dyDescent="0.25">
      <c r="A43" s="50" t="str">
        <f t="shared" si="5"/>
        <v>BAHÍA DE ALGECIRAS</v>
      </c>
      <c r="B43" s="51">
        <f t="shared" si="3"/>
        <v>3197788</v>
      </c>
      <c r="C43" s="51">
        <f t="shared" si="4"/>
        <v>3570088</v>
      </c>
      <c r="D43" s="51">
        <f t="shared" si="7"/>
        <v>2</v>
      </c>
      <c r="E43" s="50" t="str">
        <f t="shared" si="6"/>
        <v>BILBAO</v>
      </c>
      <c r="F43" s="50">
        <f t="shared" si="8"/>
        <v>432232</v>
      </c>
      <c r="G43" s="50">
        <f t="shared" si="9"/>
        <v>435327</v>
      </c>
    </row>
    <row r="44" spans="1:9" x14ac:dyDescent="0.25">
      <c r="A44" s="50" t="str">
        <f t="shared" si="5"/>
        <v>BAHÍA DE CÁDIZ</v>
      </c>
      <c r="B44" s="51">
        <f t="shared" si="3"/>
        <v>62090</v>
      </c>
      <c r="C44" s="51">
        <f t="shared" si="4"/>
        <v>54612</v>
      </c>
      <c r="D44" s="51">
        <f t="shared" si="7"/>
        <v>15</v>
      </c>
      <c r="E44" s="50" t="str">
        <f t="shared" si="6"/>
        <v>SANTA CRUZ DE TENERIFE</v>
      </c>
      <c r="F44" s="50">
        <f t="shared" si="8"/>
        <v>313801</v>
      </c>
      <c r="G44" s="50">
        <f t="shared" si="9"/>
        <v>271650</v>
      </c>
    </row>
    <row r="45" spans="1:9" x14ac:dyDescent="0.25">
      <c r="A45" s="50" t="str">
        <f t="shared" si="5"/>
        <v>BALEARES</v>
      </c>
      <c r="B45" s="51">
        <f t="shared" si="3"/>
        <v>95799</v>
      </c>
      <c r="C45" s="51">
        <f t="shared" si="4"/>
        <v>103275</v>
      </c>
      <c r="D45" s="51">
        <f t="shared" si="7"/>
        <v>10</v>
      </c>
      <c r="E45" s="50" t="str">
        <f t="shared" si="6"/>
        <v>CASTELLÓN</v>
      </c>
      <c r="F45" s="50">
        <f t="shared" si="8"/>
        <v>185220</v>
      </c>
      <c r="G45" s="50">
        <f t="shared" si="9"/>
        <v>167691</v>
      </c>
    </row>
    <row r="46" spans="1:9" x14ac:dyDescent="0.25">
      <c r="A46" s="50" t="str">
        <f t="shared" si="5"/>
        <v>BARCELONA</v>
      </c>
      <c r="B46" s="51">
        <f t="shared" si="3"/>
        <v>2261214</v>
      </c>
      <c r="C46" s="51">
        <f t="shared" si="4"/>
        <v>1687926</v>
      </c>
      <c r="D46" s="51">
        <f t="shared" si="7"/>
        <v>3</v>
      </c>
      <c r="E46" s="50" t="str">
        <f t="shared" si="6"/>
        <v>VIGO</v>
      </c>
      <c r="F46" s="50">
        <f t="shared" si="8"/>
        <v>138219</v>
      </c>
      <c r="G46" s="50">
        <f t="shared" si="9"/>
        <v>143056</v>
      </c>
    </row>
    <row r="47" spans="1:9" x14ac:dyDescent="0.25">
      <c r="A47" s="50" t="str">
        <f t="shared" si="5"/>
        <v>BILBAO</v>
      </c>
      <c r="B47" s="51">
        <f t="shared" si="3"/>
        <v>432232</v>
      </c>
      <c r="C47" s="51">
        <f t="shared" si="4"/>
        <v>435327</v>
      </c>
      <c r="D47" s="51">
        <f t="shared" si="7"/>
        <v>5</v>
      </c>
      <c r="E47" s="50" t="str">
        <f t="shared" si="6"/>
        <v>ALICANTE</v>
      </c>
      <c r="F47" s="50">
        <f t="shared" si="8"/>
        <v>122369</v>
      </c>
      <c r="G47" s="50">
        <f t="shared" si="9"/>
        <v>117098</v>
      </c>
    </row>
    <row r="48" spans="1:9" x14ac:dyDescent="0.25">
      <c r="A48" s="50" t="str">
        <f t="shared" si="5"/>
        <v>CARTAGENA</v>
      </c>
      <c r="B48" s="51">
        <f t="shared" si="3"/>
        <v>66015</v>
      </c>
      <c r="C48" s="51">
        <f t="shared" si="4"/>
        <v>78469</v>
      </c>
      <c r="D48" s="51">
        <f t="shared" si="7"/>
        <v>14</v>
      </c>
      <c r="E48" s="50" t="str">
        <f t="shared" si="6"/>
        <v>BALEARES</v>
      </c>
      <c r="F48" s="50">
        <f t="shared" si="8"/>
        <v>95799</v>
      </c>
      <c r="G48" s="50">
        <f t="shared" si="9"/>
        <v>103275</v>
      </c>
    </row>
    <row r="49" spans="1:7" x14ac:dyDescent="0.25">
      <c r="A49" s="50" t="str">
        <f t="shared" si="5"/>
        <v>CASTELLÓN</v>
      </c>
      <c r="B49" s="51">
        <f t="shared" si="3"/>
        <v>185220</v>
      </c>
      <c r="C49" s="51">
        <f t="shared" si="4"/>
        <v>167691</v>
      </c>
      <c r="D49" s="51">
        <f t="shared" si="7"/>
        <v>7</v>
      </c>
      <c r="E49" s="50" t="str">
        <f t="shared" si="6"/>
        <v>SEVILLA</v>
      </c>
      <c r="F49" s="50">
        <f t="shared" si="8"/>
        <v>78147</v>
      </c>
      <c r="G49" s="50">
        <f t="shared" si="9"/>
        <v>108410</v>
      </c>
    </row>
    <row r="50" spans="1:7" x14ac:dyDescent="0.25">
      <c r="A50" s="50" t="str">
        <f t="shared" si="5"/>
        <v>CEUTA</v>
      </c>
      <c r="B50" s="51">
        <f t="shared" si="3"/>
        <v>13645</v>
      </c>
      <c r="C50" s="51">
        <f t="shared" si="4"/>
        <v>16501</v>
      </c>
      <c r="D50" s="51">
        <f t="shared" si="7"/>
        <v>21</v>
      </c>
      <c r="E50" s="50" t="str">
        <f t="shared" si="6"/>
        <v>MÁLAGA</v>
      </c>
      <c r="F50" s="50">
        <f t="shared" si="8"/>
        <v>74381</v>
      </c>
      <c r="G50" s="50">
        <f t="shared" si="9"/>
        <v>108947</v>
      </c>
    </row>
    <row r="51" spans="1:7" x14ac:dyDescent="0.25">
      <c r="A51" s="50" t="str">
        <f t="shared" si="5"/>
        <v>FERROL-SAN CIBRAO</v>
      </c>
      <c r="B51" s="51">
        <f t="shared" si="3"/>
        <v>281</v>
      </c>
      <c r="C51" s="51">
        <f t="shared" si="4"/>
        <v>596</v>
      </c>
      <c r="D51" s="51">
        <f t="shared" si="7"/>
        <v>25</v>
      </c>
      <c r="E51" s="50" t="str">
        <f t="shared" si="6"/>
        <v>MARÍN Y RÍA DE PONTEVEDRA</v>
      </c>
      <c r="F51" s="50">
        <f t="shared" si="8"/>
        <v>66819</v>
      </c>
      <c r="G51" s="50">
        <f t="shared" si="9"/>
        <v>41180</v>
      </c>
    </row>
    <row r="52" spans="1:7" x14ac:dyDescent="0.25">
      <c r="A52" s="50" t="str">
        <f t="shared" si="5"/>
        <v>GIJÓN</v>
      </c>
      <c r="B52" s="51">
        <f t="shared" si="3"/>
        <v>57130</v>
      </c>
      <c r="C52" s="51">
        <f t="shared" si="4"/>
        <v>47263</v>
      </c>
      <c r="D52" s="51">
        <f t="shared" si="7"/>
        <v>16</v>
      </c>
      <c r="E52" s="50" t="str">
        <f t="shared" si="6"/>
        <v>CARTAGENA</v>
      </c>
      <c r="F52" s="50">
        <f t="shared" si="8"/>
        <v>66015</v>
      </c>
      <c r="G52" s="50">
        <f t="shared" si="9"/>
        <v>78469</v>
      </c>
    </row>
    <row r="53" spans="1:7" x14ac:dyDescent="0.25">
      <c r="A53" s="50" t="str">
        <f t="shared" si="5"/>
        <v>HUELVA</v>
      </c>
      <c r="B53" s="51">
        <f t="shared" si="3"/>
        <v>40449</v>
      </c>
      <c r="C53" s="51">
        <f t="shared" si="4"/>
        <v>7326</v>
      </c>
      <c r="D53" s="51">
        <f t="shared" si="7"/>
        <v>18</v>
      </c>
      <c r="E53" s="50" t="str">
        <f t="shared" si="6"/>
        <v>BAHÍA DE CÁDIZ</v>
      </c>
      <c r="F53" s="50">
        <f t="shared" si="8"/>
        <v>62090</v>
      </c>
      <c r="G53" s="50">
        <f t="shared" si="9"/>
        <v>54612</v>
      </c>
    </row>
    <row r="54" spans="1:7" x14ac:dyDescent="0.25">
      <c r="A54" s="50" t="str">
        <f t="shared" si="5"/>
        <v>LAS PALMAS</v>
      </c>
      <c r="B54" s="51">
        <f t="shared" si="3"/>
        <v>855187</v>
      </c>
      <c r="C54" s="51">
        <f t="shared" si="4"/>
        <v>680452</v>
      </c>
      <c r="D54" s="51">
        <f t="shared" si="7"/>
        <v>4</v>
      </c>
      <c r="E54" s="50" t="str">
        <f t="shared" si="6"/>
        <v>GIJÓN</v>
      </c>
      <c r="F54" s="50">
        <f t="shared" si="8"/>
        <v>57130</v>
      </c>
      <c r="G54" s="50">
        <f t="shared" si="9"/>
        <v>47263</v>
      </c>
    </row>
    <row r="55" spans="1:7" x14ac:dyDescent="0.25">
      <c r="A55" s="50" t="str">
        <f t="shared" si="5"/>
        <v>MÁLAGA</v>
      </c>
      <c r="B55" s="51">
        <f t="shared" si="3"/>
        <v>74381</v>
      </c>
      <c r="C55" s="51">
        <f t="shared" si="4"/>
        <v>108947</v>
      </c>
      <c r="D55" s="51">
        <f t="shared" si="7"/>
        <v>12</v>
      </c>
      <c r="E55" s="50" t="str">
        <f t="shared" si="6"/>
        <v>TARRAGONA</v>
      </c>
      <c r="F55" s="50">
        <f t="shared" si="8"/>
        <v>47860</v>
      </c>
      <c r="G55" s="50">
        <f t="shared" si="9"/>
        <v>63392</v>
      </c>
    </row>
    <row r="56" spans="1:7" x14ac:dyDescent="0.25">
      <c r="A56" s="50" t="str">
        <f t="shared" si="5"/>
        <v>MARÍN Y RÍA DE PONTEVEDRA</v>
      </c>
      <c r="B56" s="51">
        <f t="shared" si="3"/>
        <v>66819</v>
      </c>
      <c r="C56" s="51">
        <f t="shared" si="4"/>
        <v>41180</v>
      </c>
      <c r="D56" s="51">
        <f t="shared" si="7"/>
        <v>13</v>
      </c>
      <c r="E56" s="50" t="str">
        <f t="shared" si="6"/>
        <v>HUELVA</v>
      </c>
      <c r="F56" s="50">
        <f t="shared" ref="F56:F66" si="10">LOOKUP(E56,$A$39:$A$66,$B$39:$B$66)</f>
        <v>40449</v>
      </c>
      <c r="G56" s="50">
        <f t="shared" si="9"/>
        <v>7326</v>
      </c>
    </row>
    <row r="57" spans="1:7" x14ac:dyDescent="0.25">
      <c r="A57" s="50" t="str">
        <f t="shared" si="5"/>
        <v>MELILLA</v>
      </c>
      <c r="B57" s="51">
        <f t="shared" si="3"/>
        <v>28426</v>
      </c>
      <c r="C57" s="51">
        <f t="shared" si="4"/>
        <v>29087</v>
      </c>
      <c r="D57" s="51">
        <f t="shared" si="7"/>
        <v>19</v>
      </c>
      <c r="E57" s="50" t="str">
        <f t="shared" si="6"/>
        <v>MELILLA</v>
      </c>
      <c r="F57" s="50">
        <f t="shared" si="10"/>
        <v>28426</v>
      </c>
      <c r="G57" s="50">
        <f t="shared" si="9"/>
        <v>29087</v>
      </c>
    </row>
    <row r="58" spans="1:7" x14ac:dyDescent="0.25">
      <c r="A58" s="50" t="str">
        <f t="shared" si="5"/>
        <v>MOTRIL</v>
      </c>
      <c r="B58" s="51">
        <f t="shared" si="3"/>
        <v>1450</v>
      </c>
      <c r="C58" s="51">
        <f t="shared" si="4"/>
        <v>2100</v>
      </c>
      <c r="D58" s="51">
        <f t="shared" si="7"/>
        <v>24</v>
      </c>
      <c r="E58" s="50" t="str">
        <f t="shared" si="6"/>
        <v>VILAGARCÍA</v>
      </c>
      <c r="F58" s="50">
        <f t="shared" si="10"/>
        <v>25840</v>
      </c>
      <c r="G58" s="50">
        <f t="shared" si="9"/>
        <v>24403</v>
      </c>
    </row>
    <row r="59" spans="1:7" x14ac:dyDescent="0.25">
      <c r="A59" s="50" t="str">
        <f t="shared" si="5"/>
        <v>PASAIA</v>
      </c>
      <c r="B59" s="51">
        <f t="shared" si="3"/>
        <v>2</v>
      </c>
      <c r="C59" s="51">
        <f t="shared" si="4"/>
        <v>6818</v>
      </c>
      <c r="D59" s="51">
        <f t="shared" si="7"/>
        <v>27</v>
      </c>
      <c r="E59" s="50" t="str">
        <f t="shared" si="6"/>
        <v>CEUTA</v>
      </c>
      <c r="F59" s="50">
        <f t="shared" si="10"/>
        <v>13645</v>
      </c>
      <c r="G59" s="50">
        <f t="shared" si="9"/>
        <v>16501</v>
      </c>
    </row>
    <row r="60" spans="1:7" x14ac:dyDescent="0.25">
      <c r="A60" s="50" t="str">
        <f t="shared" si="5"/>
        <v>SANTA CRUZ DE TENERIFE</v>
      </c>
      <c r="B60" s="51">
        <f t="shared" si="3"/>
        <v>313801</v>
      </c>
      <c r="C60" s="51">
        <f t="shared" si="4"/>
        <v>271650</v>
      </c>
      <c r="D60" s="51">
        <f t="shared" si="7"/>
        <v>6</v>
      </c>
      <c r="E60" s="50" t="str">
        <f t="shared" si="6"/>
        <v>ALMERÍA</v>
      </c>
      <c r="F60" s="50">
        <f t="shared" si="10"/>
        <v>4704</v>
      </c>
      <c r="G60" s="50">
        <f t="shared" si="9"/>
        <v>4361</v>
      </c>
    </row>
    <row r="61" spans="1:7" x14ac:dyDescent="0.25">
      <c r="A61" s="50" t="str">
        <f t="shared" si="5"/>
        <v>SANTANDER</v>
      </c>
      <c r="B61" s="51">
        <f t="shared" si="3"/>
        <v>4243</v>
      </c>
      <c r="C61" s="51">
        <f t="shared" si="4"/>
        <v>777</v>
      </c>
      <c r="D61" s="51">
        <f t="shared" si="7"/>
        <v>23</v>
      </c>
      <c r="E61" s="50" t="str">
        <f t="shared" si="6"/>
        <v>SANTANDER</v>
      </c>
      <c r="F61" s="50">
        <f t="shared" si="10"/>
        <v>4243</v>
      </c>
      <c r="G61" s="50">
        <f t="shared" si="9"/>
        <v>777</v>
      </c>
    </row>
    <row r="62" spans="1:7" x14ac:dyDescent="0.25">
      <c r="A62" s="50" t="str">
        <f t="shared" si="5"/>
        <v>SEVILLA</v>
      </c>
      <c r="B62" s="51">
        <f t="shared" si="3"/>
        <v>78147</v>
      </c>
      <c r="C62" s="51">
        <f t="shared" si="4"/>
        <v>108410</v>
      </c>
      <c r="D62" s="51">
        <f t="shared" si="7"/>
        <v>11</v>
      </c>
      <c r="E62" s="50" t="str">
        <f t="shared" si="6"/>
        <v>MOTRIL</v>
      </c>
      <c r="F62" s="50">
        <f t="shared" si="10"/>
        <v>1450</v>
      </c>
      <c r="G62" s="50">
        <f t="shared" si="9"/>
        <v>2100</v>
      </c>
    </row>
    <row r="63" spans="1:7" x14ac:dyDescent="0.25">
      <c r="A63" s="50" t="str">
        <f t="shared" si="5"/>
        <v>TARRAGONA</v>
      </c>
      <c r="B63" s="51">
        <f t="shared" si="3"/>
        <v>47860</v>
      </c>
      <c r="C63" s="51">
        <f t="shared" si="4"/>
        <v>63392</v>
      </c>
      <c r="D63" s="51">
        <f t="shared" si="7"/>
        <v>17</v>
      </c>
      <c r="E63" s="50" t="str">
        <f t="shared" si="6"/>
        <v>FERROL-SAN CIBRAO</v>
      </c>
      <c r="F63" s="50">
        <f t="shared" si="10"/>
        <v>281</v>
      </c>
      <c r="G63" s="50">
        <f t="shared" si="9"/>
        <v>596</v>
      </c>
    </row>
    <row r="64" spans="1:7" x14ac:dyDescent="0.25">
      <c r="A64" s="50" t="str">
        <f t="shared" si="5"/>
        <v>VALENCIA</v>
      </c>
      <c r="B64" s="51">
        <f t="shared" si="3"/>
        <v>3631251</v>
      </c>
      <c r="C64" s="51">
        <f t="shared" si="4"/>
        <v>3557329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207</v>
      </c>
    </row>
    <row r="65" spans="1:7" x14ac:dyDescent="0.25">
      <c r="A65" s="50" t="str">
        <f t="shared" si="5"/>
        <v>VIGO</v>
      </c>
      <c r="B65" s="51">
        <f t="shared" si="3"/>
        <v>138219</v>
      </c>
      <c r="C65" s="51">
        <f t="shared" si="4"/>
        <v>143056</v>
      </c>
      <c r="D65" s="51">
        <f t="shared" si="7"/>
        <v>8</v>
      </c>
      <c r="E65" s="50" t="str">
        <f t="shared" si="6"/>
        <v>PASAIA</v>
      </c>
      <c r="F65" s="50">
        <f t="shared" si="10"/>
        <v>2</v>
      </c>
      <c r="G65" s="50">
        <f t="shared" si="9"/>
        <v>6818</v>
      </c>
    </row>
    <row r="66" spans="1:7" x14ac:dyDescent="0.25">
      <c r="A66" s="50" t="str">
        <f t="shared" si="5"/>
        <v>VILAGARCÍA</v>
      </c>
      <c r="B66" s="51">
        <f t="shared" si="3"/>
        <v>25840</v>
      </c>
      <c r="C66" s="51">
        <f t="shared" si="4"/>
        <v>24403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245</v>
      </c>
      <c r="C8" s="45">
        <v>10</v>
      </c>
      <c r="D8" s="45">
        <v>4120</v>
      </c>
      <c r="E8" s="45">
        <v>1652</v>
      </c>
      <c r="F8" s="14">
        <f t="shared" ref="F7:F34" si="0">((E8*100)/D8)-100</f>
        <v>-59.902912621359221</v>
      </c>
      <c r="G8" s="1"/>
      <c r="H8" s="1"/>
      <c r="I8" s="1"/>
    </row>
    <row r="9" spans="1:12" x14ac:dyDescent="0.25">
      <c r="A9" s="9" t="s">
        <v>166</v>
      </c>
      <c r="B9" s="44">
        <v>0</v>
      </c>
      <c r="C9" s="44">
        <v>0</v>
      </c>
      <c r="D9" s="44">
        <v>34</v>
      </c>
      <c r="E9" s="44">
        <v>14</v>
      </c>
      <c r="F9" s="19">
        <f t="shared" si="0"/>
        <v>-58.823529411764703</v>
      </c>
      <c r="G9" s="1"/>
      <c r="H9" s="1"/>
      <c r="I9" s="1"/>
    </row>
    <row r="10" spans="1:12" x14ac:dyDescent="0.25">
      <c r="A10" s="12" t="s">
        <v>168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169</v>
      </c>
      <c r="B11" s="44">
        <v>378048</v>
      </c>
      <c r="C11" s="44">
        <v>317080</v>
      </c>
      <c r="D11" s="44">
        <v>3289070</v>
      </c>
      <c r="E11" s="44">
        <v>2919369</v>
      </c>
      <c r="F11" s="19">
        <f t="shared" si="0"/>
        <v>-11.240289808365276</v>
      </c>
      <c r="G11" s="1"/>
      <c r="H11" s="1"/>
      <c r="I11" s="1"/>
    </row>
    <row r="12" spans="1:12" x14ac:dyDescent="0.25">
      <c r="A12" s="12" t="s">
        <v>170</v>
      </c>
      <c r="B12" s="45">
        <v>0</v>
      </c>
      <c r="C12" s="45">
        <v>0</v>
      </c>
      <c r="D12" s="45">
        <v>112</v>
      </c>
      <c r="E12" s="45">
        <v>126</v>
      </c>
      <c r="F12" s="14">
        <f t="shared" si="0"/>
        <v>12.5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30</v>
      </c>
      <c r="D13" s="44">
        <v>0</v>
      </c>
      <c r="E13" s="44">
        <v>431</v>
      </c>
      <c r="F13" s="11"/>
      <c r="G13" s="1"/>
      <c r="H13" s="1"/>
      <c r="I13" s="1"/>
    </row>
    <row r="14" spans="1:12" x14ac:dyDescent="0.25">
      <c r="A14" s="12" t="s">
        <v>33</v>
      </c>
      <c r="B14" s="45">
        <v>33556</v>
      </c>
      <c r="C14" s="45">
        <v>90421</v>
      </c>
      <c r="D14" s="45">
        <v>332901</v>
      </c>
      <c r="E14" s="45">
        <v>801352</v>
      </c>
      <c r="F14" s="14">
        <f t="shared" si="0"/>
        <v>140.71781100086812</v>
      </c>
      <c r="G14" s="1"/>
      <c r="H14" s="1"/>
      <c r="I14" s="1"/>
    </row>
    <row r="15" spans="1:12" x14ac:dyDescent="0.25">
      <c r="A15" s="9" t="s">
        <v>34</v>
      </c>
      <c r="B15" s="44">
        <v>228</v>
      </c>
      <c r="C15" s="44">
        <v>173</v>
      </c>
      <c r="D15" s="44">
        <v>1747</v>
      </c>
      <c r="E15" s="44">
        <v>2009</v>
      </c>
      <c r="F15" s="11">
        <f t="shared" si="0"/>
        <v>14.997137950772753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248</v>
      </c>
      <c r="E16" s="45">
        <v>3</v>
      </c>
      <c r="F16" s="14">
        <f t="shared" si="0"/>
        <v>-98.790322580645167</v>
      </c>
      <c r="G16" s="1"/>
      <c r="H16" s="1"/>
      <c r="I16" s="1"/>
    </row>
    <row r="17" spans="1:9" x14ac:dyDescent="0.25">
      <c r="A17" s="9" t="s">
        <v>171</v>
      </c>
      <c r="B17" s="44">
        <v>3663</v>
      </c>
      <c r="C17" s="44">
        <v>2205</v>
      </c>
      <c r="D17" s="44">
        <v>12662</v>
      </c>
      <c r="E17" s="44">
        <v>27656</v>
      </c>
      <c r="F17" s="11">
        <f t="shared" si="0"/>
        <v>118.41731164113094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172</v>
      </c>
      <c r="B20" s="45">
        <v>143</v>
      </c>
      <c r="C20" s="45">
        <v>0</v>
      </c>
      <c r="D20" s="45">
        <v>287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0</v>
      </c>
      <c r="E21" s="44">
        <v>596</v>
      </c>
      <c r="F21" s="19"/>
      <c r="G21" s="1"/>
      <c r="H21" s="1"/>
      <c r="I21" s="1"/>
    </row>
    <row r="22" spans="1:9" x14ac:dyDescent="0.25">
      <c r="A22" s="12" t="s">
        <v>59</v>
      </c>
      <c r="B22" s="45">
        <v>33488</v>
      </c>
      <c r="C22" s="45">
        <v>76567</v>
      </c>
      <c r="D22" s="45">
        <v>305264</v>
      </c>
      <c r="E22" s="45">
        <v>444656</v>
      </c>
      <c r="F22" s="18">
        <f t="shared" si="0"/>
        <v>45.662770585460464</v>
      </c>
      <c r="G22" s="1"/>
      <c r="H22" s="1"/>
      <c r="I22" s="1"/>
    </row>
    <row r="23" spans="1:9" x14ac:dyDescent="0.25">
      <c r="A23" s="9" t="s">
        <v>173</v>
      </c>
      <c r="B23" s="44">
        <v>3332</v>
      </c>
      <c r="C23" s="44">
        <v>1769</v>
      </c>
      <c r="D23" s="44">
        <v>85729</v>
      </c>
      <c r="E23" s="44">
        <v>48605</v>
      </c>
      <c r="F23" s="11">
        <f t="shared" si="0"/>
        <v>-43.303899497252971</v>
      </c>
      <c r="G23" s="1"/>
      <c r="H23" s="1"/>
      <c r="I23" s="1"/>
    </row>
    <row r="24" spans="1:9" x14ac:dyDescent="0.25">
      <c r="A24" s="12" t="s">
        <v>175</v>
      </c>
      <c r="B24" s="45">
        <v>394</v>
      </c>
      <c r="C24" s="45">
        <v>285</v>
      </c>
      <c r="D24" s="45">
        <v>1107</v>
      </c>
      <c r="E24" s="45">
        <v>10428</v>
      </c>
      <c r="F24" s="14">
        <f t="shared" si="0"/>
        <v>842.0054200542005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149</v>
      </c>
      <c r="C28" s="45">
        <v>17664</v>
      </c>
      <c r="D28" s="45">
        <v>2178</v>
      </c>
      <c r="E28" s="45">
        <v>23771</v>
      </c>
      <c r="F28" s="14">
        <f t="shared" si="0"/>
        <v>991.41414141414134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1</v>
      </c>
      <c r="E29" s="44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1214</v>
      </c>
      <c r="C31" s="44">
        <v>32</v>
      </c>
      <c r="D31" s="44">
        <v>15134</v>
      </c>
      <c r="E31" s="44">
        <v>3807</v>
      </c>
      <c r="F31" s="11">
        <f t="shared" si="0"/>
        <v>-74.844720496894411</v>
      </c>
      <c r="G31" s="1"/>
      <c r="H31" s="1"/>
      <c r="I31" s="1"/>
    </row>
    <row r="32" spans="1:9" x14ac:dyDescent="0.25">
      <c r="A32" s="12" t="s">
        <v>46</v>
      </c>
      <c r="B32" s="45">
        <v>212315</v>
      </c>
      <c r="C32" s="45">
        <v>244923</v>
      </c>
      <c r="D32" s="45">
        <v>1875736</v>
      </c>
      <c r="E32" s="45">
        <v>1980857</v>
      </c>
      <c r="F32" s="14">
        <f t="shared" si="0"/>
        <v>5.6042534770351438</v>
      </c>
      <c r="G32" s="1"/>
      <c r="H32" s="1"/>
      <c r="I32" s="1"/>
    </row>
    <row r="33" spans="1:9" x14ac:dyDescent="0.25">
      <c r="A33" s="9" t="s">
        <v>47</v>
      </c>
      <c r="B33" s="44">
        <v>1101</v>
      </c>
      <c r="C33" s="44">
        <v>522</v>
      </c>
      <c r="D33" s="44">
        <v>6782</v>
      </c>
      <c r="E33" s="44">
        <v>7339</v>
      </c>
      <c r="F33" s="11">
        <f t="shared" si="0"/>
        <v>8.2129165437923888</v>
      </c>
      <c r="G33" s="1"/>
      <c r="H33" s="1"/>
      <c r="I33" s="1"/>
    </row>
    <row r="34" spans="1:9" x14ac:dyDescent="0.25">
      <c r="A34" s="12" t="s">
        <v>174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667876</v>
      </c>
      <c r="C35" s="16">
        <f t="shared" ref="C35:E35" si="1">SUM(C7:C34)</f>
        <v>751681</v>
      </c>
      <c r="D35" s="16">
        <f t="shared" si="1"/>
        <v>5933166</v>
      </c>
      <c r="E35" s="16">
        <f t="shared" si="1"/>
        <v>6272675</v>
      </c>
      <c r="F35" s="17">
        <f t="shared" ref="F35" si="2">((E35*100)/D35)-100</f>
        <v>5.722223177305338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2919369</v>
      </c>
      <c r="G39" s="50">
        <f>LOOKUP(E39,$A$39:$A$66,$C$39:$C$66)</f>
        <v>3289070</v>
      </c>
    </row>
    <row r="40" spans="1:9" x14ac:dyDescent="0.25">
      <c r="A40" s="50" t="str">
        <f t="shared" si="5"/>
        <v>ALICANTE</v>
      </c>
      <c r="B40" s="51">
        <f t="shared" si="3"/>
        <v>1652</v>
      </c>
      <c r="C40" s="51">
        <f t="shared" si="4"/>
        <v>4120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1980857</v>
      </c>
      <c r="G40" s="50">
        <f t="shared" ref="G40:G66" si="9">LOOKUP(E40,$A$39:$A$66,$C$39:$C$66)</f>
        <v>1875736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34</v>
      </c>
      <c r="D41" s="51">
        <f t="shared" si="7"/>
        <v>16</v>
      </c>
      <c r="E41" s="50" t="str">
        <f t="shared" si="6"/>
        <v>BARCELONA</v>
      </c>
      <c r="F41" s="50">
        <f t="shared" si="8"/>
        <v>801352</v>
      </c>
      <c r="G41" s="50">
        <f t="shared" si="9"/>
        <v>332901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444656</v>
      </c>
      <c r="G42" s="50">
        <f t="shared" si="9"/>
        <v>305264</v>
      </c>
    </row>
    <row r="43" spans="1:9" x14ac:dyDescent="0.25">
      <c r="A43" s="50" t="str">
        <f t="shared" si="5"/>
        <v>BAHÍA DE ALGECIRAS</v>
      </c>
      <c r="B43" s="51">
        <f t="shared" si="3"/>
        <v>2919369</v>
      </c>
      <c r="C43" s="51">
        <f t="shared" si="4"/>
        <v>3289070</v>
      </c>
      <c r="D43" s="51">
        <f t="shared" si="7"/>
        <v>1</v>
      </c>
      <c r="E43" s="50" t="str">
        <f t="shared" si="6"/>
        <v>MÁLAGA</v>
      </c>
      <c r="F43" s="50">
        <f t="shared" si="8"/>
        <v>48605</v>
      </c>
      <c r="G43" s="50">
        <f t="shared" si="9"/>
        <v>85729</v>
      </c>
    </row>
    <row r="44" spans="1:9" x14ac:dyDescent="0.25">
      <c r="A44" s="50" t="str">
        <f t="shared" si="5"/>
        <v>BAHÍA DE CÁDIZ</v>
      </c>
      <c r="B44" s="51">
        <f t="shared" si="3"/>
        <v>126</v>
      </c>
      <c r="C44" s="51">
        <f t="shared" si="4"/>
        <v>112</v>
      </c>
      <c r="D44" s="51">
        <f t="shared" si="7"/>
        <v>15</v>
      </c>
      <c r="E44" s="50" t="str">
        <f t="shared" si="6"/>
        <v>CASTELLÓN</v>
      </c>
      <c r="F44" s="50">
        <f t="shared" si="8"/>
        <v>27656</v>
      </c>
      <c r="G44" s="50">
        <f t="shared" si="9"/>
        <v>12662</v>
      </c>
    </row>
    <row r="45" spans="1:9" x14ac:dyDescent="0.25">
      <c r="A45" s="50" t="str">
        <f t="shared" si="5"/>
        <v>BALEARES</v>
      </c>
      <c r="B45" s="51">
        <f t="shared" si="3"/>
        <v>431</v>
      </c>
      <c r="C45" s="51">
        <f t="shared" si="4"/>
        <v>0</v>
      </c>
      <c r="D45" s="51">
        <f t="shared" si="7"/>
        <v>14</v>
      </c>
      <c r="E45" s="50" t="str">
        <f t="shared" si="6"/>
        <v>SANTA CRUZ DE TENERIFE</v>
      </c>
      <c r="F45" s="50">
        <f t="shared" si="8"/>
        <v>23771</v>
      </c>
      <c r="G45" s="50">
        <f t="shared" si="9"/>
        <v>2178</v>
      </c>
    </row>
    <row r="46" spans="1:9" x14ac:dyDescent="0.25">
      <c r="A46" s="50" t="str">
        <f t="shared" si="5"/>
        <v>BARCELONA</v>
      </c>
      <c r="B46" s="51">
        <f t="shared" si="3"/>
        <v>801352</v>
      </c>
      <c r="C46" s="51">
        <f t="shared" si="4"/>
        <v>332901</v>
      </c>
      <c r="D46" s="51">
        <f t="shared" si="7"/>
        <v>3</v>
      </c>
      <c r="E46" s="50" t="str">
        <f t="shared" si="6"/>
        <v>MARÍN Y RÍA DE PONTEVEDRA</v>
      </c>
      <c r="F46" s="50">
        <f t="shared" si="8"/>
        <v>10428</v>
      </c>
      <c r="G46" s="50">
        <f t="shared" si="9"/>
        <v>1107</v>
      </c>
    </row>
    <row r="47" spans="1:9" x14ac:dyDescent="0.25">
      <c r="A47" s="50" t="str">
        <f t="shared" si="5"/>
        <v>BILBAO</v>
      </c>
      <c r="B47" s="51">
        <f t="shared" si="3"/>
        <v>2009</v>
      </c>
      <c r="C47" s="51">
        <f t="shared" si="4"/>
        <v>1747</v>
      </c>
      <c r="D47" s="51">
        <f t="shared" si="7"/>
        <v>11</v>
      </c>
      <c r="E47" s="50" t="str">
        <f t="shared" si="6"/>
        <v>VIGO</v>
      </c>
      <c r="F47" s="50">
        <f t="shared" si="8"/>
        <v>7339</v>
      </c>
      <c r="G47" s="50">
        <f t="shared" si="9"/>
        <v>6782</v>
      </c>
    </row>
    <row r="48" spans="1:9" x14ac:dyDescent="0.25">
      <c r="A48" s="50" t="str">
        <f t="shared" si="5"/>
        <v>CARTAGENA</v>
      </c>
      <c r="B48" s="51">
        <f t="shared" si="3"/>
        <v>3</v>
      </c>
      <c r="C48" s="51">
        <f t="shared" si="4"/>
        <v>248</v>
      </c>
      <c r="D48" s="51">
        <f t="shared" si="7"/>
        <v>18</v>
      </c>
      <c r="E48" s="50" t="str">
        <f t="shared" si="6"/>
        <v>TARRAGONA</v>
      </c>
      <c r="F48" s="50">
        <f t="shared" si="8"/>
        <v>3807</v>
      </c>
      <c r="G48" s="50">
        <f t="shared" si="9"/>
        <v>15134</v>
      </c>
    </row>
    <row r="49" spans="1:7" x14ac:dyDescent="0.25">
      <c r="A49" s="50" t="str">
        <f t="shared" si="5"/>
        <v>CASTELLÓN</v>
      </c>
      <c r="B49" s="51">
        <f t="shared" si="3"/>
        <v>27656</v>
      </c>
      <c r="C49" s="51">
        <f t="shared" si="4"/>
        <v>12662</v>
      </c>
      <c r="D49" s="51">
        <f t="shared" si="7"/>
        <v>6</v>
      </c>
      <c r="E49" s="50" t="str">
        <f t="shared" si="6"/>
        <v>BILBAO</v>
      </c>
      <c r="F49" s="50">
        <f t="shared" si="8"/>
        <v>2009</v>
      </c>
      <c r="G49" s="50">
        <f t="shared" si="9"/>
        <v>1747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1652</v>
      </c>
      <c r="G50" s="50">
        <f t="shared" si="9"/>
        <v>4120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HUELVA</v>
      </c>
      <c r="F51" s="50">
        <f t="shared" si="8"/>
        <v>596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287</v>
      </c>
      <c r="D52" s="51">
        <f t="shared" si="7"/>
        <v>28</v>
      </c>
      <c r="E52" s="50" t="str">
        <f t="shared" si="6"/>
        <v>BALEARES</v>
      </c>
      <c r="F52" s="50">
        <f t="shared" si="8"/>
        <v>431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596</v>
      </c>
      <c r="C53" s="51">
        <f t="shared" si="4"/>
        <v>0</v>
      </c>
      <c r="D53" s="51">
        <f t="shared" si="7"/>
        <v>13</v>
      </c>
      <c r="E53" s="50" t="str">
        <f t="shared" si="6"/>
        <v>BAHÍA DE CÁDIZ</v>
      </c>
      <c r="F53" s="50">
        <f t="shared" si="8"/>
        <v>126</v>
      </c>
      <c r="G53" s="50">
        <f t="shared" si="9"/>
        <v>112</v>
      </c>
    </row>
    <row r="54" spans="1:7" x14ac:dyDescent="0.25">
      <c r="A54" s="50" t="str">
        <f t="shared" si="5"/>
        <v>LAS PALMAS</v>
      </c>
      <c r="B54" s="51">
        <f t="shared" si="3"/>
        <v>444656</v>
      </c>
      <c r="C54" s="51">
        <f t="shared" si="4"/>
        <v>305264</v>
      </c>
      <c r="D54" s="51">
        <f t="shared" si="7"/>
        <v>4</v>
      </c>
      <c r="E54" s="50" t="str">
        <f t="shared" si="6"/>
        <v>ALMERÍA</v>
      </c>
      <c r="F54" s="50">
        <f t="shared" si="8"/>
        <v>14</v>
      </c>
      <c r="G54" s="50">
        <f t="shared" si="9"/>
        <v>34</v>
      </c>
    </row>
    <row r="55" spans="1:7" x14ac:dyDescent="0.25">
      <c r="A55" s="50" t="str">
        <f t="shared" si="5"/>
        <v>MÁLAGA</v>
      </c>
      <c r="B55" s="51">
        <f t="shared" si="3"/>
        <v>48605</v>
      </c>
      <c r="C55" s="51">
        <f t="shared" si="4"/>
        <v>85729</v>
      </c>
      <c r="D55" s="51">
        <f t="shared" si="7"/>
        <v>5</v>
      </c>
      <c r="E55" s="50" t="str">
        <f t="shared" si="6"/>
        <v>MELILLA</v>
      </c>
      <c r="F55" s="50">
        <f t="shared" si="8"/>
        <v>4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10428</v>
      </c>
      <c r="C56" s="51">
        <f t="shared" si="4"/>
        <v>1107</v>
      </c>
      <c r="D56" s="51">
        <f t="shared" si="7"/>
        <v>8</v>
      </c>
      <c r="E56" s="50" t="str">
        <f t="shared" si="6"/>
        <v>CARTAGENA</v>
      </c>
      <c r="F56" s="50">
        <f t="shared" ref="F56:F66" si="10">LOOKUP(E56,$A$39:$A$66,$B$39:$B$66)</f>
        <v>3</v>
      </c>
      <c r="G56" s="50">
        <f t="shared" si="9"/>
        <v>248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17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23771</v>
      </c>
      <c r="C60" s="51">
        <f t="shared" si="4"/>
        <v>2178</v>
      </c>
      <c r="D60" s="51">
        <f t="shared" si="7"/>
        <v>7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1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3807</v>
      </c>
      <c r="C63" s="51">
        <f t="shared" si="4"/>
        <v>15134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1980857</v>
      </c>
      <c r="C64" s="51">
        <f t="shared" si="4"/>
        <v>1875736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7339</v>
      </c>
      <c r="C65" s="51">
        <f t="shared" si="4"/>
        <v>6782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F30" sqref="F3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132</v>
      </c>
      <c r="C7" s="10">
        <v>0</v>
      </c>
      <c r="D7" s="10">
        <v>203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11839</v>
      </c>
      <c r="C8" s="13">
        <v>13341</v>
      </c>
      <c r="D8" s="13">
        <v>100830</v>
      </c>
      <c r="E8" s="13">
        <v>106787</v>
      </c>
      <c r="F8" s="14">
        <f t="shared" ref="F8:F34" si="0">((E8*100)/D8)-100</f>
        <v>5.9079638996330459</v>
      </c>
      <c r="G8" s="1"/>
      <c r="H8" s="1"/>
      <c r="I8" s="1"/>
    </row>
    <row r="9" spans="1:12" x14ac:dyDescent="0.25">
      <c r="A9" s="9" t="s">
        <v>166</v>
      </c>
      <c r="B9" s="10">
        <v>0</v>
      </c>
      <c r="C9" s="10">
        <v>0</v>
      </c>
      <c r="D9" s="10">
        <v>409</v>
      </c>
      <c r="E9" s="10">
        <v>280</v>
      </c>
      <c r="F9" s="11">
        <f t="shared" si="0"/>
        <v>-31.540342298288508</v>
      </c>
      <c r="G9" s="1"/>
      <c r="H9" s="1"/>
      <c r="I9" s="1"/>
    </row>
    <row r="10" spans="1:12" x14ac:dyDescent="0.25">
      <c r="A10" s="12" t="s">
        <v>168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169</v>
      </c>
      <c r="B11" s="10">
        <v>306</v>
      </c>
      <c r="C11" s="10">
        <v>92</v>
      </c>
      <c r="D11" s="10">
        <v>2373</v>
      </c>
      <c r="E11" s="10">
        <v>2254</v>
      </c>
      <c r="F11" s="11">
        <f t="shared" si="0"/>
        <v>-5.014749262536867</v>
      </c>
      <c r="G11" s="1"/>
      <c r="H11" s="1"/>
      <c r="I11" s="1"/>
    </row>
    <row r="12" spans="1:12" x14ac:dyDescent="0.25">
      <c r="A12" s="12" t="s">
        <v>170</v>
      </c>
      <c r="B12" s="13">
        <v>5103</v>
      </c>
      <c r="C12" s="13">
        <v>4714</v>
      </c>
      <c r="D12" s="13">
        <v>34755</v>
      </c>
      <c r="E12" s="13">
        <v>40987</v>
      </c>
      <c r="F12" s="14">
        <f t="shared" si="0"/>
        <v>17.931232916127172</v>
      </c>
      <c r="G12" s="1"/>
      <c r="H12" s="1"/>
      <c r="I12" s="1"/>
    </row>
    <row r="13" spans="1:12" x14ac:dyDescent="0.25">
      <c r="A13" s="9" t="s">
        <v>32</v>
      </c>
      <c r="B13" s="10">
        <v>11029</v>
      </c>
      <c r="C13" s="10">
        <v>9511</v>
      </c>
      <c r="D13" s="10">
        <v>103206</v>
      </c>
      <c r="E13" s="10">
        <v>95323</v>
      </c>
      <c r="F13" s="11">
        <f t="shared" si="0"/>
        <v>-7.638121814623176</v>
      </c>
      <c r="G13" s="1"/>
      <c r="H13" s="1"/>
      <c r="I13" s="1"/>
    </row>
    <row r="14" spans="1:12" x14ac:dyDescent="0.25">
      <c r="A14" s="12" t="s">
        <v>33</v>
      </c>
      <c r="B14" s="13">
        <v>21997</v>
      </c>
      <c r="C14" s="13">
        <v>19040</v>
      </c>
      <c r="D14" s="13">
        <v>182217</v>
      </c>
      <c r="E14" s="13">
        <v>187064</v>
      </c>
      <c r="F14" s="14">
        <f t="shared" si="0"/>
        <v>2.6600152565347912</v>
      </c>
      <c r="G14" s="1"/>
      <c r="H14" s="1"/>
      <c r="I14" s="1"/>
    </row>
    <row r="15" spans="1:12" x14ac:dyDescent="0.25">
      <c r="A15" s="9" t="s">
        <v>34</v>
      </c>
      <c r="B15" s="10">
        <v>6051</v>
      </c>
      <c r="C15" s="10">
        <v>5265</v>
      </c>
      <c r="D15" s="10">
        <v>50267</v>
      </c>
      <c r="E15" s="10">
        <v>50793</v>
      </c>
      <c r="F15" s="11">
        <f t="shared" si="0"/>
        <v>1.0464121590705702</v>
      </c>
      <c r="G15" s="1"/>
      <c r="H15" s="1"/>
      <c r="I15" s="1"/>
    </row>
    <row r="16" spans="1:12" x14ac:dyDescent="0.25">
      <c r="A16" s="12" t="s">
        <v>35</v>
      </c>
      <c r="B16" s="13">
        <v>4025</v>
      </c>
      <c r="C16" s="13">
        <v>2752</v>
      </c>
      <c r="D16" s="13">
        <v>26124</v>
      </c>
      <c r="E16" s="13">
        <v>12516</v>
      </c>
      <c r="F16" s="14">
        <f t="shared" si="0"/>
        <v>-52.09003215434084</v>
      </c>
      <c r="G16" s="1"/>
      <c r="H16" s="1"/>
      <c r="I16" s="1"/>
    </row>
    <row r="17" spans="1:9" x14ac:dyDescent="0.25">
      <c r="A17" s="9" t="s">
        <v>171</v>
      </c>
      <c r="B17" s="10">
        <v>720</v>
      </c>
      <c r="C17" s="10">
        <v>939</v>
      </c>
      <c r="D17" s="10">
        <v>5555</v>
      </c>
      <c r="E17" s="10">
        <v>3058</v>
      </c>
      <c r="F17" s="11">
        <f t="shared" si="0"/>
        <v>-44.950495049504951</v>
      </c>
      <c r="G17" s="1"/>
      <c r="H17" s="1"/>
      <c r="I17" s="1"/>
    </row>
    <row r="18" spans="1:9" x14ac:dyDescent="0.25">
      <c r="A18" s="12" t="s">
        <v>36</v>
      </c>
      <c r="B18" s="13">
        <v>1538</v>
      </c>
      <c r="C18" s="13">
        <v>887</v>
      </c>
      <c r="D18" s="13">
        <v>16485</v>
      </c>
      <c r="E18" s="13">
        <v>13636</v>
      </c>
      <c r="F18" s="14">
        <f t="shared" si="0"/>
        <v>-17.282377919320595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4</v>
      </c>
      <c r="E19" s="10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172</v>
      </c>
      <c r="B20" s="13">
        <v>872</v>
      </c>
      <c r="C20" s="13">
        <v>1617</v>
      </c>
      <c r="D20" s="13">
        <v>7568</v>
      </c>
      <c r="E20" s="13">
        <v>13630</v>
      </c>
      <c r="F20" s="14">
        <f t="shared" si="0"/>
        <v>80.100422832980968</v>
      </c>
      <c r="G20" s="1"/>
      <c r="H20" s="1"/>
      <c r="I20" s="1"/>
    </row>
    <row r="21" spans="1:9" x14ac:dyDescent="0.25">
      <c r="A21" s="9" t="s">
        <v>38</v>
      </c>
      <c r="B21" s="10">
        <v>78</v>
      </c>
      <c r="C21" s="10">
        <v>4272</v>
      </c>
      <c r="D21" s="10">
        <v>2276</v>
      </c>
      <c r="E21" s="10">
        <v>32334</v>
      </c>
      <c r="F21" s="11">
        <f t="shared" si="0"/>
        <v>1320.6502636203866</v>
      </c>
      <c r="G21" s="1"/>
      <c r="H21" s="1"/>
      <c r="I21" s="1"/>
    </row>
    <row r="22" spans="1:9" x14ac:dyDescent="0.25">
      <c r="A22" s="12" t="s">
        <v>59</v>
      </c>
      <c r="B22" s="13">
        <v>35877</v>
      </c>
      <c r="C22" s="13">
        <v>37781</v>
      </c>
      <c r="D22" s="13">
        <v>316222</v>
      </c>
      <c r="E22" s="13">
        <v>342117</v>
      </c>
      <c r="F22" s="14">
        <f t="shared" si="0"/>
        <v>8.1888673147345798</v>
      </c>
      <c r="G22" s="1"/>
      <c r="H22" s="1"/>
      <c r="I22" s="1"/>
    </row>
    <row r="23" spans="1:9" x14ac:dyDescent="0.25">
      <c r="A23" s="9" t="s">
        <v>173</v>
      </c>
      <c r="B23" s="10">
        <v>1199</v>
      </c>
      <c r="C23" s="10">
        <v>1633</v>
      </c>
      <c r="D23" s="10">
        <v>11681</v>
      </c>
      <c r="E23" s="10">
        <v>11688</v>
      </c>
      <c r="F23" s="11">
        <f t="shared" si="0"/>
        <v>5.9926376166430373E-2</v>
      </c>
      <c r="G23" s="1"/>
      <c r="H23" s="1"/>
      <c r="I23" s="1"/>
    </row>
    <row r="24" spans="1:9" x14ac:dyDescent="0.25">
      <c r="A24" s="12" t="s">
        <v>175</v>
      </c>
      <c r="B24" s="13">
        <v>399</v>
      </c>
      <c r="C24" s="13">
        <v>1189</v>
      </c>
      <c r="D24" s="13">
        <v>3948</v>
      </c>
      <c r="E24" s="13">
        <v>3622</v>
      </c>
      <c r="F24" s="14">
        <f t="shared" si="0"/>
        <v>-8.2573454913880511</v>
      </c>
      <c r="G24" s="1"/>
      <c r="H24" s="1"/>
      <c r="I24" s="1"/>
    </row>
    <row r="25" spans="1:9" x14ac:dyDescent="0.25">
      <c r="A25" s="9" t="s">
        <v>39</v>
      </c>
      <c r="B25" s="10">
        <v>2128</v>
      </c>
      <c r="C25" s="10">
        <v>2157</v>
      </c>
      <c r="D25" s="10">
        <v>19198</v>
      </c>
      <c r="E25" s="10">
        <v>18523</v>
      </c>
      <c r="F25" s="11">
        <f t="shared" si="0"/>
        <v>-3.5159912490884437</v>
      </c>
      <c r="G25" s="1"/>
      <c r="H25" s="1"/>
      <c r="I25" s="1"/>
    </row>
    <row r="26" spans="1:9" x14ac:dyDescent="0.25">
      <c r="A26" s="12" t="s">
        <v>40</v>
      </c>
      <c r="B26" s="13">
        <v>282</v>
      </c>
      <c r="C26" s="13">
        <v>43</v>
      </c>
      <c r="D26" s="13">
        <v>2044</v>
      </c>
      <c r="E26" s="13">
        <v>1276</v>
      </c>
      <c r="F26" s="14">
        <f t="shared" si="0"/>
        <v>-37.573385518590996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27602</v>
      </c>
      <c r="C28" s="13">
        <v>28868</v>
      </c>
      <c r="D28" s="13">
        <v>238935</v>
      </c>
      <c r="E28" s="13">
        <v>256905</v>
      </c>
      <c r="F28" s="14">
        <f t="shared" si="0"/>
        <v>7.5208738778328836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11572</v>
      </c>
      <c r="C30" s="13">
        <v>8588</v>
      </c>
      <c r="D30" s="13">
        <v>105123</v>
      </c>
      <c r="E30" s="13">
        <v>74115</v>
      </c>
      <c r="F30" s="14">
        <f t="shared" si="0"/>
        <v>-29.496875089181245</v>
      </c>
      <c r="G30" s="1"/>
      <c r="H30" s="1"/>
      <c r="I30" s="1"/>
    </row>
    <row r="31" spans="1:9" x14ac:dyDescent="0.25">
      <c r="A31" s="9" t="s">
        <v>45</v>
      </c>
      <c r="B31" s="10">
        <v>1233</v>
      </c>
      <c r="C31" s="10">
        <v>738</v>
      </c>
      <c r="D31" s="10">
        <v>8208</v>
      </c>
      <c r="E31" s="10">
        <v>7882</v>
      </c>
      <c r="F31" s="11">
        <f t="shared" si="0"/>
        <v>-3.9717348927875236</v>
      </c>
      <c r="G31" s="1"/>
      <c r="H31" s="1"/>
      <c r="I31" s="1"/>
    </row>
    <row r="32" spans="1:9" x14ac:dyDescent="0.25">
      <c r="A32" s="12" t="s">
        <v>46</v>
      </c>
      <c r="B32" s="13">
        <v>17827</v>
      </c>
      <c r="C32" s="13">
        <v>15594</v>
      </c>
      <c r="D32" s="13">
        <v>151906</v>
      </c>
      <c r="E32" s="13">
        <v>149118</v>
      </c>
      <c r="F32" s="14">
        <f t="shared" si="0"/>
        <v>-1.8353455426382084</v>
      </c>
      <c r="G32" s="1"/>
      <c r="H32" s="1"/>
      <c r="I32" s="1"/>
    </row>
    <row r="33" spans="1:9" x14ac:dyDescent="0.25">
      <c r="A33" s="9" t="s">
        <v>47</v>
      </c>
      <c r="B33" s="10">
        <v>2683</v>
      </c>
      <c r="C33" s="10">
        <v>2154</v>
      </c>
      <c r="D33" s="10">
        <v>22171</v>
      </c>
      <c r="E33" s="10">
        <v>17420</v>
      </c>
      <c r="F33" s="11">
        <f t="shared" si="0"/>
        <v>-21.428893599747411</v>
      </c>
      <c r="G33" s="1"/>
      <c r="H33" s="1"/>
      <c r="I33" s="1"/>
    </row>
    <row r="34" spans="1:9" x14ac:dyDescent="0.25">
      <c r="A34" s="12" t="s">
        <v>174</v>
      </c>
      <c r="B34" s="13">
        <v>2374</v>
      </c>
      <c r="C34" s="13">
        <v>2245</v>
      </c>
      <c r="D34" s="13">
        <v>23847</v>
      </c>
      <c r="E34" s="13">
        <v>25282</v>
      </c>
      <c r="F34" s="14">
        <f t="shared" si="0"/>
        <v>6.0175284102822104</v>
      </c>
      <c r="G34" s="1"/>
      <c r="H34" s="1"/>
      <c r="I34" s="1"/>
    </row>
    <row r="35" spans="1:9" x14ac:dyDescent="0.25">
      <c r="A35" s="15" t="s">
        <v>48</v>
      </c>
      <c r="B35" s="16">
        <f>SUM(B7:B34)</f>
        <v>166866</v>
      </c>
      <c r="C35" s="16">
        <f t="shared" ref="C35:E35" si="1">SUM(C7:C34)</f>
        <v>163420</v>
      </c>
      <c r="D35" s="16">
        <f t="shared" si="1"/>
        <v>1435555</v>
      </c>
      <c r="E35" s="16">
        <f t="shared" si="1"/>
        <v>1466610</v>
      </c>
      <c r="F35" s="17">
        <f t="shared" ref="F35" si="2">((E35*100)/D35)-100</f>
        <v>2.163274830988712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203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342117</v>
      </c>
      <c r="G39" s="50">
        <f>LOOKUP(E39,$A$39:$A$66,$C$39:$C$66)</f>
        <v>316222</v>
      </c>
    </row>
    <row r="40" spans="1:9" x14ac:dyDescent="0.25">
      <c r="A40" s="50" t="str">
        <f t="shared" si="5"/>
        <v>ALICANTE</v>
      </c>
      <c r="B40" s="51">
        <f t="shared" si="3"/>
        <v>106787</v>
      </c>
      <c r="C40" s="51">
        <f t="shared" si="4"/>
        <v>100830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256905</v>
      </c>
      <c r="G40" s="50">
        <f t="shared" ref="G40:G66" si="9">LOOKUP(E40,$A$39:$A$66,$C$39:$C$66)</f>
        <v>238935</v>
      </c>
    </row>
    <row r="41" spans="1:9" x14ac:dyDescent="0.25">
      <c r="A41" s="50" t="str">
        <f t="shared" si="5"/>
        <v>ALMERÍA</v>
      </c>
      <c r="B41" s="51">
        <f t="shared" si="3"/>
        <v>280</v>
      </c>
      <c r="C41" s="51">
        <f t="shared" si="4"/>
        <v>409</v>
      </c>
      <c r="D41" s="51">
        <f t="shared" si="7"/>
        <v>23</v>
      </c>
      <c r="E41" s="50" t="str">
        <f t="shared" si="6"/>
        <v>BARCELONA</v>
      </c>
      <c r="F41" s="50">
        <f t="shared" si="8"/>
        <v>187064</v>
      </c>
      <c r="G41" s="50">
        <f t="shared" si="9"/>
        <v>182217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149118</v>
      </c>
      <c r="G42" s="50">
        <f t="shared" si="9"/>
        <v>151906</v>
      </c>
    </row>
    <row r="43" spans="1:9" x14ac:dyDescent="0.25">
      <c r="A43" s="50" t="str">
        <f t="shared" si="5"/>
        <v>BAHÍA DE ALGECIRAS</v>
      </c>
      <c r="B43" s="51">
        <f t="shared" si="3"/>
        <v>2254</v>
      </c>
      <c r="C43" s="51">
        <f t="shared" si="4"/>
        <v>2373</v>
      </c>
      <c r="D43" s="51">
        <f t="shared" si="7"/>
        <v>21</v>
      </c>
      <c r="E43" s="50" t="str">
        <f t="shared" si="6"/>
        <v>ALICANTE</v>
      </c>
      <c r="F43" s="50">
        <f t="shared" si="8"/>
        <v>106787</v>
      </c>
      <c r="G43" s="50">
        <f t="shared" si="9"/>
        <v>100830</v>
      </c>
    </row>
    <row r="44" spans="1:9" x14ac:dyDescent="0.25">
      <c r="A44" s="50" t="str">
        <f t="shared" si="5"/>
        <v>BAHÍA DE CÁDIZ</v>
      </c>
      <c r="B44" s="51">
        <f t="shared" si="3"/>
        <v>40987</v>
      </c>
      <c r="C44" s="51">
        <f t="shared" si="4"/>
        <v>34755</v>
      </c>
      <c r="D44" s="51">
        <f t="shared" si="7"/>
        <v>9</v>
      </c>
      <c r="E44" s="50" t="str">
        <f t="shared" si="6"/>
        <v>BALEARES</v>
      </c>
      <c r="F44" s="50">
        <f t="shared" si="8"/>
        <v>95323</v>
      </c>
      <c r="G44" s="50">
        <f t="shared" si="9"/>
        <v>103206</v>
      </c>
    </row>
    <row r="45" spans="1:9" x14ac:dyDescent="0.25">
      <c r="A45" s="50" t="str">
        <f t="shared" si="5"/>
        <v>BALEARES</v>
      </c>
      <c r="B45" s="51">
        <f t="shared" si="3"/>
        <v>95323</v>
      </c>
      <c r="C45" s="51">
        <f t="shared" si="4"/>
        <v>103206</v>
      </c>
      <c r="D45" s="51">
        <f t="shared" si="7"/>
        <v>6</v>
      </c>
      <c r="E45" s="50" t="str">
        <f t="shared" si="6"/>
        <v>SEVILLA</v>
      </c>
      <c r="F45" s="50">
        <f t="shared" si="8"/>
        <v>74115</v>
      </c>
      <c r="G45" s="50">
        <f t="shared" si="9"/>
        <v>105123</v>
      </c>
    </row>
    <row r="46" spans="1:9" x14ac:dyDescent="0.25">
      <c r="A46" s="50" t="str">
        <f t="shared" si="5"/>
        <v>BARCELONA</v>
      </c>
      <c r="B46" s="51">
        <f t="shared" si="3"/>
        <v>187064</v>
      </c>
      <c r="C46" s="51">
        <f t="shared" si="4"/>
        <v>182217</v>
      </c>
      <c r="D46" s="51">
        <f t="shared" si="7"/>
        <v>3</v>
      </c>
      <c r="E46" s="50" t="str">
        <f t="shared" si="6"/>
        <v>BILBAO</v>
      </c>
      <c r="F46" s="50">
        <f t="shared" si="8"/>
        <v>50793</v>
      </c>
      <c r="G46" s="50">
        <f t="shared" si="9"/>
        <v>50267</v>
      </c>
    </row>
    <row r="47" spans="1:9" x14ac:dyDescent="0.25">
      <c r="A47" s="50" t="str">
        <f t="shared" si="5"/>
        <v>BILBAO</v>
      </c>
      <c r="B47" s="51">
        <f t="shared" si="3"/>
        <v>50793</v>
      </c>
      <c r="C47" s="51">
        <f t="shared" si="4"/>
        <v>50267</v>
      </c>
      <c r="D47" s="51">
        <f t="shared" si="7"/>
        <v>8</v>
      </c>
      <c r="E47" s="50" t="str">
        <f t="shared" si="6"/>
        <v>BAHÍA DE CÁDIZ</v>
      </c>
      <c r="F47" s="50">
        <f t="shared" si="8"/>
        <v>40987</v>
      </c>
      <c r="G47" s="50">
        <f t="shared" si="9"/>
        <v>34755</v>
      </c>
    </row>
    <row r="48" spans="1:9" x14ac:dyDescent="0.25">
      <c r="A48" s="50" t="str">
        <f t="shared" si="5"/>
        <v>CARTAGENA</v>
      </c>
      <c r="B48" s="51">
        <f t="shared" si="3"/>
        <v>12516</v>
      </c>
      <c r="C48" s="51">
        <f t="shared" si="4"/>
        <v>26124</v>
      </c>
      <c r="D48" s="51">
        <f t="shared" si="7"/>
        <v>16</v>
      </c>
      <c r="E48" s="50" t="str">
        <f t="shared" si="6"/>
        <v>HUELVA</v>
      </c>
      <c r="F48" s="50">
        <f t="shared" si="8"/>
        <v>32334</v>
      </c>
      <c r="G48" s="50">
        <f t="shared" si="9"/>
        <v>2276</v>
      </c>
    </row>
    <row r="49" spans="1:7" x14ac:dyDescent="0.25">
      <c r="A49" s="50" t="str">
        <f t="shared" si="5"/>
        <v>CASTELLÓN</v>
      </c>
      <c r="B49" s="51">
        <f t="shared" si="3"/>
        <v>3058</v>
      </c>
      <c r="C49" s="51">
        <f t="shared" si="4"/>
        <v>5555</v>
      </c>
      <c r="D49" s="51">
        <f t="shared" si="7"/>
        <v>20</v>
      </c>
      <c r="E49" s="50" t="str">
        <f t="shared" si="6"/>
        <v>VILAGARCÍA</v>
      </c>
      <c r="F49" s="50">
        <f t="shared" si="8"/>
        <v>25282</v>
      </c>
      <c r="G49" s="50">
        <f t="shared" si="9"/>
        <v>23847</v>
      </c>
    </row>
    <row r="50" spans="1:7" x14ac:dyDescent="0.25">
      <c r="A50" s="50" t="str">
        <f t="shared" si="5"/>
        <v>CEUTA</v>
      </c>
      <c r="B50" s="51">
        <f t="shared" si="3"/>
        <v>13636</v>
      </c>
      <c r="C50" s="51">
        <f t="shared" si="4"/>
        <v>16485</v>
      </c>
      <c r="D50" s="51">
        <f t="shared" si="7"/>
        <v>14</v>
      </c>
      <c r="E50" s="50" t="str">
        <f t="shared" si="6"/>
        <v>MELILLA</v>
      </c>
      <c r="F50" s="50">
        <f t="shared" si="8"/>
        <v>18523</v>
      </c>
      <c r="G50" s="50">
        <f t="shared" si="9"/>
        <v>19198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4</v>
      </c>
      <c r="D51" s="51">
        <f t="shared" si="7"/>
        <v>28</v>
      </c>
      <c r="E51" s="50" t="str">
        <f t="shared" si="6"/>
        <v>VIGO</v>
      </c>
      <c r="F51" s="50">
        <f t="shared" si="8"/>
        <v>17420</v>
      </c>
      <c r="G51" s="50">
        <f t="shared" si="9"/>
        <v>22171</v>
      </c>
    </row>
    <row r="52" spans="1:7" x14ac:dyDescent="0.25">
      <c r="A52" s="50" t="str">
        <f t="shared" si="5"/>
        <v>GIJÓN</v>
      </c>
      <c r="B52" s="51">
        <f t="shared" si="3"/>
        <v>13630</v>
      </c>
      <c r="C52" s="51">
        <f t="shared" si="4"/>
        <v>7568</v>
      </c>
      <c r="D52" s="51">
        <f t="shared" si="7"/>
        <v>15</v>
      </c>
      <c r="E52" s="50" t="str">
        <f t="shared" si="6"/>
        <v>CEUTA</v>
      </c>
      <c r="F52" s="50">
        <f t="shared" si="8"/>
        <v>13636</v>
      </c>
      <c r="G52" s="50">
        <f t="shared" si="9"/>
        <v>16485</v>
      </c>
    </row>
    <row r="53" spans="1:7" x14ac:dyDescent="0.25">
      <c r="A53" s="50" t="str">
        <f t="shared" si="5"/>
        <v>HUELVA</v>
      </c>
      <c r="B53" s="51">
        <f t="shared" si="3"/>
        <v>32334</v>
      </c>
      <c r="C53" s="51">
        <f t="shared" si="4"/>
        <v>2276</v>
      </c>
      <c r="D53" s="51">
        <f t="shared" si="7"/>
        <v>10</v>
      </c>
      <c r="E53" s="50" t="str">
        <f t="shared" si="6"/>
        <v>GIJÓN</v>
      </c>
      <c r="F53" s="50">
        <f t="shared" si="8"/>
        <v>13630</v>
      </c>
      <c r="G53" s="50">
        <f t="shared" si="9"/>
        <v>7568</v>
      </c>
    </row>
    <row r="54" spans="1:7" x14ac:dyDescent="0.25">
      <c r="A54" s="50" t="str">
        <f t="shared" si="5"/>
        <v>LAS PALMAS</v>
      </c>
      <c r="B54" s="51">
        <f t="shared" si="3"/>
        <v>342117</v>
      </c>
      <c r="C54" s="51">
        <f t="shared" si="4"/>
        <v>316222</v>
      </c>
      <c r="D54" s="51">
        <f t="shared" si="7"/>
        <v>1</v>
      </c>
      <c r="E54" s="50" t="str">
        <f t="shared" si="6"/>
        <v>CARTAGENA</v>
      </c>
      <c r="F54" s="50">
        <f t="shared" si="8"/>
        <v>12516</v>
      </c>
      <c r="G54" s="50">
        <f t="shared" si="9"/>
        <v>26124</v>
      </c>
    </row>
    <row r="55" spans="1:7" x14ac:dyDescent="0.25">
      <c r="A55" s="50" t="str">
        <f t="shared" si="5"/>
        <v>MÁLAGA</v>
      </c>
      <c r="B55" s="51">
        <f t="shared" si="3"/>
        <v>11688</v>
      </c>
      <c r="C55" s="51">
        <f t="shared" si="4"/>
        <v>11681</v>
      </c>
      <c r="D55" s="51">
        <f t="shared" si="7"/>
        <v>17</v>
      </c>
      <c r="E55" s="50" t="str">
        <f t="shared" si="6"/>
        <v>MÁLAGA</v>
      </c>
      <c r="F55" s="50">
        <f t="shared" si="8"/>
        <v>11688</v>
      </c>
      <c r="G55" s="50">
        <f t="shared" si="9"/>
        <v>11681</v>
      </c>
    </row>
    <row r="56" spans="1:7" x14ac:dyDescent="0.25">
      <c r="A56" s="50" t="str">
        <f t="shared" si="5"/>
        <v>MARÍN Y RÍA DE PONTEVEDRA</v>
      </c>
      <c r="B56" s="51">
        <f t="shared" si="3"/>
        <v>3622</v>
      </c>
      <c r="C56" s="51">
        <f t="shared" si="4"/>
        <v>3948</v>
      </c>
      <c r="D56" s="51">
        <f t="shared" si="7"/>
        <v>19</v>
      </c>
      <c r="E56" s="50" t="str">
        <f t="shared" si="6"/>
        <v>TARRAGONA</v>
      </c>
      <c r="F56" s="50">
        <f t="shared" ref="F56:F66" si="10">LOOKUP(E56,$A$39:$A$66,$B$39:$B$66)</f>
        <v>7882</v>
      </c>
      <c r="G56" s="50">
        <f t="shared" si="9"/>
        <v>8208</v>
      </c>
    </row>
    <row r="57" spans="1:7" x14ac:dyDescent="0.25">
      <c r="A57" s="50" t="str">
        <f t="shared" si="5"/>
        <v>MELILLA</v>
      </c>
      <c r="B57" s="51">
        <f t="shared" si="3"/>
        <v>18523</v>
      </c>
      <c r="C57" s="51">
        <f t="shared" si="4"/>
        <v>19198</v>
      </c>
      <c r="D57" s="51">
        <f t="shared" si="7"/>
        <v>12</v>
      </c>
      <c r="E57" s="50" t="str">
        <f t="shared" si="6"/>
        <v>MARÍN Y RÍA DE PONTEVEDRA</v>
      </c>
      <c r="F57" s="50">
        <f t="shared" si="10"/>
        <v>3622</v>
      </c>
      <c r="G57" s="50">
        <f t="shared" si="9"/>
        <v>3948</v>
      </c>
    </row>
    <row r="58" spans="1:7" x14ac:dyDescent="0.25">
      <c r="A58" s="50" t="str">
        <f t="shared" si="5"/>
        <v>MOTRIL</v>
      </c>
      <c r="B58" s="51">
        <f t="shared" si="3"/>
        <v>1276</v>
      </c>
      <c r="C58" s="51">
        <f t="shared" si="4"/>
        <v>2044</v>
      </c>
      <c r="D58" s="51">
        <f t="shared" si="7"/>
        <v>22</v>
      </c>
      <c r="E58" s="50" t="str">
        <f t="shared" si="6"/>
        <v>CASTELLÓN</v>
      </c>
      <c r="F58" s="50">
        <f t="shared" si="10"/>
        <v>3058</v>
      </c>
      <c r="G58" s="50">
        <f t="shared" si="9"/>
        <v>5555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BAHÍA DE ALGECIRAS</v>
      </c>
      <c r="F59" s="50">
        <f t="shared" si="10"/>
        <v>2254</v>
      </c>
      <c r="G59" s="50">
        <f t="shared" si="9"/>
        <v>2373</v>
      </c>
    </row>
    <row r="60" spans="1:7" x14ac:dyDescent="0.25">
      <c r="A60" s="50" t="str">
        <f t="shared" si="5"/>
        <v>SANTA CRUZ DE TENERIFE</v>
      </c>
      <c r="B60" s="51">
        <f t="shared" si="3"/>
        <v>256905</v>
      </c>
      <c r="C60" s="51">
        <f t="shared" si="4"/>
        <v>238935</v>
      </c>
      <c r="D60" s="51">
        <f t="shared" si="7"/>
        <v>2</v>
      </c>
      <c r="E60" s="50" t="str">
        <f t="shared" si="6"/>
        <v>MOTRIL</v>
      </c>
      <c r="F60" s="50">
        <f t="shared" si="10"/>
        <v>1276</v>
      </c>
      <c r="G60" s="50">
        <f t="shared" si="9"/>
        <v>2044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280</v>
      </c>
      <c r="G61" s="50">
        <f t="shared" si="9"/>
        <v>409</v>
      </c>
    </row>
    <row r="62" spans="1:7" x14ac:dyDescent="0.25">
      <c r="A62" s="50" t="str">
        <f t="shared" si="5"/>
        <v>SEVILLA</v>
      </c>
      <c r="B62" s="51">
        <f t="shared" si="3"/>
        <v>74115</v>
      </c>
      <c r="C62" s="51">
        <f t="shared" si="4"/>
        <v>105123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7882</v>
      </c>
      <c r="C63" s="51">
        <f t="shared" si="4"/>
        <v>8208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149118</v>
      </c>
      <c r="C64" s="51">
        <f t="shared" si="4"/>
        <v>151906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17420</v>
      </c>
      <c r="C65" s="51">
        <f t="shared" si="4"/>
        <v>22171</v>
      </c>
      <c r="D65" s="51">
        <f t="shared" si="7"/>
        <v>13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25282</v>
      </c>
      <c r="C66" s="51">
        <f t="shared" si="4"/>
        <v>23847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203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</v>
      </c>
      <c r="C7" s="10">
        <v>0</v>
      </c>
      <c r="D7" s="10">
        <v>4</v>
      </c>
      <c r="E7" s="10">
        <v>3</v>
      </c>
      <c r="F7" s="11">
        <f>((E7*100)/D7)-100</f>
        <v>-25</v>
      </c>
      <c r="G7" s="1"/>
      <c r="H7" s="1"/>
      <c r="I7" s="1"/>
    </row>
    <row r="8" spans="1:12" x14ac:dyDescent="0.25">
      <c r="A8" s="12" t="s">
        <v>31</v>
      </c>
      <c r="B8" s="13">
        <v>1257</v>
      </c>
      <c r="C8" s="13">
        <v>1542</v>
      </c>
      <c r="D8" s="13">
        <v>12148</v>
      </c>
      <c r="E8" s="13">
        <v>13930</v>
      </c>
      <c r="F8" s="14">
        <f t="shared" ref="F8:F34" si="0">((E8*100)/D8)-100</f>
        <v>14.669081330260127</v>
      </c>
      <c r="G8" s="1"/>
      <c r="H8" s="1"/>
      <c r="I8" s="1"/>
    </row>
    <row r="9" spans="1:12" x14ac:dyDescent="0.25">
      <c r="A9" s="9" t="s">
        <v>166</v>
      </c>
      <c r="B9" s="10">
        <v>575</v>
      </c>
      <c r="C9" s="10">
        <v>480</v>
      </c>
      <c r="D9" s="10">
        <v>3918</v>
      </c>
      <c r="E9" s="10">
        <v>4410</v>
      </c>
      <c r="F9" s="11">
        <f t="shared" si="0"/>
        <v>12.557427258805518</v>
      </c>
      <c r="G9" s="1"/>
      <c r="H9" s="1"/>
      <c r="I9" s="1"/>
    </row>
    <row r="10" spans="1:12" x14ac:dyDescent="0.25">
      <c r="A10" s="12" t="s">
        <v>168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169</v>
      </c>
      <c r="B11" s="10">
        <v>28586</v>
      </c>
      <c r="C11" s="10">
        <v>33102</v>
      </c>
      <c r="D11" s="10">
        <v>278645</v>
      </c>
      <c r="E11" s="10">
        <v>276165</v>
      </c>
      <c r="F11" s="11">
        <f t="shared" si="0"/>
        <v>-0.89002135333488752</v>
      </c>
      <c r="G11" s="1"/>
      <c r="H11" s="1"/>
      <c r="I11" s="1"/>
    </row>
    <row r="12" spans="1:12" x14ac:dyDescent="0.25">
      <c r="A12" s="12" t="s">
        <v>170</v>
      </c>
      <c r="B12" s="13">
        <v>2822</v>
      </c>
      <c r="C12" s="13">
        <v>1722</v>
      </c>
      <c r="D12" s="13">
        <v>19745</v>
      </c>
      <c r="E12" s="13">
        <v>20977</v>
      </c>
      <c r="F12" s="14">
        <f t="shared" si="0"/>
        <v>6.2395543175487518</v>
      </c>
      <c r="G12" s="1"/>
      <c r="H12" s="1"/>
      <c r="I12" s="1"/>
    </row>
    <row r="13" spans="1:12" x14ac:dyDescent="0.25">
      <c r="A13" s="9" t="s">
        <v>32</v>
      </c>
      <c r="B13" s="10">
        <v>17</v>
      </c>
      <c r="C13" s="10">
        <v>0</v>
      </c>
      <c r="D13" s="10">
        <v>69</v>
      </c>
      <c r="E13" s="10">
        <v>45</v>
      </c>
      <c r="F13" s="11">
        <f t="shared" si="0"/>
        <v>-34.782608695652172</v>
      </c>
      <c r="G13" s="1"/>
      <c r="H13" s="1"/>
      <c r="I13" s="1"/>
    </row>
    <row r="14" spans="1:12" x14ac:dyDescent="0.25">
      <c r="A14" s="12" t="s">
        <v>33</v>
      </c>
      <c r="B14" s="13">
        <v>137671</v>
      </c>
      <c r="C14" s="13">
        <v>157463</v>
      </c>
      <c r="D14" s="13">
        <v>1172807</v>
      </c>
      <c r="E14" s="13">
        <v>1272565</v>
      </c>
      <c r="F14" s="14">
        <f t="shared" si="0"/>
        <v>8.5059178534916668</v>
      </c>
      <c r="G14" s="1"/>
      <c r="H14" s="1"/>
      <c r="I14" s="1"/>
    </row>
    <row r="15" spans="1:12" x14ac:dyDescent="0.25">
      <c r="A15" s="9" t="s">
        <v>34</v>
      </c>
      <c r="B15" s="10">
        <v>43689</v>
      </c>
      <c r="C15" s="10">
        <v>44234</v>
      </c>
      <c r="D15" s="10">
        <v>383313</v>
      </c>
      <c r="E15" s="10">
        <v>379429</v>
      </c>
      <c r="F15" s="11">
        <f t="shared" si="0"/>
        <v>-1.0132711387299622</v>
      </c>
      <c r="G15" s="1"/>
      <c r="H15" s="1"/>
      <c r="I15" s="1"/>
    </row>
    <row r="16" spans="1:12" x14ac:dyDescent="0.25">
      <c r="A16" s="12" t="s">
        <v>35</v>
      </c>
      <c r="B16" s="13">
        <v>5848</v>
      </c>
      <c r="C16" s="13">
        <v>6934</v>
      </c>
      <c r="D16" s="13">
        <v>52097</v>
      </c>
      <c r="E16" s="13">
        <v>53496</v>
      </c>
      <c r="F16" s="14">
        <f t="shared" si="0"/>
        <v>2.6853753575061887</v>
      </c>
      <c r="G16" s="1"/>
      <c r="H16" s="1"/>
      <c r="I16" s="1"/>
    </row>
    <row r="17" spans="1:9" x14ac:dyDescent="0.25">
      <c r="A17" s="9" t="s">
        <v>171</v>
      </c>
      <c r="B17" s="10">
        <v>15027</v>
      </c>
      <c r="C17" s="10">
        <v>15410</v>
      </c>
      <c r="D17" s="10">
        <v>149474</v>
      </c>
      <c r="E17" s="10">
        <v>154506</v>
      </c>
      <c r="F17" s="11">
        <f t="shared" si="0"/>
        <v>3.3664717609751591</v>
      </c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16</v>
      </c>
      <c r="E18" s="13">
        <v>9</v>
      </c>
      <c r="F18" s="14">
        <f t="shared" si="0"/>
        <v>-43.75</v>
      </c>
      <c r="G18" s="1"/>
      <c r="H18" s="1"/>
      <c r="I18" s="1"/>
    </row>
    <row r="19" spans="1:9" x14ac:dyDescent="0.25">
      <c r="A19" s="9" t="s">
        <v>37</v>
      </c>
      <c r="B19" s="10">
        <v>115</v>
      </c>
      <c r="C19" s="10">
        <v>4</v>
      </c>
      <c r="D19" s="10">
        <v>592</v>
      </c>
      <c r="E19" s="10">
        <v>281</v>
      </c>
      <c r="F19" s="11">
        <f t="shared" si="0"/>
        <v>-52.533783783783782</v>
      </c>
      <c r="G19" s="1"/>
      <c r="H19" s="1"/>
      <c r="I19" s="1"/>
    </row>
    <row r="20" spans="1:9" x14ac:dyDescent="0.25">
      <c r="A20" s="12" t="s">
        <v>172</v>
      </c>
      <c r="B20" s="13">
        <v>4970</v>
      </c>
      <c r="C20" s="13">
        <v>5039</v>
      </c>
      <c r="D20" s="13">
        <v>39408</v>
      </c>
      <c r="E20" s="13">
        <v>43500</v>
      </c>
      <c r="F20" s="14">
        <f t="shared" si="0"/>
        <v>10.383678440925706</v>
      </c>
      <c r="G20" s="1"/>
      <c r="H20" s="1"/>
      <c r="I20" s="1"/>
    </row>
    <row r="21" spans="1:9" x14ac:dyDescent="0.25">
      <c r="A21" s="9" t="s">
        <v>38</v>
      </c>
      <c r="B21" s="10">
        <v>419</v>
      </c>
      <c r="C21" s="10">
        <v>1067</v>
      </c>
      <c r="D21" s="10">
        <v>5050</v>
      </c>
      <c r="E21" s="10">
        <v>7519</v>
      </c>
      <c r="F21" s="11">
        <f t="shared" si="0"/>
        <v>48.891089108910904</v>
      </c>
      <c r="G21" s="1"/>
      <c r="H21" s="1"/>
      <c r="I21" s="1"/>
    </row>
    <row r="22" spans="1:9" x14ac:dyDescent="0.25">
      <c r="A22" s="12" t="s">
        <v>59</v>
      </c>
      <c r="B22" s="13">
        <v>6171</v>
      </c>
      <c r="C22" s="13">
        <v>13102</v>
      </c>
      <c r="D22" s="13">
        <v>58963</v>
      </c>
      <c r="E22" s="13">
        <v>68409</v>
      </c>
      <c r="F22" s="14">
        <f t="shared" si="0"/>
        <v>16.020216067703473</v>
      </c>
      <c r="G22" s="1"/>
      <c r="H22" s="1"/>
      <c r="I22" s="1"/>
    </row>
    <row r="23" spans="1:9" x14ac:dyDescent="0.25">
      <c r="A23" s="9" t="s">
        <v>173</v>
      </c>
      <c r="B23" s="10">
        <v>1230</v>
      </c>
      <c r="C23" s="10">
        <v>2284</v>
      </c>
      <c r="D23" s="10">
        <v>11537</v>
      </c>
      <c r="E23" s="10">
        <v>14088</v>
      </c>
      <c r="F23" s="11">
        <f t="shared" si="0"/>
        <v>22.111467452543991</v>
      </c>
      <c r="G23" s="1"/>
      <c r="H23" s="1"/>
      <c r="I23" s="1"/>
    </row>
    <row r="24" spans="1:9" x14ac:dyDescent="0.25">
      <c r="A24" s="12" t="s">
        <v>175</v>
      </c>
      <c r="B24" s="13">
        <v>5851</v>
      </c>
      <c r="C24" s="13">
        <v>6100</v>
      </c>
      <c r="D24" s="13">
        <v>36125</v>
      </c>
      <c r="E24" s="13">
        <v>52769</v>
      </c>
      <c r="F24" s="14">
        <f t="shared" si="0"/>
        <v>46.073356401384075</v>
      </c>
      <c r="G24" s="1"/>
      <c r="H24" s="1"/>
      <c r="I24" s="1"/>
    </row>
    <row r="25" spans="1:9" x14ac:dyDescent="0.25">
      <c r="A25" s="9" t="s">
        <v>39</v>
      </c>
      <c r="B25" s="10">
        <v>1077</v>
      </c>
      <c r="C25" s="10">
        <v>1209</v>
      </c>
      <c r="D25" s="10">
        <v>9889</v>
      </c>
      <c r="E25" s="10">
        <v>9899</v>
      </c>
      <c r="F25" s="11">
        <f t="shared" si="0"/>
        <v>0.10112245929821029</v>
      </c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35</v>
      </c>
      <c r="D26" s="13">
        <v>2</v>
      </c>
      <c r="E26" s="13">
        <v>174</v>
      </c>
      <c r="F26" s="14">
        <f t="shared" si="0"/>
        <v>8600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6818</v>
      </c>
      <c r="E27" s="10">
        <v>2</v>
      </c>
      <c r="F27" s="19">
        <f t="shared" si="0"/>
        <v>-99.970665884423582</v>
      </c>
      <c r="G27" s="1"/>
      <c r="H27" s="1"/>
      <c r="I27" s="1"/>
    </row>
    <row r="28" spans="1:9" x14ac:dyDescent="0.25">
      <c r="A28" s="12" t="s">
        <v>42</v>
      </c>
      <c r="B28" s="13">
        <v>3384</v>
      </c>
      <c r="C28" s="13">
        <v>5593</v>
      </c>
      <c r="D28" s="13">
        <v>30537</v>
      </c>
      <c r="E28" s="13">
        <v>33125</v>
      </c>
      <c r="F28" s="14">
        <f t="shared" si="0"/>
        <v>8.4749647968038744</v>
      </c>
      <c r="G28" s="1"/>
      <c r="H28" s="1"/>
      <c r="I28" s="1"/>
    </row>
    <row r="29" spans="1:9" x14ac:dyDescent="0.25">
      <c r="A29" s="9" t="s">
        <v>43</v>
      </c>
      <c r="B29" s="10">
        <v>91</v>
      </c>
      <c r="C29" s="10">
        <v>943</v>
      </c>
      <c r="D29" s="10">
        <v>776</v>
      </c>
      <c r="E29" s="10">
        <v>4243</v>
      </c>
      <c r="F29" s="11">
        <f t="shared" si="0"/>
        <v>446.7783505154639</v>
      </c>
      <c r="G29" s="1"/>
      <c r="H29" s="1"/>
      <c r="I29" s="1"/>
    </row>
    <row r="30" spans="1:9" x14ac:dyDescent="0.25">
      <c r="A30" s="12" t="s">
        <v>44</v>
      </c>
      <c r="B30" s="13">
        <v>12</v>
      </c>
      <c r="C30" s="13">
        <v>11</v>
      </c>
      <c r="D30" s="13">
        <v>3287</v>
      </c>
      <c r="E30" s="13">
        <v>4032</v>
      </c>
      <c r="F30" s="14">
        <f t="shared" si="0"/>
        <v>22.66504411317311</v>
      </c>
      <c r="G30" s="1"/>
      <c r="H30" s="1"/>
      <c r="I30" s="1"/>
    </row>
    <row r="31" spans="1:9" x14ac:dyDescent="0.25">
      <c r="A31" s="9" t="s">
        <v>45</v>
      </c>
      <c r="B31" s="10">
        <v>4163</v>
      </c>
      <c r="C31" s="10">
        <v>3963</v>
      </c>
      <c r="D31" s="10">
        <v>40050</v>
      </c>
      <c r="E31" s="10">
        <v>36171</v>
      </c>
      <c r="F31" s="11">
        <f t="shared" si="0"/>
        <v>-9.68539325842697</v>
      </c>
      <c r="G31" s="1"/>
      <c r="H31" s="1"/>
      <c r="I31" s="1"/>
    </row>
    <row r="32" spans="1:9" x14ac:dyDescent="0.25">
      <c r="A32" s="12" t="s">
        <v>46</v>
      </c>
      <c r="B32" s="13">
        <v>171781</v>
      </c>
      <c r="C32" s="13">
        <v>167603</v>
      </c>
      <c r="D32" s="13">
        <v>1529687</v>
      </c>
      <c r="E32" s="13">
        <v>1501276</v>
      </c>
      <c r="F32" s="14">
        <f t="shared" si="0"/>
        <v>-1.8573080636757737</v>
      </c>
      <c r="G32" s="1"/>
      <c r="H32" s="1"/>
      <c r="I32" s="1"/>
    </row>
    <row r="33" spans="1:9" x14ac:dyDescent="0.25">
      <c r="A33" s="9" t="s">
        <v>47</v>
      </c>
      <c r="B33" s="10">
        <v>11184</v>
      </c>
      <c r="C33" s="10">
        <v>13089</v>
      </c>
      <c r="D33" s="10">
        <v>114103</v>
      </c>
      <c r="E33" s="10">
        <v>113460</v>
      </c>
      <c r="F33" s="11">
        <f t="shared" si="0"/>
        <v>-0.56352593709192433</v>
      </c>
      <c r="G33" s="1"/>
      <c r="H33" s="1"/>
      <c r="I33" s="1"/>
    </row>
    <row r="34" spans="1:9" x14ac:dyDescent="0.25">
      <c r="A34" s="12" t="s">
        <v>174</v>
      </c>
      <c r="B34" s="13">
        <v>67</v>
      </c>
      <c r="C34" s="13">
        <v>57</v>
      </c>
      <c r="D34" s="13">
        <v>556</v>
      </c>
      <c r="E34" s="13">
        <v>558</v>
      </c>
      <c r="F34" s="14">
        <f t="shared" si="0"/>
        <v>0.35971223021583398</v>
      </c>
      <c r="G34" s="1"/>
      <c r="H34" s="1"/>
      <c r="I34" s="1"/>
    </row>
    <row r="35" spans="1:9" x14ac:dyDescent="0.25">
      <c r="A35" s="15" t="s">
        <v>48</v>
      </c>
      <c r="B35" s="16">
        <f>SUM(B7:B34)</f>
        <v>446008</v>
      </c>
      <c r="C35" s="16">
        <f t="shared" ref="C35:E35" si="1">SUM(C7:C34)</f>
        <v>480986</v>
      </c>
      <c r="D35" s="16">
        <f t="shared" si="1"/>
        <v>3959616</v>
      </c>
      <c r="E35" s="16">
        <f t="shared" si="1"/>
        <v>4065041</v>
      </c>
      <c r="F35" s="17">
        <f t="shared" ref="F35" si="2">((E35*100)/D35)-100</f>
        <v>2.6625056571142238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4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1501276</v>
      </c>
      <c r="G39" s="50">
        <f>LOOKUP(E39,$A$39:$A$66,$C$39:$C$66)</f>
        <v>1529687</v>
      </c>
    </row>
    <row r="40" spans="1:9" x14ac:dyDescent="0.25">
      <c r="A40" s="50" t="str">
        <f t="shared" si="5"/>
        <v>ALICANTE</v>
      </c>
      <c r="B40" s="51">
        <f t="shared" si="3"/>
        <v>13930</v>
      </c>
      <c r="C40" s="51">
        <f t="shared" si="4"/>
        <v>12148</v>
      </c>
      <c r="D40" s="51">
        <f t="shared" ref="D40:D66" si="7">_xlfn.RANK.EQ(B40,$B$39:$B$66)+COUNTIF($B$39:$B$66,B40)-1</f>
        <v>15</v>
      </c>
      <c r="E40" s="50" t="str">
        <f t="shared" si="6"/>
        <v>BARCELONA</v>
      </c>
      <c r="F40" s="50">
        <f t="shared" ref="F40:F55" si="8">LOOKUP(E40,$A$39:$A$66,$B$39:$B$66)</f>
        <v>1272565</v>
      </c>
      <c r="G40" s="50">
        <f t="shared" ref="G40:G66" si="9">LOOKUP(E40,$A$39:$A$66,$C$39:$C$66)</f>
        <v>1172807</v>
      </c>
    </row>
    <row r="41" spans="1:9" x14ac:dyDescent="0.25">
      <c r="A41" s="50" t="str">
        <f t="shared" si="5"/>
        <v>ALMERÍA</v>
      </c>
      <c r="B41" s="51">
        <f t="shared" si="3"/>
        <v>4410</v>
      </c>
      <c r="C41" s="51">
        <f t="shared" si="4"/>
        <v>3918</v>
      </c>
      <c r="D41" s="51">
        <f t="shared" si="7"/>
        <v>18</v>
      </c>
      <c r="E41" s="50" t="str">
        <f t="shared" si="6"/>
        <v>BILBAO</v>
      </c>
      <c r="F41" s="50">
        <f t="shared" si="8"/>
        <v>379429</v>
      </c>
      <c r="G41" s="50">
        <f t="shared" si="9"/>
        <v>383313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276165</v>
      </c>
      <c r="G42" s="50">
        <f t="shared" si="9"/>
        <v>278645</v>
      </c>
    </row>
    <row r="43" spans="1:9" x14ac:dyDescent="0.25">
      <c r="A43" s="50" t="str">
        <f t="shared" si="5"/>
        <v>BAHÍA DE ALGECIRAS</v>
      </c>
      <c r="B43" s="51">
        <f t="shared" si="3"/>
        <v>276165</v>
      </c>
      <c r="C43" s="51">
        <f t="shared" si="4"/>
        <v>278645</v>
      </c>
      <c r="D43" s="51">
        <f t="shared" si="7"/>
        <v>4</v>
      </c>
      <c r="E43" s="50" t="str">
        <f t="shared" si="6"/>
        <v>CASTELLÓN</v>
      </c>
      <c r="F43" s="50">
        <f t="shared" si="8"/>
        <v>154506</v>
      </c>
      <c r="G43" s="50">
        <f t="shared" si="9"/>
        <v>149474</v>
      </c>
    </row>
    <row r="44" spans="1:9" x14ac:dyDescent="0.25">
      <c r="A44" s="50" t="str">
        <f t="shared" si="5"/>
        <v>BAHÍA DE CÁDIZ</v>
      </c>
      <c r="B44" s="51">
        <f t="shared" si="3"/>
        <v>20977</v>
      </c>
      <c r="C44" s="51">
        <f t="shared" si="4"/>
        <v>19745</v>
      </c>
      <c r="D44" s="51">
        <f t="shared" si="7"/>
        <v>13</v>
      </c>
      <c r="E44" s="50" t="str">
        <f t="shared" si="6"/>
        <v>VIGO</v>
      </c>
      <c r="F44" s="50">
        <f t="shared" si="8"/>
        <v>113460</v>
      </c>
      <c r="G44" s="50">
        <f t="shared" si="9"/>
        <v>114103</v>
      </c>
    </row>
    <row r="45" spans="1:9" x14ac:dyDescent="0.25">
      <c r="A45" s="50" t="str">
        <f t="shared" si="5"/>
        <v>BALEARES</v>
      </c>
      <c r="B45" s="51">
        <f t="shared" si="3"/>
        <v>45</v>
      </c>
      <c r="C45" s="51">
        <f t="shared" si="4"/>
        <v>69</v>
      </c>
      <c r="D45" s="51">
        <f t="shared" si="7"/>
        <v>24</v>
      </c>
      <c r="E45" s="50" t="str">
        <f t="shared" si="6"/>
        <v>LAS PALMAS</v>
      </c>
      <c r="F45" s="50">
        <f t="shared" si="8"/>
        <v>68409</v>
      </c>
      <c r="G45" s="50">
        <f t="shared" si="9"/>
        <v>58963</v>
      </c>
    </row>
    <row r="46" spans="1:9" x14ac:dyDescent="0.25">
      <c r="A46" s="50" t="str">
        <f t="shared" si="5"/>
        <v>BARCELONA</v>
      </c>
      <c r="B46" s="51">
        <f t="shared" si="3"/>
        <v>1272565</v>
      </c>
      <c r="C46" s="51">
        <f t="shared" si="4"/>
        <v>1172807</v>
      </c>
      <c r="D46" s="51">
        <f t="shared" si="7"/>
        <v>2</v>
      </c>
      <c r="E46" s="50" t="str">
        <f t="shared" si="6"/>
        <v>CARTAGENA</v>
      </c>
      <c r="F46" s="50">
        <f t="shared" si="8"/>
        <v>53496</v>
      </c>
      <c r="G46" s="50">
        <f t="shared" si="9"/>
        <v>52097</v>
      </c>
    </row>
    <row r="47" spans="1:9" x14ac:dyDescent="0.25">
      <c r="A47" s="50" t="str">
        <f t="shared" si="5"/>
        <v>BILBAO</v>
      </c>
      <c r="B47" s="51">
        <f t="shared" si="3"/>
        <v>379429</v>
      </c>
      <c r="C47" s="51">
        <f t="shared" si="4"/>
        <v>383313</v>
      </c>
      <c r="D47" s="51">
        <f t="shared" si="7"/>
        <v>3</v>
      </c>
      <c r="E47" s="50" t="str">
        <f t="shared" si="6"/>
        <v>MARÍN Y RÍA DE PONTEVEDRA</v>
      </c>
      <c r="F47" s="50">
        <f t="shared" si="8"/>
        <v>52769</v>
      </c>
      <c r="G47" s="50">
        <f t="shared" si="9"/>
        <v>36125</v>
      </c>
    </row>
    <row r="48" spans="1:9" x14ac:dyDescent="0.25">
      <c r="A48" s="50" t="str">
        <f t="shared" si="5"/>
        <v>CARTAGENA</v>
      </c>
      <c r="B48" s="51">
        <f t="shared" si="3"/>
        <v>53496</v>
      </c>
      <c r="C48" s="51">
        <f t="shared" si="4"/>
        <v>52097</v>
      </c>
      <c r="D48" s="51">
        <f t="shared" si="7"/>
        <v>8</v>
      </c>
      <c r="E48" s="50" t="str">
        <f t="shared" si="6"/>
        <v>GIJÓN</v>
      </c>
      <c r="F48" s="50">
        <f t="shared" si="8"/>
        <v>43500</v>
      </c>
      <c r="G48" s="50">
        <f t="shared" si="9"/>
        <v>39408</v>
      </c>
    </row>
    <row r="49" spans="1:7" x14ac:dyDescent="0.25">
      <c r="A49" s="50" t="str">
        <f t="shared" si="5"/>
        <v>CASTELLÓN</v>
      </c>
      <c r="B49" s="51">
        <f t="shared" si="3"/>
        <v>154506</v>
      </c>
      <c r="C49" s="51">
        <f t="shared" si="4"/>
        <v>149474</v>
      </c>
      <c r="D49" s="51">
        <f t="shared" si="7"/>
        <v>5</v>
      </c>
      <c r="E49" s="50" t="str">
        <f t="shared" si="6"/>
        <v>TARRAGONA</v>
      </c>
      <c r="F49" s="50">
        <f t="shared" si="8"/>
        <v>36171</v>
      </c>
      <c r="G49" s="50">
        <f t="shared" si="9"/>
        <v>40050</v>
      </c>
    </row>
    <row r="50" spans="1:7" x14ac:dyDescent="0.25">
      <c r="A50" s="50" t="str">
        <f t="shared" si="5"/>
        <v>CEUTA</v>
      </c>
      <c r="B50" s="51">
        <f t="shared" si="3"/>
        <v>9</v>
      </c>
      <c r="C50" s="51">
        <f t="shared" si="4"/>
        <v>16</v>
      </c>
      <c r="D50" s="51">
        <f t="shared" si="7"/>
        <v>25</v>
      </c>
      <c r="E50" s="50" t="str">
        <f t="shared" si="6"/>
        <v>SANTA CRUZ DE TENERIFE</v>
      </c>
      <c r="F50" s="50">
        <f t="shared" si="8"/>
        <v>33125</v>
      </c>
      <c r="G50" s="50">
        <f t="shared" si="9"/>
        <v>30537</v>
      </c>
    </row>
    <row r="51" spans="1:7" x14ac:dyDescent="0.25">
      <c r="A51" s="50" t="str">
        <f t="shared" si="5"/>
        <v>FERROL-SAN CIBRAO</v>
      </c>
      <c r="B51" s="51">
        <f t="shared" si="3"/>
        <v>281</v>
      </c>
      <c r="C51" s="51">
        <f t="shared" si="4"/>
        <v>592</v>
      </c>
      <c r="D51" s="51">
        <f t="shared" si="7"/>
        <v>22</v>
      </c>
      <c r="E51" s="50" t="str">
        <f t="shared" si="6"/>
        <v>BAHÍA DE CÁDIZ</v>
      </c>
      <c r="F51" s="50">
        <f t="shared" si="8"/>
        <v>20977</v>
      </c>
      <c r="G51" s="50">
        <f t="shared" si="9"/>
        <v>19745</v>
      </c>
    </row>
    <row r="52" spans="1:7" x14ac:dyDescent="0.25">
      <c r="A52" s="50" t="str">
        <f t="shared" si="5"/>
        <v>GIJÓN</v>
      </c>
      <c r="B52" s="51">
        <f t="shared" si="3"/>
        <v>43500</v>
      </c>
      <c r="C52" s="51">
        <f t="shared" si="4"/>
        <v>39408</v>
      </c>
      <c r="D52" s="51">
        <f t="shared" si="7"/>
        <v>10</v>
      </c>
      <c r="E52" s="50" t="str">
        <f t="shared" si="6"/>
        <v>MÁLAGA</v>
      </c>
      <c r="F52" s="50">
        <f t="shared" si="8"/>
        <v>14088</v>
      </c>
      <c r="G52" s="50">
        <f t="shared" si="9"/>
        <v>11537</v>
      </c>
    </row>
    <row r="53" spans="1:7" x14ac:dyDescent="0.25">
      <c r="A53" s="50" t="str">
        <f t="shared" si="5"/>
        <v>HUELVA</v>
      </c>
      <c r="B53" s="51">
        <f t="shared" si="3"/>
        <v>7519</v>
      </c>
      <c r="C53" s="51">
        <f t="shared" si="4"/>
        <v>5050</v>
      </c>
      <c r="D53" s="51">
        <f t="shared" si="7"/>
        <v>17</v>
      </c>
      <c r="E53" s="50" t="str">
        <f t="shared" si="6"/>
        <v>ALICANTE</v>
      </c>
      <c r="F53" s="50">
        <f t="shared" si="8"/>
        <v>13930</v>
      </c>
      <c r="G53" s="50">
        <f t="shared" si="9"/>
        <v>12148</v>
      </c>
    </row>
    <row r="54" spans="1:7" x14ac:dyDescent="0.25">
      <c r="A54" s="50" t="str">
        <f t="shared" si="5"/>
        <v>LAS PALMAS</v>
      </c>
      <c r="B54" s="51">
        <f t="shared" si="3"/>
        <v>68409</v>
      </c>
      <c r="C54" s="51">
        <f t="shared" si="4"/>
        <v>58963</v>
      </c>
      <c r="D54" s="51">
        <f t="shared" si="7"/>
        <v>7</v>
      </c>
      <c r="E54" s="50" t="str">
        <f t="shared" si="6"/>
        <v>MELILLA</v>
      </c>
      <c r="F54" s="50">
        <f t="shared" si="8"/>
        <v>9899</v>
      </c>
      <c r="G54" s="50">
        <f t="shared" si="9"/>
        <v>9889</v>
      </c>
    </row>
    <row r="55" spans="1:7" x14ac:dyDescent="0.25">
      <c r="A55" s="50" t="str">
        <f t="shared" si="5"/>
        <v>MÁLAGA</v>
      </c>
      <c r="B55" s="51">
        <f t="shared" si="3"/>
        <v>14088</v>
      </c>
      <c r="C55" s="51">
        <f t="shared" si="4"/>
        <v>11537</v>
      </c>
      <c r="D55" s="51">
        <f t="shared" si="7"/>
        <v>14</v>
      </c>
      <c r="E55" s="50" t="str">
        <f t="shared" si="6"/>
        <v>HUELVA</v>
      </c>
      <c r="F55" s="50">
        <f t="shared" si="8"/>
        <v>7519</v>
      </c>
      <c r="G55" s="50">
        <f t="shared" si="9"/>
        <v>5050</v>
      </c>
    </row>
    <row r="56" spans="1:7" x14ac:dyDescent="0.25">
      <c r="A56" s="50" t="str">
        <f t="shared" si="5"/>
        <v>MARÍN Y RÍA DE PONTEVEDRA</v>
      </c>
      <c r="B56" s="51">
        <f t="shared" si="3"/>
        <v>52769</v>
      </c>
      <c r="C56" s="51">
        <f t="shared" si="4"/>
        <v>36125</v>
      </c>
      <c r="D56" s="51">
        <f t="shared" si="7"/>
        <v>9</v>
      </c>
      <c r="E56" s="50" t="str">
        <f t="shared" si="6"/>
        <v>ALMERÍA</v>
      </c>
      <c r="F56" s="50">
        <f t="shared" ref="F56:F66" si="10">LOOKUP(E56,$A$39:$A$66,$B$39:$B$66)</f>
        <v>4410</v>
      </c>
      <c r="G56" s="50">
        <f t="shared" si="9"/>
        <v>3918</v>
      </c>
    </row>
    <row r="57" spans="1:7" x14ac:dyDescent="0.25">
      <c r="A57" s="50" t="str">
        <f t="shared" si="5"/>
        <v>MELILLA</v>
      </c>
      <c r="B57" s="51">
        <f t="shared" si="3"/>
        <v>9899</v>
      </c>
      <c r="C57" s="51">
        <f t="shared" si="4"/>
        <v>9889</v>
      </c>
      <c r="D57" s="51">
        <f t="shared" si="7"/>
        <v>16</v>
      </c>
      <c r="E57" s="50" t="str">
        <f t="shared" si="6"/>
        <v>SANTANDER</v>
      </c>
      <c r="F57" s="50">
        <f t="shared" si="10"/>
        <v>4243</v>
      </c>
      <c r="G57" s="50">
        <f t="shared" si="9"/>
        <v>776</v>
      </c>
    </row>
    <row r="58" spans="1:7" x14ac:dyDescent="0.25">
      <c r="A58" s="50" t="str">
        <f t="shared" si="5"/>
        <v>MOTRIL</v>
      </c>
      <c r="B58" s="51">
        <f t="shared" si="3"/>
        <v>174</v>
      </c>
      <c r="C58" s="51">
        <f t="shared" si="4"/>
        <v>2</v>
      </c>
      <c r="D58" s="51">
        <f t="shared" si="7"/>
        <v>23</v>
      </c>
      <c r="E58" s="50" t="str">
        <f t="shared" si="6"/>
        <v>SEVILLA</v>
      </c>
      <c r="F58" s="50">
        <f t="shared" si="10"/>
        <v>4032</v>
      </c>
      <c r="G58" s="50">
        <f t="shared" si="9"/>
        <v>3287</v>
      </c>
    </row>
    <row r="59" spans="1:7" x14ac:dyDescent="0.25">
      <c r="A59" s="50" t="str">
        <f t="shared" si="5"/>
        <v>PASAIA</v>
      </c>
      <c r="B59" s="51">
        <f t="shared" si="3"/>
        <v>2</v>
      </c>
      <c r="C59" s="51">
        <f t="shared" si="4"/>
        <v>6818</v>
      </c>
      <c r="D59" s="51">
        <f t="shared" si="7"/>
        <v>27</v>
      </c>
      <c r="E59" s="50" t="str">
        <f t="shared" si="6"/>
        <v>VILAGARCÍA</v>
      </c>
      <c r="F59" s="50">
        <f t="shared" si="10"/>
        <v>558</v>
      </c>
      <c r="G59" s="50">
        <f t="shared" si="9"/>
        <v>556</v>
      </c>
    </row>
    <row r="60" spans="1:7" x14ac:dyDescent="0.25">
      <c r="A60" s="50" t="str">
        <f t="shared" si="5"/>
        <v>SANTA CRUZ DE TENERIFE</v>
      </c>
      <c r="B60" s="51">
        <f t="shared" si="3"/>
        <v>33125</v>
      </c>
      <c r="C60" s="51">
        <f t="shared" si="4"/>
        <v>30537</v>
      </c>
      <c r="D60" s="51">
        <f t="shared" si="7"/>
        <v>12</v>
      </c>
      <c r="E60" s="50" t="str">
        <f t="shared" si="6"/>
        <v>FERROL-SAN CIBRAO</v>
      </c>
      <c r="F60" s="50">
        <f t="shared" si="10"/>
        <v>281</v>
      </c>
      <c r="G60" s="50">
        <f t="shared" si="9"/>
        <v>592</v>
      </c>
    </row>
    <row r="61" spans="1:7" x14ac:dyDescent="0.25">
      <c r="A61" s="50" t="str">
        <f t="shared" si="5"/>
        <v>SANTANDER</v>
      </c>
      <c r="B61" s="51">
        <f t="shared" si="3"/>
        <v>4243</v>
      </c>
      <c r="C61" s="51">
        <f t="shared" si="4"/>
        <v>776</v>
      </c>
      <c r="D61" s="51">
        <f t="shared" si="7"/>
        <v>19</v>
      </c>
      <c r="E61" s="50" t="str">
        <f t="shared" si="6"/>
        <v>MOTRIL</v>
      </c>
      <c r="F61" s="50">
        <f t="shared" si="10"/>
        <v>174</v>
      </c>
      <c r="G61" s="50">
        <f t="shared" si="9"/>
        <v>2</v>
      </c>
    </row>
    <row r="62" spans="1:7" x14ac:dyDescent="0.25">
      <c r="A62" s="50" t="str">
        <f t="shared" si="5"/>
        <v>SEVILLA</v>
      </c>
      <c r="B62" s="51">
        <f t="shared" si="3"/>
        <v>4032</v>
      </c>
      <c r="C62" s="51">
        <f t="shared" si="4"/>
        <v>3287</v>
      </c>
      <c r="D62" s="51">
        <f t="shared" si="7"/>
        <v>20</v>
      </c>
      <c r="E62" s="50" t="str">
        <f t="shared" si="6"/>
        <v>BALEARES</v>
      </c>
      <c r="F62" s="50">
        <f t="shared" si="10"/>
        <v>45</v>
      </c>
      <c r="G62" s="50">
        <f t="shared" si="9"/>
        <v>69</v>
      </c>
    </row>
    <row r="63" spans="1:7" x14ac:dyDescent="0.25">
      <c r="A63" s="50" t="str">
        <f t="shared" si="5"/>
        <v>TARRAGONA</v>
      </c>
      <c r="B63" s="51">
        <f t="shared" si="3"/>
        <v>36171</v>
      </c>
      <c r="C63" s="51">
        <f t="shared" si="4"/>
        <v>40050</v>
      </c>
      <c r="D63" s="51">
        <f t="shared" si="7"/>
        <v>11</v>
      </c>
      <c r="E63" s="50" t="str">
        <f t="shared" si="6"/>
        <v>CEUTA</v>
      </c>
      <c r="F63" s="50">
        <f t="shared" si="10"/>
        <v>9</v>
      </c>
      <c r="G63" s="50">
        <f t="shared" si="9"/>
        <v>16</v>
      </c>
    </row>
    <row r="64" spans="1:7" x14ac:dyDescent="0.25">
      <c r="A64" s="50" t="str">
        <f t="shared" si="5"/>
        <v>VALENCIA</v>
      </c>
      <c r="B64" s="51">
        <f t="shared" si="3"/>
        <v>1501276</v>
      </c>
      <c r="C64" s="51">
        <f t="shared" si="4"/>
        <v>1529687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4</v>
      </c>
    </row>
    <row r="65" spans="1:7" x14ac:dyDescent="0.25">
      <c r="A65" s="50" t="str">
        <f t="shared" si="5"/>
        <v>VIGO</v>
      </c>
      <c r="B65" s="51">
        <f t="shared" si="3"/>
        <v>113460</v>
      </c>
      <c r="C65" s="51">
        <f t="shared" si="4"/>
        <v>114103</v>
      </c>
      <c r="D65" s="51">
        <f t="shared" si="7"/>
        <v>6</v>
      </c>
      <c r="E65" s="50" t="str">
        <f t="shared" si="6"/>
        <v>PASAIA</v>
      </c>
      <c r="F65" s="50">
        <f t="shared" si="10"/>
        <v>2</v>
      </c>
      <c r="G65" s="50">
        <f t="shared" si="9"/>
        <v>6818</v>
      </c>
    </row>
    <row r="66" spans="1:7" x14ac:dyDescent="0.25">
      <c r="A66" s="50" t="str">
        <f t="shared" si="5"/>
        <v>VILAGARCÍA</v>
      </c>
      <c r="B66" s="51">
        <f t="shared" si="3"/>
        <v>558</v>
      </c>
      <c r="C66" s="51">
        <f t="shared" si="4"/>
        <v>556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133</v>
      </c>
      <c r="C7" s="10">
        <v>0</v>
      </c>
      <c r="D7" s="10">
        <v>207</v>
      </c>
      <c r="E7" s="10">
        <v>3</v>
      </c>
      <c r="F7" s="11">
        <f>((E7*100)/D7)-100</f>
        <v>-98.550724637681157</v>
      </c>
      <c r="G7" s="1"/>
      <c r="H7" s="1"/>
      <c r="I7" s="1"/>
    </row>
    <row r="8" spans="1:12" x14ac:dyDescent="0.25">
      <c r="A8" s="12" t="s">
        <v>31</v>
      </c>
      <c r="B8" s="13">
        <v>13096</v>
      </c>
      <c r="C8" s="13">
        <v>14883</v>
      </c>
      <c r="D8" s="13">
        <v>112978</v>
      </c>
      <c r="E8" s="13">
        <v>120717</v>
      </c>
      <c r="F8" s="14">
        <f t="shared" ref="F8:F34" si="0">((E8*100)/D8)-100</f>
        <v>6.8500061958965404</v>
      </c>
      <c r="G8" s="1"/>
      <c r="H8" s="1"/>
      <c r="I8" s="1"/>
    </row>
    <row r="9" spans="1:12" x14ac:dyDescent="0.25">
      <c r="A9" s="9" t="s">
        <v>166</v>
      </c>
      <c r="B9" s="10">
        <v>575</v>
      </c>
      <c r="C9" s="10">
        <v>480</v>
      </c>
      <c r="D9" s="10">
        <v>4327</v>
      </c>
      <c r="E9" s="10">
        <v>4690</v>
      </c>
      <c r="F9" s="11">
        <f t="shared" si="0"/>
        <v>8.3891841922810215</v>
      </c>
      <c r="G9" s="1"/>
      <c r="H9" s="1"/>
      <c r="I9" s="1"/>
    </row>
    <row r="10" spans="1:12" x14ac:dyDescent="0.25">
      <c r="A10" s="12" t="s">
        <v>168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169</v>
      </c>
      <c r="B11" s="10">
        <v>28892</v>
      </c>
      <c r="C11" s="10">
        <v>33194</v>
      </c>
      <c r="D11" s="10">
        <v>281018</v>
      </c>
      <c r="E11" s="10">
        <v>278419</v>
      </c>
      <c r="F11" s="11">
        <f t="shared" si="0"/>
        <v>-0.92485178885338826</v>
      </c>
      <c r="G11" s="1"/>
      <c r="H11" s="1"/>
      <c r="I11" s="1"/>
    </row>
    <row r="12" spans="1:12" x14ac:dyDescent="0.25">
      <c r="A12" s="12" t="s">
        <v>170</v>
      </c>
      <c r="B12" s="13">
        <v>7925</v>
      </c>
      <c r="C12" s="13">
        <v>6436</v>
      </c>
      <c r="D12" s="13">
        <v>54500</v>
      </c>
      <c r="E12" s="13">
        <v>61964</v>
      </c>
      <c r="F12" s="14">
        <f t="shared" si="0"/>
        <v>13.695412844036696</v>
      </c>
      <c r="G12" s="1"/>
      <c r="H12" s="1"/>
      <c r="I12" s="1"/>
    </row>
    <row r="13" spans="1:12" x14ac:dyDescent="0.25">
      <c r="A13" s="9" t="s">
        <v>32</v>
      </c>
      <c r="B13" s="10">
        <v>11046</v>
      </c>
      <c r="C13" s="10">
        <v>9511</v>
      </c>
      <c r="D13" s="10">
        <v>103275</v>
      </c>
      <c r="E13" s="10">
        <v>95368</v>
      </c>
      <c r="F13" s="11">
        <f t="shared" si="0"/>
        <v>-7.6562575647542985</v>
      </c>
      <c r="G13" s="1"/>
      <c r="H13" s="1"/>
      <c r="I13" s="1"/>
    </row>
    <row r="14" spans="1:12" x14ac:dyDescent="0.25">
      <c r="A14" s="12" t="s">
        <v>33</v>
      </c>
      <c r="B14" s="13">
        <v>159667</v>
      </c>
      <c r="C14" s="13">
        <v>176503</v>
      </c>
      <c r="D14" s="13">
        <v>1355026</v>
      </c>
      <c r="E14" s="13">
        <v>1459862</v>
      </c>
      <c r="F14" s="14">
        <f t="shared" si="0"/>
        <v>7.736825714045338</v>
      </c>
      <c r="G14" s="1"/>
      <c r="H14" s="1"/>
      <c r="I14" s="1"/>
    </row>
    <row r="15" spans="1:12" x14ac:dyDescent="0.25">
      <c r="A15" s="9" t="s">
        <v>34</v>
      </c>
      <c r="B15" s="10">
        <v>49740</v>
      </c>
      <c r="C15" s="10">
        <v>49499</v>
      </c>
      <c r="D15" s="10">
        <v>433580</v>
      </c>
      <c r="E15" s="10">
        <v>430222</v>
      </c>
      <c r="F15" s="11">
        <f t="shared" si="0"/>
        <v>-0.77448221781448012</v>
      </c>
      <c r="G15" s="1"/>
      <c r="H15" s="1"/>
      <c r="I15" s="1"/>
    </row>
    <row r="16" spans="1:12" x14ac:dyDescent="0.25">
      <c r="A16" s="12" t="s">
        <v>35</v>
      </c>
      <c r="B16" s="13">
        <v>9873</v>
      </c>
      <c r="C16" s="13">
        <v>9686</v>
      </c>
      <c r="D16" s="13">
        <v>78221</v>
      </c>
      <c r="E16" s="13">
        <v>66012</v>
      </c>
      <c r="F16" s="14">
        <f t="shared" si="0"/>
        <v>-15.608340471228956</v>
      </c>
      <c r="G16" s="1"/>
      <c r="H16" s="1"/>
      <c r="I16" s="1"/>
    </row>
    <row r="17" spans="1:9" x14ac:dyDescent="0.25">
      <c r="A17" s="9" t="s">
        <v>171</v>
      </c>
      <c r="B17" s="10">
        <v>15747</v>
      </c>
      <c r="C17" s="10">
        <v>16349</v>
      </c>
      <c r="D17" s="10">
        <v>155029</v>
      </c>
      <c r="E17" s="10">
        <v>157564</v>
      </c>
      <c r="F17" s="11">
        <f t="shared" si="0"/>
        <v>1.6351779344509794</v>
      </c>
      <c r="G17" s="1"/>
      <c r="H17" s="1"/>
      <c r="I17" s="1"/>
    </row>
    <row r="18" spans="1:9" x14ac:dyDescent="0.25">
      <c r="A18" s="12" t="s">
        <v>36</v>
      </c>
      <c r="B18" s="13">
        <v>1538</v>
      </c>
      <c r="C18" s="13">
        <v>887</v>
      </c>
      <c r="D18" s="13">
        <v>16501</v>
      </c>
      <c r="E18" s="13">
        <v>13645</v>
      </c>
      <c r="F18" s="14">
        <f t="shared" si="0"/>
        <v>-17.308041936852305</v>
      </c>
      <c r="G18" s="1"/>
      <c r="H18" s="1"/>
      <c r="I18" s="1"/>
    </row>
    <row r="19" spans="1:9" x14ac:dyDescent="0.25">
      <c r="A19" s="9" t="s">
        <v>37</v>
      </c>
      <c r="B19" s="10">
        <v>115</v>
      </c>
      <c r="C19" s="10">
        <v>4</v>
      </c>
      <c r="D19" s="10">
        <v>596</v>
      </c>
      <c r="E19" s="10">
        <v>281</v>
      </c>
      <c r="F19" s="11">
        <f t="shared" si="0"/>
        <v>-52.852348993288594</v>
      </c>
      <c r="G19" s="1"/>
      <c r="H19" s="1"/>
      <c r="I19" s="1"/>
    </row>
    <row r="20" spans="1:9" x14ac:dyDescent="0.25">
      <c r="A20" s="12" t="s">
        <v>172</v>
      </c>
      <c r="B20" s="13">
        <v>5842</v>
      </c>
      <c r="C20" s="13">
        <v>6656</v>
      </c>
      <c r="D20" s="13">
        <v>46976</v>
      </c>
      <c r="E20" s="13">
        <v>57130</v>
      </c>
      <c r="F20" s="14">
        <f t="shared" si="0"/>
        <v>21.615292915531342</v>
      </c>
      <c r="G20" s="1"/>
      <c r="H20" s="1"/>
      <c r="I20" s="1"/>
    </row>
    <row r="21" spans="1:9" x14ac:dyDescent="0.25">
      <c r="A21" s="9" t="s">
        <v>38</v>
      </c>
      <c r="B21" s="10">
        <v>497</v>
      </c>
      <c r="C21" s="10">
        <v>5339</v>
      </c>
      <c r="D21" s="10">
        <v>7326</v>
      </c>
      <c r="E21" s="10">
        <v>39853</v>
      </c>
      <c r="F21" s="11">
        <f t="shared" si="0"/>
        <v>443.99399399399397</v>
      </c>
      <c r="G21" s="1"/>
      <c r="H21" s="1"/>
      <c r="I21" s="1"/>
    </row>
    <row r="22" spans="1:9" x14ac:dyDescent="0.25">
      <c r="A22" s="12" t="s">
        <v>59</v>
      </c>
      <c r="B22" s="13">
        <v>42048</v>
      </c>
      <c r="C22" s="13">
        <v>50883</v>
      </c>
      <c r="D22" s="13">
        <v>375188</v>
      </c>
      <c r="E22" s="13">
        <v>410531</v>
      </c>
      <c r="F22" s="14">
        <f t="shared" si="0"/>
        <v>9.4200774011961954</v>
      </c>
      <c r="G22" s="1"/>
      <c r="H22" s="1"/>
      <c r="I22" s="1"/>
    </row>
    <row r="23" spans="1:9" x14ac:dyDescent="0.25">
      <c r="A23" s="9" t="s">
        <v>173</v>
      </c>
      <c r="B23" s="10">
        <v>2429</v>
      </c>
      <c r="C23" s="10">
        <v>3917</v>
      </c>
      <c r="D23" s="10">
        <v>23218</v>
      </c>
      <c r="E23" s="10">
        <v>25776</v>
      </c>
      <c r="F23" s="11">
        <f t="shared" si="0"/>
        <v>11.017314152812475</v>
      </c>
      <c r="G23" s="1"/>
      <c r="H23" s="1"/>
      <c r="I23" s="1"/>
    </row>
    <row r="24" spans="1:9" x14ac:dyDescent="0.25">
      <c r="A24" s="12" t="s">
        <v>175</v>
      </c>
      <c r="B24" s="13">
        <v>6250</v>
      </c>
      <c r="C24" s="13">
        <v>7289</v>
      </c>
      <c r="D24" s="13">
        <v>40073</v>
      </c>
      <c r="E24" s="13">
        <v>56391</v>
      </c>
      <c r="F24" s="14">
        <f t="shared" si="0"/>
        <v>40.720684750330634</v>
      </c>
      <c r="G24" s="1"/>
      <c r="H24" s="1"/>
      <c r="I24" s="1"/>
    </row>
    <row r="25" spans="1:9" x14ac:dyDescent="0.25">
      <c r="A25" s="9" t="s">
        <v>39</v>
      </c>
      <c r="B25" s="10">
        <v>3205</v>
      </c>
      <c r="C25" s="10">
        <v>3366</v>
      </c>
      <c r="D25" s="10">
        <v>29087</v>
      </c>
      <c r="E25" s="10">
        <v>28422</v>
      </c>
      <c r="F25" s="11">
        <f t="shared" si="0"/>
        <v>-2.2862447141334599</v>
      </c>
      <c r="G25" s="1"/>
      <c r="H25" s="1"/>
      <c r="I25" s="1"/>
    </row>
    <row r="26" spans="1:9" x14ac:dyDescent="0.25">
      <c r="A26" s="12" t="s">
        <v>40</v>
      </c>
      <c r="B26" s="13">
        <v>282</v>
      </c>
      <c r="C26" s="13">
        <v>78</v>
      </c>
      <c r="D26" s="13">
        <v>2046</v>
      </c>
      <c r="E26" s="13">
        <v>1450</v>
      </c>
      <c r="F26" s="14">
        <f t="shared" si="0"/>
        <v>-29.130009775171061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6818</v>
      </c>
      <c r="E27" s="10">
        <v>2</v>
      </c>
      <c r="F27" s="19">
        <f t="shared" si="0"/>
        <v>-99.970665884423582</v>
      </c>
      <c r="G27" s="1"/>
      <c r="H27" s="1"/>
      <c r="I27" s="1"/>
    </row>
    <row r="28" spans="1:9" x14ac:dyDescent="0.25">
      <c r="A28" s="12" t="s">
        <v>42</v>
      </c>
      <c r="B28" s="13">
        <v>30986</v>
      </c>
      <c r="C28" s="13">
        <v>34461</v>
      </c>
      <c r="D28" s="13">
        <v>269472</v>
      </c>
      <c r="E28" s="13">
        <v>290030</v>
      </c>
      <c r="F28" s="14">
        <f t="shared" si="0"/>
        <v>7.6289929937062055</v>
      </c>
      <c r="G28" s="1"/>
      <c r="H28" s="1"/>
      <c r="I28" s="1"/>
    </row>
    <row r="29" spans="1:9" x14ac:dyDescent="0.25">
      <c r="A29" s="9" t="s">
        <v>43</v>
      </c>
      <c r="B29" s="10">
        <v>91</v>
      </c>
      <c r="C29" s="10">
        <v>943</v>
      </c>
      <c r="D29" s="10">
        <v>776</v>
      </c>
      <c r="E29" s="10">
        <v>4243</v>
      </c>
      <c r="F29" s="11">
        <f t="shared" si="0"/>
        <v>446.7783505154639</v>
      </c>
      <c r="G29" s="1"/>
      <c r="H29" s="1"/>
      <c r="I29" s="1"/>
    </row>
    <row r="30" spans="1:9" x14ac:dyDescent="0.25">
      <c r="A30" s="12" t="s">
        <v>44</v>
      </c>
      <c r="B30" s="13">
        <v>11584</v>
      </c>
      <c r="C30" s="13">
        <v>8599</v>
      </c>
      <c r="D30" s="13">
        <v>108410</v>
      </c>
      <c r="E30" s="13">
        <v>78147</v>
      </c>
      <c r="F30" s="14">
        <f t="shared" si="0"/>
        <v>-27.915321464809523</v>
      </c>
      <c r="G30" s="1"/>
      <c r="H30" s="1"/>
      <c r="I30" s="1"/>
    </row>
    <row r="31" spans="1:9" x14ac:dyDescent="0.25">
      <c r="A31" s="9" t="s">
        <v>45</v>
      </c>
      <c r="B31" s="10">
        <v>5396</v>
      </c>
      <c r="C31" s="10">
        <v>4701</v>
      </c>
      <c r="D31" s="10">
        <v>48258</v>
      </c>
      <c r="E31" s="10">
        <v>44053</v>
      </c>
      <c r="F31" s="11">
        <f t="shared" si="0"/>
        <v>-8.7135811678892594</v>
      </c>
      <c r="G31" s="1"/>
      <c r="H31" s="1"/>
      <c r="I31" s="1"/>
    </row>
    <row r="32" spans="1:9" x14ac:dyDescent="0.25">
      <c r="A32" s="12" t="s">
        <v>46</v>
      </c>
      <c r="B32" s="13">
        <v>189608</v>
      </c>
      <c r="C32" s="13">
        <v>183197</v>
      </c>
      <c r="D32" s="13">
        <v>1681593</v>
      </c>
      <c r="E32" s="13">
        <v>1650394</v>
      </c>
      <c r="F32" s="14">
        <f t="shared" si="0"/>
        <v>-1.8553240885279649</v>
      </c>
      <c r="G32" s="1"/>
      <c r="H32" s="1"/>
      <c r="I32" s="1"/>
    </row>
    <row r="33" spans="1:9" x14ac:dyDescent="0.25">
      <c r="A33" s="9" t="s">
        <v>47</v>
      </c>
      <c r="B33" s="10">
        <v>13867</v>
      </c>
      <c r="C33" s="10">
        <v>15243</v>
      </c>
      <c r="D33" s="10">
        <v>136274</v>
      </c>
      <c r="E33" s="10">
        <v>130880</v>
      </c>
      <c r="F33" s="11">
        <f t="shared" si="0"/>
        <v>-3.9582018580213401</v>
      </c>
      <c r="G33" s="1"/>
      <c r="H33" s="1"/>
      <c r="I33" s="1"/>
    </row>
    <row r="34" spans="1:9" x14ac:dyDescent="0.25">
      <c r="A34" s="12" t="s">
        <v>174</v>
      </c>
      <c r="B34" s="13">
        <v>2441</v>
      </c>
      <c r="C34" s="13">
        <v>2302</v>
      </c>
      <c r="D34" s="13">
        <v>24403</v>
      </c>
      <c r="E34" s="13">
        <v>25840</v>
      </c>
      <c r="F34" s="14">
        <f t="shared" si="0"/>
        <v>5.8886202516084154</v>
      </c>
      <c r="G34" s="1"/>
      <c r="H34" s="1"/>
      <c r="I34" s="1"/>
    </row>
    <row r="35" spans="1:9" x14ac:dyDescent="0.25">
      <c r="A35" s="15" t="s">
        <v>48</v>
      </c>
      <c r="B35" s="16">
        <f>SUM(B7:B34)</f>
        <v>612873</v>
      </c>
      <c r="C35" s="16">
        <f t="shared" ref="C35:E35" si="1">SUM(C7:C34)</f>
        <v>644406</v>
      </c>
      <c r="D35" s="16">
        <f t="shared" si="1"/>
        <v>5395176</v>
      </c>
      <c r="E35" s="16">
        <f t="shared" si="1"/>
        <v>5531889</v>
      </c>
      <c r="F35" s="17">
        <f t="shared" ref="F35" si="2">((E35*100)/D35)-100</f>
        <v>2.5339859163074578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207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1650394</v>
      </c>
      <c r="G39" s="50">
        <f>LOOKUP(E39,$A$39:$A$66,$C$39:$C$66)</f>
        <v>1681593</v>
      </c>
    </row>
    <row r="40" spans="1:9" x14ac:dyDescent="0.25">
      <c r="A40" s="50" t="str">
        <f t="shared" si="5"/>
        <v>ALICANTE</v>
      </c>
      <c r="B40" s="51">
        <f t="shared" si="3"/>
        <v>120717</v>
      </c>
      <c r="C40" s="51">
        <f t="shared" si="4"/>
        <v>112978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1459862</v>
      </c>
      <c r="G40" s="50">
        <f t="shared" ref="G40:G66" si="9">LOOKUP(E40,$A$39:$A$66,$C$39:$C$66)</f>
        <v>1355026</v>
      </c>
    </row>
    <row r="41" spans="1:9" x14ac:dyDescent="0.25">
      <c r="A41" s="50" t="str">
        <f t="shared" si="5"/>
        <v>ALMERÍA</v>
      </c>
      <c r="B41" s="51">
        <f t="shared" si="3"/>
        <v>4690</v>
      </c>
      <c r="C41" s="51">
        <f t="shared" si="4"/>
        <v>4327</v>
      </c>
      <c r="D41" s="51">
        <f t="shared" si="7"/>
        <v>22</v>
      </c>
      <c r="E41" s="50" t="str">
        <f t="shared" si="6"/>
        <v>BILBAO</v>
      </c>
      <c r="F41" s="50">
        <f t="shared" si="8"/>
        <v>430222</v>
      </c>
      <c r="G41" s="50">
        <f t="shared" si="9"/>
        <v>433580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410531</v>
      </c>
      <c r="G42" s="50">
        <f t="shared" si="9"/>
        <v>375188</v>
      </c>
    </row>
    <row r="43" spans="1:9" x14ac:dyDescent="0.25">
      <c r="A43" s="50" t="str">
        <f t="shared" si="5"/>
        <v>BAHÍA DE ALGECIRAS</v>
      </c>
      <c r="B43" s="51">
        <f t="shared" si="3"/>
        <v>278419</v>
      </c>
      <c r="C43" s="51">
        <f t="shared" si="4"/>
        <v>281018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290030</v>
      </c>
      <c r="G43" s="50">
        <f t="shared" si="9"/>
        <v>269472</v>
      </c>
    </row>
    <row r="44" spans="1:9" x14ac:dyDescent="0.25">
      <c r="A44" s="50" t="str">
        <f t="shared" si="5"/>
        <v>BAHÍA DE CÁDIZ</v>
      </c>
      <c r="B44" s="51">
        <f t="shared" si="3"/>
        <v>61964</v>
      </c>
      <c r="C44" s="51">
        <f t="shared" si="4"/>
        <v>54500</v>
      </c>
      <c r="D44" s="51">
        <f t="shared" si="7"/>
        <v>13</v>
      </c>
      <c r="E44" s="50" t="str">
        <f t="shared" si="6"/>
        <v>BAHÍA DE ALGECIRAS</v>
      </c>
      <c r="F44" s="50">
        <f t="shared" si="8"/>
        <v>278419</v>
      </c>
      <c r="G44" s="50">
        <f t="shared" si="9"/>
        <v>281018</v>
      </c>
    </row>
    <row r="45" spans="1:9" x14ac:dyDescent="0.25">
      <c r="A45" s="50" t="str">
        <f t="shared" si="5"/>
        <v>BALEARES</v>
      </c>
      <c r="B45" s="51">
        <f t="shared" si="3"/>
        <v>95368</v>
      </c>
      <c r="C45" s="51">
        <f t="shared" si="4"/>
        <v>103275</v>
      </c>
      <c r="D45" s="51">
        <f t="shared" si="7"/>
        <v>10</v>
      </c>
      <c r="E45" s="50" t="str">
        <f t="shared" si="6"/>
        <v>CASTELLÓN</v>
      </c>
      <c r="F45" s="50">
        <f t="shared" si="8"/>
        <v>157564</v>
      </c>
      <c r="G45" s="50">
        <f t="shared" si="9"/>
        <v>155029</v>
      </c>
    </row>
    <row r="46" spans="1:9" x14ac:dyDescent="0.25">
      <c r="A46" s="50" t="str">
        <f t="shared" si="5"/>
        <v>BARCELONA</v>
      </c>
      <c r="B46" s="51">
        <f t="shared" si="3"/>
        <v>1459862</v>
      </c>
      <c r="C46" s="51">
        <f t="shared" si="4"/>
        <v>1355026</v>
      </c>
      <c r="D46" s="51">
        <f t="shared" si="7"/>
        <v>2</v>
      </c>
      <c r="E46" s="50" t="str">
        <f t="shared" si="6"/>
        <v>VIGO</v>
      </c>
      <c r="F46" s="50">
        <f t="shared" si="8"/>
        <v>130880</v>
      </c>
      <c r="G46" s="50">
        <f t="shared" si="9"/>
        <v>136274</v>
      </c>
    </row>
    <row r="47" spans="1:9" x14ac:dyDescent="0.25">
      <c r="A47" s="50" t="str">
        <f t="shared" si="5"/>
        <v>BILBAO</v>
      </c>
      <c r="B47" s="51">
        <f t="shared" si="3"/>
        <v>430222</v>
      </c>
      <c r="C47" s="51">
        <f t="shared" si="4"/>
        <v>433580</v>
      </c>
      <c r="D47" s="51">
        <f t="shared" si="7"/>
        <v>3</v>
      </c>
      <c r="E47" s="50" t="str">
        <f t="shared" si="6"/>
        <v>ALICANTE</v>
      </c>
      <c r="F47" s="50">
        <f t="shared" si="8"/>
        <v>120717</v>
      </c>
      <c r="G47" s="50">
        <f t="shared" si="9"/>
        <v>112978</v>
      </c>
    </row>
    <row r="48" spans="1:9" x14ac:dyDescent="0.25">
      <c r="A48" s="50" t="str">
        <f t="shared" si="5"/>
        <v>CARTAGENA</v>
      </c>
      <c r="B48" s="51">
        <f t="shared" si="3"/>
        <v>66012</v>
      </c>
      <c r="C48" s="51">
        <f t="shared" si="4"/>
        <v>78221</v>
      </c>
      <c r="D48" s="51">
        <f t="shared" si="7"/>
        <v>12</v>
      </c>
      <c r="E48" s="50" t="str">
        <f t="shared" si="6"/>
        <v>BALEARES</v>
      </c>
      <c r="F48" s="50">
        <f t="shared" si="8"/>
        <v>95368</v>
      </c>
      <c r="G48" s="50">
        <f t="shared" si="9"/>
        <v>103275</v>
      </c>
    </row>
    <row r="49" spans="1:7" x14ac:dyDescent="0.25">
      <c r="A49" s="50" t="str">
        <f t="shared" si="5"/>
        <v>CASTELLÓN</v>
      </c>
      <c r="B49" s="51">
        <f t="shared" si="3"/>
        <v>157564</v>
      </c>
      <c r="C49" s="51">
        <f t="shared" si="4"/>
        <v>155029</v>
      </c>
      <c r="D49" s="51">
        <f t="shared" si="7"/>
        <v>7</v>
      </c>
      <c r="E49" s="50" t="str">
        <f t="shared" si="6"/>
        <v>SEVILLA</v>
      </c>
      <c r="F49" s="50">
        <f t="shared" si="8"/>
        <v>78147</v>
      </c>
      <c r="G49" s="50">
        <f t="shared" si="9"/>
        <v>108410</v>
      </c>
    </row>
    <row r="50" spans="1:7" x14ac:dyDescent="0.25">
      <c r="A50" s="50" t="str">
        <f t="shared" si="5"/>
        <v>CEUTA</v>
      </c>
      <c r="B50" s="51">
        <f t="shared" si="3"/>
        <v>13645</v>
      </c>
      <c r="C50" s="51">
        <f t="shared" si="4"/>
        <v>16501</v>
      </c>
      <c r="D50" s="51">
        <f t="shared" si="7"/>
        <v>21</v>
      </c>
      <c r="E50" s="50" t="str">
        <f t="shared" si="6"/>
        <v>CARTAGENA</v>
      </c>
      <c r="F50" s="50">
        <f t="shared" si="8"/>
        <v>66012</v>
      </c>
      <c r="G50" s="50">
        <f t="shared" si="9"/>
        <v>78221</v>
      </c>
    </row>
    <row r="51" spans="1:7" x14ac:dyDescent="0.25">
      <c r="A51" s="50" t="str">
        <f t="shared" si="5"/>
        <v>FERROL-SAN CIBRAO</v>
      </c>
      <c r="B51" s="51">
        <f t="shared" si="3"/>
        <v>281</v>
      </c>
      <c r="C51" s="51">
        <f t="shared" si="4"/>
        <v>596</v>
      </c>
      <c r="D51" s="51">
        <f t="shared" si="7"/>
        <v>25</v>
      </c>
      <c r="E51" s="50" t="str">
        <f t="shared" si="6"/>
        <v>BAHÍA DE CÁDIZ</v>
      </c>
      <c r="F51" s="50">
        <f t="shared" si="8"/>
        <v>61964</v>
      </c>
      <c r="G51" s="50">
        <f t="shared" si="9"/>
        <v>54500</v>
      </c>
    </row>
    <row r="52" spans="1:7" x14ac:dyDescent="0.25">
      <c r="A52" s="50" t="str">
        <f t="shared" si="5"/>
        <v>GIJÓN</v>
      </c>
      <c r="B52" s="51">
        <f t="shared" si="3"/>
        <v>57130</v>
      </c>
      <c r="C52" s="51">
        <f t="shared" si="4"/>
        <v>46976</v>
      </c>
      <c r="D52" s="51">
        <f t="shared" si="7"/>
        <v>14</v>
      </c>
      <c r="E52" s="50" t="str">
        <f t="shared" si="6"/>
        <v>GIJÓN</v>
      </c>
      <c r="F52" s="50">
        <f t="shared" si="8"/>
        <v>57130</v>
      </c>
      <c r="G52" s="50">
        <f t="shared" si="9"/>
        <v>46976</v>
      </c>
    </row>
    <row r="53" spans="1:7" x14ac:dyDescent="0.25">
      <c r="A53" s="50" t="str">
        <f t="shared" si="5"/>
        <v>HUELVA</v>
      </c>
      <c r="B53" s="51">
        <f t="shared" si="3"/>
        <v>39853</v>
      </c>
      <c r="C53" s="51">
        <f t="shared" si="4"/>
        <v>7326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56391</v>
      </c>
      <c r="G53" s="50">
        <f t="shared" si="9"/>
        <v>40073</v>
      </c>
    </row>
    <row r="54" spans="1:7" x14ac:dyDescent="0.25">
      <c r="A54" s="50" t="str">
        <f t="shared" si="5"/>
        <v>LAS PALMAS</v>
      </c>
      <c r="B54" s="51">
        <f t="shared" si="3"/>
        <v>410531</v>
      </c>
      <c r="C54" s="51">
        <f t="shared" si="4"/>
        <v>375188</v>
      </c>
      <c r="D54" s="51">
        <f t="shared" si="7"/>
        <v>4</v>
      </c>
      <c r="E54" s="50" t="str">
        <f t="shared" si="6"/>
        <v>TARRAGONA</v>
      </c>
      <c r="F54" s="50">
        <f t="shared" si="8"/>
        <v>44053</v>
      </c>
      <c r="G54" s="50">
        <f t="shared" si="9"/>
        <v>48258</v>
      </c>
    </row>
    <row r="55" spans="1:7" x14ac:dyDescent="0.25">
      <c r="A55" s="50" t="str">
        <f t="shared" si="5"/>
        <v>MÁLAGA</v>
      </c>
      <c r="B55" s="51">
        <f t="shared" si="3"/>
        <v>25776</v>
      </c>
      <c r="C55" s="51">
        <f t="shared" si="4"/>
        <v>23218</v>
      </c>
      <c r="D55" s="51">
        <f t="shared" si="7"/>
        <v>20</v>
      </c>
      <c r="E55" s="50" t="str">
        <f t="shared" si="6"/>
        <v>HUELVA</v>
      </c>
      <c r="F55" s="50">
        <f t="shared" si="8"/>
        <v>39853</v>
      </c>
      <c r="G55" s="50">
        <f t="shared" si="9"/>
        <v>7326</v>
      </c>
    </row>
    <row r="56" spans="1:7" x14ac:dyDescent="0.25">
      <c r="A56" s="50" t="str">
        <f t="shared" si="5"/>
        <v>MARÍN Y RÍA DE PONTEVEDRA</v>
      </c>
      <c r="B56" s="51">
        <f t="shared" si="3"/>
        <v>56391</v>
      </c>
      <c r="C56" s="51">
        <f t="shared" si="4"/>
        <v>40073</v>
      </c>
      <c r="D56" s="51">
        <f t="shared" si="7"/>
        <v>15</v>
      </c>
      <c r="E56" s="50" t="str">
        <f t="shared" si="6"/>
        <v>MELILLA</v>
      </c>
      <c r="F56" s="50">
        <f t="shared" ref="F56:F66" si="10">LOOKUP(E56,$A$39:$A$66,$B$39:$B$66)</f>
        <v>28422</v>
      </c>
      <c r="G56" s="50">
        <f t="shared" si="9"/>
        <v>29087</v>
      </c>
    </row>
    <row r="57" spans="1:7" x14ac:dyDescent="0.25">
      <c r="A57" s="50" t="str">
        <f t="shared" si="5"/>
        <v>MELILLA</v>
      </c>
      <c r="B57" s="51">
        <f t="shared" si="3"/>
        <v>28422</v>
      </c>
      <c r="C57" s="51">
        <f t="shared" si="4"/>
        <v>29087</v>
      </c>
      <c r="D57" s="51">
        <f t="shared" si="7"/>
        <v>18</v>
      </c>
      <c r="E57" s="50" t="str">
        <f t="shared" si="6"/>
        <v>VILAGARCÍA</v>
      </c>
      <c r="F57" s="50">
        <f t="shared" si="10"/>
        <v>25840</v>
      </c>
      <c r="G57" s="50">
        <f t="shared" si="9"/>
        <v>24403</v>
      </c>
    </row>
    <row r="58" spans="1:7" x14ac:dyDescent="0.25">
      <c r="A58" s="50" t="str">
        <f t="shared" si="5"/>
        <v>MOTRIL</v>
      </c>
      <c r="B58" s="51">
        <f t="shared" si="3"/>
        <v>1450</v>
      </c>
      <c r="C58" s="51">
        <f t="shared" si="4"/>
        <v>2046</v>
      </c>
      <c r="D58" s="51">
        <f t="shared" si="7"/>
        <v>24</v>
      </c>
      <c r="E58" s="50" t="str">
        <f t="shared" si="6"/>
        <v>MÁLAGA</v>
      </c>
      <c r="F58" s="50">
        <f t="shared" si="10"/>
        <v>25776</v>
      </c>
      <c r="G58" s="50">
        <f t="shared" si="9"/>
        <v>23218</v>
      </c>
    </row>
    <row r="59" spans="1:7" x14ac:dyDescent="0.25">
      <c r="A59" s="50" t="str">
        <f t="shared" si="5"/>
        <v>PASAIA</v>
      </c>
      <c r="B59" s="51">
        <f t="shared" si="3"/>
        <v>2</v>
      </c>
      <c r="C59" s="51">
        <f t="shared" si="4"/>
        <v>6818</v>
      </c>
      <c r="D59" s="51">
        <f t="shared" si="7"/>
        <v>27</v>
      </c>
      <c r="E59" s="50" t="str">
        <f t="shared" si="6"/>
        <v>CEUTA</v>
      </c>
      <c r="F59" s="50">
        <f t="shared" si="10"/>
        <v>13645</v>
      </c>
      <c r="G59" s="50">
        <f t="shared" si="9"/>
        <v>16501</v>
      </c>
    </row>
    <row r="60" spans="1:7" x14ac:dyDescent="0.25">
      <c r="A60" s="50" t="str">
        <f t="shared" si="5"/>
        <v>SANTA CRUZ DE TENERIFE</v>
      </c>
      <c r="B60" s="51">
        <f t="shared" si="3"/>
        <v>290030</v>
      </c>
      <c r="C60" s="51">
        <f t="shared" si="4"/>
        <v>269472</v>
      </c>
      <c r="D60" s="51">
        <f t="shared" si="7"/>
        <v>5</v>
      </c>
      <c r="E60" s="50" t="str">
        <f t="shared" si="6"/>
        <v>ALMERÍA</v>
      </c>
      <c r="F60" s="50">
        <f t="shared" si="10"/>
        <v>4690</v>
      </c>
      <c r="G60" s="50">
        <f t="shared" si="9"/>
        <v>4327</v>
      </c>
    </row>
    <row r="61" spans="1:7" x14ac:dyDescent="0.25">
      <c r="A61" s="50" t="str">
        <f t="shared" si="5"/>
        <v>SANTANDER</v>
      </c>
      <c r="B61" s="51">
        <f t="shared" si="3"/>
        <v>4243</v>
      </c>
      <c r="C61" s="51">
        <f t="shared" si="4"/>
        <v>776</v>
      </c>
      <c r="D61" s="51">
        <f t="shared" si="7"/>
        <v>23</v>
      </c>
      <c r="E61" s="50" t="str">
        <f t="shared" si="6"/>
        <v>SANTANDER</v>
      </c>
      <c r="F61" s="50">
        <f t="shared" si="10"/>
        <v>4243</v>
      </c>
      <c r="G61" s="50">
        <f t="shared" si="9"/>
        <v>776</v>
      </c>
    </row>
    <row r="62" spans="1:7" x14ac:dyDescent="0.25">
      <c r="A62" s="50" t="str">
        <f t="shared" si="5"/>
        <v>SEVILLA</v>
      </c>
      <c r="B62" s="51">
        <f t="shared" si="3"/>
        <v>78147</v>
      </c>
      <c r="C62" s="51">
        <f t="shared" si="4"/>
        <v>108410</v>
      </c>
      <c r="D62" s="51">
        <f t="shared" si="7"/>
        <v>11</v>
      </c>
      <c r="E62" s="50" t="str">
        <f t="shared" si="6"/>
        <v>MOTRIL</v>
      </c>
      <c r="F62" s="50">
        <f t="shared" si="10"/>
        <v>1450</v>
      </c>
      <c r="G62" s="50">
        <f t="shared" si="9"/>
        <v>2046</v>
      </c>
    </row>
    <row r="63" spans="1:7" x14ac:dyDescent="0.25">
      <c r="A63" s="50" t="str">
        <f t="shared" si="5"/>
        <v>TARRAGONA</v>
      </c>
      <c r="B63" s="51">
        <f t="shared" si="3"/>
        <v>44053</v>
      </c>
      <c r="C63" s="51">
        <f t="shared" si="4"/>
        <v>48258</v>
      </c>
      <c r="D63" s="51">
        <f t="shared" si="7"/>
        <v>16</v>
      </c>
      <c r="E63" s="50" t="str">
        <f t="shared" si="6"/>
        <v>FERROL-SAN CIBRAO</v>
      </c>
      <c r="F63" s="50">
        <f t="shared" si="10"/>
        <v>281</v>
      </c>
      <c r="G63" s="50">
        <f t="shared" si="9"/>
        <v>596</v>
      </c>
    </row>
    <row r="64" spans="1:7" x14ac:dyDescent="0.25">
      <c r="A64" s="50" t="str">
        <f t="shared" si="5"/>
        <v>VALENCIA</v>
      </c>
      <c r="B64" s="51">
        <f t="shared" si="3"/>
        <v>1650394</v>
      </c>
      <c r="C64" s="51">
        <f t="shared" si="4"/>
        <v>1681593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207</v>
      </c>
    </row>
    <row r="65" spans="1:7" x14ac:dyDescent="0.25">
      <c r="A65" s="50" t="str">
        <f t="shared" si="5"/>
        <v>VIGO</v>
      </c>
      <c r="B65" s="51">
        <f t="shared" si="3"/>
        <v>130880</v>
      </c>
      <c r="C65" s="51">
        <f t="shared" si="4"/>
        <v>136274</v>
      </c>
      <c r="D65" s="51">
        <f t="shared" si="7"/>
        <v>8</v>
      </c>
      <c r="E65" s="50" t="str">
        <f t="shared" si="6"/>
        <v>PASAIA</v>
      </c>
      <c r="F65" s="50">
        <f t="shared" si="10"/>
        <v>2</v>
      </c>
      <c r="G65" s="50">
        <f t="shared" si="9"/>
        <v>6818</v>
      </c>
    </row>
    <row r="66" spans="1:7" x14ac:dyDescent="0.25">
      <c r="A66" s="50" t="str">
        <f t="shared" si="5"/>
        <v>VILAGARCÍA</v>
      </c>
      <c r="B66" s="51">
        <f t="shared" si="3"/>
        <v>25840</v>
      </c>
      <c r="C66" s="51">
        <f t="shared" si="4"/>
        <v>24403</v>
      </c>
      <c r="D66" s="51">
        <f t="shared" si="7"/>
        <v>19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23005</v>
      </c>
      <c r="C7" s="10">
        <v>43133</v>
      </c>
      <c r="D7" s="10">
        <v>85886</v>
      </c>
      <c r="E7" s="10">
        <v>133849</v>
      </c>
      <c r="F7" s="11">
        <f>((E7*100)/D7)-100</f>
        <v>55.84495726893789</v>
      </c>
      <c r="G7" s="1"/>
      <c r="H7" s="1"/>
      <c r="I7" s="1"/>
    </row>
    <row r="8" spans="1:12" x14ac:dyDescent="0.25">
      <c r="A8" s="12" t="s">
        <v>31</v>
      </c>
      <c r="B8" s="13">
        <v>25476</v>
      </c>
      <c r="C8" s="13">
        <v>19838</v>
      </c>
      <c r="D8" s="13">
        <v>205370</v>
      </c>
      <c r="E8" s="13">
        <v>175480</v>
      </c>
      <c r="F8" s="14">
        <f t="shared" ref="F8:F34" si="0">((E8*100)/D8)-100</f>
        <v>-14.55421921410138</v>
      </c>
      <c r="G8" s="1"/>
      <c r="H8" s="1"/>
      <c r="I8" s="1"/>
    </row>
    <row r="9" spans="1:12" x14ac:dyDescent="0.25">
      <c r="A9" s="9" t="s">
        <v>166</v>
      </c>
      <c r="B9" s="10">
        <v>91418</v>
      </c>
      <c r="C9" s="10">
        <v>116549</v>
      </c>
      <c r="D9" s="10">
        <v>700215</v>
      </c>
      <c r="E9" s="10">
        <v>817608</v>
      </c>
      <c r="F9" s="11">
        <f t="shared" si="0"/>
        <v>16.765279235663328</v>
      </c>
      <c r="G9" s="1"/>
      <c r="H9" s="1"/>
      <c r="I9" s="1"/>
    </row>
    <row r="10" spans="1:12" x14ac:dyDescent="0.25">
      <c r="A10" s="12" t="s">
        <v>168</v>
      </c>
      <c r="B10" s="13">
        <v>341</v>
      </c>
      <c r="C10" s="13">
        <v>754</v>
      </c>
      <c r="D10" s="13">
        <v>2029</v>
      </c>
      <c r="E10" s="13">
        <v>1506</v>
      </c>
      <c r="F10" s="18">
        <f t="shared" si="0"/>
        <v>-25.77624445539675</v>
      </c>
      <c r="G10" s="1"/>
      <c r="H10" s="1"/>
      <c r="I10" s="1"/>
    </row>
    <row r="11" spans="1:12" x14ac:dyDescent="0.25">
      <c r="A11" s="9" t="s">
        <v>169</v>
      </c>
      <c r="B11" s="10">
        <v>548721</v>
      </c>
      <c r="C11" s="10">
        <v>577405</v>
      </c>
      <c r="D11" s="10">
        <v>4587846</v>
      </c>
      <c r="E11" s="10">
        <v>4538599</v>
      </c>
      <c r="F11" s="11">
        <f t="shared" si="0"/>
        <v>-1.0734231271058405</v>
      </c>
      <c r="G11" s="1"/>
      <c r="H11" s="1"/>
      <c r="I11" s="1"/>
    </row>
    <row r="12" spans="1:12" x14ac:dyDescent="0.25">
      <c r="A12" s="12" t="s">
        <v>170</v>
      </c>
      <c r="B12" s="13">
        <v>73498</v>
      </c>
      <c r="C12" s="13">
        <v>49890</v>
      </c>
      <c r="D12" s="13">
        <v>288881</v>
      </c>
      <c r="E12" s="13">
        <v>275416</v>
      </c>
      <c r="F12" s="14">
        <f t="shared" si="0"/>
        <v>-4.6610888220409095</v>
      </c>
      <c r="G12" s="1"/>
      <c r="H12" s="1"/>
      <c r="I12" s="1"/>
    </row>
    <row r="13" spans="1:12" x14ac:dyDescent="0.25">
      <c r="A13" s="9" t="s">
        <v>32</v>
      </c>
      <c r="B13" s="10">
        <v>1037653</v>
      </c>
      <c r="C13" s="10">
        <v>1085268</v>
      </c>
      <c r="D13" s="10">
        <v>6563024</v>
      </c>
      <c r="E13" s="10">
        <v>6919379</v>
      </c>
      <c r="F13" s="11">
        <f t="shared" si="0"/>
        <v>5.4297378769299058</v>
      </c>
      <c r="G13" s="1"/>
      <c r="H13" s="1"/>
      <c r="I13" s="1"/>
    </row>
    <row r="14" spans="1:12" x14ac:dyDescent="0.25">
      <c r="A14" s="12" t="s">
        <v>33</v>
      </c>
      <c r="B14" s="13">
        <v>461807</v>
      </c>
      <c r="C14" s="13">
        <v>487431</v>
      </c>
      <c r="D14" s="13">
        <v>3159137</v>
      </c>
      <c r="E14" s="13">
        <v>3246137</v>
      </c>
      <c r="F14" s="14">
        <f t="shared" si="0"/>
        <v>2.7539166550864991</v>
      </c>
      <c r="G14" s="1"/>
      <c r="H14" s="1"/>
      <c r="I14" s="1"/>
    </row>
    <row r="15" spans="1:12" x14ac:dyDescent="0.25">
      <c r="A15" s="9" t="s">
        <v>34</v>
      </c>
      <c r="B15" s="10">
        <v>30343</v>
      </c>
      <c r="C15" s="10">
        <v>24315</v>
      </c>
      <c r="D15" s="10">
        <v>157510</v>
      </c>
      <c r="E15" s="10">
        <v>152878</v>
      </c>
      <c r="F15" s="11">
        <f t="shared" si="0"/>
        <v>-2.9407656656720178</v>
      </c>
      <c r="G15" s="1"/>
      <c r="H15" s="1"/>
      <c r="I15" s="1"/>
    </row>
    <row r="16" spans="1:12" x14ac:dyDescent="0.25">
      <c r="A16" s="12" t="s">
        <v>35</v>
      </c>
      <c r="B16" s="13">
        <v>36137</v>
      </c>
      <c r="C16" s="13">
        <v>25818</v>
      </c>
      <c r="D16" s="13">
        <v>144251</v>
      </c>
      <c r="E16" s="13">
        <v>170997</v>
      </c>
      <c r="F16" s="14">
        <f t="shared" si="0"/>
        <v>18.541292608023511</v>
      </c>
      <c r="G16" s="1"/>
      <c r="H16" s="1"/>
      <c r="I16" s="1"/>
    </row>
    <row r="17" spans="1:9" x14ac:dyDescent="0.25">
      <c r="A17" s="9" t="s">
        <v>171</v>
      </c>
      <c r="B17" s="10">
        <v>1095</v>
      </c>
      <c r="C17" s="10">
        <v>0</v>
      </c>
      <c r="D17" s="10">
        <v>1095</v>
      </c>
      <c r="E17" s="10">
        <v>411</v>
      </c>
      <c r="F17" s="11">
        <f t="shared" si="0"/>
        <v>-62.465753424657535</v>
      </c>
      <c r="G17" s="1"/>
      <c r="H17" s="1"/>
      <c r="I17" s="1"/>
    </row>
    <row r="18" spans="1:9" x14ac:dyDescent="0.25">
      <c r="A18" s="12" t="s">
        <v>36</v>
      </c>
      <c r="B18" s="13">
        <v>167187</v>
      </c>
      <c r="C18" s="13">
        <v>186348</v>
      </c>
      <c r="D18" s="13">
        <v>1536865</v>
      </c>
      <c r="E18" s="13">
        <v>1455305</v>
      </c>
      <c r="F18" s="14">
        <f t="shared" si="0"/>
        <v>-5.3069072429914144</v>
      </c>
      <c r="G18" s="1"/>
      <c r="H18" s="1"/>
      <c r="I18" s="1"/>
    </row>
    <row r="19" spans="1:9" x14ac:dyDescent="0.25">
      <c r="A19" s="9" t="s">
        <v>37</v>
      </c>
      <c r="B19" s="10">
        <v>4520</v>
      </c>
      <c r="C19" s="10">
        <v>4818</v>
      </c>
      <c r="D19" s="10">
        <v>13233</v>
      </c>
      <c r="E19" s="10">
        <v>15893</v>
      </c>
      <c r="F19" s="11">
        <f t="shared" si="0"/>
        <v>20.101261996523846</v>
      </c>
      <c r="G19" s="1"/>
      <c r="H19" s="1"/>
      <c r="I19" s="1"/>
    </row>
    <row r="20" spans="1:9" x14ac:dyDescent="0.25">
      <c r="A20" s="12" t="s">
        <v>172</v>
      </c>
      <c r="B20" s="13">
        <v>352</v>
      </c>
      <c r="C20" s="13">
        <v>1005</v>
      </c>
      <c r="D20" s="13">
        <v>23209</v>
      </c>
      <c r="E20" s="13">
        <v>17214</v>
      </c>
      <c r="F20" s="14">
        <f t="shared" si="0"/>
        <v>-25.830496790038353</v>
      </c>
      <c r="G20" s="1"/>
      <c r="H20" s="1"/>
      <c r="I20" s="1"/>
    </row>
    <row r="21" spans="1:9" x14ac:dyDescent="0.25">
      <c r="A21" s="9" t="s">
        <v>38</v>
      </c>
      <c r="B21" s="10">
        <v>10369</v>
      </c>
      <c r="C21" s="10">
        <v>7179</v>
      </c>
      <c r="D21" s="10">
        <v>45986</v>
      </c>
      <c r="E21" s="10">
        <v>34852</v>
      </c>
      <c r="F21" s="11">
        <f t="shared" si="0"/>
        <v>-24.211716609402856</v>
      </c>
      <c r="G21" s="1"/>
      <c r="H21" s="1"/>
      <c r="I21" s="1"/>
    </row>
    <row r="22" spans="1:9" x14ac:dyDescent="0.25">
      <c r="A22" s="12" t="s">
        <v>59</v>
      </c>
      <c r="B22" s="13">
        <v>167185</v>
      </c>
      <c r="C22" s="13">
        <v>215208</v>
      </c>
      <c r="D22" s="13">
        <v>1729786</v>
      </c>
      <c r="E22" s="13">
        <v>1718137</v>
      </c>
      <c r="F22" s="14">
        <f t="shared" si="0"/>
        <v>-0.6734359047882208</v>
      </c>
      <c r="G22" s="1"/>
      <c r="H22" s="1"/>
      <c r="I22" s="1"/>
    </row>
    <row r="23" spans="1:9" x14ac:dyDescent="0.25">
      <c r="A23" s="9" t="s">
        <v>173</v>
      </c>
      <c r="B23" s="10">
        <v>78304</v>
      </c>
      <c r="C23" s="10">
        <v>90081</v>
      </c>
      <c r="D23" s="10">
        <v>518893</v>
      </c>
      <c r="E23" s="10">
        <v>585893</v>
      </c>
      <c r="F23" s="11">
        <f t="shared" si="0"/>
        <v>12.912103265991249</v>
      </c>
      <c r="G23" s="1"/>
      <c r="H23" s="1"/>
      <c r="I23" s="1"/>
    </row>
    <row r="24" spans="1:9" x14ac:dyDescent="0.25">
      <c r="A24" s="12" t="s">
        <v>175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92669</v>
      </c>
      <c r="C25" s="10">
        <v>92111</v>
      </c>
      <c r="D25" s="10">
        <v>731691</v>
      </c>
      <c r="E25" s="10">
        <v>672699</v>
      </c>
      <c r="F25" s="11">
        <f t="shared" si="0"/>
        <v>-8.0624197919613607</v>
      </c>
      <c r="G25" s="1"/>
      <c r="H25" s="1"/>
      <c r="I25" s="1"/>
    </row>
    <row r="26" spans="1:9" x14ac:dyDescent="0.25">
      <c r="A26" s="12" t="s">
        <v>40</v>
      </c>
      <c r="B26" s="13">
        <v>40033</v>
      </c>
      <c r="C26" s="13">
        <v>48333</v>
      </c>
      <c r="D26" s="13">
        <v>354520</v>
      </c>
      <c r="E26" s="13">
        <v>298318</v>
      </c>
      <c r="F26" s="14">
        <f t="shared" si="0"/>
        <v>-15.852984316822742</v>
      </c>
      <c r="G26" s="1"/>
      <c r="H26" s="1"/>
      <c r="I26" s="1"/>
    </row>
    <row r="27" spans="1:9" x14ac:dyDescent="0.25">
      <c r="A27" s="9" t="s">
        <v>41</v>
      </c>
      <c r="B27" s="10">
        <v>3</v>
      </c>
      <c r="C27" s="10">
        <v>380</v>
      </c>
      <c r="D27" s="10">
        <v>504</v>
      </c>
      <c r="E27" s="10">
        <v>704</v>
      </c>
      <c r="F27" s="19">
        <f t="shared" si="0"/>
        <v>39.682539682539669</v>
      </c>
      <c r="G27" s="1"/>
      <c r="H27" s="1"/>
      <c r="I27" s="1"/>
    </row>
    <row r="28" spans="1:9" x14ac:dyDescent="0.25">
      <c r="A28" s="12" t="s">
        <v>42</v>
      </c>
      <c r="B28" s="13">
        <v>420974</v>
      </c>
      <c r="C28" s="13">
        <v>515583</v>
      </c>
      <c r="D28" s="13">
        <v>3985423</v>
      </c>
      <c r="E28" s="13">
        <v>4218766</v>
      </c>
      <c r="F28" s="14">
        <f t="shared" si="0"/>
        <v>5.85491176218936</v>
      </c>
      <c r="G28" s="1"/>
      <c r="H28" s="1"/>
      <c r="I28" s="1"/>
    </row>
    <row r="29" spans="1:9" x14ac:dyDescent="0.25">
      <c r="A29" s="9" t="s">
        <v>43</v>
      </c>
      <c r="B29" s="10">
        <v>26954</v>
      </c>
      <c r="C29" s="10">
        <v>30401</v>
      </c>
      <c r="D29" s="10">
        <v>177482</v>
      </c>
      <c r="E29" s="10">
        <v>195795</v>
      </c>
      <c r="F29" s="11">
        <f t="shared" si="0"/>
        <v>10.318229454254521</v>
      </c>
      <c r="G29" s="1"/>
      <c r="H29" s="1"/>
      <c r="I29" s="1"/>
    </row>
    <row r="30" spans="1:9" x14ac:dyDescent="0.25">
      <c r="A30" s="12" t="s">
        <v>44</v>
      </c>
      <c r="B30" s="13">
        <v>2298</v>
      </c>
      <c r="C30" s="13">
        <v>2917</v>
      </c>
      <c r="D30" s="13">
        <v>15100</v>
      </c>
      <c r="E30" s="13">
        <v>16672</v>
      </c>
      <c r="F30" s="14">
        <f t="shared" si="0"/>
        <v>10.410596026490069</v>
      </c>
      <c r="G30" s="1"/>
      <c r="H30" s="1"/>
      <c r="I30" s="1"/>
    </row>
    <row r="31" spans="1:9" x14ac:dyDescent="0.25">
      <c r="A31" s="9" t="s">
        <v>45</v>
      </c>
      <c r="B31" s="10">
        <v>2084</v>
      </c>
      <c r="C31" s="10">
        <v>13731</v>
      </c>
      <c r="D31" s="10">
        <v>11417</v>
      </c>
      <c r="E31" s="10">
        <v>43636</v>
      </c>
      <c r="F31" s="11">
        <f t="shared" si="0"/>
        <v>282.20197950424807</v>
      </c>
      <c r="G31" s="1"/>
      <c r="H31" s="1"/>
      <c r="I31" s="1"/>
    </row>
    <row r="32" spans="1:9" x14ac:dyDescent="0.25">
      <c r="A32" s="12" t="s">
        <v>46</v>
      </c>
      <c r="B32" s="13">
        <v>102664</v>
      </c>
      <c r="C32" s="13">
        <v>103365</v>
      </c>
      <c r="D32" s="13">
        <v>662413</v>
      </c>
      <c r="E32" s="13">
        <v>792519</v>
      </c>
      <c r="F32" s="14">
        <f t="shared" si="0"/>
        <v>19.641220809374218</v>
      </c>
      <c r="G32" s="1"/>
      <c r="H32" s="1"/>
      <c r="I32" s="1"/>
    </row>
    <row r="33" spans="1:9" x14ac:dyDescent="0.25">
      <c r="A33" s="9" t="s">
        <v>47</v>
      </c>
      <c r="B33" s="10">
        <v>29503</v>
      </c>
      <c r="C33" s="10">
        <v>21192</v>
      </c>
      <c r="D33" s="10">
        <v>133716</v>
      </c>
      <c r="E33" s="10">
        <v>115881</v>
      </c>
      <c r="F33" s="11">
        <f t="shared" si="0"/>
        <v>-13.337970026025303</v>
      </c>
      <c r="G33" s="1"/>
      <c r="H33" s="1"/>
      <c r="I33" s="1"/>
    </row>
    <row r="34" spans="1:9" x14ac:dyDescent="0.25">
      <c r="A34" s="12" t="s">
        <v>174</v>
      </c>
      <c r="B34" s="13">
        <v>0</v>
      </c>
      <c r="C34" s="13">
        <v>225</v>
      </c>
      <c r="D34" s="13">
        <v>186</v>
      </c>
      <c r="E34" s="13">
        <v>1006</v>
      </c>
      <c r="F34" s="14">
        <f t="shared" si="0"/>
        <v>440.86021505376345</v>
      </c>
      <c r="G34" s="1"/>
      <c r="H34" s="1"/>
      <c r="I34" s="1"/>
    </row>
    <row r="35" spans="1:9" x14ac:dyDescent="0.25">
      <c r="A35" s="15" t="s">
        <v>48</v>
      </c>
      <c r="B35" s="16">
        <f>SUM(B7:B34)</f>
        <v>3474593</v>
      </c>
      <c r="C35" s="16">
        <f t="shared" ref="C35:E35" si="1">SUM(C7:C34)</f>
        <v>3763278</v>
      </c>
      <c r="D35" s="16">
        <f t="shared" si="1"/>
        <v>25835668</v>
      </c>
      <c r="E35" s="16">
        <f t="shared" si="1"/>
        <v>26615550</v>
      </c>
      <c r="F35" s="17">
        <f t="shared" ref="F35" si="2">((E35*100)/D35)-100</f>
        <v>3.0186252586927509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133849</v>
      </c>
      <c r="C39" s="51">
        <f t="shared" si="4"/>
        <v>85886</v>
      </c>
      <c r="D39" s="51">
        <f>_xlfn.RANK.EQ(B39,$B$39:$B$66)+COUNTIF($B$39:$B$66,B39)-1</f>
        <v>17</v>
      </c>
      <c r="E39" s="50" t="str">
        <f t="shared" ref="E39:E66" si="6">INDEX($A$39:$B$66,MATCH(ROW()-38,$D$39:$D$66,0),1)</f>
        <v>BALEARES</v>
      </c>
      <c r="F39" s="50">
        <f>LOOKUP(E39,$A$39:$A$66,$B$39:$B$66)</f>
        <v>6919379</v>
      </c>
      <c r="G39" s="50">
        <f>LOOKUP(E39,$A$39:$A$66,$C$39:$C$66)</f>
        <v>6563024</v>
      </c>
    </row>
    <row r="40" spans="1:9" x14ac:dyDescent="0.25">
      <c r="A40" s="50" t="str">
        <f t="shared" si="5"/>
        <v>ALICANTE</v>
      </c>
      <c r="B40" s="51">
        <f t="shared" si="3"/>
        <v>175480</v>
      </c>
      <c r="C40" s="51">
        <f t="shared" si="4"/>
        <v>205370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4538599</v>
      </c>
      <c r="G40" s="50">
        <f t="shared" ref="G40:G66" si="9">LOOKUP(E40,$A$39:$A$66,$C$39:$C$66)</f>
        <v>4587846</v>
      </c>
    </row>
    <row r="41" spans="1:9" x14ac:dyDescent="0.25">
      <c r="A41" s="50" t="str">
        <f t="shared" si="5"/>
        <v>ALMERÍA</v>
      </c>
      <c r="B41" s="51">
        <f t="shared" si="3"/>
        <v>817608</v>
      </c>
      <c r="C41" s="51">
        <f t="shared" si="4"/>
        <v>700215</v>
      </c>
      <c r="D41" s="51">
        <f t="shared" si="7"/>
        <v>7</v>
      </c>
      <c r="E41" s="50" t="str">
        <f t="shared" si="6"/>
        <v>SANTA CRUZ DE TENERIFE</v>
      </c>
      <c r="F41" s="50">
        <f t="shared" si="8"/>
        <v>4218766</v>
      </c>
      <c r="G41" s="50">
        <f t="shared" si="9"/>
        <v>3985423</v>
      </c>
    </row>
    <row r="42" spans="1:9" x14ac:dyDescent="0.25">
      <c r="A42" s="50" t="str">
        <f t="shared" si="5"/>
        <v>AVILÉS</v>
      </c>
      <c r="B42" s="51">
        <f t="shared" si="3"/>
        <v>1506</v>
      </c>
      <c r="C42" s="51">
        <f t="shared" si="4"/>
        <v>2029</v>
      </c>
      <c r="D42" s="51">
        <f t="shared" si="7"/>
        <v>24</v>
      </c>
      <c r="E42" s="50" t="str">
        <f t="shared" si="6"/>
        <v>BARCELONA</v>
      </c>
      <c r="F42" s="50">
        <f t="shared" si="8"/>
        <v>3246137</v>
      </c>
      <c r="G42" s="50">
        <f t="shared" si="9"/>
        <v>3159137</v>
      </c>
    </row>
    <row r="43" spans="1:9" x14ac:dyDescent="0.25">
      <c r="A43" s="50" t="str">
        <f t="shared" si="5"/>
        <v>BAHÍA DE ALGECIRAS</v>
      </c>
      <c r="B43" s="51">
        <f t="shared" si="3"/>
        <v>4538599</v>
      </c>
      <c r="C43" s="51">
        <f t="shared" si="4"/>
        <v>4587846</v>
      </c>
      <c r="D43" s="51">
        <f t="shared" si="7"/>
        <v>2</v>
      </c>
      <c r="E43" s="50" t="str">
        <f t="shared" si="6"/>
        <v>LAS PALMAS</v>
      </c>
      <c r="F43" s="50">
        <f t="shared" si="8"/>
        <v>1718137</v>
      </c>
      <c r="G43" s="50">
        <f t="shared" si="9"/>
        <v>1729786</v>
      </c>
    </row>
    <row r="44" spans="1:9" x14ac:dyDescent="0.25">
      <c r="A44" s="50" t="str">
        <f t="shared" si="5"/>
        <v>BAHÍA DE CÁDIZ</v>
      </c>
      <c r="B44" s="51">
        <f t="shared" si="3"/>
        <v>275416</v>
      </c>
      <c r="C44" s="51">
        <f t="shared" si="4"/>
        <v>288881</v>
      </c>
      <c r="D44" s="51">
        <f t="shared" si="7"/>
        <v>12</v>
      </c>
      <c r="E44" s="50" t="str">
        <f t="shared" si="6"/>
        <v>CEUTA</v>
      </c>
      <c r="F44" s="50">
        <f t="shared" si="8"/>
        <v>1455305</v>
      </c>
      <c r="G44" s="50">
        <f t="shared" si="9"/>
        <v>1536865</v>
      </c>
    </row>
    <row r="45" spans="1:9" x14ac:dyDescent="0.25">
      <c r="A45" s="50" t="str">
        <f t="shared" si="5"/>
        <v>BALEARES</v>
      </c>
      <c r="B45" s="51">
        <f t="shared" si="3"/>
        <v>6919379</v>
      </c>
      <c r="C45" s="51">
        <f t="shared" si="4"/>
        <v>6563024</v>
      </c>
      <c r="D45" s="51">
        <f t="shared" si="7"/>
        <v>1</v>
      </c>
      <c r="E45" s="50" t="str">
        <f t="shared" si="6"/>
        <v>ALMERÍA</v>
      </c>
      <c r="F45" s="50">
        <f t="shared" si="8"/>
        <v>817608</v>
      </c>
      <c r="G45" s="50">
        <f t="shared" si="9"/>
        <v>700215</v>
      </c>
    </row>
    <row r="46" spans="1:9" x14ac:dyDescent="0.25">
      <c r="A46" s="50" t="str">
        <f t="shared" si="5"/>
        <v>BARCELONA</v>
      </c>
      <c r="B46" s="51">
        <f t="shared" si="3"/>
        <v>3246137</v>
      </c>
      <c r="C46" s="51">
        <f t="shared" si="4"/>
        <v>3159137</v>
      </c>
      <c r="D46" s="51">
        <f t="shared" si="7"/>
        <v>4</v>
      </c>
      <c r="E46" s="50" t="str">
        <f t="shared" si="6"/>
        <v>VALENCIA</v>
      </c>
      <c r="F46" s="50">
        <f t="shared" si="8"/>
        <v>792519</v>
      </c>
      <c r="G46" s="50">
        <f t="shared" si="9"/>
        <v>662413</v>
      </c>
    </row>
    <row r="47" spans="1:9" x14ac:dyDescent="0.25">
      <c r="A47" s="50" t="str">
        <f t="shared" si="5"/>
        <v>BILBAO</v>
      </c>
      <c r="B47" s="51">
        <f t="shared" si="3"/>
        <v>152878</v>
      </c>
      <c r="C47" s="51">
        <f t="shared" si="4"/>
        <v>157510</v>
      </c>
      <c r="D47" s="51">
        <f t="shared" si="7"/>
        <v>16</v>
      </c>
      <c r="E47" s="50" t="str">
        <f t="shared" si="6"/>
        <v>MELILLA</v>
      </c>
      <c r="F47" s="50">
        <f t="shared" si="8"/>
        <v>672699</v>
      </c>
      <c r="G47" s="50">
        <f t="shared" si="9"/>
        <v>731691</v>
      </c>
    </row>
    <row r="48" spans="1:9" x14ac:dyDescent="0.25">
      <c r="A48" s="50" t="str">
        <f t="shared" si="5"/>
        <v>CARTAGENA</v>
      </c>
      <c r="B48" s="51">
        <f t="shared" si="3"/>
        <v>170997</v>
      </c>
      <c r="C48" s="51">
        <f t="shared" si="4"/>
        <v>144251</v>
      </c>
      <c r="D48" s="51">
        <f t="shared" si="7"/>
        <v>15</v>
      </c>
      <c r="E48" s="50" t="str">
        <f t="shared" si="6"/>
        <v>MÁLAGA</v>
      </c>
      <c r="F48" s="50">
        <f t="shared" si="8"/>
        <v>585893</v>
      </c>
      <c r="G48" s="50">
        <f t="shared" si="9"/>
        <v>518893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1095</v>
      </c>
      <c r="D49" s="51">
        <f t="shared" si="7"/>
        <v>27</v>
      </c>
      <c r="E49" s="50" t="str">
        <f t="shared" si="6"/>
        <v>MOTRIL</v>
      </c>
      <c r="F49" s="50">
        <f t="shared" si="8"/>
        <v>298318</v>
      </c>
      <c r="G49" s="50">
        <f t="shared" si="9"/>
        <v>354520</v>
      </c>
    </row>
    <row r="50" spans="1:7" x14ac:dyDescent="0.25">
      <c r="A50" s="50" t="str">
        <f t="shared" si="5"/>
        <v>CEUTA</v>
      </c>
      <c r="B50" s="51">
        <f t="shared" si="3"/>
        <v>1455305</v>
      </c>
      <c r="C50" s="51">
        <f t="shared" si="4"/>
        <v>1536865</v>
      </c>
      <c r="D50" s="51">
        <f t="shared" si="7"/>
        <v>6</v>
      </c>
      <c r="E50" s="50" t="str">
        <f t="shared" si="6"/>
        <v>BAHÍA DE CÁDIZ</v>
      </c>
      <c r="F50" s="50">
        <f t="shared" si="8"/>
        <v>275416</v>
      </c>
      <c r="G50" s="50">
        <f t="shared" si="9"/>
        <v>288881</v>
      </c>
    </row>
    <row r="51" spans="1:7" x14ac:dyDescent="0.25">
      <c r="A51" s="50" t="str">
        <f t="shared" si="5"/>
        <v>FERROL-SAN CIBRAO</v>
      </c>
      <c r="B51" s="51">
        <f t="shared" si="3"/>
        <v>15893</v>
      </c>
      <c r="C51" s="51">
        <f t="shared" si="4"/>
        <v>13233</v>
      </c>
      <c r="D51" s="51">
        <f t="shared" si="7"/>
        <v>23</v>
      </c>
      <c r="E51" s="50" t="str">
        <f t="shared" si="6"/>
        <v>SANTANDER</v>
      </c>
      <c r="F51" s="50">
        <f t="shared" si="8"/>
        <v>195795</v>
      </c>
      <c r="G51" s="50">
        <f t="shared" si="9"/>
        <v>177482</v>
      </c>
    </row>
    <row r="52" spans="1:7" x14ac:dyDescent="0.25">
      <c r="A52" s="50" t="str">
        <f t="shared" si="5"/>
        <v>GIJÓN</v>
      </c>
      <c r="B52" s="51">
        <f t="shared" si="3"/>
        <v>17214</v>
      </c>
      <c r="C52" s="51">
        <f t="shared" si="4"/>
        <v>23209</v>
      </c>
      <c r="D52" s="51">
        <f t="shared" si="7"/>
        <v>21</v>
      </c>
      <c r="E52" s="50" t="str">
        <f t="shared" si="6"/>
        <v>ALICANTE</v>
      </c>
      <c r="F52" s="50">
        <f t="shared" si="8"/>
        <v>175480</v>
      </c>
      <c r="G52" s="50">
        <f t="shared" si="9"/>
        <v>205370</v>
      </c>
    </row>
    <row r="53" spans="1:7" x14ac:dyDescent="0.25">
      <c r="A53" s="50" t="str">
        <f t="shared" si="5"/>
        <v>HUELVA</v>
      </c>
      <c r="B53" s="51">
        <f t="shared" si="3"/>
        <v>34852</v>
      </c>
      <c r="C53" s="51">
        <f t="shared" si="4"/>
        <v>45986</v>
      </c>
      <c r="D53" s="51">
        <f t="shared" si="7"/>
        <v>20</v>
      </c>
      <c r="E53" s="50" t="str">
        <f t="shared" si="6"/>
        <v>CARTAGENA</v>
      </c>
      <c r="F53" s="50">
        <f t="shared" si="8"/>
        <v>170997</v>
      </c>
      <c r="G53" s="50">
        <f t="shared" si="9"/>
        <v>144251</v>
      </c>
    </row>
    <row r="54" spans="1:7" x14ac:dyDescent="0.25">
      <c r="A54" s="50" t="str">
        <f t="shared" si="5"/>
        <v>LAS PALMAS</v>
      </c>
      <c r="B54" s="51">
        <f t="shared" si="3"/>
        <v>1718137</v>
      </c>
      <c r="C54" s="51">
        <f t="shared" si="4"/>
        <v>1729786</v>
      </c>
      <c r="D54" s="51">
        <f t="shared" si="7"/>
        <v>5</v>
      </c>
      <c r="E54" s="50" t="str">
        <f t="shared" si="6"/>
        <v>BILBAO</v>
      </c>
      <c r="F54" s="50">
        <f t="shared" si="8"/>
        <v>152878</v>
      </c>
      <c r="G54" s="50">
        <f t="shared" si="9"/>
        <v>157510</v>
      </c>
    </row>
    <row r="55" spans="1:7" x14ac:dyDescent="0.25">
      <c r="A55" s="50" t="str">
        <f t="shared" si="5"/>
        <v>MÁLAGA</v>
      </c>
      <c r="B55" s="51">
        <f t="shared" si="3"/>
        <v>585893</v>
      </c>
      <c r="C55" s="51">
        <f t="shared" si="4"/>
        <v>518893</v>
      </c>
      <c r="D55" s="51">
        <f t="shared" si="7"/>
        <v>10</v>
      </c>
      <c r="E55" s="50" t="str">
        <f t="shared" si="6"/>
        <v>A CORUÑA</v>
      </c>
      <c r="F55" s="50">
        <f t="shared" si="8"/>
        <v>133849</v>
      </c>
      <c r="G55" s="50">
        <f t="shared" si="9"/>
        <v>85886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VIGO</v>
      </c>
      <c r="F56" s="50">
        <f t="shared" ref="F56:F66" si="10">LOOKUP(E56,$A$39:$A$66,$B$39:$B$66)</f>
        <v>115881</v>
      </c>
      <c r="G56" s="50">
        <f t="shared" si="9"/>
        <v>133716</v>
      </c>
    </row>
    <row r="57" spans="1:7" x14ac:dyDescent="0.25">
      <c r="A57" s="50" t="str">
        <f t="shared" si="5"/>
        <v>MELILLA</v>
      </c>
      <c r="B57" s="51">
        <f t="shared" si="3"/>
        <v>672699</v>
      </c>
      <c r="C57" s="51">
        <f t="shared" si="4"/>
        <v>731691</v>
      </c>
      <c r="D57" s="51">
        <f t="shared" si="7"/>
        <v>9</v>
      </c>
      <c r="E57" s="50" t="str">
        <f t="shared" si="6"/>
        <v>TARRAGONA</v>
      </c>
      <c r="F57" s="50">
        <f t="shared" si="10"/>
        <v>43636</v>
      </c>
      <c r="G57" s="50">
        <f t="shared" si="9"/>
        <v>11417</v>
      </c>
    </row>
    <row r="58" spans="1:7" x14ac:dyDescent="0.25">
      <c r="A58" s="50" t="str">
        <f t="shared" si="5"/>
        <v>MOTRIL</v>
      </c>
      <c r="B58" s="51">
        <f t="shared" si="3"/>
        <v>298318</v>
      </c>
      <c r="C58" s="51">
        <f t="shared" si="4"/>
        <v>354520</v>
      </c>
      <c r="D58" s="51">
        <f t="shared" si="7"/>
        <v>11</v>
      </c>
      <c r="E58" s="50" t="str">
        <f t="shared" si="6"/>
        <v>HUELVA</v>
      </c>
      <c r="F58" s="50">
        <f t="shared" si="10"/>
        <v>34852</v>
      </c>
      <c r="G58" s="50">
        <f t="shared" si="9"/>
        <v>45986</v>
      </c>
    </row>
    <row r="59" spans="1:7" x14ac:dyDescent="0.25">
      <c r="A59" s="50" t="str">
        <f t="shared" si="5"/>
        <v>PASAIA</v>
      </c>
      <c r="B59" s="51">
        <f t="shared" si="3"/>
        <v>704</v>
      </c>
      <c r="C59" s="51">
        <f t="shared" si="4"/>
        <v>504</v>
      </c>
      <c r="D59" s="51">
        <f t="shared" si="7"/>
        <v>26</v>
      </c>
      <c r="E59" s="50" t="str">
        <f t="shared" si="6"/>
        <v>GIJÓN</v>
      </c>
      <c r="F59" s="50">
        <f t="shared" si="10"/>
        <v>17214</v>
      </c>
      <c r="G59" s="50">
        <f t="shared" si="9"/>
        <v>23209</v>
      </c>
    </row>
    <row r="60" spans="1:7" x14ac:dyDescent="0.25">
      <c r="A60" s="50" t="str">
        <f t="shared" si="5"/>
        <v>SANTA CRUZ DE TENERIFE</v>
      </c>
      <c r="B60" s="51">
        <f t="shared" si="3"/>
        <v>4218766</v>
      </c>
      <c r="C60" s="51">
        <f t="shared" si="4"/>
        <v>3985423</v>
      </c>
      <c r="D60" s="51">
        <f t="shared" si="7"/>
        <v>3</v>
      </c>
      <c r="E60" s="50" t="str">
        <f t="shared" si="6"/>
        <v>SEVILLA</v>
      </c>
      <c r="F60" s="50">
        <f t="shared" si="10"/>
        <v>16672</v>
      </c>
      <c r="G60" s="50">
        <f t="shared" si="9"/>
        <v>15100</v>
      </c>
    </row>
    <row r="61" spans="1:7" x14ac:dyDescent="0.25">
      <c r="A61" s="50" t="str">
        <f t="shared" si="5"/>
        <v>SANTANDER</v>
      </c>
      <c r="B61" s="51">
        <f t="shared" si="3"/>
        <v>195795</v>
      </c>
      <c r="C61" s="51">
        <f t="shared" si="4"/>
        <v>177482</v>
      </c>
      <c r="D61" s="51">
        <f t="shared" si="7"/>
        <v>13</v>
      </c>
      <c r="E61" s="50" t="str">
        <f t="shared" si="6"/>
        <v>FERROL-SAN CIBRAO</v>
      </c>
      <c r="F61" s="50">
        <f t="shared" si="10"/>
        <v>15893</v>
      </c>
      <c r="G61" s="50">
        <f t="shared" si="9"/>
        <v>13233</v>
      </c>
    </row>
    <row r="62" spans="1:7" x14ac:dyDescent="0.25">
      <c r="A62" s="50" t="str">
        <f t="shared" si="5"/>
        <v>SEVILLA</v>
      </c>
      <c r="B62" s="51">
        <f t="shared" si="3"/>
        <v>16672</v>
      </c>
      <c r="C62" s="51">
        <f t="shared" si="4"/>
        <v>15100</v>
      </c>
      <c r="D62" s="51">
        <f t="shared" si="7"/>
        <v>22</v>
      </c>
      <c r="E62" s="50" t="str">
        <f t="shared" si="6"/>
        <v>AVILÉS</v>
      </c>
      <c r="F62" s="50">
        <f t="shared" si="10"/>
        <v>1506</v>
      </c>
      <c r="G62" s="50">
        <f t="shared" si="9"/>
        <v>2029</v>
      </c>
    </row>
    <row r="63" spans="1:7" x14ac:dyDescent="0.25">
      <c r="A63" s="50" t="str">
        <f t="shared" si="5"/>
        <v>TARRAGONA</v>
      </c>
      <c r="B63" s="51">
        <f t="shared" si="3"/>
        <v>43636</v>
      </c>
      <c r="C63" s="51">
        <f t="shared" si="4"/>
        <v>11417</v>
      </c>
      <c r="D63" s="51">
        <f t="shared" si="7"/>
        <v>19</v>
      </c>
      <c r="E63" s="50" t="str">
        <f t="shared" si="6"/>
        <v>VILAGARCÍA</v>
      </c>
      <c r="F63" s="50">
        <f t="shared" si="10"/>
        <v>1006</v>
      </c>
      <c r="G63" s="50">
        <f t="shared" si="9"/>
        <v>186</v>
      </c>
    </row>
    <row r="64" spans="1:7" x14ac:dyDescent="0.25">
      <c r="A64" s="50" t="str">
        <f t="shared" si="5"/>
        <v>VALENCIA</v>
      </c>
      <c r="B64" s="51">
        <f t="shared" si="3"/>
        <v>792519</v>
      </c>
      <c r="C64" s="51">
        <f t="shared" si="4"/>
        <v>662413</v>
      </c>
      <c r="D64" s="51">
        <f t="shared" si="7"/>
        <v>8</v>
      </c>
      <c r="E64" s="50" t="str">
        <f t="shared" si="6"/>
        <v>PASAIA</v>
      </c>
      <c r="F64" s="50">
        <f t="shared" si="10"/>
        <v>704</v>
      </c>
      <c r="G64" s="50">
        <f t="shared" si="9"/>
        <v>504</v>
      </c>
    </row>
    <row r="65" spans="1:7" x14ac:dyDescent="0.25">
      <c r="A65" s="50" t="str">
        <f t="shared" si="5"/>
        <v>VIGO</v>
      </c>
      <c r="B65" s="51">
        <f t="shared" si="3"/>
        <v>115881</v>
      </c>
      <c r="C65" s="51">
        <f t="shared" si="4"/>
        <v>133716</v>
      </c>
      <c r="D65" s="51">
        <f t="shared" si="7"/>
        <v>18</v>
      </c>
      <c r="E65" s="50" t="str">
        <f t="shared" si="6"/>
        <v>CASTELLÓN</v>
      </c>
      <c r="F65" s="50">
        <f t="shared" si="10"/>
        <v>411</v>
      </c>
      <c r="G65" s="50">
        <f t="shared" si="9"/>
        <v>1095</v>
      </c>
    </row>
    <row r="66" spans="1:7" x14ac:dyDescent="0.25">
      <c r="A66" s="50" t="str">
        <f t="shared" si="5"/>
        <v>VILAGARCÍA</v>
      </c>
      <c r="B66" s="51">
        <f t="shared" si="3"/>
        <v>1006</v>
      </c>
      <c r="C66" s="51">
        <f t="shared" si="4"/>
        <v>186</v>
      </c>
      <c r="D66" s="51">
        <f t="shared" si="7"/>
        <v>25</v>
      </c>
      <c r="E66" s="50" t="str">
        <f t="shared" si="6"/>
        <v>MARÍN Y RÍA DE PONTEVEDRA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F24" sqref="F24:F2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23005</v>
      </c>
      <c r="C7" s="10">
        <v>43133</v>
      </c>
      <c r="D7" s="10">
        <v>85886</v>
      </c>
      <c r="E7" s="10">
        <v>133849</v>
      </c>
      <c r="F7" s="11">
        <f>((E7*100)/D7)-100</f>
        <v>55.84495726893789</v>
      </c>
      <c r="G7" s="1"/>
      <c r="H7" s="1"/>
      <c r="I7" s="1"/>
    </row>
    <row r="8" spans="1:12" x14ac:dyDescent="0.25">
      <c r="A8" s="12" t="s">
        <v>31</v>
      </c>
      <c r="B8" s="13">
        <v>6664</v>
      </c>
      <c r="C8" s="13">
        <v>5428</v>
      </c>
      <c r="D8" s="13">
        <v>56157</v>
      </c>
      <c r="E8" s="13">
        <v>47822</v>
      </c>
      <c r="F8" s="14">
        <f t="shared" ref="F8:F34" si="0">((E8*100)/D8)-100</f>
        <v>-14.842317075342351</v>
      </c>
      <c r="G8" s="1"/>
      <c r="H8" s="1"/>
      <c r="I8" s="1"/>
    </row>
    <row r="9" spans="1:12" x14ac:dyDescent="0.25">
      <c r="A9" s="9" t="s">
        <v>166</v>
      </c>
      <c r="B9" s="10">
        <v>4574</v>
      </c>
      <c r="C9" s="10">
        <v>4456</v>
      </c>
      <c r="D9" s="10">
        <v>21068</v>
      </c>
      <c r="E9" s="10">
        <v>23813</v>
      </c>
      <c r="F9" s="11">
        <f t="shared" si="0"/>
        <v>13.029238655781285</v>
      </c>
      <c r="G9" s="1"/>
      <c r="H9" s="1"/>
      <c r="I9" s="1"/>
    </row>
    <row r="10" spans="1:12" x14ac:dyDescent="0.25">
      <c r="A10" s="12" t="s">
        <v>168</v>
      </c>
      <c r="B10" s="13">
        <v>341</v>
      </c>
      <c r="C10" s="13">
        <v>754</v>
      </c>
      <c r="D10" s="13">
        <v>2029</v>
      </c>
      <c r="E10" s="13">
        <v>1506</v>
      </c>
      <c r="F10" s="18">
        <f t="shared" si="0"/>
        <v>-25.77624445539675</v>
      </c>
      <c r="G10" s="1"/>
      <c r="H10" s="1"/>
      <c r="I10" s="1"/>
    </row>
    <row r="11" spans="1:12" x14ac:dyDescent="0.25">
      <c r="A11" s="9" t="s">
        <v>169</v>
      </c>
      <c r="B11" s="10">
        <v>0</v>
      </c>
      <c r="C11" s="10">
        <v>73</v>
      </c>
      <c r="D11" s="10">
        <v>0</v>
      </c>
      <c r="E11" s="10">
        <v>73</v>
      </c>
      <c r="F11" s="11"/>
      <c r="G11" s="1"/>
      <c r="H11" s="1"/>
      <c r="I11" s="1"/>
    </row>
    <row r="12" spans="1:12" x14ac:dyDescent="0.25">
      <c r="A12" s="12" t="s">
        <v>170</v>
      </c>
      <c r="B12" s="13">
        <v>71601</v>
      </c>
      <c r="C12" s="13">
        <v>47963</v>
      </c>
      <c r="D12" s="13">
        <v>272508</v>
      </c>
      <c r="E12" s="13">
        <v>258588</v>
      </c>
      <c r="F12" s="14">
        <f t="shared" si="0"/>
        <v>-5.1081069179620471</v>
      </c>
      <c r="G12" s="1"/>
      <c r="H12" s="1"/>
      <c r="I12" s="1"/>
    </row>
    <row r="13" spans="1:12" x14ac:dyDescent="0.25">
      <c r="A13" s="9" t="s">
        <v>32</v>
      </c>
      <c r="B13" s="10">
        <v>266854</v>
      </c>
      <c r="C13" s="10">
        <v>306010</v>
      </c>
      <c r="D13" s="10">
        <v>1565797</v>
      </c>
      <c r="E13" s="10">
        <v>1723670</v>
      </c>
      <c r="F13" s="11">
        <f t="shared" si="0"/>
        <v>10.082596913903913</v>
      </c>
      <c r="G13" s="1"/>
      <c r="H13" s="1"/>
      <c r="I13" s="1"/>
    </row>
    <row r="14" spans="1:12" x14ac:dyDescent="0.25">
      <c r="A14" s="12" t="s">
        <v>33</v>
      </c>
      <c r="B14" s="13">
        <v>331452</v>
      </c>
      <c r="C14" s="13">
        <v>342219</v>
      </c>
      <c r="D14" s="13">
        <v>2066600</v>
      </c>
      <c r="E14" s="13">
        <v>2035628</v>
      </c>
      <c r="F14" s="14">
        <f t="shared" si="0"/>
        <v>-1.4986935062421338</v>
      </c>
      <c r="G14" s="1"/>
      <c r="H14" s="1"/>
      <c r="I14" s="1"/>
    </row>
    <row r="15" spans="1:12" x14ac:dyDescent="0.25">
      <c r="A15" s="9" t="s">
        <v>34</v>
      </c>
      <c r="B15" s="10">
        <v>17633</v>
      </c>
      <c r="C15" s="10">
        <v>13742</v>
      </c>
      <c r="D15" s="10">
        <v>75596</v>
      </c>
      <c r="E15" s="10">
        <v>68500</v>
      </c>
      <c r="F15" s="11">
        <f t="shared" si="0"/>
        <v>-9.3867400391555122</v>
      </c>
      <c r="G15" s="1"/>
      <c r="H15" s="1"/>
      <c r="I15" s="1"/>
    </row>
    <row r="16" spans="1:12" x14ac:dyDescent="0.25">
      <c r="A16" s="12" t="s">
        <v>35</v>
      </c>
      <c r="B16" s="13">
        <v>35438</v>
      </c>
      <c r="C16" s="13">
        <v>25818</v>
      </c>
      <c r="D16" s="13">
        <v>143552</v>
      </c>
      <c r="E16" s="13">
        <v>170997</v>
      </c>
      <c r="F16" s="14">
        <f t="shared" si="0"/>
        <v>19.118507579135084</v>
      </c>
      <c r="G16" s="1"/>
      <c r="H16" s="1"/>
      <c r="I16" s="1"/>
    </row>
    <row r="17" spans="1:9" x14ac:dyDescent="0.25">
      <c r="A17" s="9" t="s">
        <v>171</v>
      </c>
      <c r="B17" s="10">
        <v>1095</v>
      </c>
      <c r="C17" s="10">
        <v>0</v>
      </c>
      <c r="D17" s="10">
        <v>1095</v>
      </c>
      <c r="E17" s="10">
        <v>411</v>
      </c>
      <c r="F17" s="11">
        <f t="shared" si="0"/>
        <v>-62.465753424657535</v>
      </c>
      <c r="G17" s="1"/>
      <c r="H17" s="1"/>
      <c r="I17" s="1"/>
    </row>
    <row r="18" spans="1:9" x14ac:dyDescent="0.25">
      <c r="A18" s="12" t="s">
        <v>36</v>
      </c>
      <c r="B18" s="13">
        <v>1284</v>
      </c>
      <c r="C18" s="13">
        <v>3954</v>
      </c>
      <c r="D18" s="13">
        <v>12767</v>
      </c>
      <c r="E18" s="13">
        <v>12529</v>
      </c>
      <c r="F18" s="14">
        <f t="shared" si="0"/>
        <v>-1.8641810918774979</v>
      </c>
      <c r="G18" s="1"/>
      <c r="H18" s="1"/>
      <c r="I18" s="1"/>
    </row>
    <row r="19" spans="1:9" x14ac:dyDescent="0.25">
      <c r="A19" s="9" t="s">
        <v>37</v>
      </c>
      <c r="B19" s="10">
        <v>4520</v>
      </c>
      <c r="C19" s="10">
        <v>4818</v>
      </c>
      <c r="D19" s="10">
        <v>13233</v>
      </c>
      <c r="E19" s="10">
        <v>15893</v>
      </c>
      <c r="F19" s="11">
        <f t="shared" si="0"/>
        <v>20.101261996523846</v>
      </c>
      <c r="G19" s="1"/>
      <c r="H19" s="1"/>
      <c r="I19" s="1"/>
    </row>
    <row r="20" spans="1:9" x14ac:dyDescent="0.25">
      <c r="A20" s="12" t="s">
        <v>172</v>
      </c>
      <c r="B20" s="13">
        <v>352</v>
      </c>
      <c r="C20" s="13">
        <v>1003</v>
      </c>
      <c r="D20" s="13">
        <v>23145</v>
      </c>
      <c r="E20" s="13">
        <v>17181</v>
      </c>
      <c r="F20" s="14">
        <f t="shared" si="0"/>
        <v>-25.767984445884636</v>
      </c>
      <c r="G20" s="1"/>
      <c r="H20" s="1"/>
      <c r="I20" s="1"/>
    </row>
    <row r="21" spans="1:9" x14ac:dyDescent="0.25">
      <c r="A21" s="9" t="s">
        <v>38</v>
      </c>
      <c r="B21" s="10">
        <v>6079</v>
      </c>
      <c r="C21" s="10">
        <v>2587</v>
      </c>
      <c r="D21" s="10">
        <v>17000</v>
      </c>
      <c r="E21" s="10">
        <v>4868</v>
      </c>
      <c r="F21" s="19">
        <f t="shared" si="0"/>
        <v>-71.364705882352936</v>
      </c>
      <c r="G21" s="1"/>
      <c r="H21" s="1"/>
      <c r="I21" s="1"/>
    </row>
    <row r="22" spans="1:9" x14ac:dyDescent="0.25">
      <c r="A22" s="12" t="s">
        <v>59</v>
      </c>
      <c r="B22" s="13">
        <v>41832</v>
      </c>
      <c r="C22" s="13">
        <v>79524</v>
      </c>
      <c r="D22" s="13">
        <v>706406</v>
      </c>
      <c r="E22" s="13">
        <v>658670</v>
      </c>
      <c r="F22" s="14">
        <f t="shared" si="0"/>
        <v>-6.7575869967129449</v>
      </c>
      <c r="G22" s="1"/>
      <c r="H22" s="1"/>
      <c r="I22" s="1"/>
    </row>
    <row r="23" spans="1:9" x14ac:dyDescent="0.25">
      <c r="A23" s="9" t="s">
        <v>173</v>
      </c>
      <c r="B23" s="10">
        <v>51623</v>
      </c>
      <c r="C23" s="10">
        <v>58854</v>
      </c>
      <c r="D23" s="10">
        <v>298963</v>
      </c>
      <c r="E23" s="10">
        <v>348849</v>
      </c>
      <c r="F23" s="11">
        <f t="shared" si="0"/>
        <v>16.686345801988878</v>
      </c>
      <c r="G23" s="1"/>
      <c r="H23" s="1"/>
      <c r="I23" s="1"/>
    </row>
    <row r="24" spans="1:9" x14ac:dyDescent="0.25">
      <c r="A24" s="12" t="s">
        <v>175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372</v>
      </c>
      <c r="C26" s="13">
        <v>695</v>
      </c>
      <c r="D26" s="13">
        <v>2997</v>
      </c>
      <c r="E26" s="13">
        <v>2621</v>
      </c>
      <c r="F26" s="14">
        <f t="shared" si="0"/>
        <v>-12.545879212545884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380</v>
      </c>
      <c r="D27" s="10">
        <v>486</v>
      </c>
      <c r="E27" s="10">
        <v>697</v>
      </c>
      <c r="F27" s="19">
        <f t="shared" si="0"/>
        <v>43.415637860082313</v>
      </c>
      <c r="G27" s="1"/>
      <c r="H27" s="1"/>
      <c r="I27" s="1"/>
    </row>
    <row r="28" spans="1:9" x14ac:dyDescent="0.25">
      <c r="A28" s="12" t="s">
        <v>42</v>
      </c>
      <c r="B28" s="13">
        <v>40291</v>
      </c>
      <c r="C28" s="13">
        <v>73828</v>
      </c>
      <c r="D28" s="13">
        <v>540294</v>
      </c>
      <c r="E28" s="13">
        <v>487794</v>
      </c>
      <c r="F28" s="14">
        <f t="shared" si="0"/>
        <v>-9.7169318926362251</v>
      </c>
      <c r="G28" s="1"/>
      <c r="H28" s="1"/>
      <c r="I28" s="1"/>
    </row>
    <row r="29" spans="1:9" x14ac:dyDescent="0.25">
      <c r="A29" s="9" t="s">
        <v>43</v>
      </c>
      <c r="B29" s="10">
        <v>1928</v>
      </c>
      <c r="C29" s="10">
        <v>3617</v>
      </c>
      <c r="D29" s="10">
        <v>4028</v>
      </c>
      <c r="E29" s="10">
        <v>14186</v>
      </c>
      <c r="F29" s="11">
        <f t="shared" si="0"/>
        <v>252.1847070506455</v>
      </c>
      <c r="G29" s="1"/>
      <c r="H29" s="1"/>
      <c r="I29" s="1"/>
    </row>
    <row r="30" spans="1:9" x14ac:dyDescent="0.25">
      <c r="A30" s="12" t="s">
        <v>44</v>
      </c>
      <c r="B30" s="13">
        <v>2298</v>
      </c>
      <c r="C30" s="13">
        <v>2917</v>
      </c>
      <c r="D30" s="13">
        <v>15100</v>
      </c>
      <c r="E30" s="13">
        <v>16672</v>
      </c>
      <c r="F30" s="14">
        <f t="shared" si="0"/>
        <v>10.410596026490069</v>
      </c>
      <c r="G30" s="1"/>
      <c r="H30" s="1"/>
      <c r="I30" s="1"/>
    </row>
    <row r="31" spans="1:9" x14ac:dyDescent="0.25">
      <c r="A31" s="9" t="s">
        <v>45</v>
      </c>
      <c r="B31" s="10">
        <v>2084</v>
      </c>
      <c r="C31" s="10">
        <v>13731</v>
      </c>
      <c r="D31" s="10">
        <v>11417</v>
      </c>
      <c r="E31" s="10">
        <v>43627</v>
      </c>
      <c r="F31" s="11">
        <f t="shared" si="0"/>
        <v>282.1231496890602</v>
      </c>
      <c r="G31" s="1"/>
      <c r="H31" s="1"/>
      <c r="I31" s="1"/>
    </row>
    <row r="32" spans="1:9" x14ac:dyDescent="0.25">
      <c r="A32" s="12" t="s">
        <v>46</v>
      </c>
      <c r="B32" s="13">
        <v>58696</v>
      </c>
      <c r="C32" s="13">
        <v>46456</v>
      </c>
      <c r="D32" s="13">
        <v>276113</v>
      </c>
      <c r="E32" s="13">
        <v>280721</v>
      </c>
      <c r="F32" s="14">
        <f t="shared" si="0"/>
        <v>1.6688819432623632</v>
      </c>
      <c r="G32" s="1"/>
      <c r="H32" s="1"/>
      <c r="I32" s="1"/>
    </row>
    <row r="33" spans="1:9" x14ac:dyDescent="0.25">
      <c r="A33" s="9" t="s">
        <v>47</v>
      </c>
      <c r="B33" s="10">
        <v>29503</v>
      </c>
      <c r="C33" s="10">
        <v>21192</v>
      </c>
      <c r="D33" s="10">
        <v>133586</v>
      </c>
      <c r="E33" s="10">
        <v>115881</v>
      </c>
      <c r="F33" s="11">
        <f t="shared" si="0"/>
        <v>-13.253634362882337</v>
      </c>
      <c r="G33" s="1"/>
      <c r="H33" s="1"/>
      <c r="I33" s="1"/>
    </row>
    <row r="34" spans="1:9" x14ac:dyDescent="0.25">
      <c r="A34" s="12" t="s">
        <v>174</v>
      </c>
      <c r="B34" s="13">
        <v>0</v>
      </c>
      <c r="C34" s="13">
        <v>225</v>
      </c>
      <c r="D34" s="13">
        <v>186</v>
      </c>
      <c r="E34" s="13">
        <v>1006</v>
      </c>
      <c r="F34" s="14">
        <f t="shared" si="0"/>
        <v>440.86021505376345</v>
      </c>
      <c r="G34" s="1"/>
      <c r="H34" s="1"/>
      <c r="I34" s="1"/>
    </row>
    <row r="35" spans="1:9" x14ac:dyDescent="0.25">
      <c r="A35" s="15" t="s">
        <v>48</v>
      </c>
      <c r="B35" s="16">
        <f>SUM(B7:B34)</f>
        <v>999519</v>
      </c>
      <c r="C35" s="16">
        <f t="shared" ref="C35:E35" si="1">SUM(C7:C34)</f>
        <v>1103377</v>
      </c>
      <c r="D35" s="16">
        <f t="shared" si="1"/>
        <v>6346009</v>
      </c>
      <c r="E35" s="16">
        <f t="shared" si="1"/>
        <v>6486052</v>
      </c>
      <c r="F35" s="17">
        <f t="shared" ref="F35" si="2">((E35*100)/D35)-100</f>
        <v>2.2067885500950268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133849</v>
      </c>
      <c r="C39" s="51">
        <f t="shared" si="4"/>
        <v>85886</v>
      </c>
      <c r="D39" s="51">
        <f>_xlfn.RANK.EQ(B39,$B$39:$B$66)+COUNTIF($B$39:$B$66,B39)-1</f>
        <v>9</v>
      </c>
      <c r="E39" s="50" t="str">
        <f t="shared" ref="E39:E66" si="6">INDEX($A$39:$B$66,MATCH(ROW()-38,$D$39:$D$66,0),1)</f>
        <v>BARCELONA</v>
      </c>
      <c r="F39" s="50">
        <f>LOOKUP(E39,$A$39:$A$66,$B$39:$B$66)</f>
        <v>2035628</v>
      </c>
      <c r="G39" s="50">
        <f>LOOKUP(E39,$A$39:$A$66,$C$39:$C$66)</f>
        <v>2066600</v>
      </c>
    </row>
    <row r="40" spans="1:9" x14ac:dyDescent="0.25">
      <c r="A40" s="50" t="str">
        <f t="shared" si="5"/>
        <v>ALICANTE</v>
      </c>
      <c r="B40" s="51">
        <f t="shared" si="3"/>
        <v>47822</v>
      </c>
      <c r="C40" s="51">
        <f t="shared" si="4"/>
        <v>56157</v>
      </c>
      <c r="D40" s="51">
        <f t="shared" ref="D40:D66" si="7">_xlfn.RANK.EQ(B40,$B$39:$B$66)+COUNTIF($B$39:$B$66,B40)-1</f>
        <v>12</v>
      </c>
      <c r="E40" s="50" t="str">
        <f t="shared" si="6"/>
        <v>BALEARES</v>
      </c>
      <c r="F40" s="50">
        <f t="shared" ref="F40:F55" si="8">LOOKUP(E40,$A$39:$A$66,$B$39:$B$66)</f>
        <v>1723670</v>
      </c>
      <c r="G40" s="50">
        <f t="shared" ref="G40:G66" si="9">LOOKUP(E40,$A$39:$A$66,$C$39:$C$66)</f>
        <v>1565797</v>
      </c>
    </row>
    <row r="41" spans="1:9" x14ac:dyDescent="0.25">
      <c r="A41" s="50" t="str">
        <f t="shared" si="5"/>
        <v>ALMERÍA</v>
      </c>
      <c r="B41" s="51">
        <f t="shared" si="3"/>
        <v>23813</v>
      </c>
      <c r="C41" s="51">
        <f t="shared" si="4"/>
        <v>21068</v>
      </c>
      <c r="D41" s="51">
        <f t="shared" si="7"/>
        <v>14</v>
      </c>
      <c r="E41" s="50" t="str">
        <f t="shared" si="6"/>
        <v>LAS PALMAS</v>
      </c>
      <c r="F41" s="50">
        <f t="shared" si="8"/>
        <v>658670</v>
      </c>
      <c r="G41" s="50">
        <f t="shared" si="9"/>
        <v>706406</v>
      </c>
    </row>
    <row r="42" spans="1:9" x14ac:dyDescent="0.25">
      <c r="A42" s="50" t="str">
        <f t="shared" si="5"/>
        <v>AVILÉS</v>
      </c>
      <c r="B42" s="51">
        <f t="shared" si="3"/>
        <v>1506</v>
      </c>
      <c r="C42" s="51">
        <f t="shared" si="4"/>
        <v>2029</v>
      </c>
      <c r="D42" s="51">
        <f t="shared" si="7"/>
        <v>22</v>
      </c>
      <c r="E42" s="50" t="str">
        <f t="shared" si="6"/>
        <v>SANTA CRUZ DE TENERIFE</v>
      </c>
      <c r="F42" s="50">
        <f t="shared" si="8"/>
        <v>487794</v>
      </c>
      <c r="G42" s="50">
        <f t="shared" si="9"/>
        <v>540294</v>
      </c>
    </row>
    <row r="43" spans="1:9" x14ac:dyDescent="0.25">
      <c r="A43" s="50" t="str">
        <f t="shared" si="5"/>
        <v>BAHÍA DE ALGECIRAS</v>
      </c>
      <c r="B43" s="51">
        <f t="shared" si="3"/>
        <v>73</v>
      </c>
      <c r="C43" s="51">
        <f t="shared" si="4"/>
        <v>0</v>
      </c>
      <c r="D43" s="51">
        <f t="shared" si="7"/>
        <v>26</v>
      </c>
      <c r="E43" s="50" t="str">
        <f t="shared" si="6"/>
        <v>MÁLAGA</v>
      </c>
      <c r="F43" s="50">
        <f t="shared" si="8"/>
        <v>348849</v>
      </c>
      <c r="G43" s="50">
        <f t="shared" si="9"/>
        <v>298963</v>
      </c>
    </row>
    <row r="44" spans="1:9" x14ac:dyDescent="0.25">
      <c r="A44" s="50" t="str">
        <f t="shared" si="5"/>
        <v>BAHÍA DE CÁDIZ</v>
      </c>
      <c r="B44" s="51">
        <f t="shared" si="3"/>
        <v>258588</v>
      </c>
      <c r="C44" s="51">
        <f t="shared" si="4"/>
        <v>272508</v>
      </c>
      <c r="D44" s="51">
        <f t="shared" si="7"/>
        <v>7</v>
      </c>
      <c r="E44" s="50" t="str">
        <f t="shared" si="6"/>
        <v>VALENCIA</v>
      </c>
      <c r="F44" s="50">
        <f t="shared" si="8"/>
        <v>280721</v>
      </c>
      <c r="G44" s="50">
        <f t="shared" si="9"/>
        <v>276113</v>
      </c>
    </row>
    <row r="45" spans="1:9" x14ac:dyDescent="0.25">
      <c r="A45" s="50" t="str">
        <f t="shared" si="5"/>
        <v>BALEARES</v>
      </c>
      <c r="B45" s="51">
        <f t="shared" si="3"/>
        <v>1723670</v>
      </c>
      <c r="C45" s="51">
        <f t="shared" si="4"/>
        <v>1565797</v>
      </c>
      <c r="D45" s="51">
        <f t="shared" si="7"/>
        <v>2</v>
      </c>
      <c r="E45" s="50" t="str">
        <f t="shared" si="6"/>
        <v>BAHÍA DE CÁDIZ</v>
      </c>
      <c r="F45" s="50">
        <f t="shared" si="8"/>
        <v>258588</v>
      </c>
      <c r="G45" s="50">
        <f t="shared" si="9"/>
        <v>272508</v>
      </c>
    </row>
    <row r="46" spans="1:9" x14ac:dyDescent="0.25">
      <c r="A46" s="50" t="str">
        <f t="shared" si="5"/>
        <v>BARCELONA</v>
      </c>
      <c r="B46" s="51">
        <f t="shared" si="3"/>
        <v>2035628</v>
      </c>
      <c r="C46" s="51">
        <f t="shared" si="4"/>
        <v>2066600</v>
      </c>
      <c r="D46" s="51">
        <f t="shared" si="7"/>
        <v>1</v>
      </c>
      <c r="E46" s="50" t="str">
        <f t="shared" si="6"/>
        <v>CARTAGENA</v>
      </c>
      <c r="F46" s="50">
        <f t="shared" si="8"/>
        <v>170997</v>
      </c>
      <c r="G46" s="50">
        <f t="shared" si="9"/>
        <v>143552</v>
      </c>
    </row>
    <row r="47" spans="1:9" x14ac:dyDescent="0.25">
      <c r="A47" s="50" t="str">
        <f t="shared" si="5"/>
        <v>BILBAO</v>
      </c>
      <c r="B47" s="51">
        <f t="shared" si="3"/>
        <v>68500</v>
      </c>
      <c r="C47" s="51">
        <f t="shared" si="4"/>
        <v>75596</v>
      </c>
      <c r="D47" s="51">
        <f t="shared" si="7"/>
        <v>11</v>
      </c>
      <c r="E47" s="50" t="str">
        <f t="shared" si="6"/>
        <v>A CORUÑA</v>
      </c>
      <c r="F47" s="50">
        <f t="shared" si="8"/>
        <v>133849</v>
      </c>
      <c r="G47" s="50">
        <f t="shared" si="9"/>
        <v>85886</v>
      </c>
    </row>
    <row r="48" spans="1:9" x14ac:dyDescent="0.25">
      <c r="A48" s="50" t="str">
        <f t="shared" si="5"/>
        <v>CARTAGENA</v>
      </c>
      <c r="B48" s="51">
        <f t="shared" si="3"/>
        <v>170997</v>
      </c>
      <c r="C48" s="51">
        <f t="shared" si="4"/>
        <v>143552</v>
      </c>
      <c r="D48" s="51">
        <f t="shared" si="7"/>
        <v>8</v>
      </c>
      <c r="E48" s="50" t="str">
        <f t="shared" si="6"/>
        <v>VIGO</v>
      </c>
      <c r="F48" s="50">
        <f t="shared" si="8"/>
        <v>115881</v>
      </c>
      <c r="G48" s="50">
        <f t="shared" si="9"/>
        <v>133586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1095</v>
      </c>
      <c r="D49" s="51">
        <f t="shared" si="7"/>
        <v>25</v>
      </c>
      <c r="E49" s="50" t="str">
        <f t="shared" si="6"/>
        <v>BILBAO</v>
      </c>
      <c r="F49" s="50">
        <f t="shared" si="8"/>
        <v>68500</v>
      </c>
      <c r="G49" s="50">
        <f t="shared" si="9"/>
        <v>75596</v>
      </c>
    </row>
    <row r="50" spans="1:7" x14ac:dyDescent="0.25">
      <c r="A50" s="50" t="str">
        <f t="shared" si="5"/>
        <v>CEUTA</v>
      </c>
      <c r="B50" s="51">
        <f t="shared" si="3"/>
        <v>12529</v>
      </c>
      <c r="C50" s="51">
        <f t="shared" si="4"/>
        <v>12767</v>
      </c>
      <c r="D50" s="51">
        <f t="shared" si="7"/>
        <v>19</v>
      </c>
      <c r="E50" s="50" t="str">
        <f t="shared" si="6"/>
        <v>ALICANTE</v>
      </c>
      <c r="F50" s="50">
        <f t="shared" si="8"/>
        <v>47822</v>
      </c>
      <c r="G50" s="50">
        <f t="shared" si="9"/>
        <v>56157</v>
      </c>
    </row>
    <row r="51" spans="1:7" x14ac:dyDescent="0.25">
      <c r="A51" s="50" t="str">
        <f t="shared" si="5"/>
        <v>FERROL-SAN CIBRAO</v>
      </c>
      <c r="B51" s="51">
        <f t="shared" si="3"/>
        <v>15893</v>
      </c>
      <c r="C51" s="51">
        <f t="shared" si="4"/>
        <v>13233</v>
      </c>
      <c r="D51" s="51">
        <f t="shared" si="7"/>
        <v>17</v>
      </c>
      <c r="E51" s="50" t="str">
        <f t="shared" si="6"/>
        <v>TARRAGONA</v>
      </c>
      <c r="F51" s="50">
        <f t="shared" si="8"/>
        <v>43627</v>
      </c>
      <c r="G51" s="50">
        <f t="shared" si="9"/>
        <v>11417</v>
      </c>
    </row>
    <row r="52" spans="1:7" x14ac:dyDescent="0.25">
      <c r="A52" s="50" t="str">
        <f t="shared" si="5"/>
        <v>GIJÓN</v>
      </c>
      <c r="B52" s="51">
        <f t="shared" si="3"/>
        <v>17181</v>
      </c>
      <c r="C52" s="51">
        <f t="shared" si="4"/>
        <v>23145</v>
      </c>
      <c r="D52" s="51">
        <f t="shared" si="7"/>
        <v>15</v>
      </c>
      <c r="E52" s="50" t="str">
        <f t="shared" si="6"/>
        <v>ALMERÍA</v>
      </c>
      <c r="F52" s="50">
        <f t="shared" si="8"/>
        <v>23813</v>
      </c>
      <c r="G52" s="50">
        <f t="shared" si="9"/>
        <v>21068</v>
      </c>
    </row>
    <row r="53" spans="1:7" x14ac:dyDescent="0.25">
      <c r="A53" s="50" t="str">
        <f t="shared" si="5"/>
        <v>HUELVA</v>
      </c>
      <c r="B53" s="51">
        <f t="shared" si="3"/>
        <v>4868</v>
      </c>
      <c r="C53" s="51">
        <f t="shared" si="4"/>
        <v>17000</v>
      </c>
      <c r="D53" s="51">
        <f t="shared" si="7"/>
        <v>20</v>
      </c>
      <c r="E53" s="50" t="str">
        <f t="shared" si="6"/>
        <v>GIJÓN</v>
      </c>
      <c r="F53" s="50">
        <f t="shared" si="8"/>
        <v>17181</v>
      </c>
      <c r="G53" s="50">
        <f t="shared" si="9"/>
        <v>23145</v>
      </c>
    </row>
    <row r="54" spans="1:7" x14ac:dyDescent="0.25">
      <c r="A54" s="50" t="str">
        <f t="shared" si="5"/>
        <v>LAS PALMAS</v>
      </c>
      <c r="B54" s="51">
        <f t="shared" si="3"/>
        <v>658670</v>
      </c>
      <c r="C54" s="51">
        <f t="shared" si="4"/>
        <v>706406</v>
      </c>
      <c r="D54" s="51">
        <f t="shared" si="7"/>
        <v>3</v>
      </c>
      <c r="E54" s="50" t="str">
        <f t="shared" si="6"/>
        <v>SEVILLA</v>
      </c>
      <c r="F54" s="50">
        <f t="shared" si="8"/>
        <v>16672</v>
      </c>
      <c r="G54" s="50">
        <f t="shared" si="9"/>
        <v>15100</v>
      </c>
    </row>
    <row r="55" spans="1:7" x14ac:dyDescent="0.25">
      <c r="A55" s="50" t="str">
        <f t="shared" si="5"/>
        <v>MÁLAGA</v>
      </c>
      <c r="B55" s="51">
        <f t="shared" si="3"/>
        <v>348849</v>
      </c>
      <c r="C55" s="51">
        <f t="shared" si="4"/>
        <v>298963</v>
      </c>
      <c r="D55" s="51">
        <f t="shared" si="7"/>
        <v>5</v>
      </c>
      <c r="E55" s="50" t="str">
        <f t="shared" si="6"/>
        <v>FERROL-SAN CIBRAO</v>
      </c>
      <c r="F55" s="50">
        <f t="shared" si="8"/>
        <v>15893</v>
      </c>
      <c r="G55" s="50">
        <f t="shared" si="9"/>
        <v>13233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SANTANDER</v>
      </c>
      <c r="F56" s="50">
        <f t="shared" ref="F56:F66" si="10">LOOKUP(E56,$A$39:$A$66,$B$39:$B$66)</f>
        <v>14186</v>
      </c>
      <c r="G56" s="50">
        <f t="shared" si="9"/>
        <v>4028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CEUTA</v>
      </c>
      <c r="F57" s="50">
        <f t="shared" si="10"/>
        <v>12529</v>
      </c>
      <c r="G57" s="50">
        <f t="shared" si="9"/>
        <v>12767</v>
      </c>
    </row>
    <row r="58" spans="1:7" x14ac:dyDescent="0.25">
      <c r="A58" s="50" t="str">
        <f t="shared" si="5"/>
        <v>MOTRIL</v>
      </c>
      <c r="B58" s="51">
        <f t="shared" si="3"/>
        <v>2621</v>
      </c>
      <c r="C58" s="51">
        <f t="shared" si="4"/>
        <v>2997</v>
      </c>
      <c r="D58" s="51">
        <f t="shared" si="7"/>
        <v>21</v>
      </c>
      <c r="E58" s="50" t="str">
        <f t="shared" si="6"/>
        <v>HUELVA</v>
      </c>
      <c r="F58" s="50">
        <f t="shared" si="10"/>
        <v>4868</v>
      </c>
      <c r="G58" s="50">
        <f t="shared" si="9"/>
        <v>17000</v>
      </c>
    </row>
    <row r="59" spans="1:7" x14ac:dyDescent="0.25">
      <c r="A59" s="50" t="str">
        <f t="shared" si="5"/>
        <v>PASAIA</v>
      </c>
      <c r="B59" s="51">
        <f t="shared" si="3"/>
        <v>697</v>
      </c>
      <c r="C59" s="51">
        <f t="shared" si="4"/>
        <v>486</v>
      </c>
      <c r="D59" s="51">
        <f t="shared" si="7"/>
        <v>24</v>
      </c>
      <c r="E59" s="50" t="str">
        <f t="shared" si="6"/>
        <v>MOTRIL</v>
      </c>
      <c r="F59" s="50">
        <f t="shared" si="10"/>
        <v>2621</v>
      </c>
      <c r="G59" s="50">
        <f t="shared" si="9"/>
        <v>2997</v>
      </c>
    </row>
    <row r="60" spans="1:7" x14ac:dyDescent="0.25">
      <c r="A60" s="50" t="str">
        <f t="shared" si="5"/>
        <v>SANTA CRUZ DE TENERIFE</v>
      </c>
      <c r="B60" s="51">
        <f t="shared" si="3"/>
        <v>487794</v>
      </c>
      <c r="C60" s="51">
        <f t="shared" si="4"/>
        <v>540294</v>
      </c>
      <c r="D60" s="51">
        <f t="shared" si="7"/>
        <v>4</v>
      </c>
      <c r="E60" s="50" t="str">
        <f t="shared" si="6"/>
        <v>AVILÉS</v>
      </c>
      <c r="F60" s="50">
        <f t="shared" si="10"/>
        <v>1506</v>
      </c>
      <c r="G60" s="50">
        <f t="shared" si="9"/>
        <v>2029</v>
      </c>
    </row>
    <row r="61" spans="1:7" x14ac:dyDescent="0.25">
      <c r="A61" s="50" t="str">
        <f t="shared" si="5"/>
        <v>SANTANDER</v>
      </c>
      <c r="B61" s="51">
        <f t="shared" si="3"/>
        <v>14186</v>
      </c>
      <c r="C61" s="51">
        <f t="shared" si="4"/>
        <v>4028</v>
      </c>
      <c r="D61" s="51">
        <f t="shared" si="7"/>
        <v>18</v>
      </c>
      <c r="E61" s="50" t="str">
        <f t="shared" si="6"/>
        <v>VILAGARCÍA</v>
      </c>
      <c r="F61" s="50">
        <f t="shared" si="10"/>
        <v>1006</v>
      </c>
      <c r="G61" s="50">
        <f t="shared" si="9"/>
        <v>186</v>
      </c>
    </row>
    <row r="62" spans="1:7" x14ac:dyDescent="0.25">
      <c r="A62" s="50" t="str">
        <f t="shared" si="5"/>
        <v>SEVILLA</v>
      </c>
      <c r="B62" s="51">
        <f t="shared" si="3"/>
        <v>16672</v>
      </c>
      <c r="C62" s="51">
        <f t="shared" si="4"/>
        <v>15100</v>
      </c>
      <c r="D62" s="51">
        <f t="shared" si="7"/>
        <v>16</v>
      </c>
      <c r="E62" s="50" t="str">
        <f t="shared" si="6"/>
        <v>PASAIA</v>
      </c>
      <c r="F62" s="50">
        <f t="shared" si="10"/>
        <v>697</v>
      </c>
      <c r="G62" s="50">
        <f t="shared" si="9"/>
        <v>486</v>
      </c>
    </row>
    <row r="63" spans="1:7" x14ac:dyDescent="0.25">
      <c r="A63" s="50" t="str">
        <f t="shared" si="5"/>
        <v>TARRAGONA</v>
      </c>
      <c r="B63" s="51">
        <f t="shared" si="3"/>
        <v>43627</v>
      </c>
      <c r="C63" s="51">
        <f t="shared" si="4"/>
        <v>11417</v>
      </c>
      <c r="D63" s="51">
        <f t="shared" si="7"/>
        <v>13</v>
      </c>
      <c r="E63" s="50" t="str">
        <f t="shared" si="6"/>
        <v>CASTELLÓN</v>
      </c>
      <c r="F63" s="50">
        <f t="shared" si="10"/>
        <v>411</v>
      </c>
      <c r="G63" s="50">
        <f t="shared" si="9"/>
        <v>1095</v>
      </c>
    </row>
    <row r="64" spans="1:7" x14ac:dyDescent="0.25">
      <c r="A64" s="50" t="str">
        <f t="shared" si="5"/>
        <v>VALENCIA</v>
      </c>
      <c r="B64" s="51">
        <f t="shared" si="3"/>
        <v>280721</v>
      </c>
      <c r="C64" s="51">
        <f t="shared" si="4"/>
        <v>276113</v>
      </c>
      <c r="D64" s="51">
        <f t="shared" si="7"/>
        <v>6</v>
      </c>
      <c r="E64" s="50" t="str">
        <f t="shared" si="6"/>
        <v>BAHÍA DE ALGECIRAS</v>
      </c>
      <c r="F64" s="50">
        <f t="shared" si="10"/>
        <v>73</v>
      </c>
      <c r="G64" s="50">
        <f t="shared" si="9"/>
        <v>0</v>
      </c>
    </row>
    <row r="65" spans="1:7" x14ac:dyDescent="0.25">
      <c r="A65" s="50" t="str">
        <f t="shared" si="5"/>
        <v>VIGO</v>
      </c>
      <c r="B65" s="51">
        <f t="shared" si="3"/>
        <v>115881</v>
      </c>
      <c r="C65" s="51">
        <f t="shared" si="4"/>
        <v>133586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1006</v>
      </c>
      <c r="C66" s="51">
        <f t="shared" si="4"/>
        <v>186</v>
      </c>
      <c r="D66" s="51">
        <f t="shared" si="7"/>
        <v>23</v>
      </c>
      <c r="E66" s="50" t="str">
        <f t="shared" si="6"/>
        <v>MARÍN Y RÍA DE PONTEVEDRA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5296</v>
      </c>
      <c r="C8" s="13">
        <v>4125</v>
      </c>
      <c r="D8" s="13">
        <v>40241</v>
      </c>
      <c r="E8" s="13">
        <v>34920</v>
      </c>
      <c r="F8" s="14">
        <f t="shared" ref="F7:F34" si="0">((E8*100)/D8)-100</f>
        <v>-13.222832434581647</v>
      </c>
      <c r="G8" s="1"/>
      <c r="H8" s="1"/>
      <c r="I8" s="1"/>
    </row>
    <row r="9" spans="1:12" x14ac:dyDescent="0.25">
      <c r="A9" s="9" t="s">
        <v>166</v>
      </c>
      <c r="B9" s="10">
        <v>18319</v>
      </c>
      <c r="C9" s="10">
        <v>24144</v>
      </c>
      <c r="D9" s="10">
        <v>138925</v>
      </c>
      <c r="E9" s="10">
        <v>173998</v>
      </c>
      <c r="F9" s="11">
        <f t="shared" si="0"/>
        <v>25.245996041029329</v>
      </c>
      <c r="G9" s="1"/>
      <c r="H9" s="1"/>
      <c r="I9" s="1"/>
    </row>
    <row r="10" spans="1:12" x14ac:dyDescent="0.25">
      <c r="A10" s="12" t="s">
        <v>168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169</v>
      </c>
      <c r="B11" s="10">
        <v>122419</v>
      </c>
      <c r="C11" s="10">
        <v>134373</v>
      </c>
      <c r="D11" s="10">
        <v>987913</v>
      </c>
      <c r="E11" s="10">
        <v>997701</v>
      </c>
      <c r="F11" s="11">
        <f t="shared" si="0"/>
        <v>0.9907755035109318</v>
      </c>
      <c r="G11" s="1"/>
      <c r="H11" s="1"/>
      <c r="I11" s="1"/>
    </row>
    <row r="12" spans="1:12" x14ac:dyDescent="0.25">
      <c r="A12" s="12" t="s">
        <v>170</v>
      </c>
      <c r="B12" s="13">
        <v>957</v>
      </c>
      <c r="C12" s="13">
        <v>952</v>
      </c>
      <c r="D12" s="13">
        <v>8410</v>
      </c>
      <c r="E12" s="13">
        <v>8714</v>
      </c>
      <c r="F12" s="14">
        <f t="shared" si="0"/>
        <v>3.6147443519619458</v>
      </c>
      <c r="G12" s="1"/>
      <c r="H12" s="1"/>
      <c r="I12" s="1"/>
    </row>
    <row r="13" spans="1:12" x14ac:dyDescent="0.25">
      <c r="A13" s="9" t="s">
        <v>32</v>
      </c>
      <c r="B13" s="10">
        <v>61840</v>
      </c>
      <c r="C13" s="10">
        <v>68474</v>
      </c>
      <c r="D13" s="10">
        <v>451483</v>
      </c>
      <c r="E13" s="10">
        <v>496634</v>
      </c>
      <c r="F13" s="11">
        <f t="shared" si="0"/>
        <v>10.000598029161679</v>
      </c>
      <c r="G13" s="1"/>
      <c r="H13" s="1"/>
      <c r="I13" s="1"/>
    </row>
    <row r="14" spans="1:12" x14ac:dyDescent="0.25">
      <c r="A14" s="12" t="s">
        <v>33</v>
      </c>
      <c r="B14" s="13">
        <v>37309</v>
      </c>
      <c r="C14" s="13">
        <v>42883</v>
      </c>
      <c r="D14" s="13">
        <v>277694</v>
      </c>
      <c r="E14" s="13">
        <v>307912</v>
      </c>
      <c r="F14" s="14">
        <f t="shared" si="0"/>
        <v>10.881761939400917</v>
      </c>
      <c r="G14" s="1"/>
      <c r="H14" s="1"/>
      <c r="I14" s="1"/>
    </row>
    <row r="15" spans="1:12" x14ac:dyDescent="0.25">
      <c r="A15" s="9" t="s">
        <v>34</v>
      </c>
      <c r="B15" s="10">
        <v>5811</v>
      </c>
      <c r="C15" s="10">
        <v>5090</v>
      </c>
      <c r="D15" s="10">
        <v>34774</v>
      </c>
      <c r="E15" s="10">
        <v>36083</v>
      </c>
      <c r="F15" s="11">
        <f t="shared" si="0"/>
        <v>3.7643066658998094</v>
      </c>
      <c r="G15" s="1"/>
      <c r="H15" s="1"/>
      <c r="I15" s="1"/>
    </row>
    <row r="16" spans="1:12" x14ac:dyDescent="0.25">
      <c r="A16" s="12" t="s">
        <v>35</v>
      </c>
      <c r="B16" s="13">
        <v>227</v>
      </c>
      <c r="C16" s="13">
        <v>0</v>
      </c>
      <c r="D16" s="13">
        <v>227</v>
      </c>
      <c r="E16" s="13">
        <v>0</v>
      </c>
      <c r="F16" s="18">
        <f t="shared" si="0"/>
        <v>-100</v>
      </c>
      <c r="G16" s="1"/>
      <c r="H16" s="1"/>
      <c r="I16" s="1"/>
    </row>
    <row r="17" spans="1:9" x14ac:dyDescent="0.25">
      <c r="A17" s="9" t="s">
        <v>171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32167</v>
      </c>
      <c r="C18" s="13">
        <v>41956</v>
      </c>
      <c r="D18" s="13">
        <v>287283</v>
      </c>
      <c r="E18" s="13">
        <v>289591</v>
      </c>
      <c r="F18" s="14">
        <f t="shared" si="0"/>
        <v>0.80338899273539255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172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1928</v>
      </c>
      <c r="C21" s="10">
        <v>2371</v>
      </c>
      <c r="D21" s="10">
        <v>14887</v>
      </c>
      <c r="E21" s="10">
        <v>16026</v>
      </c>
      <c r="F21" s="11">
        <f t="shared" si="0"/>
        <v>7.6509706455296538</v>
      </c>
      <c r="G21" s="1"/>
      <c r="H21" s="1"/>
      <c r="I21" s="1"/>
    </row>
    <row r="22" spans="1:9" x14ac:dyDescent="0.25">
      <c r="A22" s="12" t="s">
        <v>59</v>
      </c>
      <c r="B22" s="13">
        <v>45346</v>
      </c>
      <c r="C22" s="13">
        <v>49917</v>
      </c>
      <c r="D22" s="13">
        <v>340041</v>
      </c>
      <c r="E22" s="13">
        <v>362500</v>
      </c>
      <c r="F22" s="14">
        <f t="shared" si="0"/>
        <v>6.6047917751094758</v>
      </c>
      <c r="G22" s="1"/>
      <c r="H22" s="1"/>
      <c r="I22" s="1"/>
    </row>
    <row r="23" spans="1:9" x14ac:dyDescent="0.25">
      <c r="A23" s="9" t="s">
        <v>173</v>
      </c>
      <c r="B23" s="10">
        <v>3755</v>
      </c>
      <c r="C23" s="10">
        <v>4168</v>
      </c>
      <c r="D23" s="10">
        <v>28630</v>
      </c>
      <c r="E23" s="10">
        <v>30617</v>
      </c>
      <c r="F23" s="11">
        <f t="shared" si="0"/>
        <v>6.9402724414949404</v>
      </c>
      <c r="G23" s="1"/>
      <c r="H23" s="1"/>
      <c r="I23" s="1"/>
    </row>
    <row r="24" spans="1:9" x14ac:dyDescent="0.25">
      <c r="A24" s="12" t="s">
        <v>175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18370</v>
      </c>
      <c r="C25" s="10">
        <v>17116</v>
      </c>
      <c r="D25" s="10">
        <v>136957</v>
      </c>
      <c r="E25" s="10">
        <v>122595</v>
      </c>
      <c r="F25" s="11">
        <f t="shared" si="0"/>
        <v>-10.486503063005173</v>
      </c>
      <c r="G25" s="1"/>
      <c r="H25" s="1"/>
      <c r="I25" s="1"/>
    </row>
    <row r="26" spans="1:9" x14ac:dyDescent="0.25">
      <c r="A26" s="12" t="s">
        <v>40</v>
      </c>
      <c r="B26" s="13">
        <v>9747</v>
      </c>
      <c r="C26" s="13">
        <v>10993</v>
      </c>
      <c r="D26" s="13">
        <v>80686</v>
      </c>
      <c r="E26" s="13">
        <v>67007</v>
      </c>
      <c r="F26" s="14">
        <f t="shared" si="0"/>
        <v>-16.953374810995712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105791</v>
      </c>
      <c r="C28" s="13">
        <v>124159</v>
      </c>
      <c r="D28" s="13">
        <v>859554</v>
      </c>
      <c r="E28" s="13">
        <v>957439</v>
      </c>
      <c r="F28" s="14">
        <f t="shared" si="0"/>
        <v>11.387882553044946</v>
      </c>
      <c r="G28" s="1"/>
      <c r="H28" s="1"/>
      <c r="I28" s="1"/>
    </row>
    <row r="29" spans="1:9" x14ac:dyDescent="0.25">
      <c r="A29" s="9" t="s">
        <v>43</v>
      </c>
      <c r="B29" s="10">
        <v>11089</v>
      </c>
      <c r="C29" s="10">
        <v>11850</v>
      </c>
      <c r="D29" s="10">
        <v>69788</v>
      </c>
      <c r="E29" s="10">
        <v>74956</v>
      </c>
      <c r="F29" s="11">
        <f t="shared" si="0"/>
        <v>7.4052845761448935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144</v>
      </c>
      <c r="E31" s="10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13">
        <v>11490</v>
      </c>
      <c r="C32" s="13">
        <v>14986</v>
      </c>
      <c r="D32" s="13">
        <v>83306</v>
      </c>
      <c r="E32" s="13">
        <v>117927</v>
      </c>
      <c r="F32" s="14">
        <f t="shared" si="0"/>
        <v>41.558831296665318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174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491861</v>
      </c>
      <c r="C35" s="16">
        <f t="shared" ref="C35:E35" si="1">SUM(C7:C34)</f>
        <v>557557</v>
      </c>
      <c r="D35" s="16">
        <f t="shared" si="1"/>
        <v>3840943</v>
      </c>
      <c r="E35" s="16">
        <f t="shared" si="1"/>
        <v>4094620</v>
      </c>
      <c r="F35" s="17">
        <f t="shared" ref="F35" si="2">((E35*100)/D35)-100</f>
        <v>6.6045499763990279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997701</v>
      </c>
      <c r="G39" s="50">
        <f>LOOKUP(E39,$A$39:$A$66,$C$39:$C$66)</f>
        <v>987913</v>
      </c>
    </row>
    <row r="40" spans="1:9" x14ac:dyDescent="0.25">
      <c r="A40" s="50" t="str">
        <f t="shared" si="5"/>
        <v>ALICANTE</v>
      </c>
      <c r="B40" s="51">
        <f t="shared" si="3"/>
        <v>34920</v>
      </c>
      <c r="C40" s="51">
        <f t="shared" si="4"/>
        <v>40241</v>
      </c>
      <c r="D40" s="51">
        <f t="shared" ref="D40:D66" si="7">_xlfn.RANK.EQ(B40,$B$39:$B$66)+COUNTIF($B$39:$B$66,B40)-1</f>
        <v>13</v>
      </c>
      <c r="E40" s="50" t="str">
        <f t="shared" si="6"/>
        <v>SANTA CRUZ DE TENERIFE</v>
      </c>
      <c r="F40" s="50">
        <f t="shared" ref="F40:F55" si="8">LOOKUP(E40,$A$39:$A$66,$B$39:$B$66)</f>
        <v>957439</v>
      </c>
      <c r="G40" s="50">
        <f t="shared" ref="G40:G66" si="9">LOOKUP(E40,$A$39:$A$66,$C$39:$C$66)</f>
        <v>859554</v>
      </c>
    </row>
    <row r="41" spans="1:9" x14ac:dyDescent="0.25">
      <c r="A41" s="50" t="str">
        <f t="shared" si="5"/>
        <v>ALMERÍA</v>
      </c>
      <c r="B41" s="51">
        <f t="shared" si="3"/>
        <v>173998</v>
      </c>
      <c r="C41" s="51">
        <f t="shared" si="4"/>
        <v>138925</v>
      </c>
      <c r="D41" s="51">
        <f t="shared" si="7"/>
        <v>7</v>
      </c>
      <c r="E41" s="50" t="str">
        <f t="shared" si="6"/>
        <v>BALEARES</v>
      </c>
      <c r="F41" s="50">
        <f t="shared" si="8"/>
        <v>496634</v>
      </c>
      <c r="G41" s="50">
        <f t="shared" si="9"/>
        <v>451483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362500</v>
      </c>
      <c r="G42" s="50">
        <f t="shared" si="9"/>
        <v>340041</v>
      </c>
    </row>
    <row r="43" spans="1:9" x14ac:dyDescent="0.25">
      <c r="A43" s="50" t="str">
        <f t="shared" si="5"/>
        <v>BAHÍA DE ALGECIRAS</v>
      </c>
      <c r="B43" s="51">
        <f t="shared" si="3"/>
        <v>997701</v>
      </c>
      <c r="C43" s="51">
        <f t="shared" si="4"/>
        <v>987913</v>
      </c>
      <c r="D43" s="51">
        <f t="shared" si="7"/>
        <v>1</v>
      </c>
      <c r="E43" s="50" t="str">
        <f t="shared" si="6"/>
        <v>BARCELONA</v>
      </c>
      <c r="F43" s="50">
        <f t="shared" si="8"/>
        <v>307912</v>
      </c>
      <c r="G43" s="50">
        <f t="shared" si="9"/>
        <v>277694</v>
      </c>
    </row>
    <row r="44" spans="1:9" x14ac:dyDescent="0.25">
      <c r="A44" s="50" t="str">
        <f t="shared" si="5"/>
        <v>BAHÍA DE CÁDIZ</v>
      </c>
      <c r="B44" s="51">
        <f t="shared" si="3"/>
        <v>8714</v>
      </c>
      <c r="C44" s="51">
        <f t="shared" si="4"/>
        <v>8410</v>
      </c>
      <c r="D44" s="51">
        <f t="shared" si="7"/>
        <v>16</v>
      </c>
      <c r="E44" s="50" t="str">
        <f t="shared" si="6"/>
        <v>CEUTA</v>
      </c>
      <c r="F44" s="50">
        <f t="shared" si="8"/>
        <v>289591</v>
      </c>
      <c r="G44" s="50">
        <f t="shared" si="9"/>
        <v>287283</v>
      </c>
    </row>
    <row r="45" spans="1:9" x14ac:dyDescent="0.25">
      <c r="A45" s="50" t="str">
        <f t="shared" si="5"/>
        <v>BALEARES</v>
      </c>
      <c r="B45" s="51">
        <f t="shared" si="3"/>
        <v>496634</v>
      </c>
      <c r="C45" s="51">
        <f t="shared" si="4"/>
        <v>451483</v>
      </c>
      <c r="D45" s="51">
        <f t="shared" si="7"/>
        <v>3</v>
      </c>
      <c r="E45" s="50" t="str">
        <f t="shared" si="6"/>
        <v>ALMERÍA</v>
      </c>
      <c r="F45" s="50">
        <f t="shared" si="8"/>
        <v>173998</v>
      </c>
      <c r="G45" s="50">
        <f t="shared" si="9"/>
        <v>138925</v>
      </c>
    </row>
    <row r="46" spans="1:9" x14ac:dyDescent="0.25">
      <c r="A46" s="50" t="str">
        <f t="shared" si="5"/>
        <v>BARCELONA</v>
      </c>
      <c r="B46" s="51">
        <f t="shared" si="3"/>
        <v>307912</v>
      </c>
      <c r="C46" s="51">
        <f t="shared" si="4"/>
        <v>277694</v>
      </c>
      <c r="D46" s="51">
        <f t="shared" si="7"/>
        <v>5</v>
      </c>
      <c r="E46" s="50" t="str">
        <f t="shared" si="6"/>
        <v>MELILLA</v>
      </c>
      <c r="F46" s="50">
        <f t="shared" si="8"/>
        <v>122595</v>
      </c>
      <c r="G46" s="50">
        <f t="shared" si="9"/>
        <v>136957</v>
      </c>
    </row>
    <row r="47" spans="1:9" x14ac:dyDescent="0.25">
      <c r="A47" s="50" t="str">
        <f t="shared" si="5"/>
        <v>BILBAO</v>
      </c>
      <c r="B47" s="51">
        <f t="shared" si="3"/>
        <v>36083</v>
      </c>
      <c r="C47" s="51">
        <f t="shared" si="4"/>
        <v>34774</v>
      </c>
      <c r="D47" s="51">
        <f t="shared" si="7"/>
        <v>12</v>
      </c>
      <c r="E47" s="50" t="str">
        <f t="shared" si="6"/>
        <v>VALENCIA</v>
      </c>
      <c r="F47" s="50">
        <f t="shared" si="8"/>
        <v>117927</v>
      </c>
      <c r="G47" s="50">
        <f t="shared" si="9"/>
        <v>83306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227</v>
      </c>
      <c r="D48" s="51">
        <f t="shared" si="7"/>
        <v>28</v>
      </c>
      <c r="E48" s="50" t="str">
        <f t="shared" si="6"/>
        <v>SANTANDER</v>
      </c>
      <c r="F48" s="50">
        <f t="shared" si="8"/>
        <v>74956</v>
      </c>
      <c r="G48" s="50">
        <f t="shared" si="9"/>
        <v>69788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67007</v>
      </c>
      <c r="G49" s="50">
        <f t="shared" si="9"/>
        <v>80686</v>
      </c>
    </row>
    <row r="50" spans="1:7" x14ac:dyDescent="0.25">
      <c r="A50" s="50" t="str">
        <f t="shared" si="5"/>
        <v>CEUTA</v>
      </c>
      <c r="B50" s="51">
        <f t="shared" si="3"/>
        <v>289591</v>
      </c>
      <c r="C50" s="51">
        <f t="shared" si="4"/>
        <v>287283</v>
      </c>
      <c r="D50" s="51">
        <f t="shared" si="7"/>
        <v>6</v>
      </c>
      <c r="E50" s="50" t="str">
        <f t="shared" si="6"/>
        <v>BILBAO</v>
      </c>
      <c r="F50" s="50">
        <f t="shared" si="8"/>
        <v>36083</v>
      </c>
      <c r="G50" s="50">
        <f t="shared" si="9"/>
        <v>34774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ALICANTE</v>
      </c>
      <c r="F51" s="50">
        <f t="shared" si="8"/>
        <v>34920</v>
      </c>
      <c r="G51" s="50">
        <f t="shared" si="9"/>
        <v>40241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MÁLAGA</v>
      </c>
      <c r="F52" s="50">
        <f t="shared" si="8"/>
        <v>30617</v>
      </c>
      <c r="G52" s="50">
        <f t="shared" si="9"/>
        <v>28630</v>
      </c>
    </row>
    <row r="53" spans="1:7" x14ac:dyDescent="0.25">
      <c r="A53" s="50" t="str">
        <f t="shared" si="5"/>
        <v>HUELVA</v>
      </c>
      <c r="B53" s="51">
        <f t="shared" si="3"/>
        <v>16026</v>
      </c>
      <c r="C53" s="51">
        <f t="shared" si="4"/>
        <v>14887</v>
      </c>
      <c r="D53" s="51">
        <f t="shared" si="7"/>
        <v>15</v>
      </c>
      <c r="E53" s="50" t="str">
        <f t="shared" si="6"/>
        <v>HUELVA</v>
      </c>
      <c r="F53" s="50">
        <f t="shared" si="8"/>
        <v>16026</v>
      </c>
      <c r="G53" s="50">
        <f t="shared" si="9"/>
        <v>14887</v>
      </c>
    </row>
    <row r="54" spans="1:7" x14ac:dyDescent="0.25">
      <c r="A54" s="50" t="str">
        <f t="shared" si="5"/>
        <v>LAS PALMAS</v>
      </c>
      <c r="B54" s="51">
        <f t="shared" si="3"/>
        <v>362500</v>
      </c>
      <c r="C54" s="51">
        <f t="shared" si="4"/>
        <v>340041</v>
      </c>
      <c r="D54" s="51">
        <f t="shared" si="7"/>
        <v>4</v>
      </c>
      <c r="E54" s="50" t="str">
        <f t="shared" si="6"/>
        <v>BAHÍA DE CÁDIZ</v>
      </c>
      <c r="F54" s="50">
        <f t="shared" si="8"/>
        <v>8714</v>
      </c>
      <c r="G54" s="50">
        <f t="shared" si="9"/>
        <v>8410</v>
      </c>
    </row>
    <row r="55" spans="1:7" x14ac:dyDescent="0.25">
      <c r="A55" s="50" t="str">
        <f t="shared" si="5"/>
        <v>MÁLAGA</v>
      </c>
      <c r="B55" s="51">
        <f t="shared" si="3"/>
        <v>30617</v>
      </c>
      <c r="C55" s="51">
        <f t="shared" si="4"/>
        <v>28630</v>
      </c>
      <c r="D55" s="51">
        <f t="shared" si="7"/>
        <v>14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122595</v>
      </c>
      <c r="C57" s="51">
        <f t="shared" si="4"/>
        <v>136957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67007</v>
      </c>
      <c r="C58" s="51">
        <f t="shared" si="4"/>
        <v>80686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957439</v>
      </c>
      <c r="C60" s="51">
        <f t="shared" si="4"/>
        <v>859554</v>
      </c>
      <c r="D60" s="51">
        <f t="shared" si="7"/>
        <v>2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74956</v>
      </c>
      <c r="C61" s="51">
        <f t="shared" si="4"/>
        <v>69788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144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117927</v>
      </c>
      <c r="C64" s="51">
        <f t="shared" si="4"/>
        <v>83306</v>
      </c>
      <c r="D64" s="51">
        <f t="shared" si="7"/>
        <v>9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>
      <selection activeCell="F19" sqref="F19"/>
    </sheetView>
  </sheetViews>
  <sheetFormatPr baseColWidth="10" defaultRowHeight="15" x14ac:dyDescent="0.25"/>
  <cols>
    <col min="1" max="1" width="21.28515625" bestFit="1" customWidth="1"/>
    <col min="6" max="6" width="8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1580</v>
      </c>
      <c r="E8" s="45">
        <v>0</v>
      </c>
      <c r="F8" s="14">
        <f t="shared" ref="F7:F34" si="0">((E8*100)/D8)-100</f>
        <v>-100</v>
      </c>
      <c r="G8" s="1"/>
      <c r="H8" s="1"/>
      <c r="I8" s="1"/>
    </row>
    <row r="9" spans="1:12" x14ac:dyDescent="0.25">
      <c r="A9" s="9" t="s">
        <v>166</v>
      </c>
      <c r="B9" s="44">
        <v>63</v>
      </c>
      <c r="C9" s="44">
        <v>25</v>
      </c>
      <c r="D9" s="44">
        <v>488</v>
      </c>
      <c r="E9" s="44">
        <v>282</v>
      </c>
      <c r="F9" s="11">
        <f t="shared" si="0"/>
        <v>-42.213114754098363</v>
      </c>
      <c r="G9" s="1"/>
      <c r="H9" s="1"/>
      <c r="I9" s="1"/>
    </row>
    <row r="10" spans="1:12" x14ac:dyDescent="0.25">
      <c r="A10" s="12" t="s">
        <v>168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169</v>
      </c>
      <c r="B11" s="44">
        <v>10</v>
      </c>
      <c r="C11" s="44">
        <v>739</v>
      </c>
      <c r="D11" s="44">
        <v>73</v>
      </c>
      <c r="E11" s="44">
        <v>9523</v>
      </c>
      <c r="F11" s="11">
        <f t="shared" si="0"/>
        <v>12945.205479452055</v>
      </c>
      <c r="G11" s="1"/>
      <c r="H11" s="1"/>
      <c r="I11" s="1"/>
    </row>
    <row r="12" spans="1:12" x14ac:dyDescent="0.25">
      <c r="A12" s="12" t="s">
        <v>170</v>
      </c>
      <c r="B12" s="45">
        <v>1175</v>
      </c>
      <c r="C12" s="45">
        <v>1038</v>
      </c>
      <c r="D12" s="45">
        <v>10927</v>
      </c>
      <c r="E12" s="45">
        <v>11009</v>
      </c>
      <c r="F12" s="14">
        <f t="shared" si="0"/>
        <v>0.75043470302919957</v>
      </c>
      <c r="G12" s="1"/>
      <c r="H12" s="1"/>
      <c r="I12" s="1"/>
    </row>
    <row r="13" spans="1:12" x14ac:dyDescent="0.25">
      <c r="A13" s="9" t="s">
        <v>32</v>
      </c>
      <c r="B13" s="44">
        <v>12714</v>
      </c>
      <c r="C13" s="44">
        <v>11875</v>
      </c>
      <c r="D13" s="44">
        <v>117948</v>
      </c>
      <c r="E13" s="44">
        <v>108283</v>
      </c>
      <c r="F13" s="11">
        <f t="shared" si="0"/>
        <v>-8.1942890087156997</v>
      </c>
      <c r="G13" s="1"/>
      <c r="H13" s="1"/>
      <c r="I13" s="1"/>
    </row>
    <row r="14" spans="1:12" x14ac:dyDescent="0.25">
      <c r="A14" s="12" t="s">
        <v>33</v>
      </c>
      <c r="B14" s="45">
        <v>69649</v>
      </c>
      <c r="C14" s="45">
        <v>63115</v>
      </c>
      <c r="D14" s="45">
        <v>676631</v>
      </c>
      <c r="E14" s="45">
        <v>617236</v>
      </c>
      <c r="F14" s="14">
        <f t="shared" si="0"/>
        <v>-8.778048892232249</v>
      </c>
      <c r="G14" s="1"/>
      <c r="H14" s="1"/>
      <c r="I14" s="1"/>
    </row>
    <row r="15" spans="1:12" x14ac:dyDescent="0.25">
      <c r="A15" s="9" t="s">
        <v>34</v>
      </c>
      <c r="B15" s="44">
        <v>303</v>
      </c>
      <c r="C15" s="44">
        <v>429</v>
      </c>
      <c r="D15" s="44">
        <v>7830</v>
      </c>
      <c r="E15" s="44">
        <v>5066</v>
      </c>
      <c r="F15" s="11">
        <f t="shared" si="0"/>
        <v>-35.300127713920816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171</v>
      </c>
      <c r="B17" s="44">
        <v>164</v>
      </c>
      <c r="C17" s="44">
        <v>0</v>
      </c>
      <c r="D17" s="44">
        <v>1472</v>
      </c>
      <c r="E17" s="44">
        <v>0</v>
      </c>
      <c r="F17" s="11">
        <f t="shared" si="0"/>
        <v>-100</v>
      </c>
      <c r="G17" s="1"/>
      <c r="H17" s="1"/>
      <c r="I17" s="1"/>
    </row>
    <row r="18" spans="1:9" x14ac:dyDescent="0.25">
      <c r="A18" s="12" t="s">
        <v>36</v>
      </c>
      <c r="B18" s="45">
        <v>129</v>
      </c>
      <c r="C18" s="45">
        <v>90</v>
      </c>
      <c r="D18" s="45">
        <v>887</v>
      </c>
      <c r="E18" s="45">
        <v>993</v>
      </c>
      <c r="F18" s="14">
        <f t="shared" si="0"/>
        <v>11.950394588500558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172</v>
      </c>
      <c r="B20" s="45">
        <v>36</v>
      </c>
      <c r="C20" s="45">
        <v>0</v>
      </c>
      <c r="D20" s="45">
        <v>327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25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7821</v>
      </c>
      <c r="C22" s="45">
        <v>7644</v>
      </c>
      <c r="D22" s="45">
        <v>67122</v>
      </c>
      <c r="E22" s="45">
        <v>76548</v>
      </c>
      <c r="F22" s="14">
        <f t="shared" si="0"/>
        <v>14.043085724501651</v>
      </c>
      <c r="G22" s="1"/>
      <c r="H22" s="1"/>
      <c r="I22" s="1"/>
    </row>
    <row r="23" spans="1:9" x14ac:dyDescent="0.25">
      <c r="A23" s="9" t="s">
        <v>173</v>
      </c>
      <c r="B23" s="44">
        <v>5196</v>
      </c>
      <c r="C23" s="44">
        <v>0</v>
      </c>
      <c r="D23" s="44">
        <v>46770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175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1157</v>
      </c>
      <c r="C25" s="44">
        <v>122</v>
      </c>
      <c r="D25" s="44">
        <v>9031</v>
      </c>
      <c r="E25" s="44">
        <v>1002</v>
      </c>
      <c r="F25" s="11">
        <f t="shared" si="0"/>
        <v>-88.904883180157242</v>
      </c>
      <c r="G25" s="1"/>
      <c r="H25" s="1"/>
      <c r="I25" s="1"/>
    </row>
    <row r="26" spans="1:9" x14ac:dyDescent="0.25">
      <c r="A26" s="12" t="s">
        <v>40</v>
      </c>
      <c r="B26" s="45">
        <v>37</v>
      </c>
      <c r="C26" s="45">
        <v>3</v>
      </c>
      <c r="D26" s="45">
        <v>418</v>
      </c>
      <c r="E26" s="45">
        <v>276</v>
      </c>
      <c r="F26" s="14">
        <f t="shared" si="0"/>
        <v>-33.971291866028707</v>
      </c>
      <c r="G26" s="1"/>
      <c r="H26" s="1"/>
      <c r="I26" s="1"/>
    </row>
    <row r="27" spans="1:9" x14ac:dyDescent="0.25">
      <c r="A27" s="9" t="s">
        <v>41</v>
      </c>
      <c r="B27" s="44">
        <v>20482</v>
      </c>
      <c r="C27" s="44">
        <v>23785</v>
      </c>
      <c r="D27" s="44">
        <v>191731</v>
      </c>
      <c r="E27" s="44">
        <v>175028</v>
      </c>
      <c r="F27" s="11">
        <f t="shared" si="0"/>
        <v>-8.7116845997778114</v>
      </c>
      <c r="G27" s="1"/>
      <c r="H27" s="1"/>
      <c r="I27" s="1"/>
    </row>
    <row r="28" spans="1:9" x14ac:dyDescent="0.25">
      <c r="A28" s="12" t="s">
        <v>42</v>
      </c>
      <c r="B28" s="45">
        <v>5866</v>
      </c>
      <c r="C28" s="45">
        <v>6083</v>
      </c>
      <c r="D28" s="45">
        <v>45960</v>
      </c>
      <c r="E28" s="45">
        <v>54509</v>
      </c>
      <c r="F28" s="14">
        <f t="shared" si="0"/>
        <v>18.600957354221066</v>
      </c>
      <c r="G28" s="1"/>
      <c r="H28" s="1"/>
      <c r="I28" s="1"/>
    </row>
    <row r="29" spans="1:9" x14ac:dyDescent="0.25">
      <c r="A29" s="9" t="s">
        <v>43</v>
      </c>
      <c r="B29" s="44">
        <v>38784</v>
      </c>
      <c r="C29" s="44">
        <v>36189</v>
      </c>
      <c r="D29" s="44">
        <v>359413</v>
      </c>
      <c r="E29" s="44">
        <v>363731</v>
      </c>
      <c r="F29" s="11">
        <f t="shared" si="0"/>
        <v>1.2014033994318538</v>
      </c>
      <c r="G29" s="1"/>
      <c r="H29" s="1"/>
      <c r="I29" s="1"/>
    </row>
    <row r="30" spans="1:9" x14ac:dyDescent="0.25">
      <c r="A30" s="12" t="s">
        <v>44</v>
      </c>
      <c r="B30" s="45">
        <v>310</v>
      </c>
      <c r="C30" s="45">
        <v>205</v>
      </c>
      <c r="D30" s="45">
        <v>5051</v>
      </c>
      <c r="E30" s="45">
        <v>1887</v>
      </c>
      <c r="F30" s="14">
        <f t="shared" si="0"/>
        <v>-62.641061176004754</v>
      </c>
      <c r="G30" s="1"/>
      <c r="H30" s="1"/>
      <c r="I30" s="1"/>
    </row>
    <row r="31" spans="1:9" x14ac:dyDescent="0.25">
      <c r="A31" s="9" t="s">
        <v>45</v>
      </c>
      <c r="B31" s="44">
        <v>8931</v>
      </c>
      <c r="C31" s="44">
        <v>15327</v>
      </c>
      <c r="D31" s="44">
        <v>114777</v>
      </c>
      <c r="E31" s="44">
        <v>149588</v>
      </c>
      <c r="F31" s="11">
        <f t="shared" si="0"/>
        <v>30.329247148819007</v>
      </c>
      <c r="G31" s="1"/>
      <c r="H31" s="1"/>
      <c r="I31" s="1"/>
    </row>
    <row r="32" spans="1:9" x14ac:dyDescent="0.25">
      <c r="A32" s="12" t="s">
        <v>46</v>
      </c>
      <c r="B32" s="45">
        <v>60835</v>
      </c>
      <c r="C32" s="45">
        <v>57571</v>
      </c>
      <c r="D32" s="45">
        <v>572132</v>
      </c>
      <c r="E32" s="45">
        <v>571551</v>
      </c>
      <c r="F32" s="14">
        <f t="shared" si="0"/>
        <v>-0.10154999195989944</v>
      </c>
      <c r="G32" s="1"/>
      <c r="H32" s="1"/>
      <c r="I32" s="1"/>
    </row>
    <row r="33" spans="1:9" x14ac:dyDescent="0.25">
      <c r="A33" s="9" t="s">
        <v>47</v>
      </c>
      <c r="B33" s="44">
        <v>45596</v>
      </c>
      <c r="C33" s="44">
        <v>41577</v>
      </c>
      <c r="D33" s="44">
        <v>345903</v>
      </c>
      <c r="E33" s="44">
        <v>360270</v>
      </c>
      <c r="F33" s="11">
        <f t="shared" si="0"/>
        <v>4.1534765526751727</v>
      </c>
      <c r="G33" s="1"/>
      <c r="H33" s="1"/>
      <c r="I33" s="1"/>
    </row>
    <row r="34" spans="1:9" x14ac:dyDescent="0.25">
      <c r="A34" s="12" t="s">
        <v>174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279437</v>
      </c>
      <c r="C35" s="16">
        <f t="shared" ref="C35:E35" si="1">SUM(C7:C34)</f>
        <v>265817</v>
      </c>
      <c r="D35" s="16">
        <f t="shared" si="1"/>
        <v>2576496</v>
      </c>
      <c r="E35" s="16">
        <f t="shared" si="1"/>
        <v>2506782</v>
      </c>
      <c r="F35" s="17">
        <f t="shared" ref="F35" si="2">((E35*100)/D35)-100</f>
        <v>-2.7057678335227422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617236</v>
      </c>
      <c r="G39" s="50">
        <f>LOOKUP(E39,$A$39:$A$66,$C$39:$C$66)</f>
        <v>676631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1580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571551</v>
      </c>
      <c r="G40" s="50">
        <f t="shared" ref="G40:G66" si="9">LOOKUP(E40,$A$39:$A$66,$C$39:$C$66)</f>
        <v>572132</v>
      </c>
    </row>
    <row r="41" spans="1:9" x14ac:dyDescent="0.25">
      <c r="A41" s="50" t="str">
        <f t="shared" si="5"/>
        <v>ALMERÍA</v>
      </c>
      <c r="B41" s="51">
        <f t="shared" si="3"/>
        <v>282</v>
      </c>
      <c r="C41" s="51">
        <f t="shared" si="4"/>
        <v>488</v>
      </c>
      <c r="D41" s="51">
        <f t="shared" si="7"/>
        <v>16</v>
      </c>
      <c r="E41" s="50" t="str">
        <f t="shared" si="6"/>
        <v>SANTANDER</v>
      </c>
      <c r="F41" s="50">
        <f t="shared" si="8"/>
        <v>363731</v>
      </c>
      <c r="G41" s="50">
        <f t="shared" si="9"/>
        <v>359413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360270</v>
      </c>
      <c r="G42" s="50">
        <f t="shared" si="9"/>
        <v>345903</v>
      </c>
    </row>
    <row r="43" spans="1:9" x14ac:dyDescent="0.25">
      <c r="A43" s="50" t="str">
        <f t="shared" si="5"/>
        <v>BAHÍA DE ALGECIRAS</v>
      </c>
      <c r="B43" s="51">
        <f t="shared" si="3"/>
        <v>9523</v>
      </c>
      <c r="C43" s="51">
        <f t="shared" si="4"/>
        <v>73</v>
      </c>
      <c r="D43" s="51">
        <f t="shared" si="7"/>
        <v>11</v>
      </c>
      <c r="E43" s="50" t="str">
        <f t="shared" si="6"/>
        <v>PASAIA</v>
      </c>
      <c r="F43" s="50">
        <f t="shared" si="8"/>
        <v>175028</v>
      </c>
      <c r="G43" s="50">
        <f t="shared" si="9"/>
        <v>191731</v>
      </c>
    </row>
    <row r="44" spans="1:9" x14ac:dyDescent="0.25">
      <c r="A44" s="50" t="str">
        <f t="shared" si="5"/>
        <v>BAHÍA DE CÁDIZ</v>
      </c>
      <c r="B44" s="51">
        <f t="shared" si="3"/>
        <v>11009</v>
      </c>
      <c r="C44" s="51">
        <f t="shared" si="4"/>
        <v>10927</v>
      </c>
      <c r="D44" s="51">
        <f t="shared" si="7"/>
        <v>10</v>
      </c>
      <c r="E44" s="50" t="str">
        <f t="shared" si="6"/>
        <v>TARRAGONA</v>
      </c>
      <c r="F44" s="50">
        <f t="shared" si="8"/>
        <v>149588</v>
      </c>
      <c r="G44" s="50">
        <f t="shared" si="9"/>
        <v>114777</v>
      </c>
    </row>
    <row r="45" spans="1:9" x14ac:dyDescent="0.25">
      <c r="A45" s="50" t="str">
        <f t="shared" si="5"/>
        <v>BALEARES</v>
      </c>
      <c r="B45" s="51">
        <f t="shared" si="3"/>
        <v>108283</v>
      </c>
      <c r="C45" s="51">
        <f t="shared" si="4"/>
        <v>117948</v>
      </c>
      <c r="D45" s="51">
        <f t="shared" si="7"/>
        <v>7</v>
      </c>
      <c r="E45" s="50" t="str">
        <f t="shared" si="6"/>
        <v>BALEARES</v>
      </c>
      <c r="F45" s="50">
        <f t="shared" si="8"/>
        <v>108283</v>
      </c>
      <c r="G45" s="50">
        <f t="shared" si="9"/>
        <v>117948</v>
      </c>
    </row>
    <row r="46" spans="1:9" x14ac:dyDescent="0.25">
      <c r="A46" s="50" t="str">
        <f t="shared" si="5"/>
        <v>BARCELONA</v>
      </c>
      <c r="B46" s="51">
        <f t="shared" si="3"/>
        <v>617236</v>
      </c>
      <c r="C46" s="51">
        <f t="shared" si="4"/>
        <v>676631</v>
      </c>
      <c r="D46" s="51">
        <f t="shared" si="7"/>
        <v>1</v>
      </c>
      <c r="E46" s="50" t="str">
        <f t="shared" si="6"/>
        <v>LAS PALMAS</v>
      </c>
      <c r="F46" s="50">
        <f t="shared" si="8"/>
        <v>76548</v>
      </c>
      <c r="G46" s="50">
        <f t="shared" si="9"/>
        <v>67122</v>
      </c>
    </row>
    <row r="47" spans="1:9" x14ac:dyDescent="0.25">
      <c r="A47" s="50" t="str">
        <f t="shared" si="5"/>
        <v>BILBAO</v>
      </c>
      <c r="B47" s="51">
        <f t="shared" si="3"/>
        <v>5066</v>
      </c>
      <c r="C47" s="51">
        <f t="shared" si="4"/>
        <v>7830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54509</v>
      </c>
      <c r="G47" s="50">
        <f t="shared" si="9"/>
        <v>45960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11009</v>
      </c>
      <c r="G48" s="50">
        <f t="shared" si="9"/>
        <v>10927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1472</v>
      </c>
      <c r="D49" s="51">
        <f t="shared" si="7"/>
        <v>28</v>
      </c>
      <c r="E49" s="50" t="str">
        <f t="shared" si="6"/>
        <v>BAHÍA DE ALGECIRAS</v>
      </c>
      <c r="F49" s="50">
        <f t="shared" si="8"/>
        <v>9523</v>
      </c>
      <c r="G49" s="50">
        <f t="shared" si="9"/>
        <v>73</v>
      </c>
    </row>
    <row r="50" spans="1:7" x14ac:dyDescent="0.25">
      <c r="A50" s="50" t="str">
        <f t="shared" si="5"/>
        <v>CEUTA</v>
      </c>
      <c r="B50" s="51">
        <f t="shared" si="3"/>
        <v>993</v>
      </c>
      <c r="C50" s="51">
        <f t="shared" si="4"/>
        <v>887</v>
      </c>
      <c r="D50" s="51">
        <f t="shared" si="7"/>
        <v>15</v>
      </c>
      <c r="E50" s="50" t="str">
        <f t="shared" si="6"/>
        <v>BILBAO</v>
      </c>
      <c r="F50" s="50">
        <f t="shared" si="8"/>
        <v>5066</v>
      </c>
      <c r="G50" s="50">
        <f t="shared" si="9"/>
        <v>7830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1887</v>
      </c>
      <c r="G51" s="50">
        <f t="shared" si="9"/>
        <v>5051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327</v>
      </c>
      <c r="D52" s="51">
        <f t="shared" si="7"/>
        <v>28</v>
      </c>
      <c r="E52" s="50" t="str">
        <f t="shared" si="6"/>
        <v>MELILLA</v>
      </c>
      <c r="F52" s="50">
        <f t="shared" si="8"/>
        <v>1002</v>
      </c>
      <c r="G52" s="50">
        <f t="shared" si="9"/>
        <v>9031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25</v>
      </c>
      <c r="D53" s="51">
        <f t="shared" si="7"/>
        <v>28</v>
      </c>
      <c r="E53" s="50" t="str">
        <f t="shared" si="6"/>
        <v>CEUTA</v>
      </c>
      <c r="F53" s="50">
        <f t="shared" si="8"/>
        <v>993</v>
      </c>
      <c r="G53" s="50">
        <f t="shared" si="9"/>
        <v>887</v>
      </c>
    </row>
    <row r="54" spans="1:7" x14ac:dyDescent="0.25">
      <c r="A54" s="50" t="str">
        <f t="shared" si="5"/>
        <v>LAS PALMAS</v>
      </c>
      <c r="B54" s="51">
        <f t="shared" si="3"/>
        <v>76548</v>
      </c>
      <c r="C54" s="51">
        <f t="shared" si="4"/>
        <v>67122</v>
      </c>
      <c r="D54" s="51">
        <f t="shared" si="7"/>
        <v>8</v>
      </c>
      <c r="E54" s="50" t="str">
        <f t="shared" si="6"/>
        <v>ALMERÍA</v>
      </c>
      <c r="F54" s="50">
        <f t="shared" si="8"/>
        <v>282</v>
      </c>
      <c r="G54" s="50">
        <f t="shared" si="9"/>
        <v>488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46770</v>
      </c>
      <c r="D55" s="51">
        <f t="shared" si="7"/>
        <v>28</v>
      </c>
      <c r="E55" s="50" t="str">
        <f t="shared" si="6"/>
        <v>MOTRIL</v>
      </c>
      <c r="F55" s="50">
        <f t="shared" si="8"/>
        <v>276</v>
      </c>
      <c r="G55" s="50">
        <f t="shared" si="9"/>
        <v>418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1002</v>
      </c>
      <c r="C57" s="51">
        <f t="shared" si="4"/>
        <v>9031</v>
      </c>
      <c r="D57" s="51">
        <f t="shared" si="7"/>
        <v>14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276</v>
      </c>
      <c r="C58" s="51">
        <f t="shared" si="4"/>
        <v>418</v>
      </c>
      <c r="D58" s="51">
        <f t="shared" si="7"/>
        <v>17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175028</v>
      </c>
      <c r="C59" s="51">
        <f t="shared" si="4"/>
        <v>191731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54509</v>
      </c>
      <c r="C60" s="51">
        <f t="shared" si="4"/>
        <v>45960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363731</v>
      </c>
      <c r="C61" s="51">
        <f t="shared" si="4"/>
        <v>359413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1887</v>
      </c>
      <c r="C62" s="51">
        <f t="shared" si="4"/>
        <v>5051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149588</v>
      </c>
      <c r="C63" s="51">
        <f t="shared" si="4"/>
        <v>114777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571551</v>
      </c>
      <c r="C64" s="51">
        <f t="shared" si="4"/>
        <v>572132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360270</v>
      </c>
      <c r="C65" s="51">
        <f t="shared" si="4"/>
        <v>345903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110</v>
      </c>
      <c r="C7" s="10">
        <v>125</v>
      </c>
      <c r="D7" s="10">
        <v>888</v>
      </c>
      <c r="E7" s="10">
        <v>881</v>
      </c>
      <c r="F7" s="11">
        <f>((E7*100)/D7)-100</f>
        <v>-0.78828828828828534</v>
      </c>
      <c r="G7" s="1"/>
      <c r="H7" s="1"/>
      <c r="I7" s="1"/>
    </row>
    <row r="8" spans="1:12" x14ac:dyDescent="0.25">
      <c r="A8" s="12" t="s">
        <v>31</v>
      </c>
      <c r="B8" s="13">
        <v>75</v>
      </c>
      <c r="C8" s="13">
        <v>72</v>
      </c>
      <c r="D8" s="13">
        <v>695</v>
      </c>
      <c r="E8" s="13">
        <v>639</v>
      </c>
      <c r="F8" s="14">
        <f t="shared" ref="F8:F34" si="0">((E8*100)/D8)-100</f>
        <v>-8.0575539568345391</v>
      </c>
      <c r="G8" s="1"/>
      <c r="H8" s="1"/>
      <c r="I8" s="1"/>
    </row>
    <row r="9" spans="1:12" x14ac:dyDescent="0.25">
      <c r="A9" s="9" t="s">
        <v>166</v>
      </c>
      <c r="B9" s="10">
        <v>145</v>
      </c>
      <c r="C9" s="10">
        <v>176</v>
      </c>
      <c r="D9" s="10">
        <v>1224</v>
      </c>
      <c r="E9" s="10">
        <v>1609</v>
      </c>
      <c r="F9" s="11">
        <f t="shared" si="0"/>
        <v>31.454248366013076</v>
      </c>
      <c r="G9" s="1"/>
      <c r="H9" s="1"/>
      <c r="I9" s="1"/>
    </row>
    <row r="10" spans="1:12" x14ac:dyDescent="0.25">
      <c r="A10" s="12" t="s">
        <v>168</v>
      </c>
      <c r="B10" s="13">
        <v>54</v>
      </c>
      <c r="C10" s="13">
        <v>66</v>
      </c>
      <c r="D10" s="13">
        <v>605</v>
      </c>
      <c r="E10" s="13">
        <v>619</v>
      </c>
      <c r="F10" s="14">
        <f t="shared" si="0"/>
        <v>2.3140495867768607</v>
      </c>
      <c r="G10" s="1"/>
      <c r="H10" s="1"/>
      <c r="I10" s="1"/>
    </row>
    <row r="11" spans="1:12" x14ac:dyDescent="0.25">
      <c r="A11" s="9" t="s">
        <v>169</v>
      </c>
      <c r="B11" s="10">
        <v>2657</v>
      </c>
      <c r="C11" s="10">
        <v>2587</v>
      </c>
      <c r="D11" s="10">
        <v>22407</v>
      </c>
      <c r="E11" s="10">
        <v>21585</v>
      </c>
      <c r="F11" s="11">
        <f t="shared" si="0"/>
        <v>-3.6684964520016052</v>
      </c>
      <c r="G11" s="1"/>
      <c r="H11" s="1"/>
      <c r="I11" s="1"/>
    </row>
    <row r="12" spans="1:12" x14ac:dyDescent="0.25">
      <c r="A12" s="12" t="s">
        <v>170</v>
      </c>
      <c r="B12" s="13">
        <v>103</v>
      </c>
      <c r="C12" s="13">
        <v>112</v>
      </c>
      <c r="D12" s="13">
        <v>693</v>
      </c>
      <c r="E12" s="13">
        <v>849</v>
      </c>
      <c r="F12" s="14">
        <f t="shared" si="0"/>
        <v>22.510822510822507</v>
      </c>
      <c r="G12" s="1"/>
      <c r="H12" s="1"/>
      <c r="I12" s="1"/>
    </row>
    <row r="13" spans="1:12" x14ac:dyDescent="0.25">
      <c r="A13" s="9" t="s">
        <v>32</v>
      </c>
      <c r="B13" s="10">
        <v>5015</v>
      </c>
      <c r="C13" s="10">
        <v>5342</v>
      </c>
      <c r="D13" s="10">
        <v>33793</v>
      </c>
      <c r="E13" s="10">
        <v>36209</v>
      </c>
      <c r="F13" s="11">
        <f t="shared" si="0"/>
        <v>7.1494096410499282</v>
      </c>
      <c r="G13" s="1"/>
      <c r="H13" s="1"/>
      <c r="I13" s="1"/>
    </row>
    <row r="14" spans="1:12" x14ac:dyDescent="0.25">
      <c r="A14" s="12" t="s">
        <v>33</v>
      </c>
      <c r="B14" s="13">
        <v>795</v>
      </c>
      <c r="C14" s="13">
        <v>827</v>
      </c>
      <c r="D14" s="13">
        <v>6569</v>
      </c>
      <c r="E14" s="13">
        <v>6748</v>
      </c>
      <c r="F14" s="14">
        <f t="shared" si="0"/>
        <v>2.7249200791596877</v>
      </c>
      <c r="G14" s="1"/>
      <c r="H14" s="1"/>
      <c r="I14" s="1"/>
    </row>
    <row r="15" spans="1:12" x14ac:dyDescent="0.25">
      <c r="A15" s="9" t="s">
        <v>34</v>
      </c>
      <c r="B15" s="10">
        <v>257</v>
      </c>
      <c r="C15" s="10">
        <v>256</v>
      </c>
      <c r="D15" s="10">
        <v>2084</v>
      </c>
      <c r="E15" s="10">
        <v>2149</v>
      </c>
      <c r="F15" s="11">
        <f t="shared" si="0"/>
        <v>3.119001919385795</v>
      </c>
      <c r="G15" s="1"/>
      <c r="H15" s="1"/>
      <c r="I15" s="1"/>
    </row>
    <row r="16" spans="1:12" x14ac:dyDescent="0.25">
      <c r="A16" s="12" t="s">
        <v>35</v>
      </c>
      <c r="B16" s="13">
        <v>186</v>
      </c>
      <c r="C16" s="13">
        <v>193</v>
      </c>
      <c r="D16" s="13">
        <v>1453</v>
      </c>
      <c r="E16" s="13">
        <v>1583</v>
      </c>
      <c r="F16" s="14">
        <f t="shared" si="0"/>
        <v>8.9470061940812116</v>
      </c>
      <c r="G16" s="1"/>
      <c r="H16" s="1"/>
      <c r="I16" s="1"/>
    </row>
    <row r="17" spans="1:9" x14ac:dyDescent="0.25">
      <c r="A17" s="9" t="s">
        <v>171</v>
      </c>
      <c r="B17" s="10">
        <v>151</v>
      </c>
      <c r="C17" s="10">
        <v>143</v>
      </c>
      <c r="D17" s="10">
        <v>1249</v>
      </c>
      <c r="E17" s="10">
        <v>1280</v>
      </c>
      <c r="F17" s="11">
        <f t="shared" si="0"/>
        <v>2.4819855884707778</v>
      </c>
      <c r="G17" s="1"/>
      <c r="H17" s="1"/>
      <c r="I17" s="1"/>
    </row>
    <row r="18" spans="1:9" x14ac:dyDescent="0.25">
      <c r="A18" s="12" t="s">
        <v>36</v>
      </c>
      <c r="B18" s="13">
        <v>852</v>
      </c>
      <c r="C18" s="13">
        <v>900</v>
      </c>
      <c r="D18" s="13">
        <v>7922</v>
      </c>
      <c r="E18" s="13">
        <v>7963</v>
      </c>
      <c r="F18" s="14">
        <f t="shared" si="0"/>
        <v>0.51754607422368792</v>
      </c>
      <c r="G18" s="1"/>
      <c r="H18" s="1"/>
      <c r="I18" s="1"/>
    </row>
    <row r="19" spans="1:9" x14ac:dyDescent="0.25">
      <c r="A19" s="9" t="s">
        <v>37</v>
      </c>
      <c r="B19" s="10">
        <v>104</v>
      </c>
      <c r="C19" s="10">
        <v>94</v>
      </c>
      <c r="D19" s="10">
        <v>796</v>
      </c>
      <c r="E19" s="10">
        <v>839</v>
      </c>
      <c r="F19" s="11">
        <f t="shared" si="0"/>
        <v>5.4020100502512634</v>
      </c>
      <c r="G19" s="1"/>
      <c r="H19" s="1"/>
      <c r="I19" s="1"/>
    </row>
    <row r="20" spans="1:9" x14ac:dyDescent="0.25">
      <c r="A20" s="12" t="s">
        <v>172</v>
      </c>
      <c r="B20" s="13">
        <v>103</v>
      </c>
      <c r="C20" s="13">
        <v>118</v>
      </c>
      <c r="D20" s="13">
        <v>894</v>
      </c>
      <c r="E20" s="13">
        <v>965</v>
      </c>
      <c r="F20" s="14">
        <f t="shared" si="0"/>
        <v>7.9418344519015704</v>
      </c>
      <c r="G20" s="1"/>
      <c r="H20" s="1"/>
      <c r="I20" s="1"/>
    </row>
    <row r="21" spans="1:9" x14ac:dyDescent="0.25">
      <c r="A21" s="9" t="s">
        <v>38</v>
      </c>
      <c r="B21" s="10">
        <v>184</v>
      </c>
      <c r="C21" s="10">
        <v>190</v>
      </c>
      <c r="D21" s="10">
        <v>1560</v>
      </c>
      <c r="E21" s="10">
        <v>1718</v>
      </c>
      <c r="F21" s="11">
        <f t="shared" si="0"/>
        <v>10.128205128205124</v>
      </c>
      <c r="G21" s="1"/>
      <c r="H21" s="1"/>
      <c r="I21" s="1"/>
    </row>
    <row r="22" spans="1:9" x14ac:dyDescent="0.25">
      <c r="A22" s="12" t="s">
        <v>59</v>
      </c>
      <c r="B22" s="13">
        <v>958</v>
      </c>
      <c r="C22" s="13">
        <v>995</v>
      </c>
      <c r="D22" s="13">
        <v>8768</v>
      </c>
      <c r="E22" s="13">
        <v>8629</v>
      </c>
      <c r="F22" s="14">
        <f t="shared" si="0"/>
        <v>-1.5853102189781083</v>
      </c>
      <c r="G22" s="1"/>
      <c r="H22" s="1"/>
      <c r="I22" s="1"/>
    </row>
    <row r="23" spans="1:9" x14ac:dyDescent="0.25">
      <c r="A23" s="9" t="s">
        <v>173</v>
      </c>
      <c r="B23" s="10">
        <v>114</v>
      </c>
      <c r="C23" s="10">
        <v>138</v>
      </c>
      <c r="D23" s="10">
        <v>1030</v>
      </c>
      <c r="E23" s="10">
        <v>1142</v>
      </c>
      <c r="F23" s="11">
        <f t="shared" si="0"/>
        <v>10.873786407766985</v>
      </c>
      <c r="G23" s="1"/>
      <c r="H23" s="1"/>
      <c r="I23" s="1"/>
    </row>
    <row r="24" spans="1:9" x14ac:dyDescent="0.25">
      <c r="A24" s="12" t="s">
        <v>175</v>
      </c>
      <c r="B24" s="13">
        <v>52</v>
      </c>
      <c r="C24" s="13">
        <v>41</v>
      </c>
      <c r="D24" s="13">
        <v>409</v>
      </c>
      <c r="E24" s="13">
        <v>397</v>
      </c>
      <c r="F24" s="14">
        <f t="shared" si="0"/>
        <v>-2.9339853300733552</v>
      </c>
      <c r="G24" s="1"/>
      <c r="H24" s="1"/>
      <c r="I24" s="1"/>
    </row>
    <row r="25" spans="1:9" x14ac:dyDescent="0.25">
      <c r="A25" s="9" t="s">
        <v>39</v>
      </c>
      <c r="B25" s="10">
        <v>154</v>
      </c>
      <c r="C25" s="10">
        <v>149</v>
      </c>
      <c r="D25" s="10">
        <v>1205</v>
      </c>
      <c r="E25" s="10">
        <v>1440</v>
      </c>
      <c r="F25" s="11">
        <f t="shared" si="0"/>
        <v>19.502074688796682</v>
      </c>
      <c r="G25" s="1"/>
      <c r="H25" s="1"/>
      <c r="I25" s="1"/>
    </row>
    <row r="26" spans="1:9" x14ac:dyDescent="0.25">
      <c r="A26" s="12" t="s">
        <v>40</v>
      </c>
      <c r="B26" s="13">
        <v>124</v>
      </c>
      <c r="C26" s="13">
        <v>119</v>
      </c>
      <c r="D26" s="13">
        <v>952</v>
      </c>
      <c r="E26" s="13">
        <v>1020</v>
      </c>
      <c r="F26" s="14">
        <f t="shared" si="0"/>
        <v>7.1428571428571388</v>
      </c>
      <c r="G26" s="1"/>
      <c r="H26" s="1"/>
      <c r="I26" s="1"/>
    </row>
    <row r="27" spans="1:9" x14ac:dyDescent="0.25">
      <c r="A27" s="9" t="s">
        <v>41</v>
      </c>
      <c r="B27" s="10">
        <v>81</v>
      </c>
      <c r="C27" s="10">
        <v>97</v>
      </c>
      <c r="D27" s="10">
        <v>755</v>
      </c>
      <c r="E27" s="10">
        <v>646</v>
      </c>
      <c r="F27" s="11">
        <f t="shared" si="0"/>
        <v>-14.437086092715234</v>
      </c>
      <c r="G27" s="1"/>
      <c r="H27" s="1"/>
      <c r="I27" s="1"/>
    </row>
    <row r="28" spans="1:9" x14ac:dyDescent="0.25">
      <c r="A28" s="12" t="s">
        <v>42</v>
      </c>
      <c r="B28" s="13">
        <v>1067</v>
      </c>
      <c r="C28" s="13">
        <v>1131</v>
      </c>
      <c r="D28" s="13">
        <v>9314</v>
      </c>
      <c r="E28" s="13">
        <v>9558</v>
      </c>
      <c r="F28" s="14">
        <f t="shared" si="0"/>
        <v>2.6197122611122978</v>
      </c>
      <c r="G28" s="1"/>
      <c r="H28" s="1"/>
      <c r="I28" s="1"/>
    </row>
    <row r="29" spans="1:9" x14ac:dyDescent="0.25">
      <c r="A29" s="9" t="s">
        <v>43</v>
      </c>
      <c r="B29" s="10">
        <v>136</v>
      </c>
      <c r="C29" s="10">
        <v>136</v>
      </c>
      <c r="D29" s="10">
        <v>1035</v>
      </c>
      <c r="E29" s="10">
        <v>1146</v>
      </c>
      <c r="F29" s="11">
        <f t="shared" si="0"/>
        <v>10.724637681159422</v>
      </c>
      <c r="G29" s="1"/>
      <c r="H29" s="1"/>
      <c r="I29" s="1"/>
    </row>
    <row r="30" spans="1:9" x14ac:dyDescent="0.25">
      <c r="A30" s="12" t="s">
        <v>44</v>
      </c>
      <c r="B30" s="13">
        <v>98</v>
      </c>
      <c r="C30" s="13">
        <v>92</v>
      </c>
      <c r="D30" s="13">
        <v>828</v>
      </c>
      <c r="E30" s="13">
        <v>730</v>
      </c>
      <c r="F30" s="14">
        <f t="shared" si="0"/>
        <v>-11.835748792270536</v>
      </c>
      <c r="G30" s="1"/>
      <c r="H30" s="1"/>
      <c r="I30" s="1"/>
    </row>
    <row r="31" spans="1:9" x14ac:dyDescent="0.25">
      <c r="A31" s="9" t="s">
        <v>45</v>
      </c>
      <c r="B31" s="10">
        <v>212</v>
      </c>
      <c r="C31" s="10">
        <v>237</v>
      </c>
      <c r="D31" s="10">
        <v>1907</v>
      </c>
      <c r="E31" s="10">
        <v>1994</v>
      </c>
      <c r="F31" s="11">
        <f t="shared" si="0"/>
        <v>4.5621394861038311</v>
      </c>
      <c r="G31" s="1"/>
      <c r="H31" s="1"/>
      <c r="I31" s="1"/>
    </row>
    <row r="32" spans="1:9" x14ac:dyDescent="0.25">
      <c r="A32" s="12" t="s">
        <v>46</v>
      </c>
      <c r="B32" s="13">
        <v>655</v>
      </c>
      <c r="C32" s="13">
        <v>665</v>
      </c>
      <c r="D32" s="13">
        <v>5778</v>
      </c>
      <c r="E32" s="13">
        <v>5752</v>
      </c>
      <c r="F32" s="14">
        <f t="shared" si="0"/>
        <v>-0.44998269297335014</v>
      </c>
      <c r="G32" s="1"/>
      <c r="H32" s="1"/>
      <c r="I32" s="1"/>
    </row>
    <row r="33" spans="1:9" x14ac:dyDescent="0.25">
      <c r="A33" s="9" t="s">
        <v>47</v>
      </c>
      <c r="B33" s="10">
        <v>134</v>
      </c>
      <c r="C33" s="10">
        <v>155</v>
      </c>
      <c r="D33" s="10">
        <v>1164</v>
      </c>
      <c r="E33" s="10">
        <v>1239</v>
      </c>
      <c r="F33" s="11">
        <f t="shared" si="0"/>
        <v>6.4432989690721598</v>
      </c>
      <c r="G33" s="1"/>
      <c r="H33" s="1"/>
      <c r="I33" s="1"/>
    </row>
    <row r="34" spans="1:9" x14ac:dyDescent="0.25">
      <c r="A34" s="12" t="s">
        <v>174</v>
      </c>
      <c r="B34" s="13">
        <v>21</v>
      </c>
      <c r="C34" s="13">
        <v>33</v>
      </c>
      <c r="D34" s="13">
        <v>225</v>
      </c>
      <c r="E34" s="13">
        <v>240</v>
      </c>
      <c r="F34" s="14">
        <f t="shared" si="0"/>
        <v>6.6666666666666714</v>
      </c>
      <c r="G34" s="1"/>
      <c r="H34" s="1"/>
      <c r="I34" s="1"/>
    </row>
    <row r="35" spans="1:9" x14ac:dyDescent="0.25">
      <c r="A35" s="15" t="s">
        <v>48</v>
      </c>
      <c r="B35" s="16">
        <f>SUM(B7:B34)</f>
        <v>14597</v>
      </c>
      <c r="C35" s="16">
        <f t="shared" ref="C35:E35" si="1">SUM(C7:C34)</f>
        <v>15189</v>
      </c>
      <c r="D35" s="16">
        <f t="shared" si="1"/>
        <v>116202</v>
      </c>
      <c r="E35" s="16">
        <f t="shared" si="1"/>
        <v>119569</v>
      </c>
      <c r="F35" s="17">
        <f t="shared" ref="F35" si="2">((E35*100)/D35)-100</f>
        <v>2.8975404898366577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881</v>
      </c>
      <c r="C39" s="51">
        <f t="shared" si="4"/>
        <v>888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BALEARES</v>
      </c>
      <c r="F39" s="50">
        <f>LOOKUP(E39,$A$39:$A$66,$B$39:$B$66)</f>
        <v>36209</v>
      </c>
      <c r="G39" s="50">
        <f>LOOKUP(E39,$A$39:$A$66,$C$39:$C$66)</f>
        <v>33793</v>
      </c>
    </row>
    <row r="40" spans="1:9" x14ac:dyDescent="0.25">
      <c r="A40" s="50" t="str">
        <f t="shared" si="5"/>
        <v>ALICANTE</v>
      </c>
      <c r="B40" s="51">
        <f t="shared" si="3"/>
        <v>639</v>
      </c>
      <c r="C40" s="51">
        <f t="shared" si="4"/>
        <v>695</v>
      </c>
      <c r="D40" s="51">
        <f t="shared" ref="D40:D66" si="7">_xlfn.RANK.EQ(B40,$B$39:$B$66)+COUNTIF($B$39:$B$66,B40)-1</f>
        <v>25</v>
      </c>
      <c r="E40" s="50" t="str">
        <f t="shared" si="6"/>
        <v>BAHÍA DE ALGECIRAS</v>
      </c>
      <c r="F40" s="50">
        <f t="shared" ref="F40:F55" si="8">LOOKUP(E40,$A$39:$A$66,$B$39:$B$66)</f>
        <v>21585</v>
      </c>
      <c r="G40" s="50">
        <f t="shared" ref="G40:G66" si="9">LOOKUP(E40,$A$39:$A$66,$C$39:$C$66)</f>
        <v>22407</v>
      </c>
    </row>
    <row r="41" spans="1:9" x14ac:dyDescent="0.25">
      <c r="A41" s="50" t="str">
        <f t="shared" si="5"/>
        <v>ALMERÍA</v>
      </c>
      <c r="B41" s="51">
        <f t="shared" si="3"/>
        <v>1609</v>
      </c>
      <c r="C41" s="51">
        <f t="shared" si="4"/>
        <v>1224</v>
      </c>
      <c r="D41" s="51">
        <f t="shared" si="7"/>
        <v>11</v>
      </c>
      <c r="E41" s="50" t="str">
        <f t="shared" si="6"/>
        <v>SANTA CRUZ DE TENERIFE</v>
      </c>
      <c r="F41" s="50">
        <f t="shared" si="8"/>
        <v>9558</v>
      </c>
      <c r="G41" s="50">
        <f t="shared" si="9"/>
        <v>9314</v>
      </c>
    </row>
    <row r="42" spans="1:9" x14ac:dyDescent="0.25">
      <c r="A42" s="50" t="str">
        <f t="shared" si="5"/>
        <v>AVILÉS</v>
      </c>
      <c r="B42" s="51">
        <f t="shared" si="3"/>
        <v>619</v>
      </c>
      <c r="C42" s="51">
        <f t="shared" si="4"/>
        <v>605</v>
      </c>
      <c r="D42" s="51">
        <f t="shared" si="7"/>
        <v>26</v>
      </c>
      <c r="E42" s="50" t="str">
        <f t="shared" si="6"/>
        <v>LAS PALMAS</v>
      </c>
      <c r="F42" s="50">
        <f t="shared" si="8"/>
        <v>8629</v>
      </c>
      <c r="G42" s="50">
        <f t="shared" si="9"/>
        <v>8768</v>
      </c>
    </row>
    <row r="43" spans="1:9" x14ac:dyDescent="0.25">
      <c r="A43" s="50" t="str">
        <f t="shared" si="5"/>
        <v>BAHÍA DE ALGECIRAS</v>
      </c>
      <c r="B43" s="51">
        <f t="shared" si="3"/>
        <v>21585</v>
      </c>
      <c r="C43" s="51">
        <f t="shared" si="4"/>
        <v>22407</v>
      </c>
      <c r="D43" s="51">
        <f t="shared" si="7"/>
        <v>2</v>
      </c>
      <c r="E43" s="50" t="str">
        <f t="shared" si="6"/>
        <v>CEUTA</v>
      </c>
      <c r="F43" s="50">
        <f t="shared" si="8"/>
        <v>7963</v>
      </c>
      <c r="G43" s="50">
        <f t="shared" si="9"/>
        <v>7922</v>
      </c>
    </row>
    <row r="44" spans="1:9" x14ac:dyDescent="0.25">
      <c r="A44" s="50" t="str">
        <f t="shared" si="5"/>
        <v>BAHÍA DE CÁDIZ</v>
      </c>
      <c r="B44" s="51">
        <f t="shared" si="3"/>
        <v>849</v>
      </c>
      <c r="C44" s="51">
        <f t="shared" si="4"/>
        <v>693</v>
      </c>
      <c r="D44" s="51">
        <f t="shared" si="7"/>
        <v>21</v>
      </c>
      <c r="E44" s="50" t="str">
        <f t="shared" si="6"/>
        <v>BARCELONA</v>
      </c>
      <c r="F44" s="50">
        <f t="shared" si="8"/>
        <v>6748</v>
      </c>
      <c r="G44" s="50">
        <f t="shared" si="9"/>
        <v>6569</v>
      </c>
    </row>
    <row r="45" spans="1:9" x14ac:dyDescent="0.25">
      <c r="A45" s="50" t="str">
        <f t="shared" si="5"/>
        <v>BALEARES</v>
      </c>
      <c r="B45" s="51">
        <f t="shared" si="3"/>
        <v>36209</v>
      </c>
      <c r="C45" s="51">
        <f t="shared" si="4"/>
        <v>33793</v>
      </c>
      <c r="D45" s="51">
        <f t="shared" si="7"/>
        <v>1</v>
      </c>
      <c r="E45" s="50" t="str">
        <f t="shared" si="6"/>
        <v>VALENCIA</v>
      </c>
      <c r="F45" s="50">
        <f t="shared" si="8"/>
        <v>5752</v>
      </c>
      <c r="G45" s="50">
        <f t="shared" si="9"/>
        <v>5778</v>
      </c>
    </row>
    <row r="46" spans="1:9" x14ac:dyDescent="0.25">
      <c r="A46" s="50" t="str">
        <f t="shared" si="5"/>
        <v>BARCELONA</v>
      </c>
      <c r="B46" s="51">
        <f t="shared" si="3"/>
        <v>6748</v>
      </c>
      <c r="C46" s="51">
        <f t="shared" si="4"/>
        <v>6569</v>
      </c>
      <c r="D46" s="51">
        <f t="shared" si="7"/>
        <v>6</v>
      </c>
      <c r="E46" s="50" t="str">
        <f t="shared" si="6"/>
        <v>BILBAO</v>
      </c>
      <c r="F46" s="50">
        <f t="shared" si="8"/>
        <v>2149</v>
      </c>
      <c r="G46" s="50">
        <f t="shared" si="9"/>
        <v>2084</v>
      </c>
    </row>
    <row r="47" spans="1:9" x14ac:dyDescent="0.25">
      <c r="A47" s="50" t="str">
        <f t="shared" si="5"/>
        <v>BILBAO</v>
      </c>
      <c r="B47" s="51">
        <f t="shared" si="3"/>
        <v>2149</v>
      </c>
      <c r="C47" s="51">
        <f t="shared" si="4"/>
        <v>2084</v>
      </c>
      <c r="D47" s="51">
        <f t="shared" si="7"/>
        <v>8</v>
      </c>
      <c r="E47" s="50" t="str">
        <f t="shared" si="6"/>
        <v>TARRAGONA</v>
      </c>
      <c r="F47" s="50">
        <f t="shared" si="8"/>
        <v>1994</v>
      </c>
      <c r="G47" s="50">
        <f t="shared" si="9"/>
        <v>1907</v>
      </c>
    </row>
    <row r="48" spans="1:9" x14ac:dyDescent="0.25">
      <c r="A48" s="50" t="str">
        <f t="shared" si="5"/>
        <v>CARTAGENA</v>
      </c>
      <c r="B48" s="51">
        <f t="shared" si="3"/>
        <v>1583</v>
      </c>
      <c r="C48" s="51">
        <f t="shared" si="4"/>
        <v>1453</v>
      </c>
      <c r="D48" s="51">
        <f t="shared" si="7"/>
        <v>12</v>
      </c>
      <c r="E48" s="50" t="str">
        <f t="shared" si="6"/>
        <v>HUELVA</v>
      </c>
      <c r="F48" s="50">
        <f t="shared" si="8"/>
        <v>1718</v>
      </c>
      <c r="G48" s="50">
        <f t="shared" si="9"/>
        <v>1560</v>
      </c>
    </row>
    <row r="49" spans="1:7" x14ac:dyDescent="0.25">
      <c r="A49" s="50" t="str">
        <f t="shared" si="5"/>
        <v>CASTELLÓN</v>
      </c>
      <c r="B49" s="51">
        <f t="shared" si="3"/>
        <v>1280</v>
      </c>
      <c r="C49" s="51">
        <f t="shared" si="4"/>
        <v>1249</v>
      </c>
      <c r="D49" s="51">
        <f t="shared" si="7"/>
        <v>14</v>
      </c>
      <c r="E49" s="50" t="str">
        <f t="shared" si="6"/>
        <v>ALMERÍA</v>
      </c>
      <c r="F49" s="50">
        <f t="shared" si="8"/>
        <v>1609</v>
      </c>
      <c r="G49" s="50">
        <f t="shared" si="9"/>
        <v>1224</v>
      </c>
    </row>
    <row r="50" spans="1:7" x14ac:dyDescent="0.25">
      <c r="A50" s="50" t="str">
        <f t="shared" si="5"/>
        <v>CEUTA</v>
      </c>
      <c r="B50" s="51">
        <f t="shared" si="3"/>
        <v>7963</v>
      </c>
      <c r="C50" s="51">
        <f t="shared" si="4"/>
        <v>7922</v>
      </c>
      <c r="D50" s="51">
        <f t="shared" si="7"/>
        <v>5</v>
      </c>
      <c r="E50" s="50" t="str">
        <f t="shared" si="6"/>
        <v>CARTAGENA</v>
      </c>
      <c r="F50" s="50">
        <f t="shared" si="8"/>
        <v>1583</v>
      </c>
      <c r="G50" s="50">
        <f t="shared" si="9"/>
        <v>1453</v>
      </c>
    </row>
    <row r="51" spans="1:7" x14ac:dyDescent="0.25">
      <c r="A51" s="50" t="str">
        <f t="shared" si="5"/>
        <v>FERROL-SAN CIBRAO</v>
      </c>
      <c r="B51" s="51">
        <f t="shared" si="3"/>
        <v>839</v>
      </c>
      <c r="C51" s="51">
        <f t="shared" si="4"/>
        <v>796</v>
      </c>
      <c r="D51" s="51">
        <f t="shared" si="7"/>
        <v>22</v>
      </c>
      <c r="E51" s="50" t="str">
        <f t="shared" si="6"/>
        <v>MELILLA</v>
      </c>
      <c r="F51" s="50">
        <f t="shared" si="8"/>
        <v>1440</v>
      </c>
      <c r="G51" s="50">
        <f t="shared" si="9"/>
        <v>1205</v>
      </c>
    </row>
    <row r="52" spans="1:7" x14ac:dyDescent="0.25">
      <c r="A52" s="50" t="str">
        <f t="shared" si="5"/>
        <v>GIJÓN</v>
      </c>
      <c r="B52" s="51">
        <f t="shared" si="3"/>
        <v>965</v>
      </c>
      <c r="C52" s="51">
        <f t="shared" si="4"/>
        <v>894</v>
      </c>
      <c r="D52" s="51">
        <f t="shared" si="7"/>
        <v>19</v>
      </c>
      <c r="E52" s="50" t="str">
        <f t="shared" si="6"/>
        <v>CASTELLÓN</v>
      </c>
      <c r="F52" s="50">
        <f t="shared" si="8"/>
        <v>1280</v>
      </c>
      <c r="G52" s="50">
        <f t="shared" si="9"/>
        <v>1249</v>
      </c>
    </row>
    <row r="53" spans="1:7" x14ac:dyDescent="0.25">
      <c r="A53" s="50" t="str">
        <f t="shared" si="5"/>
        <v>HUELVA</v>
      </c>
      <c r="B53" s="51">
        <f t="shared" si="3"/>
        <v>1718</v>
      </c>
      <c r="C53" s="51">
        <f t="shared" si="4"/>
        <v>1560</v>
      </c>
      <c r="D53" s="51">
        <f t="shared" si="7"/>
        <v>10</v>
      </c>
      <c r="E53" s="50" t="str">
        <f t="shared" si="6"/>
        <v>VIGO</v>
      </c>
      <c r="F53" s="50">
        <f t="shared" si="8"/>
        <v>1239</v>
      </c>
      <c r="G53" s="50">
        <f t="shared" si="9"/>
        <v>1164</v>
      </c>
    </row>
    <row r="54" spans="1:7" x14ac:dyDescent="0.25">
      <c r="A54" s="50" t="str">
        <f t="shared" si="5"/>
        <v>LAS PALMAS</v>
      </c>
      <c r="B54" s="51">
        <f t="shared" si="3"/>
        <v>8629</v>
      </c>
      <c r="C54" s="51">
        <f t="shared" si="4"/>
        <v>8768</v>
      </c>
      <c r="D54" s="51">
        <f t="shared" si="7"/>
        <v>4</v>
      </c>
      <c r="E54" s="50" t="str">
        <f t="shared" si="6"/>
        <v>SANTANDER</v>
      </c>
      <c r="F54" s="50">
        <f t="shared" si="8"/>
        <v>1146</v>
      </c>
      <c r="G54" s="50">
        <f t="shared" si="9"/>
        <v>1035</v>
      </c>
    </row>
    <row r="55" spans="1:7" x14ac:dyDescent="0.25">
      <c r="A55" s="50" t="str">
        <f t="shared" si="5"/>
        <v>MÁLAGA</v>
      </c>
      <c r="B55" s="51">
        <f t="shared" si="3"/>
        <v>1142</v>
      </c>
      <c r="C55" s="51">
        <f t="shared" si="4"/>
        <v>1030</v>
      </c>
      <c r="D55" s="51">
        <f t="shared" si="7"/>
        <v>17</v>
      </c>
      <c r="E55" s="50" t="str">
        <f t="shared" si="6"/>
        <v>MÁLAGA</v>
      </c>
      <c r="F55" s="50">
        <f t="shared" si="8"/>
        <v>1142</v>
      </c>
      <c r="G55" s="50">
        <f t="shared" si="9"/>
        <v>1030</v>
      </c>
    </row>
    <row r="56" spans="1:7" x14ac:dyDescent="0.25">
      <c r="A56" s="50" t="str">
        <f t="shared" si="5"/>
        <v>MARÍN Y RÍA DE PONTEVEDRA</v>
      </c>
      <c r="B56" s="51">
        <f t="shared" si="3"/>
        <v>397</v>
      </c>
      <c r="C56" s="51">
        <f t="shared" si="4"/>
        <v>409</v>
      </c>
      <c r="D56" s="51">
        <f t="shared" si="7"/>
        <v>27</v>
      </c>
      <c r="E56" s="50" t="str">
        <f t="shared" si="6"/>
        <v>MOTRIL</v>
      </c>
      <c r="F56" s="50">
        <f t="shared" ref="F56:F66" si="10">LOOKUP(E56,$A$39:$A$66,$B$39:$B$66)</f>
        <v>1020</v>
      </c>
      <c r="G56" s="50">
        <f t="shared" si="9"/>
        <v>952</v>
      </c>
    </row>
    <row r="57" spans="1:7" x14ac:dyDescent="0.25">
      <c r="A57" s="50" t="str">
        <f t="shared" si="5"/>
        <v>MELILLA</v>
      </c>
      <c r="B57" s="51">
        <f t="shared" si="3"/>
        <v>1440</v>
      </c>
      <c r="C57" s="51">
        <f t="shared" si="4"/>
        <v>1205</v>
      </c>
      <c r="D57" s="51">
        <f t="shared" si="7"/>
        <v>13</v>
      </c>
      <c r="E57" s="50" t="str">
        <f t="shared" si="6"/>
        <v>GIJÓN</v>
      </c>
      <c r="F57" s="50">
        <f t="shared" si="10"/>
        <v>965</v>
      </c>
      <c r="G57" s="50">
        <f t="shared" si="9"/>
        <v>894</v>
      </c>
    </row>
    <row r="58" spans="1:7" x14ac:dyDescent="0.25">
      <c r="A58" s="50" t="str">
        <f t="shared" si="5"/>
        <v>MOTRIL</v>
      </c>
      <c r="B58" s="51">
        <f t="shared" si="3"/>
        <v>1020</v>
      </c>
      <c r="C58" s="51">
        <f t="shared" si="4"/>
        <v>952</v>
      </c>
      <c r="D58" s="51">
        <f t="shared" si="7"/>
        <v>18</v>
      </c>
      <c r="E58" s="50" t="str">
        <f t="shared" si="6"/>
        <v>A CORUÑA</v>
      </c>
      <c r="F58" s="50">
        <f t="shared" si="10"/>
        <v>881</v>
      </c>
      <c r="G58" s="50">
        <f t="shared" si="9"/>
        <v>888</v>
      </c>
    </row>
    <row r="59" spans="1:7" x14ac:dyDescent="0.25">
      <c r="A59" s="50" t="str">
        <f t="shared" si="5"/>
        <v>PASAIA</v>
      </c>
      <c r="B59" s="51">
        <f t="shared" si="3"/>
        <v>646</v>
      </c>
      <c r="C59" s="51">
        <f t="shared" si="4"/>
        <v>755</v>
      </c>
      <c r="D59" s="51">
        <f t="shared" si="7"/>
        <v>24</v>
      </c>
      <c r="E59" s="50" t="str">
        <f t="shared" si="6"/>
        <v>BAHÍA DE CÁDIZ</v>
      </c>
      <c r="F59" s="50">
        <f t="shared" si="10"/>
        <v>849</v>
      </c>
      <c r="G59" s="50">
        <f t="shared" si="9"/>
        <v>693</v>
      </c>
    </row>
    <row r="60" spans="1:7" x14ac:dyDescent="0.25">
      <c r="A60" s="50" t="str">
        <f t="shared" si="5"/>
        <v>SANTA CRUZ DE TENERIFE</v>
      </c>
      <c r="B60" s="51">
        <f t="shared" si="3"/>
        <v>9558</v>
      </c>
      <c r="C60" s="51">
        <f t="shared" si="4"/>
        <v>9314</v>
      </c>
      <c r="D60" s="51">
        <f t="shared" si="7"/>
        <v>3</v>
      </c>
      <c r="E60" s="50" t="str">
        <f t="shared" si="6"/>
        <v>FERROL-SAN CIBRAO</v>
      </c>
      <c r="F60" s="50">
        <f t="shared" si="10"/>
        <v>839</v>
      </c>
      <c r="G60" s="50">
        <f t="shared" si="9"/>
        <v>796</v>
      </c>
    </row>
    <row r="61" spans="1:7" x14ac:dyDescent="0.25">
      <c r="A61" s="50" t="str">
        <f t="shared" si="5"/>
        <v>SANTANDER</v>
      </c>
      <c r="B61" s="51">
        <f t="shared" si="3"/>
        <v>1146</v>
      </c>
      <c r="C61" s="51">
        <f t="shared" si="4"/>
        <v>1035</v>
      </c>
      <c r="D61" s="51">
        <f t="shared" si="7"/>
        <v>16</v>
      </c>
      <c r="E61" s="50" t="str">
        <f t="shared" si="6"/>
        <v>SEVILLA</v>
      </c>
      <c r="F61" s="50">
        <f t="shared" si="10"/>
        <v>730</v>
      </c>
      <c r="G61" s="50">
        <f t="shared" si="9"/>
        <v>828</v>
      </c>
    </row>
    <row r="62" spans="1:7" x14ac:dyDescent="0.25">
      <c r="A62" s="50" t="str">
        <f t="shared" si="5"/>
        <v>SEVILLA</v>
      </c>
      <c r="B62" s="51">
        <f t="shared" si="3"/>
        <v>730</v>
      </c>
      <c r="C62" s="51">
        <f t="shared" si="4"/>
        <v>828</v>
      </c>
      <c r="D62" s="51">
        <f t="shared" si="7"/>
        <v>23</v>
      </c>
      <c r="E62" s="50" t="str">
        <f t="shared" si="6"/>
        <v>PASAIA</v>
      </c>
      <c r="F62" s="50">
        <f t="shared" si="10"/>
        <v>646</v>
      </c>
      <c r="G62" s="50">
        <f t="shared" si="9"/>
        <v>755</v>
      </c>
    </row>
    <row r="63" spans="1:7" x14ac:dyDescent="0.25">
      <c r="A63" s="50" t="str">
        <f t="shared" si="5"/>
        <v>TARRAGONA</v>
      </c>
      <c r="B63" s="51">
        <f t="shared" si="3"/>
        <v>1994</v>
      </c>
      <c r="C63" s="51">
        <f t="shared" si="4"/>
        <v>1907</v>
      </c>
      <c r="D63" s="51">
        <f t="shared" si="7"/>
        <v>9</v>
      </c>
      <c r="E63" s="50" t="str">
        <f t="shared" si="6"/>
        <v>ALICANTE</v>
      </c>
      <c r="F63" s="50">
        <f t="shared" si="10"/>
        <v>639</v>
      </c>
      <c r="G63" s="50">
        <f t="shared" si="9"/>
        <v>695</v>
      </c>
    </row>
    <row r="64" spans="1:7" x14ac:dyDescent="0.25">
      <c r="A64" s="50" t="str">
        <f t="shared" si="5"/>
        <v>VALENCIA</v>
      </c>
      <c r="B64" s="51">
        <f t="shared" si="3"/>
        <v>5752</v>
      </c>
      <c r="C64" s="51">
        <f t="shared" si="4"/>
        <v>5778</v>
      </c>
      <c r="D64" s="51">
        <f t="shared" si="7"/>
        <v>7</v>
      </c>
      <c r="E64" s="50" t="str">
        <f t="shared" si="6"/>
        <v>AVILÉS</v>
      </c>
      <c r="F64" s="50">
        <f t="shared" si="10"/>
        <v>619</v>
      </c>
      <c r="G64" s="50">
        <f t="shared" si="9"/>
        <v>605</v>
      </c>
    </row>
    <row r="65" spans="1:7" x14ac:dyDescent="0.25">
      <c r="A65" s="50" t="str">
        <f t="shared" si="5"/>
        <v>VIGO</v>
      </c>
      <c r="B65" s="51">
        <f t="shared" si="3"/>
        <v>1239</v>
      </c>
      <c r="C65" s="51">
        <f t="shared" si="4"/>
        <v>1164</v>
      </c>
      <c r="D65" s="51">
        <f t="shared" si="7"/>
        <v>15</v>
      </c>
      <c r="E65" s="50" t="str">
        <f t="shared" si="6"/>
        <v>MARÍN Y RÍA DE PONTEVEDRA</v>
      </c>
      <c r="F65" s="50">
        <f t="shared" si="10"/>
        <v>397</v>
      </c>
      <c r="G65" s="50">
        <f t="shared" si="9"/>
        <v>409</v>
      </c>
    </row>
    <row r="66" spans="1:7" x14ac:dyDescent="0.25">
      <c r="A66" s="50" t="str">
        <f t="shared" si="5"/>
        <v>VILAGARCÍA</v>
      </c>
      <c r="B66" s="51">
        <f t="shared" si="3"/>
        <v>240</v>
      </c>
      <c r="C66" s="51">
        <f t="shared" si="4"/>
        <v>225</v>
      </c>
      <c r="D66" s="51">
        <f t="shared" si="7"/>
        <v>28</v>
      </c>
      <c r="E66" s="50" t="str">
        <f t="shared" si="6"/>
        <v>VILAGARCÍA</v>
      </c>
      <c r="F66" s="50">
        <f t="shared" si="10"/>
        <v>240</v>
      </c>
      <c r="G66" s="50">
        <f t="shared" si="9"/>
        <v>225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G32" sqref="G32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2015762</v>
      </c>
      <c r="C7" s="10">
        <v>2925583</v>
      </c>
      <c r="D7" s="10">
        <v>13596582</v>
      </c>
      <c r="E7" s="10">
        <v>15799884</v>
      </c>
      <c r="F7" s="11">
        <f>((E7*100)/D7)-100</f>
        <v>16.204822653222706</v>
      </c>
      <c r="G7" s="1"/>
      <c r="H7" s="1"/>
      <c r="I7" s="1"/>
    </row>
    <row r="8" spans="1:12" x14ac:dyDescent="0.25">
      <c r="A8" s="12" t="s">
        <v>31</v>
      </c>
      <c r="B8" s="13">
        <v>1075152</v>
      </c>
      <c r="C8" s="13">
        <v>1002842</v>
      </c>
      <c r="D8" s="13">
        <v>9450501</v>
      </c>
      <c r="E8" s="13">
        <v>8838598</v>
      </c>
      <c r="F8" s="14">
        <f t="shared" ref="F8:F34" si="0">((E8*100)/D8)-100</f>
        <v>-6.4748207528891868</v>
      </c>
      <c r="G8" s="1"/>
      <c r="H8" s="1"/>
      <c r="I8" s="1"/>
    </row>
    <row r="9" spans="1:12" x14ac:dyDescent="0.25">
      <c r="A9" s="9" t="s">
        <v>166</v>
      </c>
      <c r="B9" s="10">
        <v>2613383</v>
      </c>
      <c r="C9" s="10">
        <v>2939642</v>
      </c>
      <c r="D9" s="10">
        <v>21322814</v>
      </c>
      <c r="E9" s="10">
        <v>25823676</v>
      </c>
      <c r="F9" s="11">
        <f t="shared" si="0"/>
        <v>21.10819894597401</v>
      </c>
      <c r="G9" s="1"/>
      <c r="H9" s="1"/>
      <c r="I9" s="1"/>
    </row>
    <row r="10" spans="1:12" x14ac:dyDescent="0.25">
      <c r="A10" s="12" t="s">
        <v>168</v>
      </c>
      <c r="B10" s="13">
        <v>439205</v>
      </c>
      <c r="C10" s="13">
        <v>434454</v>
      </c>
      <c r="D10" s="13">
        <v>4319636</v>
      </c>
      <c r="E10" s="13">
        <v>4218193</v>
      </c>
      <c r="F10" s="14">
        <f t="shared" si="0"/>
        <v>-2.3484154683403915</v>
      </c>
      <c r="G10" s="1"/>
      <c r="H10" s="1"/>
      <c r="I10" s="1"/>
    </row>
    <row r="11" spans="1:12" x14ac:dyDescent="0.25">
      <c r="A11" s="9" t="s">
        <v>169</v>
      </c>
      <c r="B11" s="10">
        <v>40511828</v>
      </c>
      <c r="C11" s="10">
        <v>33521812</v>
      </c>
      <c r="D11" s="10">
        <v>344711923</v>
      </c>
      <c r="E11" s="10">
        <v>306043315</v>
      </c>
      <c r="F11" s="11">
        <f t="shared" si="0"/>
        <v>-11.217658984194756</v>
      </c>
      <c r="G11" s="1"/>
      <c r="H11" s="1"/>
      <c r="I11" s="1"/>
    </row>
    <row r="12" spans="1:12" x14ac:dyDescent="0.25">
      <c r="A12" s="12" t="s">
        <v>170</v>
      </c>
      <c r="B12" s="13">
        <v>3547223</v>
      </c>
      <c r="C12" s="13">
        <v>2917412</v>
      </c>
      <c r="D12" s="13">
        <v>18144275</v>
      </c>
      <c r="E12" s="13">
        <v>18609230</v>
      </c>
      <c r="F12" s="14">
        <f t="shared" si="0"/>
        <v>2.5625438326965337</v>
      </c>
      <c r="G12" s="1"/>
      <c r="H12" s="1"/>
      <c r="I12" s="1"/>
    </row>
    <row r="13" spans="1:12" x14ac:dyDescent="0.25">
      <c r="A13" s="9" t="s">
        <v>32</v>
      </c>
      <c r="B13" s="10">
        <v>22574183</v>
      </c>
      <c r="C13" s="10">
        <v>23814690</v>
      </c>
      <c r="D13" s="10">
        <v>166189965</v>
      </c>
      <c r="E13" s="10">
        <v>175678839</v>
      </c>
      <c r="F13" s="11">
        <f t="shared" si="0"/>
        <v>5.7096552129365961</v>
      </c>
      <c r="G13" s="1"/>
      <c r="H13" s="1"/>
      <c r="I13" s="1"/>
    </row>
    <row r="14" spans="1:12" x14ac:dyDescent="0.25">
      <c r="A14" s="12" t="s">
        <v>33</v>
      </c>
      <c r="B14" s="13">
        <v>29340149</v>
      </c>
      <c r="C14" s="13">
        <v>31917789</v>
      </c>
      <c r="D14" s="13">
        <v>233206883</v>
      </c>
      <c r="E14" s="13">
        <v>244705591</v>
      </c>
      <c r="F14" s="14">
        <f t="shared" si="0"/>
        <v>4.9306898030106652</v>
      </c>
      <c r="G14" s="1"/>
      <c r="H14" s="1"/>
      <c r="I14" s="1"/>
    </row>
    <row r="15" spans="1:12" x14ac:dyDescent="0.25">
      <c r="A15" s="9" t="s">
        <v>34</v>
      </c>
      <c r="B15" s="10">
        <v>4272037</v>
      </c>
      <c r="C15" s="10">
        <v>4035250</v>
      </c>
      <c r="D15" s="10">
        <v>33171673</v>
      </c>
      <c r="E15" s="10">
        <v>35143982</v>
      </c>
      <c r="F15" s="11">
        <f t="shared" si="0"/>
        <v>5.9457628199819794</v>
      </c>
      <c r="G15" s="1"/>
      <c r="H15" s="1"/>
      <c r="I15" s="1"/>
    </row>
    <row r="16" spans="1:12" x14ac:dyDescent="0.25">
      <c r="A16" s="12" t="s">
        <v>35</v>
      </c>
      <c r="B16" s="13">
        <v>3963726</v>
      </c>
      <c r="C16" s="13">
        <v>3618188</v>
      </c>
      <c r="D16" s="13">
        <v>28418975</v>
      </c>
      <c r="E16" s="13">
        <v>30804163</v>
      </c>
      <c r="F16" s="14">
        <f t="shared" si="0"/>
        <v>8.3929416877280119</v>
      </c>
      <c r="G16" s="1"/>
      <c r="H16" s="1"/>
      <c r="I16" s="1"/>
    </row>
    <row r="17" spans="1:9" x14ac:dyDescent="0.25">
      <c r="A17" s="9" t="s">
        <v>171</v>
      </c>
      <c r="B17" s="10">
        <v>1966886</v>
      </c>
      <c r="C17" s="10">
        <v>2234871</v>
      </c>
      <c r="D17" s="10">
        <v>17090760</v>
      </c>
      <c r="E17" s="10">
        <v>18736780</v>
      </c>
      <c r="F17" s="11">
        <f t="shared" si="0"/>
        <v>9.6310521006672616</v>
      </c>
      <c r="G17" s="1"/>
      <c r="H17" s="1"/>
      <c r="I17" s="1"/>
    </row>
    <row r="18" spans="1:9" x14ac:dyDescent="0.25">
      <c r="A18" s="12" t="s">
        <v>36</v>
      </c>
      <c r="B18" s="13">
        <v>4653186</v>
      </c>
      <c r="C18" s="13">
        <v>5145578</v>
      </c>
      <c r="D18" s="13">
        <v>45566691</v>
      </c>
      <c r="E18" s="13">
        <v>46249286</v>
      </c>
      <c r="F18" s="14">
        <f t="shared" si="0"/>
        <v>1.4980130990859095</v>
      </c>
      <c r="G18" s="1"/>
      <c r="H18" s="1"/>
      <c r="I18" s="1"/>
    </row>
    <row r="19" spans="1:9" x14ac:dyDescent="0.25">
      <c r="A19" s="9" t="s">
        <v>37</v>
      </c>
      <c r="B19" s="10">
        <v>1363611</v>
      </c>
      <c r="C19" s="10">
        <v>1500427</v>
      </c>
      <c r="D19" s="10">
        <v>11798172</v>
      </c>
      <c r="E19" s="10">
        <v>11562476</v>
      </c>
      <c r="F19" s="11">
        <f t="shared" si="0"/>
        <v>-1.9977332081614065</v>
      </c>
      <c r="G19" s="1"/>
      <c r="H19" s="1"/>
      <c r="I19" s="1"/>
    </row>
    <row r="20" spans="1:9" x14ac:dyDescent="0.25">
      <c r="A20" s="12" t="s">
        <v>172</v>
      </c>
      <c r="B20" s="13">
        <v>1226146</v>
      </c>
      <c r="C20" s="13">
        <v>1957453</v>
      </c>
      <c r="D20" s="13">
        <v>14472157</v>
      </c>
      <c r="E20" s="13">
        <v>14981482</v>
      </c>
      <c r="F20" s="14">
        <f t="shared" si="0"/>
        <v>3.5193440756619765</v>
      </c>
      <c r="G20" s="1"/>
      <c r="H20" s="1"/>
      <c r="I20" s="1"/>
    </row>
    <row r="21" spans="1:9" x14ac:dyDescent="0.25">
      <c r="A21" s="9" t="s">
        <v>38</v>
      </c>
      <c r="B21" s="10">
        <v>2908925</v>
      </c>
      <c r="C21" s="10">
        <v>2991702</v>
      </c>
      <c r="D21" s="10">
        <v>23617538</v>
      </c>
      <c r="E21" s="10">
        <v>25957033</v>
      </c>
      <c r="F21" s="11">
        <f t="shared" si="0"/>
        <v>9.9057530890815144</v>
      </c>
      <c r="G21" s="1"/>
      <c r="H21" s="1"/>
      <c r="I21" s="1"/>
    </row>
    <row r="22" spans="1:9" x14ac:dyDescent="0.25">
      <c r="A22" s="12" t="s">
        <v>59</v>
      </c>
      <c r="B22" s="13">
        <v>18078407</v>
      </c>
      <c r="C22" s="13">
        <v>20762501</v>
      </c>
      <c r="D22" s="13">
        <v>173086680</v>
      </c>
      <c r="E22" s="13">
        <v>170615554</v>
      </c>
      <c r="F22" s="14">
        <f t="shared" si="0"/>
        <v>-1.4276812057403845</v>
      </c>
      <c r="G22" s="1"/>
      <c r="H22" s="1"/>
      <c r="I22" s="1"/>
    </row>
    <row r="23" spans="1:9" x14ac:dyDescent="0.25">
      <c r="A23" s="9" t="s">
        <v>173</v>
      </c>
      <c r="B23" s="10">
        <v>3330018</v>
      </c>
      <c r="C23" s="10">
        <v>3802117</v>
      </c>
      <c r="D23" s="10">
        <v>26332354</v>
      </c>
      <c r="E23" s="10">
        <v>27451271</v>
      </c>
      <c r="F23" s="11">
        <f t="shared" si="0"/>
        <v>4.2492099263134691</v>
      </c>
      <c r="G23" s="1"/>
      <c r="H23" s="1"/>
      <c r="I23" s="1"/>
    </row>
    <row r="24" spans="1:9" x14ac:dyDescent="0.25">
      <c r="A24" s="12" t="s">
        <v>175</v>
      </c>
      <c r="B24" s="13">
        <v>473383</v>
      </c>
      <c r="C24" s="13">
        <v>350839</v>
      </c>
      <c r="D24" s="13">
        <v>3342038</v>
      </c>
      <c r="E24" s="13">
        <v>3393656</v>
      </c>
      <c r="F24" s="14">
        <f t="shared" si="0"/>
        <v>1.5445066752682095</v>
      </c>
      <c r="G24" s="1"/>
      <c r="H24" s="1"/>
      <c r="I24" s="1"/>
    </row>
    <row r="25" spans="1:9" x14ac:dyDescent="0.25">
      <c r="A25" s="9" t="s">
        <v>39</v>
      </c>
      <c r="B25" s="10">
        <v>2979444</v>
      </c>
      <c r="C25" s="10">
        <v>3051022</v>
      </c>
      <c r="D25" s="10">
        <v>25413284</v>
      </c>
      <c r="E25" s="10">
        <v>28161847</v>
      </c>
      <c r="F25" s="11">
        <f t="shared" si="0"/>
        <v>10.815457773973648</v>
      </c>
      <c r="G25" s="1"/>
      <c r="H25" s="1"/>
      <c r="I25" s="1"/>
    </row>
    <row r="26" spans="1:9" x14ac:dyDescent="0.25">
      <c r="A26" s="12" t="s">
        <v>40</v>
      </c>
      <c r="B26" s="13">
        <v>1904718</v>
      </c>
      <c r="C26" s="13">
        <v>1932474</v>
      </c>
      <c r="D26" s="13">
        <v>16348816</v>
      </c>
      <c r="E26" s="13">
        <v>16149661</v>
      </c>
      <c r="F26" s="14">
        <f t="shared" si="0"/>
        <v>-1.2181616087672609</v>
      </c>
      <c r="G26" s="1"/>
      <c r="H26" s="1"/>
      <c r="I26" s="1"/>
    </row>
    <row r="27" spans="1:9" x14ac:dyDescent="0.25">
      <c r="A27" s="9" t="s">
        <v>41</v>
      </c>
      <c r="B27" s="10">
        <v>593483</v>
      </c>
      <c r="C27" s="10">
        <v>695469</v>
      </c>
      <c r="D27" s="10">
        <v>5192318</v>
      </c>
      <c r="E27" s="10">
        <v>4772157</v>
      </c>
      <c r="F27" s="11">
        <f t="shared" si="0"/>
        <v>-8.0919735655635918</v>
      </c>
      <c r="G27" s="1"/>
      <c r="H27" s="1"/>
      <c r="I27" s="1"/>
    </row>
    <row r="28" spans="1:9" x14ac:dyDescent="0.25">
      <c r="A28" s="12" t="s">
        <v>42</v>
      </c>
      <c r="B28" s="13">
        <v>13904377</v>
      </c>
      <c r="C28" s="13">
        <v>15596214</v>
      </c>
      <c r="D28" s="13">
        <v>125810617</v>
      </c>
      <c r="E28" s="13">
        <v>129058703</v>
      </c>
      <c r="F28" s="14">
        <f t="shared" si="0"/>
        <v>2.581726469078518</v>
      </c>
      <c r="G28" s="1"/>
      <c r="H28" s="1"/>
      <c r="I28" s="1"/>
    </row>
    <row r="29" spans="1:9" x14ac:dyDescent="0.25">
      <c r="A29" s="9" t="s">
        <v>43</v>
      </c>
      <c r="B29" s="10">
        <v>2287720</v>
      </c>
      <c r="C29" s="10">
        <v>2644154</v>
      </c>
      <c r="D29" s="10">
        <v>18981890</v>
      </c>
      <c r="E29" s="10">
        <v>21794787</v>
      </c>
      <c r="F29" s="11">
        <f t="shared" si="0"/>
        <v>14.818845752451409</v>
      </c>
      <c r="G29" s="1"/>
      <c r="H29" s="1"/>
      <c r="I29" s="1"/>
    </row>
    <row r="30" spans="1:9" x14ac:dyDescent="0.25">
      <c r="A30" s="12" t="s">
        <v>44</v>
      </c>
      <c r="B30" s="13">
        <v>534029</v>
      </c>
      <c r="C30" s="13">
        <v>490950</v>
      </c>
      <c r="D30" s="13">
        <v>4392360</v>
      </c>
      <c r="E30" s="13">
        <v>3845210</v>
      </c>
      <c r="F30" s="14">
        <f t="shared" si="0"/>
        <v>-12.456856906082379</v>
      </c>
      <c r="G30" s="1"/>
      <c r="H30" s="1"/>
      <c r="I30" s="1"/>
    </row>
    <row r="31" spans="1:9" x14ac:dyDescent="0.25">
      <c r="A31" s="9" t="s">
        <v>45</v>
      </c>
      <c r="B31" s="10">
        <v>3752327</v>
      </c>
      <c r="C31" s="10">
        <v>4659599</v>
      </c>
      <c r="D31" s="10">
        <v>33949224</v>
      </c>
      <c r="E31" s="10">
        <v>36473197</v>
      </c>
      <c r="F31" s="11">
        <f t="shared" si="0"/>
        <v>7.4345528486895631</v>
      </c>
      <c r="G31" s="1"/>
      <c r="H31" s="1"/>
      <c r="I31" s="1"/>
    </row>
    <row r="32" spans="1:9" x14ac:dyDescent="0.25">
      <c r="A32" s="12" t="s">
        <v>46</v>
      </c>
      <c r="B32" s="13">
        <v>22195986</v>
      </c>
      <c r="C32" s="13">
        <v>22156293</v>
      </c>
      <c r="D32" s="13">
        <v>190852364</v>
      </c>
      <c r="E32" s="13">
        <v>187816825</v>
      </c>
      <c r="F32" s="14">
        <f t="shared" si="0"/>
        <v>-1.5905168457855723</v>
      </c>
      <c r="G32" s="1"/>
      <c r="H32" s="1"/>
      <c r="I32" s="1"/>
    </row>
    <row r="33" spans="1:9" x14ac:dyDescent="0.25">
      <c r="A33" s="9" t="s">
        <v>47</v>
      </c>
      <c r="B33" s="10">
        <v>3373600</v>
      </c>
      <c r="C33" s="10">
        <v>3386773</v>
      </c>
      <c r="D33" s="10">
        <v>25041980</v>
      </c>
      <c r="E33" s="10">
        <v>27142364</v>
      </c>
      <c r="F33" s="11">
        <f t="shared" si="0"/>
        <v>8.3874517909526389</v>
      </c>
      <c r="G33" s="1"/>
      <c r="H33" s="1"/>
      <c r="I33" s="1"/>
    </row>
    <row r="34" spans="1:9" x14ac:dyDescent="0.25">
      <c r="A34" s="12" t="s">
        <v>174</v>
      </c>
      <c r="B34" s="13">
        <v>93391</v>
      </c>
      <c r="C34" s="13">
        <v>234206</v>
      </c>
      <c r="D34" s="13">
        <v>1221967</v>
      </c>
      <c r="E34" s="13">
        <v>1638248</v>
      </c>
      <c r="F34" s="14">
        <f t="shared" si="0"/>
        <v>34.066468243414107</v>
      </c>
      <c r="G34" s="1"/>
      <c r="H34" s="1"/>
      <c r="I34" s="1"/>
    </row>
    <row r="35" spans="1:9" x14ac:dyDescent="0.25">
      <c r="A35" s="15" t="s">
        <v>48</v>
      </c>
      <c r="B35" s="16">
        <f>SUM(B7:B34)</f>
        <v>195972285</v>
      </c>
      <c r="C35" s="16">
        <f t="shared" ref="C35:E35" si="1">SUM(C7:C34)</f>
        <v>200720304</v>
      </c>
      <c r="D35" s="16">
        <f t="shared" si="1"/>
        <v>1635044437</v>
      </c>
      <c r="E35" s="16">
        <f t="shared" si="1"/>
        <v>1641466008</v>
      </c>
      <c r="F35" s="17">
        <f t="shared" ref="F35" si="2">((E35*100)/D35)-100</f>
        <v>0.39274596180287347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15799884</v>
      </c>
      <c r="C39" s="51">
        <f t="shared" si="4"/>
        <v>13596582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306043315</v>
      </c>
      <c r="G39" s="50">
        <f>LOOKUP(E39,$A$39:$A$66,$C$39:$C$66)</f>
        <v>344711923</v>
      </c>
    </row>
    <row r="40" spans="1:9" x14ac:dyDescent="0.25">
      <c r="A40" s="50" t="str">
        <f t="shared" si="5"/>
        <v>ALICANTE</v>
      </c>
      <c r="B40" s="51">
        <f t="shared" si="3"/>
        <v>8838598</v>
      </c>
      <c r="C40" s="51">
        <f t="shared" si="4"/>
        <v>9450501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244705591</v>
      </c>
      <c r="G40" s="50">
        <f t="shared" ref="G40:G66" si="9">LOOKUP(E40,$A$39:$A$66,$C$39:$C$66)</f>
        <v>233206883</v>
      </c>
    </row>
    <row r="41" spans="1:9" x14ac:dyDescent="0.25">
      <c r="A41" s="50" t="str">
        <f t="shared" si="5"/>
        <v>ALMERÍA</v>
      </c>
      <c r="B41" s="51">
        <f t="shared" si="3"/>
        <v>25823676</v>
      </c>
      <c r="C41" s="51">
        <f t="shared" si="4"/>
        <v>21322814</v>
      </c>
      <c r="D41" s="51">
        <f t="shared" si="7"/>
        <v>15</v>
      </c>
      <c r="E41" s="50" t="str">
        <f t="shared" si="6"/>
        <v>VALENCIA</v>
      </c>
      <c r="F41" s="50">
        <f t="shared" si="8"/>
        <v>187816825</v>
      </c>
      <c r="G41" s="50">
        <f t="shared" si="9"/>
        <v>190852364</v>
      </c>
    </row>
    <row r="42" spans="1:9" x14ac:dyDescent="0.25">
      <c r="A42" s="50" t="str">
        <f t="shared" si="5"/>
        <v>AVILÉS</v>
      </c>
      <c r="B42" s="51">
        <f t="shared" si="3"/>
        <v>4218193</v>
      </c>
      <c r="C42" s="51">
        <f t="shared" si="4"/>
        <v>4319636</v>
      </c>
      <c r="D42" s="51">
        <f t="shared" si="7"/>
        <v>25</v>
      </c>
      <c r="E42" s="50" t="str">
        <f t="shared" si="6"/>
        <v>BALEARES</v>
      </c>
      <c r="F42" s="50">
        <f t="shared" si="8"/>
        <v>175678839</v>
      </c>
      <c r="G42" s="50">
        <f t="shared" si="9"/>
        <v>166189965</v>
      </c>
    </row>
    <row r="43" spans="1:9" x14ac:dyDescent="0.25">
      <c r="A43" s="50" t="str">
        <f t="shared" si="5"/>
        <v>BAHÍA DE ALGECIRAS</v>
      </c>
      <c r="B43" s="51">
        <f t="shared" si="3"/>
        <v>306043315</v>
      </c>
      <c r="C43" s="51">
        <f t="shared" si="4"/>
        <v>344711923</v>
      </c>
      <c r="D43" s="51">
        <f t="shared" si="7"/>
        <v>1</v>
      </c>
      <c r="E43" s="50" t="str">
        <f t="shared" si="6"/>
        <v>LAS PALMAS</v>
      </c>
      <c r="F43" s="50">
        <f t="shared" si="8"/>
        <v>170615554</v>
      </c>
      <c r="G43" s="50">
        <f t="shared" si="9"/>
        <v>173086680</v>
      </c>
    </row>
    <row r="44" spans="1:9" x14ac:dyDescent="0.25">
      <c r="A44" s="50" t="str">
        <f t="shared" si="5"/>
        <v>BAHÍA DE CÁDIZ</v>
      </c>
      <c r="B44" s="51">
        <f t="shared" si="3"/>
        <v>18609230</v>
      </c>
      <c r="C44" s="51">
        <f t="shared" si="4"/>
        <v>18144275</v>
      </c>
      <c r="D44" s="51">
        <f t="shared" si="7"/>
        <v>18</v>
      </c>
      <c r="E44" s="50" t="str">
        <f t="shared" si="6"/>
        <v>SANTA CRUZ DE TENERIFE</v>
      </c>
      <c r="F44" s="50">
        <f t="shared" si="8"/>
        <v>129058703</v>
      </c>
      <c r="G44" s="50">
        <f t="shared" si="9"/>
        <v>125810617</v>
      </c>
    </row>
    <row r="45" spans="1:9" x14ac:dyDescent="0.25">
      <c r="A45" s="50" t="str">
        <f t="shared" si="5"/>
        <v>BALEARES</v>
      </c>
      <c r="B45" s="51">
        <f t="shared" si="3"/>
        <v>175678839</v>
      </c>
      <c r="C45" s="51">
        <f t="shared" si="4"/>
        <v>166189965</v>
      </c>
      <c r="D45" s="51">
        <f t="shared" si="7"/>
        <v>4</v>
      </c>
      <c r="E45" s="50" t="str">
        <f t="shared" si="6"/>
        <v>CEUTA</v>
      </c>
      <c r="F45" s="50">
        <f t="shared" si="8"/>
        <v>46249286</v>
      </c>
      <c r="G45" s="50">
        <f t="shared" si="9"/>
        <v>45566691</v>
      </c>
    </row>
    <row r="46" spans="1:9" x14ac:dyDescent="0.25">
      <c r="A46" s="50" t="str">
        <f t="shared" si="5"/>
        <v>BARCELONA</v>
      </c>
      <c r="B46" s="51">
        <f t="shared" si="3"/>
        <v>244705591</v>
      </c>
      <c r="C46" s="51">
        <f t="shared" si="4"/>
        <v>233206883</v>
      </c>
      <c r="D46" s="51">
        <f t="shared" si="7"/>
        <v>2</v>
      </c>
      <c r="E46" s="50" t="str">
        <f t="shared" si="6"/>
        <v>TARRAGONA</v>
      </c>
      <c r="F46" s="50">
        <f t="shared" si="8"/>
        <v>36473197</v>
      </c>
      <c r="G46" s="50">
        <f t="shared" si="9"/>
        <v>33949224</v>
      </c>
    </row>
    <row r="47" spans="1:9" x14ac:dyDescent="0.25">
      <c r="A47" s="50" t="str">
        <f t="shared" si="5"/>
        <v>BILBAO</v>
      </c>
      <c r="B47" s="51">
        <f t="shared" si="3"/>
        <v>35143982</v>
      </c>
      <c r="C47" s="51">
        <f t="shared" si="4"/>
        <v>33171673</v>
      </c>
      <c r="D47" s="51">
        <f t="shared" si="7"/>
        <v>9</v>
      </c>
      <c r="E47" s="50" t="str">
        <f t="shared" si="6"/>
        <v>BILBAO</v>
      </c>
      <c r="F47" s="50">
        <f t="shared" si="8"/>
        <v>35143982</v>
      </c>
      <c r="G47" s="50">
        <f t="shared" si="9"/>
        <v>33171673</v>
      </c>
    </row>
    <row r="48" spans="1:9" x14ac:dyDescent="0.25">
      <c r="A48" s="50" t="str">
        <f t="shared" si="5"/>
        <v>CARTAGENA</v>
      </c>
      <c r="B48" s="51">
        <f t="shared" si="3"/>
        <v>30804163</v>
      </c>
      <c r="C48" s="51">
        <f t="shared" si="4"/>
        <v>28418975</v>
      </c>
      <c r="D48" s="51">
        <f t="shared" si="7"/>
        <v>10</v>
      </c>
      <c r="E48" s="50" t="str">
        <f t="shared" si="6"/>
        <v>CARTAGENA</v>
      </c>
      <c r="F48" s="50">
        <f t="shared" si="8"/>
        <v>30804163</v>
      </c>
      <c r="G48" s="50">
        <f t="shared" si="9"/>
        <v>28418975</v>
      </c>
    </row>
    <row r="49" spans="1:7" x14ac:dyDescent="0.25">
      <c r="A49" s="50" t="str">
        <f t="shared" si="5"/>
        <v>CASTELLÓN</v>
      </c>
      <c r="B49" s="51">
        <f t="shared" si="3"/>
        <v>18736780</v>
      </c>
      <c r="C49" s="51">
        <f t="shared" si="4"/>
        <v>17090760</v>
      </c>
      <c r="D49" s="51">
        <f t="shared" si="7"/>
        <v>17</v>
      </c>
      <c r="E49" s="50" t="str">
        <f t="shared" si="6"/>
        <v>MELILLA</v>
      </c>
      <c r="F49" s="50">
        <f t="shared" si="8"/>
        <v>28161847</v>
      </c>
      <c r="G49" s="50">
        <f t="shared" si="9"/>
        <v>25413284</v>
      </c>
    </row>
    <row r="50" spans="1:7" x14ac:dyDescent="0.25">
      <c r="A50" s="50" t="str">
        <f t="shared" si="5"/>
        <v>CEUTA</v>
      </c>
      <c r="B50" s="51">
        <f t="shared" si="3"/>
        <v>46249286</v>
      </c>
      <c r="C50" s="51">
        <f t="shared" si="4"/>
        <v>45566691</v>
      </c>
      <c r="D50" s="51">
        <f t="shared" si="7"/>
        <v>7</v>
      </c>
      <c r="E50" s="50" t="str">
        <f t="shared" si="6"/>
        <v>MÁLAGA</v>
      </c>
      <c r="F50" s="50">
        <f t="shared" si="8"/>
        <v>27451271</v>
      </c>
      <c r="G50" s="50">
        <f t="shared" si="9"/>
        <v>26332354</v>
      </c>
    </row>
    <row r="51" spans="1:7" x14ac:dyDescent="0.25">
      <c r="A51" s="50" t="str">
        <f t="shared" si="5"/>
        <v>FERROL-SAN CIBRAO</v>
      </c>
      <c r="B51" s="51">
        <f t="shared" si="3"/>
        <v>11562476</v>
      </c>
      <c r="C51" s="51">
        <f t="shared" si="4"/>
        <v>11798172</v>
      </c>
      <c r="D51" s="51">
        <f t="shared" si="7"/>
        <v>22</v>
      </c>
      <c r="E51" s="50" t="str">
        <f t="shared" si="6"/>
        <v>VIGO</v>
      </c>
      <c r="F51" s="50">
        <f t="shared" si="8"/>
        <v>27142364</v>
      </c>
      <c r="G51" s="50">
        <f t="shared" si="9"/>
        <v>25041980</v>
      </c>
    </row>
    <row r="52" spans="1:7" x14ac:dyDescent="0.25">
      <c r="A52" s="50" t="str">
        <f t="shared" si="5"/>
        <v>GIJÓN</v>
      </c>
      <c r="B52" s="51">
        <f t="shared" si="3"/>
        <v>14981482</v>
      </c>
      <c r="C52" s="51">
        <f t="shared" si="4"/>
        <v>14472157</v>
      </c>
      <c r="D52" s="51">
        <f t="shared" si="7"/>
        <v>21</v>
      </c>
      <c r="E52" s="50" t="str">
        <f t="shared" si="6"/>
        <v>HUELVA</v>
      </c>
      <c r="F52" s="50">
        <f t="shared" si="8"/>
        <v>25957033</v>
      </c>
      <c r="G52" s="50">
        <f t="shared" si="9"/>
        <v>23617538</v>
      </c>
    </row>
    <row r="53" spans="1:7" x14ac:dyDescent="0.25">
      <c r="A53" s="50" t="str">
        <f t="shared" si="5"/>
        <v>HUELVA</v>
      </c>
      <c r="B53" s="51">
        <f t="shared" si="3"/>
        <v>25957033</v>
      </c>
      <c r="C53" s="51">
        <f t="shared" si="4"/>
        <v>23617538</v>
      </c>
      <c r="D53" s="51">
        <f t="shared" si="7"/>
        <v>14</v>
      </c>
      <c r="E53" s="50" t="str">
        <f t="shared" si="6"/>
        <v>ALMERÍA</v>
      </c>
      <c r="F53" s="50">
        <f t="shared" si="8"/>
        <v>25823676</v>
      </c>
      <c r="G53" s="50">
        <f t="shared" si="9"/>
        <v>21322814</v>
      </c>
    </row>
    <row r="54" spans="1:7" x14ac:dyDescent="0.25">
      <c r="A54" s="50" t="str">
        <f t="shared" si="5"/>
        <v>LAS PALMAS</v>
      </c>
      <c r="B54" s="51">
        <f t="shared" si="3"/>
        <v>170615554</v>
      </c>
      <c r="C54" s="51">
        <f t="shared" si="4"/>
        <v>173086680</v>
      </c>
      <c r="D54" s="51">
        <f t="shared" si="7"/>
        <v>5</v>
      </c>
      <c r="E54" s="50" t="str">
        <f t="shared" si="6"/>
        <v>SANTANDER</v>
      </c>
      <c r="F54" s="50">
        <f t="shared" si="8"/>
        <v>21794787</v>
      </c>
      <c r="G54" s="50">
        <f t="shared" si="9"/>
        <v>18981890</v>
      </c>
    </row>
    <row r="55" spans="1:7" x14ac:dyDescent="0.25">
      <c r="A55" s="50" t="str">
        <f t="shared" si="5"/>
        <v>MÁLAGA</v>
      </c>
      <c r="B55" s="51">
        <f t="shared" si="3"/>
        <v>27451271</v>
      </c>
      <c r="C55" s="51">
        <f t="shared" si="4"/>
        <v>26332354</v>
      </c>
      <c r="D55" s="51">
        <f t="shared" si="7"/>
        <v>12</v>
      </c>
      <c r="E55" s="50" t="str">
        <f t="shared" si="6"/>
        <v>CASTELLÓN</v>
      </c>
      <c r="F55" s="50">
        <f t="shared" si="8"/>
        <v>18736780</v>
      </c>
      <c r="G55" s="50">
        <f t="shared" si="9"/>
        <v>17090760</v>
      </c>
    </row>
    <row r="56" spans="1:7" x14ac:dyDescent="0.25">
      <c r="A56" s="50" t="str">
        <f t="shared" si="5"/>
        <v>MARÍN Y RÍA DE PONTEVEDRA</v>
      </c>
      <c r="B56" s="51">
        <f t="shared" si="3"/>
        <v>3393656</v>
      </c>
      <c r="C56" s="51">
        <f t="shared" si="4"/>
        <v>3342038</v>
      </c>
      <c r="D56" s="51">
        <f t="shared" si="7"/>
        <v>27</v>
      </c>
      <c r="E56" s="50" t="str">
        <f t="shared" si="6"/>
        <v>BAHÍA DE CÁDIZ</v>
      </c>
      <c r="F56" s="50">
        <f t="shared" ref="F56:F66" si="10">LOOKUP(E56,$A$39:$A$66,$B$39:$B$66)</f>
        <v>18609230</v>
      </c>
      <c r="G56" s="50">
        <f t="shared" si="9"/>
        <v>18144275</v>
      </c>
    </row>
    <row r="57" spans="1:7" x14ac:dyDescent="0.25">
      <c r="A57" s="50" t="str">
        <f t="shared" si="5"/>
        <v>MELILLA</v>
      </c>
      <c r="B57" s="51">
        <f t="shared" si="3"/>
        <v>28161847</v>
      </c>
      <c r="C57" s="51">
        <f t="shared" si="4"/>
        <v>25413284</v>
      </c>
      <c r="D57" s="51">
        <f t="shared" si="7"/>
        <v>11</v>
      </c>
      <c r="E57" s="50" t="str">
        <f t="shared" si="6"/>
        <v>MOTRIL</v>
      </c>
      <c r="F57" s="50">
        <f t="shared" si="10"/>
        <v>16149661</v>
      </c>
      <c r="G57" s="50">
        <f t="shared" si="9"/>
        <v>16348816</v>
      </c>
    </row>
    <row r="58" spans="1:7" x14ac:dyDescent="0.25">
      <c r="A58" s="50" t="str">
        <f t="shared" si="5"/>
        <v>MOTRIL</v>
      </c>
      <c r="B58" s="51">
        <f t="shared" si="3"/>
        <v>16149661</v>
      </c>
      <c r="C58" s="51">
        <f t="shared" si="4"/>
        <v>16348816</v>
      </c>
      <c r="D58" s="51">
        <f t="shared" si="7"/>
        <v>19</v>
      </c>
      <c r="E58" s="50" t="str">
        <f t="shared" si="6"/>
        <v>A CORUÑA</v>
      </c>
      <c r="F58" s="50">
        <f t="shared" si="10"/>
        <v>15799884</v>
      </c>
      <c r="G58" s="50">
        <f t="shared" si="9"/>
        <v>13596582</v>
      </c>
    </row>
    <row r="59" spans="1:7" x14ac:dyDescent="0.25">
      <c r="A59" s="50" t="str">
        <f t="shared" si="5"/>
        <v>PASAIA</v>
      </c>
      <c r="B59" s="51">
        <f t="shared" si="3"/>
        <v>4772157</v>
      </c>
      <c r="C59" s="51">
        <f t="shared" si="4"/>
        <v>5192318</v>
      </c>
      <c r="D59" s="51">
        <f t="shared" si="7"/>
        <v>24</v>
      </c>
      <c r="E59" s="50" t="str">
        <f t="shared" si="6"/>
        <v>GIJÓN</v>
      </c>
      <c r="F59" s="50">
        <f t="shared" si="10"/>
        <v>14981482</v>
      </c>
      <c r="G59" s="50">
        <f t="shared" si="9"/>
        <v>14472157</v>
      </c>
    </row>
    <row r="60" spans="1:7" x14ac:dyDescent="0.25">
      <c r="A60" s="50" t="str">
        <f t="shared" si="5"/>
        <v>SANTA CRUZ DE TENERIFE</v>
      </c>
      <c r="B60" s="51">
        <f t="shared" si="3"/>
        <v>129058703</v>
      </c>
      <c r="C60" s="51">
        <f t="shared" si="4"/>
        <v>125810617</v>
      </c>
      <c r="D60" s="51">
        <f t="shared" si="7"/>
        <v>6</v>
      </c>
      <c r="E60" s="50" t="str">
        <f t="shared" si="6"/>
        <v>FERROL-SAN CIBRAO</v>
      </c>
      <c r="F60" s="50">
        <f t="shared" si="10"/>
        <v>11562476</v>
      </c>
      <c r="G60" s="50">
        <f t="shared" si="9"/>
        <v>11798172</v>
      </c>
    </row>
    <row r="61" spans="1:7" x14ac:dyDescent="0.25">
      <c r="A61" s="50" t="str">
        <f t="shared" si="5"/>
        <v>SANTANDER</v>
      </c>
      <c r="B61" s="51">
        <f t="shared" si="3"/>
        <v>21794787</v>
      </c>
      <c r="C61" s="51">
        <f t="shared" si="4"/>
        <v>18981890</v>
      </c>
      <c r="D61" s="51">
        <f t="shared" si="7"/>
        <v>16</v>
      </c>
      <c r="E61" s="50" t="str">
        <f t="shared" si="6"/>
        <v>ALICANTE</v>
      </c>
      <c r="F61" s="50">
        <f t="shared" si="10"/>
        <v>8838598</v>
      </c>
      <c r="G61" s="50">
        <f t="shared" si="9"/>
        <v>9450501</v>
      </c>
    </row>
    <row r="62" spans="1:7" x14ac:dyDescent="0.25">
      <c r="A62" s="50" t="str">
        <f t="shared" si="5"/>
        <v>SEVILLA</v>
      </c>
      <c r="B62" s="51">
        <f t="shared" si="3"/>
        <v>3845210</v>
      </c>
      <c r="C62" s="51">
        <f t="shared" si="4"/>
        <v>4392360</v>
      </c>
      <c r="D62" s="51">
        <f t="shared" si="7"/>
        <v>26</v>
      </c>
      <c r="E62" s="50" t="str">
        <f t="shared" si="6"/>
        <v>PASAIA</v>
      </c>
      <c r="F62" s="50">
        <f t="shared" si="10"/>
        <v>4772157</v>
      </c>
      <c r="G62" s="50">
        <f t="shared" si="9"/>
        <v>5192318</v>
      </c>
    </row>
    <row r="63" spans="1:7" x14ac:dyDescent="0.25">
      <c r="A63" s="50" t="str">
        <f t="shared" si="5"/>
        <v>TARRAGONA</v>
      </c>
      <c r="B63" s="51">
        <f t="shared" si="3"/>
        <v>36473197</v>
      </c>
      <c r="C63" s="51">
        <f t="shared" si="4"/>
        <v>33949224</v>
      </c>
      <c r="D63" s="51">
        <f t="shared" si="7"/>
        <v>8</v>
      </c>
      <c r="E63" s="50" t="str">
        <f t="shared" si="6"/>
        <v>AVILÉS</v>
      </c>
      <c r="F63" s="50">
        <f t="shared" si="10"/>
        <v>4218193</v>
      </c>
      <c r="G63" s="50">
        <f t="shared" si="9"/>
        <v>4319636</v>
      </c>
    </row>
    <row r="64" spans="1:7" x14ac:dyDescent="0.25">
      <c r="A64" s="50" t="str">
        <f t="shared" si="5"/>
        <v>VALENCIA</v>
      </c>
      <c r="B64" s="51">
        <f t="shared" si="3"/>
        <v>187816825</v>
      </c>
      <c r="C64" s="51">
        <f t="shared" si="4"/>
        <v>190852364</v>
      </c>
      <c r="D64" s="51">
        <f t="shared" si="7"/>
        <v>3</v>
      </c>
      <c r="E64" s="50" t="str">
        <f t="shared" si="6"/>
        <v>SEVILLA</v>
      </c>
      <c r="F64" s="50">
        <f t="shared" si="10"/>
        <v>3845210</v>
      </c>
      <c r="G64" s="50">
        <f t="shared" si="9"/>
        <v>4392360</v>
      </c>
    </row>
    <row r="65" spans="1:7" x14ac:dyDescent="0.25">
      <c r="A65" s="50" t="str">
        <f t="shared" si="5"/>
        <v>VIGO</v>
      </c>
      <c r="B65" s="51">
        <f t="shared" si="3"/>
        <v>27142364</v>
      </c>
      <c r="C65" s="51">
        <f t="shared" si="4"/>
        <v>25041980</v>
      </c>
      <c r="D65" s="51">
        <f t="shared" si="7"/>
        <v>13</v>
      </c>
      <c r="E65" s="50" t="str">
        <f t="shared" si="6"/>
        <v>MARÍN Y RÍA DE PONTEVEDRA</v>
      </c>
      <c r="F65" s="50">
        <f t="shared" si="10"/>
        <v>3393656</v>
      </c>
      <c r="G65" s="50">
        <f t="shared" si="9"/>
        <v>3342038</v>
      </c>
    </row>
    <row r="66" spans="1:7" x14ac:dyDescent="0.25">
      <c r="A66" s="50" t="str">
        <f t="shared" si="5"/>
        <v>VILAGARCÍA</v>
      </c>
      <c r="B66" s="51">
        <f t="shared" si="3"/>
        <v>1638248</v>
      </c>
      <c r="C66" s="51">
        <f t="shared" si="4"/>
        <v>1221967</v>
      </c>
      <c r="D66" s="51">
        <f t="shared" si="7"/>
        <v>28</v>
      </c>
      <c r="E66" s="50" t="str">
        <f t="shared" si="6"/>
        <v>VILAGARCÍA</v>
      </c>
      <c r="F66" s="50">
        <f t="shared" si="10"/>
        <v>1638248</v>
      </c>
      <c r="G66" s="50">
        <f t="shared" si="9"/>
        <v>1221967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F24" sqref="F24:F25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septiembre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18</v>
      </c>
      <c r="C7" s="10">
        <v>31</v>
      </c>
      <c r="D7" s="10">
        <v>69</v>
      </c>
      <c r="E7" s="10">
        <v>95</v>
      </c>
      <c r="F7" s="11">
        <f>((E7*100)/D7)-100</f>
        <v>37.681159420289845</v>
      </c>
      <c r="G7" s="1"/>
      <c r="H7" s="1"/>
      <c r="I7" s="1"/>
    </row>
    <row r="8" spans="1:12" x14ac:dyDescent="0.25">
      <c r="A8" s="12" t="s">
        <v>31</v>
      </c>
      <c r="B8" s="13">
        <v>4</v>
      </c>
      <c r="C8" s="13">
        <v>2</v>
      </c>
      <c r="D8" s="13">
        <v>32</v>
      </c>
      <c r="E8" s="13">
        <v>34</v>
      </c>
      <c r="F8" s="14">
        <f t="shared" ref="F8:F34" si="0">((E8*100)/D8)-100</f>
        <v>6.25</v>
      </c>
      <c r="G8" s="1"/>
      <c r="H8" s="1"/>
      <c r="I8" s="1"/>
    </row>
    <row r="9" spans="1:12" x14ac:dyDescent="0.25">
      <c r="A9" s="9" t="s">
        <v>166</v>
      </c>
      <c r="B9" s="10">
        <v>6</v>
      </c>
      <c r="C9" s="10">
        <v>4</v>
      </c>
      <c r="D9" s="10">
        <v>26</v>
      </c>
      <c r="E9" s="10">
        <v>30</v>
      </c>
      <c r="F9" s="11">
        <f t="shared" si="0"/>
        <v>15.384615384615387</v>
      </c>
      <c r="G9" s="1"/>
      <c r="H9" s="1"/>
      <c r="I9" s="1"/>
    </row>
    <row r="10" spans="1:12" x14ac:dyDescent="0.25">
      <c r="A10" s="12" t="s">
        <v>168</v>
      </c>
      <c r="B10" s="13">
        <v>1</v>
      </c>
      <c r="C10" s="13">
        <v>1</v>
      </c>
      <c r="D10" s="13">
        <v>3</v>
      </c>
      <c r="E10" s="13">
        <v>2</v>
      </c>
      <c r="F10" s="14">
        <f t="shared" si="0"/>
        <v>-33.333333333333329</v>
      </c>
      <c r="G10" s="1"/>
      <c r="H10" s="1"/>
      <c r="I10" s="1"/>
    </row>
    <row r="11" spans="1:12" x14ac:dyDescent="0.25">
      <c r="A11" s="9" t="s">
        <v>169</v>
      </c>
      <c r="B11" s="10">
        <v>0</v>
      </c>
      <c r="C11" s="10">
        <v>1</v>
      </c>
      <c r="D11" s="10">
        <v>1</v>
      </c>
      <c r="E11" s="10">
        <v>2</v>
      </c>
      <c r="F11" s="11">
        <f t="shared" si="0"/>
        <v>100</v>
      </c>
      <c r="G11" s="1"/>
      <c r="H11" s="1"/>
      <c r="I11" s="1"/>
    </row>
    <row r="12" spans="1:12" x14ac:dyDescent="0.25">
      <c r="A12" s="12" t="s">
        <v>170</v>
      </c>
      <c r="B12" s="13">
        <v>42</v>
      </c>
      <c r="C12" s="13">
        <v>45</v>
      </c>
      <c r="D12" s="13">
        <v>196</v>
      </c>
      <c r="E12" s="13">
        <v>208</v>
      </c>
      <c r="F12" s="14">
        <f t="shared" si="0"/>
        <v>6.1224489795918373</v>
      </c>
      <c r="G12" s="1"/>
      <c r="H12" s="1"/>
      <c r="I12" s="1"/>
    </row>
    <row r="13" spans="1:12" x14ac:dyDescent="0.25">
      <c r="A13" s="9" t="s">
        <v>32</v>
      </c>
      <c r="B13" s="10">
        <v>98</v>
      </c>
      <c r="C13" s="10">
        <v>113</v>
      </c>
      <c r="D13" s="10">
        <v>572</v>
      </c>
      <c r="E13" s="10">
        <v>666</v>
      </c>
      <c r="F13" s="11">
        <f t="shared" si="0"/>
        <v>16.43356643356644</v>
      </c>
      <c r="G13" s="1"/>
      <c r="H13" s="1"/>
      <c r="I13" s="1"/>
    </row>
    <row r="14" spans="1:12" x14ac:dyDescent="0.25">
      <c r="A14" s="12" t="s">
        <v>33</v>
      </c>
      <c r="B14" s="13">
        <v>92</v>
      </c>
      <c r="C14" s="13">
        <v>99</v>
      </c>
      <c r="D14" s="13">
        <v>553</v>
      </c>
      <c r="E14" s="13">
        <v>569</v>
      </c>
      <c r="F14" s="14">
        <f t="shared" si="0"/>
        <v>2.8933092224231416</v>
      </c>
      <c r="G14" s="1"/>
      <c r="H14" s="1"/>
      <c r="I14" s="1"/>
    </row>
    <row r="15" spans="1:12" x14ac:dyDescent="0.25">
      <c r="A15" s="9" t="s">
        <v>34</v>
      </c>
      <c r="B15" s="10">
        <v>11</v>
      </c>
      <c r="C15" s="10">
        <v>16</v>
      </c>
      <c r="D15" s="10">
        <v>44</v>
      </c>
      <c r="E15" s="10">
        <v>50</v>
      </c>
      <c r="F15" s="11">
        <f t="shared" si="0"/>
        <v>13.63636363636364</v>
      </c>
      <c r="G15" s="1"/>
      <c r="H15" s="1"/>
      <c r="I15" s="1"/>
    </row>
    <row r="16" spans="1:12" x14ac:dyDescent="0.25">
      <c r="A16" s="12" t="s">
        <v>35</v>
      </c>
      <c r="B16" s="13">
        <v>20</v>
      </c>
      <c r="C16" s="13">
        <v>19</v>
      </c>
      <c r="D16" s="13">
        <v>85</v>
      </c>
      <c r="E16" s="13">
        <v>101</v>
      </c>
      <c r="F16" s="14">
        <f t="shared" si="0"/>
        <v>18.82352941176471</v>
      </c>
      <c r="G16" s="1"/>
      <c r="H16" s="1"/>
      <c r="I16" s="1"/>
    </row>
    <row r="17" spans="1:9" x14ac:dyDescent="0.25">
      <c r="A17" s="9" t="s">
        <v>171</v>
      </c>
      <c r="B17" s="10">
        <v>2</v>
      </c>
      <c r="C17" s="10">
        <v>0</v>
      </c>
      <c r="D17" s="10">
        <v>2</v>
      </c>
      <c r="E17" s="10">
        <v>1</v>
      </c>
      <c r="F17" s="11">
        <f t="shared" si="0"/>
        <v>-50</v>
      </c>
      <c r="G17" s="1"/>
      <c r="H17" s="1"/>
      <c r="I17" s="1"/>
    </row>
    <row r="18" spans="1:9" x14ac:dyDescent="0.25">
      <c r="A18" s="12" t="s">
        <v>36</v>
      </c>
      <c r="B18" s="13">
        <v>1</v>
      </c>
      <c r="C18" s="13">
        <v>2</v>
      </c>
      <c r="D18" s="13">
        <v>11</v>
      </c>
      <c r="E18" s="13">
        <v>9</v>
      </c>
      <c r="F18" s="14">
        <f t="shared" si="0"/>
        <v>-18.181818181818187</v>
      </c>
      <c r="G18" s="1"/>
      <c r="H18" s="1"/>
      <c r="I18" s="1"/>
    </row>
    <row r="19" spans="1:9" x14ac:dyDescent="0.25">
      <c r="A19" s="9" t="s">
        <v>37</v>
      </c>
      <c r="B19" s="10">
        <v>5</v>
      </c>
      <c r="C19" s="10">
        <v>6</v>
      </c>
      <c r="D19" s="10">
        <v>17</v>
      </c>
      <c r="E19" s="10">
        <v>18</v>
      </c>
      <c r="F19" s="11">
        <f t="shared" si="0"/>
        <v>5.8823529411764639</v>
      </c>
      <c r="G19" s="1"/>
      <c r="H19" s="1"/>
      <c r="I19" s="1"/>
    </row>
    <row r="20" spans="1:9" x14ac:dyDescent="0.25">
      <c r="A20" s="12" t="s">
        <v>172</v>
      </c>
      <c r="B20" s="13">
        <v>2</v>
      </c>
      <c r="C20" s="13">
        <v>4</v>
      </c>
      <c r="D20" s="13">
        <v>15</v>
      </c>
      <c r="E20" s="13">
        <v>14</v>
      </c>
      <c r="F20" s="14">
        <f t="shared" si="0"/>
        <v>-6.6666666666666714</v>
      </c>
      <c r="G20" s="1"/>
      <c r="H20" s="1"/>
      <c r="I20" s="1"/>
    </row>
    <row r="21" spans="1:9" x14ac:dyDescent="0.25">
      <c r="A21" s="9" t="s">
        <v>38</v>
      </c>
      <c r="B21" s="10">
        <v>5</v>
      </c>
      <c r="C21" s="10">
        <v>1</v>
      </c>
      <c r="D21" s="10">
        <v>14</v>
      </c>
      <c r="E21" s="10">
        <v>4</v>
      </c>
      <c r="F21" s="19">
        <f t="shared" si="0"/>
        <v>-71.428571428571431</v>
      </c>
      <c r="G21" s="1"/>
      <c r="H21" s="1"/>
      <c r="I21" s="1"/>
    </row>
    <row r="22" spans="1:9" x14ac:dyDescent="0.25">
      <c r="A22" s="12" t="s">
        <v>59</v>
      </c>
      <c r="B22" s="13">
        <v>19</v>
      </c>
      <c r="C22" s="13">
        <v>26</v>
      </c>
      <c r="D22" s="13">
        <v>313</v>
      </c>
      <c r="E22" s="13">
        <v>287</v>
      </c>
      <c r="F22" s="14">
        <f t="shared" si="0"/>
        <v>-8.3067092651757122</v>
      </c>
      <c r="G22" s="1"/>
      <c r="H22" s="1"/>
      <c r="I22" s="1"/>
    </row>
    <row r="23" spans="1:9" x14ac:dyDescent="0.25">
      <c r="A23" s="9" t="s">
        <v>173</v>
      </c>
      <c r="B23" s="10">
        <v>27</v>
      </c>
      <c r="C23" s="10">
        <v>36</v>
      </c>
      <c r="D23" s="10">
        <v>164</v>
      </c>
      <c r="E23" s="10">
        <v>203</v>
      </c>
      <c r="F23" s="11">
        <f t="shared" si="0"/>
        <v>23.780487804878049</v>
      </c>
      <c r="G23" s="1"/>
      <c r="H23" s="1"/>
      <c r="I23" s="1"/>
    </row>
    <row r="24" spans="1:9" x14ac:dyDescent="0.25">
      <c r="A24" s="12" t="s">
        <v>175</v>
      </c>
      <c r="B24" s="13">
        <v>0</v>
      </c>
      <c r="C24" s="13">
        <v>0</v>
      </c>
      <c r="D24" s="13">
        <v>0</v>
      </c>
      <c r="E24" s="13">
        <v>1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3</v>
      </c>
      <c r="C26" s="13">
        <v>7</v>
      </c>
      <c r="D26" s="13">
        <v>14</v>
      </c>
      <c r="E26" s="13">
        <v>24</v>
      </c>
      <c r="F26" s="14">
        <f t="shared" si="0"/>
        <v>71.428571428571416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4</v>
      </c>
      <c r="D27" s="10">
        <v>2</v>
      </c>
      <c r="E27" s="10">
        <v>8</v>
      </c>
      <c r="F27" s="19">
        <f t="shared" si="0"/>
        <v>300</v>
      </c>
      <c r="G27" s="1"/>
      <c r="H27" s="1"/>
      <c r="I27" s="1"/>
    </row>
    <row r="28" spans="1:9" x14ac:dyDescent="0.25">
      <c r="A28" s="12" t="s">
        <v>42</v>
      </c>
      <c r="B28" s="13">
        <v>22</v>
      </c>
      <c r="C28" s="13">
        <v>32</v>
      </c>
      <c r="D28" s="13">
        <v>301</v>
      </c>
      <c r="E28" s="13">
        <v>276</v>
      </c>
      <c r="F28" s="14">
        <f t="shared" si="0"/>
        <v>-8.305647840531563</v>
      </c>
      <c r="G28" s="1"/>
      <c r="H28" s="1"/>
      <c r="I28" s="1"/>
    </row>
    <row r="29" spans="1:9" x14ac:dyDescent="0.25">
      <c r="A29" s="9" t="s">
        <v>43</v>
      </c>
      <c r="B29" s="10">
        <v>1</v>
      </c>
      <c r="C29" s="10">
        <v>3</v>
      </c>
      <c r="D29" s="10">
        <v>4</v>
      </c>
      <c r="E29" s="10">
        <v>10</v>
      </c>
      <c r="F29" s="11">
        <f t="shared" si="0"/>
        <v>150</v>
      </c>
      <c r="G29" s="1"/>
      <c r="H29" s="1"/>
      <c r="I29" s="1"/>
    </row>
    <row r="30" spans="1:9" x14ac:dyDescent="0.25">
      <c r="A30" s="12" t="s">
        <v>44</v>
      </c>
      <c r="B30" s="13">
        <v>8</v>
      </c>
      <c r="C30" s="13">
        <v>10</v>
      </c>
      <c r="D30" s="13">
        <v>53</v>
      </c>
      <c r="E30" s="13">
        <v>55</v>
      </c>
      <c r="F30" s="14">
        <f t="shared" si="0"/>
        <v>3.7735849056603712</v>
      </c>
      <c r="G30" s="1"/>
      <c r="H30" s="1"/>
      <c r="I30" s="1"/>
    </row>
    <row r="31" spans="1:9" x14ac:dyDescent="0.25">
      <c r="A31" s="9" t="s">
        <v>45</v>
      </c>
      <c r="B31" s="10">
        <v>2</v>
      </c>
      <c r="C31" s="10">
        <v>9</v>
      </c>
      <c r="D31" s="10">
        <v>15</v>
      </c>
      <c r="E31" s="10">
        <v>30</v>
      </c>
      <c r="F31" s="11">
        <f t="shared" si="0"/>
        <v>100</v>
      </c>
      <c r="G31" s="1"/>
      <c r="H31" s="1"/>
      <c r="I31" s="1"/>
    </row>
    <row r="32" spans="1:9" x14ac:dyDescent="0.25">
      <c r="A32" s="12" t="s">
        <v>46</v>
      </c>
      <c r="B32" s="13">
        <v>23</v>
      </c>
      <c r="C32" s="13">
        <v>28</v>
      </c>
      <c r="D32" s="13">
        <v>124</v>
      </c>
      <c r="E32" s="13">
        <v>134</v>
      </c>
      <c r="F32" s="14">
        <f t="shared" si="0"/>
        <v>8.0645161290322562</v>
      </c>
      <c r="G32" s="1"/>
      <c r="H32" s="1"/>
      <c r="I32" s="1"/>
    </row>
    <row r="33" spans="1:9" x14ac:dyDescent="0.25">
      <c r="A33" s="9" t="s">
        <v>47</v>
      </c>
      <c r="B33" s="10">
        <v>14</v>
      </c>
      <c r="C33" s="10">
        <v>14</v>
      </c>
      <c r="D33" s="10">
        <v>67</v>
      </c>
      <c r="E33" s="10">
        <v>59</v>
      </c>
      <c r="F33" s="11">
        <f t="shared" si="0"/>
        <v>-11.940298507462686</v>
      </c>
      <c r="G33" s="1"/>
      <c r="H33" s="1"/>
      <c r="I33" s="1"/>
    </row>
    <row r="34" spans="1:9" x14ac:dyDescent="0.25">
      <c r="A34" s="12" t="s">
        <v>174</v>
      </c>
      <c r="B34" s="13">
        <v>0</v>
      </c>
      <c r="C34" s="13">
        <v>2</v>
      </c>
      <c r="D34" s="13">
        <v>2</v>
      </c>
      <c r="E34" s="13">
        <v>4</v>
      </c>
      <c r="F34" s="14">
        <f t="shared" si="0"/>
        <v>100</v>
      </c>
      <c r="G34" s="1"/>
      <c r="H34" s="1"/>
      <c r="I34" s="1"/>
    </row>
    <row r="35" spans="1:9" x14ac:dyDescent="0.25">
      <c r="A35" s="15" t="s">
        <v>48</v>
      </c>
      <c r="B35" s="16">
        <f>SUM(B7:B34)</f>
        <v>426</v>
      </c>
      <c r="C35" s="16">
        <f t="shared" ref="C35:E35" si="1">SUM(C7:C34)</f>
        <v>515</v>
      </c>
      <c r="D35" s="16">
        <f t="shared" si="1"/>
        <v>2699</v>
      </c>
      <c r="E35" s="16">
        <f t="shared" si="1"/>
        <v>2894</v>
      </c>
      <c r="F35" s="17">
        <f t="shared" ref="F35" si="2">((E35*100)/D35)-100</f>
        <v>7.2248981104112602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95</v>
      </c>
      <c r="C39" s="51">
        <f t="shared" si="4"/>
        <v>69</v>
      </c>
      <c r="D39" s="51">
        <f>_xlfn.RANK.EQ(B39,$B$39:$B$66)+COUNTIF($B$39:$B$66,B39)-1</f>
        <v>9</v>
      </c>
      <c r="E39" s="50" t="str">
        <f t="shared" ref="E39:E47" si="6">INDEX($A$39:$B$66,MATCH(ROW()-38,$D$39:$D$66,0),1)</f>
        <v>BALEARES</v>
      </c>
      <c r="F39" s="50">
        <f>LOOKUP(E39,$A$39:$A$66,$B$39:$B$66)</f>
        <v>666</v>
      </c>
      <c r="G39" s="50">
        <f>LOOKUP(E39,$A$39:$A$66,$C$39:$C$66)</f>
        <v>572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34</v>
      </c>
      <c r="C40" s="51">
        <f t="shared" si="4"/>
        <v>32</v>
      </c>
      <c r="D40" s="51">
        <f t="shared" ref="D40:D66" si="7">_xlfn.RANK.EQ(B40,$B$39:$B$66)+COUNTIF($B$39:$B$66,B40)-1</f>
        <v>13</v>
      </c>
      <c r="E40" s="50" t="str">
        <f t="shared" si="6"/>
        <v>BARCELONA</v>
      </c>
      <c r="F40" s="50">
        <f t="shared" ref="F40:F55" si="8">LOOKUP(E40,$A$39:$A$66,$B$39:$B$66)</f>
        <v>569</v>
      </c>
      <c r="G40" s="50">
        <f t="shared" ref="G40:G66" si="9">LOOKUP(E40,$A$39:$A$66,$C$39:$C$66)</f>
        <v>553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30</v>
      </c>
      <c r="C41" s="51">
        <f t="shared" si="4"/>
        <v>26</v>
      </c>
      <c r="D41" s="51">
        <f t="shared" si="7"/>
        <v>15</v>
      </c>
      <c r="E41" s="50" t="str">
        <f t="shared" si="6"/>
        <v>LAS PALMAS</v>
      </c>
      <c r="F41" s="50">
        <f t="shared" si="8"/>
        <v>287</v>
      </c>
      <c r="G41" s="50">
        <f t="shared" si="9"/>
        <v>313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2</v>
      </c>
      <c r="C42" s="51">
        <f t="shared" si="4"/>
        <v>3</v>
      </c>
      <c r="D42" s="51">
        <f t="shared" si="7"/>
        <v>25</v>
      </c>
      <c r="E42" s="50" t="str">
        <f t="shared" si="6"/>
        <v>SANTA CRUZ DE TENERIFE</v>
      </c>
      <c r="F42" s="50">
        <f t="shared" si="8"/>
        <v>276</v>
      </c>
      <c r="G42" s="50">
        <f t="shared" si="9"/>
        <v>301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2</v>
      </c>
      <c r="C43" s="51">
        <f t="shared" si="4"/>
        <v>1</v>
      </c>
      <c r="D43" s="51">
        <f t="shared" si="7"/>
        <v>25</v>
      </c>
      <c r="E43" s="50" t="str">
        <f t="shared" si="6"/>
        <v>BAHÍA DE CÁDIZ</v>
      </c>
      <c r="F43" s="50">
        <f t="shared" si="8"/>
        <v>208</v>
      </c>
      <c r="G43" s="50">
        <f t="shared" si="9"/>
        <v>196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208</v>
      </c>
      <c r="C44" s="51">
        <f t="shared" si="4"/>
        <v>196</v>
      </c>
      <c r="D44" s="51">
        <f t="shared" si="7"/>
        <v>5</v>
      </c>
      <c r="E44" s="50" t="str">
        <f t="shared" si="6"/>
        <v>MÁLAGA</v>
      </c>
      <c r="F44" s="50">
        <f t="shared" si="8"/>
        <v>203</v>
      </c>
      <c r="G44" s="50">
        <f t="shared" si="9"/>
        <v>164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666</v>
      </c>
      <c r="C45" s="51">
        <f t="shared" si="4"/>
        <v>572</v>
      </c>
      <c r="D45" s="51">
        <f t="shared" si="7"/>
        <v>1</v>
      </c>
      <c r="E45" s="50" t="str">
        <f t="shared" si="6"/>
        <v>VALENCIA</v>
      </c>
      <c r="F45" s="50">
        <f t="shared" si="8"/>
        <v>134</v>
      </c>
      <c r="G45" s="50">
        <f t="shared" si="9"/>
        <v>124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569</v>
      </c>
      <c r="C46" s="51">
        <f t="shared" si="4"/>
        <v>553</v>
      </c>
      <c r="D46" s="51">
        <f t="shared" si="7"/>
        <v>2</v>
      </c>
      <c r="E46" s="50" t="str">
        <f t="shared" si="6"/>
        <v>CARTAGENA</v>
      </c>
      <c r="F46" s="50">
        <f t="shared" si="8"/>
        <v>101</v>
      </c>
      <c r="G46" s="50">
        <f t="shared" si="9"/>
        <v>85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50</v>
      </c>
      <c r="C47" s="51">
        <f t="shared" si="4"/>
        <v>44</v>
      </c>
      <c r="D47" s="51">
        <f t="shared" si="7"/>
        <v>12</v>
      </c>
      <c r="E47" s="50" t="str">
        <f t="shared" si="6"/>
        <v>A CORUÑA</v>
      </c>
      <c r="F47" s="50">
        <f t="shared" si="8"/>
        <v>95</v>
      </c>
      <c r="G47" s="50">
        <f t="shared" si="9"/>
        <v>69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101</v>
      </c>
      <c r="C48" s="51">
        <f t="shared" si="4"/>
        <v>85</v>
      </c>
      <c r="D48" s="51">
        <f t="shared" si="7"/>
        <v>8</v>
      </c>
      <c r="E48" s="50" t="s">
        <v>47</v>
      </c>
      <c r="F48" s="50">
        <f t="shared" si="8"/>
        <v>59</v>
      </c>
      <c r="G48" s="50">
        <f t="shared" si="9"/>
        <v>67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1</v>
      </c>
      <c r="C49" s="51">
        <f t="shared" si="4"/>
        <v>2</v>
      </c>
      <c r="D49" s="51">
        <f t="shared" si="7"/>
        <v>27</v>
      </c>
      <c r="E49" s="50" t="str">
        <f t="shared" ref="E49:E66" si="10">INDEX($A$39:$B$66,MATCH(ROW()-38,$D$39:$D$66,0),1)</f>
        <v>SEVILLA</v>
      </c>
      <c r="F49" s="50">
        <f t="shared" si="8"/>
        <v>55</v>
      </c>
      <c r="G49" s="50">
        <f t="shared" si="9"/>
        <v>53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9</v>
      </c>
      <c r="C50" s="51">
        <f t="shared" si="4"/>
        <v>11</v>
      </c>
      <c r="D50" s="51">
        <f t="shared" si="7"/>
        <v>20</v>
      </c>
      <c r="E50" s="50" t="str">
        <f t="shared" si="10"/>
        <v>BILBAO</v>
      </c>
      <c r="F50" s="50">
        <f t="shared" si="8"/>
        <v>50</v>
      </c>
      <c r="G50" s="50">
        <f t="shared" si="9"/>
        <v>44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18</v>
      </c>
      <c r="C51" s="51">
        <f t="shared" si="4"/>
        <v>17</v>
      </c>
      <c r="D51" s="51">
        <f t="shared" si="7"/>
        <v>17</v>
      </c>
      <c r="E51" s="50" t="str">
        <f t="shared" si="10"/>
        <v>ALICANTE</v>
      </c>
      <c r="F51" s="50">
        <f t="shared" si="8"/>
        <v>34</v>
      </c>
      <c r="G51" s="50">
        <f t="shared" si="9"/>
        <v>32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14</v>
      </c>
      <c r="C52" s="51">
        <f t="shared" si="4"/>
        <v>15</v>
      </c>
      <c r="D52" s="51">
        <f t="shared" si="7"/>
        <v>18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4</v>
      </c>
      <c r="C53" s="51">
        <f t="shared" si="4"/>
        <v>14</v>
      </c>
      <c r="D53" s="51">
        <f t="shared" si="7"/>
        <v>23</v>
      </c>
      <c r="E53" s="50" t="str">
        <f t="shared" si="10"/>
        <v>ALMERÍA</v>
      </c>
      <c r="F53" s="50">
        <f t="shared" si="8"/>
        <v>30</v>
      </c>
      <c r="G53" s="50">
        <f t="shared" si="9"/>
        <v>26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287</v>
      </c>
      <c r="C54" s="51">
        <f t="shared" si="4"/>
        <v>313</v>
      </c>
      <c r="D54" s="51">
        <f t="shared" si="7"/>
        <v>3</v>
      </c>
      <c r="E54" s="50" t="str">
        <f t="shared" si="10"/>
        <v>MOTRIL</v>
      </c>
      <c r="F54" s="50">
        <f t="shared" si="8"/>
        <v>24</v>
      </c>
      <c r="G54" s="50">
        <f t="shared" si="9"/>
        <v>14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203</v>
      </c>
      <c r="C55" s="51">
        <f t="shared" si="4"/>
        <v>164</v>
      </c>
      <c r="D55" s="51">
        <f t="shared" si="7"/>
        <v>6</v>
      </c>
      <c r="E55" s="50" t="str">
        <f t="shared" si="10"/>
        <v>FERROL-SAN CIBRAO</v>
      </c>
      <c r="F55" s="50">
        <f t="shared" si="8"/>
        <v>18</v>
      </c>
      <c r="G55" s="50">
        <f t="shared" si="9"/>
        <v>17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1</v>
      </c>
      <c r="C56" s="51">
        <f t="shared" si="4"/>
        <v>0</v>
      </c>
      <c r="D56" s="51">
        <f t="shared" si="7"/>
        <v>27</v>
      </c>
      <c r="E56" s="50" t="str">
        <f t="shared" si="10"/>
        <v>GIJÓN</v>
      </c>
      <c r="F56" s="50">
        <f t="shared" ref="F56:F66" si="11">LOOKUP(E56,$A$39:$A$66,$B$39:$B$66)</f>
        <v>14</v>
      </c>
      <c r="G56" s="50">
        <f t="shared" si="9"/>
        <v>15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10"/>
        <v>SANTANDER</v>
      </c>
      <c r="F57" s="50">
        <f t="shared" si="11"/>
        <v>10</v>
      </c>
      <c r="G57" s="50">
        <f t="shared" si="9"/>
        <v>4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24</v>
      </c>
      <c r="C58" s="51">
        <f t="shared" si="4"/>
        <v>14</v>
      </c>
      <c r="D58" s="51">
        <f t="shared" si="7"/>
        <v>16</v>
      </c>
      <c r="E58" s="50" t="str">
        <f t="shared" si="10"/>
        <v>CEUTA</v>
      </c>
      <c r="F58" s="50">
        <f t="shared" si="11"/>
        <v>9</v>
      </c>
      <c r="G58" s="50">
        <f t="shared" si="9"/>
        <v>11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8</v>
      </c>
      <c r="C59" s="51">
        <f t="shared" si="4"/>
        <v>2</v>
      </c>
      <c r="D59" s="51">
        <f t="shared" si="7"/>
        <v>21</v>
      </c>
      <c r="E59" s="50" t="str">
        <f t="shared" si="10"/>
        <v>PASAIA</v>
      </c>
      <c r="F59" s="50">
        <f t="shared" si="11"/>
        <v>8</v>
      </c>
      <c r="G59" s="50">
        <f t="shared" si="9"/>
        <v>2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276</v>
      </c>
      <c r="C60" s="51">
        <f t="shared" si="4"/>
        <v>301</v>
      </c>
      <c r="D60" s="51">
        <f t="shared" si="7"/>
        <v>4</v>
      </c>
      <c r="E60" s="50" t="e">
        <f t="shared" si="10"/>
        <v>#N/A</v>
      </c>
      <c r="F60" s="50" t="e">
        <f t="shared" si="11"/>
        <v>#N/A</v>
      </c>
      <c r="G60" s="50" t="e">
        <f t="shared" si="9"/>
        <v>#N/A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10</v>
      </c>
      <c r="C61" s="51">
        <f t="shared" si="4"/>
        <v>4</v>
      </c>
      <c r="D61" s="51">
        <f t="shared" si="7"/>
        <v>19</v>
      </c>
      <c r="E61" s="50" t="str">
        <f t="shared" si="10"/>
        <v>HUELVA</v>
      </c>
      <c r="F61" s="50">
        <f t="shared" si="11"/>
        <v>4</v>
      </c>
      <c r="G61" s="50">
        <f t="shared" si="9"/>
        <v>14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55</v>
      </c>
      <c r="C62" s="51">
        <f t="shared" si="4"/>
        <v>53</v>
      </c>
      <c r="D62" s="51">
        <f t="shared" si="7"/>
        <v>11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30</v>
      </c>
      <c r="C63" s="51">
        <f t="shared" si="4"/>
        <v>15</v>
      </c>
      <c r="D63" s="51">
        <f t="shared" si="7"/>
        <v>15</v>
      </c>
      <c r="E63" s="50" t="str">
        <f t="shared" si="10"/>
        <v>AVILÉS</v>
      </c>
      <c r="F63" s="50">
        <f t="shared" si="11"/>
        <v>2</v>
      </c>
      <c r="G63" s="50">
        <f t="shared" si="9"/>
        <v>3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134</v>
      </c>
      <c r="C64" s="51">
        <f t="shared" si="4"/>
        <v>124</v>
      </c>
      <c r="D64" s="51">
        <f t="shared" si="7"/>
        <v>7</v>
      </c>
      <c r="E64" s="50" t="e">
        <f t="shared" si="10"/>
        <v>#N/A</v>
      </c>
      <c r="F64" s="50" t="e">
        <f t="shared" si="11"/>
        <v>#N/A</v>
      </c>
      <c r="G64" s="50" t="e">
        <f t="shared" si="9"/>
        <v>#N/A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59</v>
      </c>
      <c r="C65" s="51">
        <f t="shared" si="4"/>
        <v>67</v>
      </c>
      <c r="D65" s="51">
        <f t="shared" si="7"/>
        <v>10</v>
      </c>
      <c r="E65" s="50" t="str">
        <f t="shared" si="10"/>
        <v>CASTELLÓN</v>
      </c>
      <c r="F65" s="50">
        <f t="shared" si="11"/>
        <v>1</v>
      </c>
      <c r="G65" s="50">
        <f t="shared" si="9"/>
        <v>2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4</v>
      </c>
      <c r="C66" s="51">
        <f t="shared" si="4"/>
        <v>2</v>
      </c>
      <c r="D66" s="51">
        <f t="shared" si="7"/>
        <v>23</v>
      </c>
      <c r="E66" s="50" t="str">
        <f t="shared" si="10"/>
        <v>MELILLA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0FF4B875-783C-45FA-93F2-3064F7740A24}"/>
</file>

<file path=customXml/itemProps2.xml><?xml version="1.0" encoding="utf-8"?>
<ds:datastoreItem xmlns:ds="http://schemas.openxmlformats.org/officeDocument/2006/customXml" ds:itemID="{22690443-BFDB-4850-AFFF-8816D8ECDA07}"/>
</file>

<file path=customXml/itemProps3.xml><?xml version="1.0" encoding="utf-8"?>
<ds:datastoreItem xmlns:ds="http://schemas.openxmlformats.org/officeDocument/2006/customXml" ds:itemID="{64439D0B-6148-434A-93A1-E52344FDE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2018-02-01T16:32:26Z</cp:lastPrinted>
  <dcterms:created xsi:type="dcterms:W3CDTF">2015-12-29T08:33:54Z</dcterms:created>
  <dcterms:modified xsi:type="dcterms:W3CDTF">2018-02-09T11:48:03Z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