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2017 con plantilla\"/>
    </mc:Choice>
  </mc:AlternateContent>
  <bookViews>
    <workbookView xWindow="480" yWindow="45" windowWidth="22110" windowHeight="13485" firstSheet="14" activeTab="15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33" i="28" l="1"/>
  <c r="F32" i="28"/>
  <c r="F31" i="28"/>
  <c r="F30" i="28"/>
  <c r="F29" i="28"/>
  <c r="F28" i="28"/>
  <c r="F27" i="28"/>
  <c r="F26" i="28"/>
  <c r="F25" i="28"/>
  <c r="F23" i="28"/>
  <c r="F22" i="28"/>
  <c r="F21" i="28"/>
  <c r="F20" i="28"/>
  <c r="F18" i="28"/>
  <c r="F15" i="28"/>
  <c r="F14" i="28"/>
  <c r="F13" i="28"/>
  <c r="F12" i="28"/>
  <c r="F11" i="28"/>
  <c r="F9" i="28"/>
  <c r="F8" i="28"/>
  <c r="F32" i="23"/>
  <c r="F31" i="23"/>
  <c r="F29" i="23"/>
  <c r="F28" i="23"/>
  <c r="F26" i="23"/>
  <c r="F25" i="23"/>
  <c r="F23" i="23"/>
  <c r="F22" i="23"/>
  <c r="F21" i="23"/>
  <c r="F18" i="23"/>
  <c r="F16" i="23"/>
  <c r="F15" i="23"/>
  <c r="F14" i="23"/>
  <c r="F13" i="23"/>
  <c r="F12" i="23"/>
  <c r="F11" i="23"/>
  <c r="F9" i="23"/>
  <c r="F8" i="23"/>
  <c r="F34" i="17"/>
  <c r="F33" i="17"/>
  <c r="F32" i="17"/>
  <c r="F31" i="17"/>
  <c r="F29" i="17"/>
  <c r="F28" i="17"/>
  <c r="F26" i="17"/>
  <c r="F24" i="17"/>
  <c r="F23" i="17"/>
  <c r="F22" i="17"/>
  <c r="F20" i="17"/>
  <c r="F19" i="17"/>
  <c r="F17" i="17"/>
  <c r="F16" i="17"/>
  <c r="F15" i="17"/>
  <c r="F14" i="17"/>
  <c r="F13" i="17"/>
  <c r="F12" i="17"/>
  <c r="F11" i="17"/>
  <c r="F9" i="17"/>
  <c r="F8" i="17"/>
  <c r="F33" i="27"/>
  <c r="F32" i="27"/>
  <c r="F30" i="27"/>
  <c r="F29" i="27"/>
  <c r="F28" i="27"/>
  <c r="F26" i="27"/>
  <c r="F25" i="27"/>
  <c r="F23" i="27"/>
  <c r="F22" i="27"/>
  <c r="F21" i="27"/>
  <c r="F20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4" i="13"/>
  <c r="F33" i="13"/>
  <c r="F32" i="13"/>
  <c r="F31" i="13"/>
  <c r="F29" i="13"/>
  <c r="F28" i="13"/>
  <c r="F26" i="13"/>
  <c r="F24" i="13"/>
  <c r="F23" i="13"/>
  <c r="F22" i="13"/>
  <c r="F20" i="13"/>
  <c r="F19" i="13"/>
  <c r="F17" i="13"/>
  <c r="F16" i="13"/>
  <c r="F15" i="13"/>
  <c r="F14" i="13"/>
  <c r="F13" i="13"/>
  <c r="F12" i="13"/>
  <c r="F11" i="13"/>
  <c r="F9" i="13"/>
  <c r="F8" i="13"/>
  <c r="F31" i="33"/>
  <c r="F28" i="33"/>
  <c r="F21" i="33"/>
  <c r="F19" i="33"/>
  <c r="F15" i="33"/>
  <c r="F13" i="33"/>
  <c r="F11" i="33"/>
  <c r="F34" i="12"/>
  <c r="F33" i="12"/>
  <c r="F32" i="12"/>
  <c r="F31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0" i="22"/>
  <c r="F9" i="22"/>
  <c r="F8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26" i="7"/>
  <c r="F25" i="7"/>
  <c r="F24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G64" i="32"/>
  <c r="F64" i="32"/>
  <c r="F42" i="33" l="1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9"/>
  <c r="F7" i="18"/>
  <c r="F7" i="16"/>
  <c r="F7" i="14"/>
  <c r="F7" i="12"/>
  <c r="F7" i="11"/>
  <c r="F7" i="10"/>
  <c r="F7" i="9"/>
  <c r="F7" i="8"/>
  <c r="F7" i="7"/>
  <c r="F7" i="6"/>
  <c r="F7" i="5"/>
  <c r="F10" i="14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7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G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F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F47" i="28"/>
  <c r="G46" i="28"/>
  <c r="G54" i="28" l="1"/>
  <c r="G49" i="28"/>
  <c r="G45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G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63" i="27"/>
  <c r="F49" i="27"/>
  <c r="G57" i="27"/>
  <c r="F43" i="27"/>
  <c r="F64" i="27"/>
  <c r="G42" i="27" l="1"/>
  <c r="F60" i="27"/>
  <c r="F39" i="27"/>
  <c r="F45" i="27"/>
  <c r="F61" i="27"/>
  <c r="F40" i="27"/>
  <c r="F44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D35" i="8"/>
  <c r="F9" i="4" s="1"/>
  <c r="E35" i="8"/>
  <c r="G9" i="4" s="1"/>
  <c r="C35" i="9"/>
  <c r="E12" i="4" s="1"/>
  <c r="E10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H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H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H31" i="4" s="1"/>
  <c r="C35" i="23"/>
  <c r="E32" i="4" s="1"/>
  <c r="D35" i="23"/>
  <c r="F32" i="4" s="1"/>
  <c r="E35" i="23"/>
  <c r="G32" i="4" s="1"/>
  <c r="H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H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29" i="4" l="1"/>
  <c r="H35" i="4"/>
  <c r="H27" i="4"/>
  <c r="H26" i="4"/>
  <c r="D18" i="4"/>
  <c r="D10" i="4"/>
  <c r="G10" i="4"/>
  <c r="F13" i="4"/>
  <c r="E13" i="4"/>
  <c r="G13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<sst xmlns="http://schemas.openxmlformats.org/spreadsheetml/2006/main" count="973" uniqueCount="178">
  <si>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</si>
  <si>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</si>
  <si>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</si>
  <si>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</si>
  <si>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</si>
  <si>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</si>
  <si>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</si>
  <si>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</si>
  <si>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</si>
  <si>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</si>
  <si>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</si>
  <si>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</si>
  <si>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</si>
  <si>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</si>
  <si>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</si>
  <si>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</si>
  <si>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</si>
  <si>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</si>
  <si>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</si>
  <si>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</si>
  <si>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</si>
  <si>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</si>
  <si>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</si>
  <si>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</si>
  <si>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</si>
  <si>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</si>
  <si>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</si>
  <si>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</si>
  <si>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</si>
  <si>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</si>
  <si>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</si>
  <si>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</si>
  <si>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</si>
  <si>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</si>
  <si>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</si>
  <si>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</si>
  <si>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</si>
  <si>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</si>
  <si>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</si>
  <si>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</si>
  <si>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</si>
  <si>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</si>
  <si>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</si>
  <si>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</si>
  <si>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</si>
  <si>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</si>
  <si>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</si>
  <si>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</si>
  <si>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</si>
  <si>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</si>
  <si>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</si>
  <si>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</si>
  <si>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</si>
  <si>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</si>
  <si>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</si>
  <si>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</si>
  <si>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</si>
  <si>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</si>
  <si>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</si>
  <si>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</si>
  <si>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</si>
  <si>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</si>
  <si>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</si>
  <si>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</si>
  <si>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</si>
  <si>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</si>
  <si>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</si>
  <si>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</si>
  <si>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</si>
  <si>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</si>
  <si>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</si>
  <si>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</si>
  <si>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</si>
  <si>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</si>
  <si>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</si>
  <si>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</si>
  <si>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</si>
  <si>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</si>
  <si>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</si>
  <si>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</si>
  <si>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</si>
  <si>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</si>
  <si>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</si>
  <si>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</si>
  <si>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</si>
  <si>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</si>
  <si>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</si>
  <si>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</si>
  <si>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</si>
  <si>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</si>
  <si>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</si>
  <si>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</si>
  <si>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</si>
  <si>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</si>
  <si>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</si>
  <si>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</si>
  <si>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</si>
  <si>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</si>
  <si>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</si>
  <si>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</si>
  <si>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</si>
  <si>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</si>
  <si>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</si>
  <si>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</si>
  <si>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</si>
  <si>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</si>
  <si>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</si>
  <si>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</si>
  <si>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</si>
  <si>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</si>
  <si>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</si>
  <si>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</si>
  <si>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</si>
  <si>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</si>
  <si>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</si>
  <si>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</si>
  <si>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</si>
  <si>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</si>
  <si>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</si>
  <si>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</si>
  <si>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</si>
  <si>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</si>
  <si>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</si>
  <si>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</si>
  <si>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</si>
  <si>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</si>
  <si>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</si>
  <si>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</si>
  <si>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</si>
  <si>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</si>
  <si>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</si>
  <si>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</si>
  <si>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</si>
  <si>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</si>
  <si>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</si>
  <si>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</si>
  <si>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</si>
  <si>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</si>
  <si>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</si>
  <si>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</si>
  <si>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</si>
  <si>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</si>
  <si>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</si>
  <si>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</si>
  <si>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</si>
  <si>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</si>
  <si>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</si>
  <si>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</si>
  <si>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</si>
  <si>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</si>
  <si>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</si>
  <si>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</si>
  <si>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</si>
  <si>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</si>
  <si>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</si>
  <si>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</si>
  <si>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</si>
  <si>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</si>
  <si>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</si>
  <si>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</si>
  <si>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</si>
  <si>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</si>
  <si>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</si>
  <si>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</si>
  <si>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</si>
  <si>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</si>
  <si>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</si>
  <si>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</si>
  <si>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</si>
  <si>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</si>
  <si>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</si>
  <si>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</si>
  <si>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</si>
  <si>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</si>
  <si>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</si>
  <si>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octubre 2017</t>
  </si>
  <si>
    <t>Mes octubre</t>
  </si>
  <si>
    <t>Fecha: 08/02/2018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</si>
</sst>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84118270</c:v>
                </c:pt>
                <c:pt idx="1">
                  <c:v>61689927</c:v>
                </c:pt>
                <c:pt idx="2">
                  <c:v>51010344</c:v>
                </c:pt>
                <c:pt idx="3">
                  <c:v>29145323</c:v>
                </c:pt>
                <c:pt idx="4">
                  <c:v>28378449</c:v>
                </c:pt>
                <c:pt idx="5">
                  <c:v>28043563</c:v>
                </c:pt>
                <c:pt idx="6">
                  <c:v>26174976</c:v>
                </c:pt>
                <c:pt idx="7">
                  <c:v>22320235</c:v>
                </c:pt>
                <c:pt idx="8">
                  <c:v>18180819</c:v>
                </c:pt>
                <c:pt idx="9">
                  <c:v>15303317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85962488</c:v>
                </c:pt>
                <c:pt idx="1">
                  <c:v>59525277</c:v>
                </c:pt>
                <c:pt idx="2">
                  <c:v>41212439</c:v>
                </c:pt>
                <c:pt idx="3">
                  <c:v>26054772</c:v>
                </c:pt>
                <c:pt idx="4">
                  <c:v>25541667</c:v>
                </c:pt>
                <c:pt idx="5">
                  <c:v>25554008</c:v>
                </c:pt>
                <c:pt idx="6">
                  <c:v>25395382</c:v>
                </c:pt>
                <c:pt idx="7">
                  <c:v>18787990</c:v>
                </c:pt>
                <c:pt idx="8">
                  <c:v>15988556</c:v>
                </c:pt>
                <c:pt idx="9">
                  <c:v>14165855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79617744</c:v>
                </c:pt>
                <c:pt idx="1">
                  <c:v>61418024</c:v>
                </c:pt>
                <c:pt idx="2">
                  <c:v>49934920</c:v>
                </c:pt>
                <c:pt idx="3">
                  <c:v>29092456</c:v>
                </c:pt>
                <c:pt idx="4">
                  <c:v>28284773</c:v>
                </c:pt>
                <c:pt idx="5">
                  <c:v>27978553</c:v>
                </c:pt>
                <c:pt idx="6">
                  <c:v>26045393</c:v>
                </c:pt>
                <c:pt idx="7">
                  <c:v>20145472</c:v>
                </c:pt>
                <c:pt idx="8">
                  <c:v>18130582</c:v>
                </c:pt>
                <c:pt idx="9">
                  <c:v>15278656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80597297</c:v>
                </c:pt>
                <c:pt idx="1">
                  <c:v>59121465</c:v>
                </c:pt>
                <c:pt idx="2">
                  <c:v>40199629</c:v>
                </c:pt>
                <c:pt idx="3">
                  <c:v>25923603</c:v>
                </c:pt>
                <c:pt idx="4">
                  <c:v>25441815</c:v>
                </c:pt>
                <c:pt idx="5">
                  <c:v>25529571</c:v>
                </c:pt>
                <c:pt idx="6">
                  <c:v>25254131</c:v>
                </c:pt>
                <c:pt idx="7">
                  <c:v>16617373</c:v>
                </c:pt>
                <c:pt idx="8">
                  <c:v>15939525</c:v>
                </c:pt>
                <c:pt idx="9">
                  <c:v>14137207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24159642</c:v>
                </c:pt>
                <c:pt idx="1">
                  <c:v>22987110</c:v>
                </c:pt>
                <c:pt idx="2">
                  <c:v>20204563</c:v>
                </c:pt>
                <c:pt idx="3">
                  <c:v>18475406</c:v>
                </c:pt>
                <c:pt idx="4">
                  <c:v>16383518</c:v>
                </c:pt>
                <c:pt idx="5">
                  <c:v>12060310</c:v>
                </c:pt>
                <c:pt idx="6">
                  <c:v>7296273</c:v>
                </c:pt>
                <c:pt idx="7">
                  <c:v>6783053</c:v>
                </c:pt>
                <c:pt idx="8">
                  <c:v>5623642</c:v>
                </c:pt>
                <c:pt idx="9">
                  <c:v>4351807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CASTELLÓN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22832792</c:v>
                </c:pt>
                <c:pt idx="1">
                  <c:v>20275836</c:v>
                </c:pt>
                <c:pt idx="2">
                  <c:v>20309927</c:v>
                </c:pt>
                <c:pt idx="3">
                  <c:v>16701235</c:v>
                </c:pt>
                <c:pt idx="4">
                  <c:v>14321489</c:v>
                </c:pt>
                <c:pt idx="5">
                  <c:v>9852582</c:v>
                </c:pt>
                <c:pt idx="6">
                  <c:v>6544133</c:v>
                </c:pt>
                <c:pt idx="7">
                  <c:v>6932413</c:v>
                </c:pt>
                <c:pt idx="8">
                  <c:v>5175473</c:v>
                </c:pt>
                <c:pt idx="9">
                  <c:v>5173227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16005769</c:v>
                </c:pt>
                <c:pt idx="1">
                  <c:v>8602909</c:v>
                </c:pt>
                <c:pt idx="2">
                  <c:v>7776339</c:v>
                </c:pt>
                <c:pt idx="3">
                  <c:v>5437278</c:v>
                </c:pt>
                <c:pt idx="4">
                  <c:v>5205853</c:v>
                </c:pt>
                <c:pt idx="5">
                  <c:v>4772890</c:v>
                </c:pt>
                <c:pt idx="6">
                  <c:v>4676653</c:v>
                </c:pt>
                <c:pt idx="7">
                  <c:v>4109949</c:v>
                </c:pt>
                <c:pt idx="8">
                  <c:v>3850277</c:v>
                </c:pt>
                <c:pt idx="9">
                  <c:v>3574272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13986215</c:v>
                </c:pt>
                <c:pt idx="1">
                  <c:v>7696740</c:v>
                </c:pt>
                <c:pt idx="2">
                  <c:v>7158402</c:v>
                </c:pt>
                <c:pt idx="3">
                  <c:v>4354515</c:v>
                </c:pt>
                <c:pt idx="4">
                  <c:v>4609248</c:v>
                </c:pt>
                <c:pt idx="5">
                  <c:v>4439248</c:v>
                </c:pt>
                <c:pt idx="6">
                  <c:v>4055276</c:v>
                </c:pt>
                <c:pt idx="7">
                  <c:v>3684254</c:v>
                </c:pt>
                <c:pt idx="8">
                  <c:v>3501378</c:v>
                </c:pt>
                <c:pt idx="9">
                  <c:v>3615338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56825643</c:v>
                </c:pt>
                <c:pt idx="1">
                  <c:v>53874716</c:v>
                </c:pt>
                <c:pt idx="2">
                  <c:v>34300338</c:v>
                </c:pt>
                <c:pt idx="3">
                  <c:v>14079851</c:v>
                </c:pt>
                <c:pt idx="4">
                  <c:v>10588822</c:v>
                </c:pt>
                <c:pt idx="5">
                  <c:v>8050978</c:v>
                </c:pt>
                <c:pt idx="6">
                  <c:v>6061004</c:v>
                </c:pt>
                <c:pt idx="7">
                  <c:v>3058325</c:v>
                </c:pt>
                <c:pt idx="8">
                  <c:v>3041630</c:v>
                </c:pt>
                <c:pt idx="9">
                  <c:v>1736514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54071477</c:v>
                </c:pt>
                <c:pt idx="1">
                  <c:v>56550753</c:v>
                </c:pt>
                <c:pt idx="2">
                  <c:v>26731709</c:v>
                </c:pt>
                <c:pt idx="3">
                  <c:v>10977615</c:v>
                </c:pt>
                <c:pt idx="4">
                  <c:v>9972675</c:v>
                </c:pt>
                <c:pt idx="5">
                  <c:v>7618948</c:v>
                </c:pt>
                <c:pt idx="6">
                  <c:v>5272030</c:v>
                </c:pt>
                <c:pt idx="7">
                  <c:v>2850279</c:v>
                </c:pt>
                <c:pt idx="8">
                  <c:v>3012678</c:v>
                </c:pt>
                <c:pt idx="9">
                  <c:v>1975491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47367377</c:v>
                </c:pt>
                <c:pt idx="1">
                  <c:v>47255674</c:v>
                </c:pt>
                <c:pt idx="2">
                  <c:v>24794646</c:v>
                </c:pt>
                <c:pt idx="3">
                  <c:v>10667641</c:v>
                </c:pt>
                <c:pt idx="4">
                  <c:v>5236683</c:v>
                </c:pt>
                <c:pt idx="5">
                  <c:v>3026573</c:v>
                </c:pt>
                <c:pt idx="6">
                  <c:v>2810992</c:v>
                </c:pt>
                <c:pt idx="7">
                  <c:v>2167788</c:v>
                </c:pt>
                <c:pt idx="8">
                  <c:v>1062500</c:v>
                </c:pt>
                <c:pt idx="9">
                  <c:v>1041109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50313850</c:v>
                </c:pt>
                <c:pt idx="1">
                  <c:v>45230162</c:v>
                </c:pt>
                <c:pt idx="2">
                  <c:v>17557311</c:v>
                </c:pt>
                <c:pt idx="3">
                  <c:v>7602135</c:v>
                </c:pt>
                <c:pt idx="4">
                  <c:v>5125960</c:v>
                </c:pt>
                <c:pt idx="5">
                  <c:v>2350964</c:v>
                </c:pt>
                <c:pt idx="6">
                  <c:v>2646410</c:v>
                </c:pt>
                <c:pt idx="7">
                  <c:v>2190222</c:v>
                </c:pt>
                <c:pt idx="8">
                  <c:v>1011128</c:v>
                </c:pt>
                <c:pt idx="9">
                  <c:v>1009744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TARRAGONA</c:v>
                </c:pt>
                <c:pt idx="9">
                  <c:v>SANTANDER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68400</c:v>
                </c:pt>
                <c:pt idx="1">
                  <c:v>46145</c:v>
                </c:pt>
                <c:pt idx="2">
                  <c:v>21760</c:v>
                </c:pt>
                <c:pt idx="3">
                  <c:v>14229</c:v>
                </c:pt>
                <c:pt idx="4">
                  <c:v>12129</c:v>
                </c:pt>
                <c:pt idx="5">
                  <c:v>6978</c:v>
                </c:pt>
                <c:pt idx="6">
                  <c:v>5559</c:v>
                </c:pt>
                <c:pt idx="7">
                  <c:v>3885</c:v>
                </c:pt>
                <c:pt idx="8">
                  <c:v>3309</c:v>
                </c:pt>
                <c:pt idx="9">
                  <c:v>3195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TARRAGONA</c:v>
                </c:pt>
                <c:pt idx="9">
                  <c:v>SANTANDER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63215</c:v>
                </c:pt>
                <c:pt idx="1">
                  <c:v>36690</c:v>
                </c:pt>
                <c:pt idx="2">
                  <c:v>22475</c:v>
                </c:pt>
                <c:pt idx="3">
                  <c:v>15349</c:v>
                </c:pt>
                <c:pt idx="4">
                  <c:v>11125</c:v>
                </c:pt>
                <c:pt idx="5">
                  <c:v>7744</c:v>
                </c:pt>
                <c:pt idx="6">
                  <c:v>7221</c:v>
                </c:pt>
                <c:pt idx="7">
                  <c:v>4236</c:v>
                </c:pt>
                <c:pt idx="8">
                  <c:v>3799</c:v>
                </c:pt>
                <c:pt idx="9">
                  <c:v>3126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2317252</c:v>
                </c:pt>
                <c:pt idx="1">
                  <c:v>2173895</c:v>
                </c:pt>
                <c:pt idx="2">
                  <c:v>1072608</c:v>
                </c:pt>
                <c:pt idx="3">
                  <c:v>586662</c:v>
                </c:pt>
                <c:pt idx="4">
                  <c:v>511042</c:v>
                </c:pt>
                <c:pt idx="5">
                  <c:v>270390</c:v>
                </c:pt>
                <c:pt idx="6">
                  <c:v>213560</c:v>
                </c:pt>
                <c:pt idx="7">
                  <c:v>144213</c:v>
                </c:pt>
                <c:pt idx="8">
                  <c:v>122287</c:v>
                </c:pt>
                <c:pt idx="9">
                  <c:v>93676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2800893</c:v>
                </c:pt>
                <c:pt idx="1">
                  <c:v>2168909</c:v>
                </c:pt>
                <c:pt idx="2">
                  <c:v>1009627</c:v>
                </c:pt>
                <c:pt idx="3">
                  <c:v>512855</c:v>
                </c:pt>
                <c:pt idx="4">
                  <c:v>464060</c:v>
                </c:pt>
                <c:pt idx="5">
                  <c:v>402027</c:v>
                </c:pt>
                <c:pt idx="6">
                  <c:v>229715</c:v>
                </c:pt>
                <c:pt idx="7">
                  <c:v>145765</c:v>
                </c:pt>
                <c:pt idx="8">
                  <c:v>118986</c:v>
                </c:pt>
                <c:pt idx="9">
                  <c:v>90728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2152726</c:v>
                </c:pt>
                <c:pt idx="1">
                  <c:v>1943716</c:v>
                </c:pt>
                <c:pt idx="2">
                  <c:v>789705</c:v>
                </c:pt>
                <c:pt idx="3">
                  <c:v>491578</c:v>
                </c:pt>
                <c:pt idx="4">
                  <c:v>453907</c:v>
                </c:pt>
                <c:pt idx="5">
                  <c:v>196729</c:v>
                </c:pt>
                <c:pt idx="6">
                  <c:v>106407</c:v>
                </c:pt>
                <c:pt idx="7">
                  <c:v>64243</c:v>
                </c:pt>
                <c:pt idx="8">
                  <c:v>56526</c:v>
                </c:pt>
                <c:pt idx="9">
                  <c:v>43251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2644332</c:v>
                </c:pt>
                <c:pt idx="1">
                  <c:v>1950404</c:v>
                </c:pt>
                <c:pt idx="2">
                  <c:v>739206</c:v>
                </c:pt>
                <c:pt idx="3">
                  <c:v>440592</c:v>
                </c:pt>
                <c:pt idx="4">
                  <c:v>414272</c:v>
                </c:pt>
                <c:pt idx="5">
                  <c:v>335309</c:v>
                </c:pt>
                <c:pt idx="6">
                  <c:v>102674</c:v>
                </c:pt>
                <c:pt idx="7">
                  <c:v>60945</c:v>
                </c:pt>
                <c:pt idx="8">
                  <c:v>50619</c:v>
                </c:pt>
                <c:pt idx="9">
                  <c:v>41287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ALICANTE</c:v>
                </c:pt>
                <c:pt idx="8">
                  <c:v>LAS PALMAS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2182381</c:v>
                </c:pt>
                <c:pt idx="1">
                  <c:v>244198</c:v>
                </c:pt>
                <c:pt idx="2">
                  <c:v>5616</c:v>
                </c:pt>
                <c:pt idx="3">
                  <c:v>5604</c:v>
                </c:pt>
                <c:pt idx="4">
                  <c:v>2260</c:v>
                </c:pt>
                <c:pt idx="5">
                  <c:v>844</c:v>
                </c:pt>
                <c:pt idx="6">
                  <c:v>564</c:v>
                </c:pt>
                <c:pt idx="7">
                  <c:v>28</c:v>
                </c:pt>
                <c:pt idx="8">
                  <c:v>25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ALICANTE</c:v>
                </c:pt>
                <c:pt idx="8">
                  <c:v>LAS PALMAS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2563594</c:v>
                </c:pt>
                <c:pt idx="1">
                  <c:v>229825</c:v>
                </c:pt>
                <c:pt idx="2">
                  <c:v>20568</c:v>
                </c:pt>
                <c:pt idx="3">
                  <c:v>0</c:v>
                </c:pt>
                <c:pt idx="4">
                  <c:v>173</c:v>
                </c:pt>
                <c:pt idx="5">
                  <c:v>432</c:v>
                </c:pt>
                <c:pt idx="6">
                  <c:v>1819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BAHÍA DE CÁDIZ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53580689</c:v>
                </c:pt>
                <c:pt idx="1">
                  <c:v>28735223</c:v>
                </c:pt>
                <c:pt idx="2">
                  <c:v>14873909</c:v>
                </c:pt>
                <c:pt idx="3">
                  <c:v>9078055</c:v>
                </c:pt>
                <c:pt idx="4">
                  <c:v>2793681</c:v>
                </c:pt>
                <c:pt idx="5">
                  <c:v>2154061</c:v>
                </c:pt>
                <c:pt idx="6">
                  <c:v>538319</c:v>
                </c:pt>
                <c:pt idx="7">
                  <c:v>483782</c:v>
                </c:pt>
                <c:pt idx="8">
                  <c:v>456403</c:v>
                </c:pt>
                <c:pt idx="9">
                  <c:v>214461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BAHÍA DE CÁDIZ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55759447</c:v>
                </c:pt>
                <c:pt idx="1">
                  <c:v>27261517</c:v>
                </c:pt>
                <c:pt idx="2">
                  <c:v>7219751</c:v>
                </c:pt>
                <c:pt idx="3">
                  <c:v>6073967</c:v>
                </c:pt>
                <c:pt idx="4">
                  <c:v>2109097</c:v>
                </c:pt>
                <c:pt idx="5">
                  <c:v>2009630</c:v>
                </c:pt>
                <c:pt idx="6">
                  <c:v>29647</c:v>
                </c:pt>
                <c:pt idx="7">
                  <c:v>304290</c:v>
                </c:pt>
                <c:pt idx="8">
                  <c:v>411298</c:v>
                </c:pt>
                <c:pt idx="9">
                  <c:v>149625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CASTELLÓN</c:v>
                </c:pt>
                <c:pt idx="6">
                  <c:v>MÁLAGA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43431698</c:v>
                </c:pt>
                <c:pt idx="1">
                  <c:v>28285183</c:v>
                </c:pt>
                <c:pt idx="2">
                  <c:v>10096236</c:v>
                </c:pt>
                <c:pt idx="3">
                  <c:v>7116053</c:v>
                </c:pt>
                <c:pt idx="4">
                  <c:v>528015</c:v>
                </c:pt>
                <c:pt idx="5">
                  <c:v>477729</c:v>
                </c:pt>
                <c:pt idx="6">
                  <c:v>178790</c:v>
                </c:pt>
                <c:pt idx="7">
                  <c:v>138569</c:v>
                </c:pt>
                <c:pt idx="8">
                  <c:v>81898</c:v>
                </c:pt>
                <c:pt idx="9">
                  <c:v>37979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CASTELLÓN</c:v>
                </c:pt>
                <c:pt idx="6">
                  <c:v>MÁLAGA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46490398</c:v>
                </c:pt>
                <c:pt idx="1">
                  <c:v>27129236</c:v>
                </c:pt>
                <c:pt idx="2">
                  <c:v>3633304</c:v>
                </c:pt>
                <c:pt idx="3">
                  <c:v>4368200</c:v>
                </c:pt>
                <c:pt idx="4">
                  <c:v>27192</c:v>
                </c:pt>
                <c:pt idx="5">
                  <c:v>279488</c:v>
                </c:pt>
                <c:pt idx="6">
                  <c:v>185997</c:v>
                </c:pt>
                <c:pt idx="7">
                  <c:v>101761</c:v>
                </c:pt>
                <c:pt idx="8">
                  <c:v>6440</c:v>
                </c:pt>
                <c:pt idx="9">
                  <c:v>196242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10509288</c:v>
                </c:pt>
                <c:pt idx="1">
                  <c:v>8854129</c:v>
                </c:pt>
                <c:pt idx="2">
                  <c:v>7776531</c:v>
                </c:pt>
                <c:pt idx="3">
                  <c:v>6410005</c:v>
                </c:pt>
                <c:pt idx="4">
                  <c:v>3153574</c:v>
                </c:pt>
                <c:pt idx="5">
                  <c:v>3097572</c:v>
                </c:pt>
                <c:pt idx="6">
                  <c:v>1304978</c:v>
                </c:pt>
                <c:pt idx="7">
                  <c:v>902691</c:v>
                </c:pt>
                <c:pt idx="8">
                  <c:v>843078</c:v>
                </c:pt>
                <c:pt idx="9">
                  <c:v>746070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9875870</c:v>
                </c:pt>
                <c:pt idx="1">
                  <c:v>8424325</c:v>
                </c:pt>
                <c:pt idx="2">
                  <c:v>7520205</c:v>
                </c:pt>
                <c:pt idx="3">
                  <c:v>6011712</c:v>
                </c:pt>
                <c:pt idx="4">
                  <c:v>3100752</c:v>
                </c:pt>
                <c:pt idx="5">
                  <c:v>2792812</c:v>
                </c:pt>
                <c:pt idx="6">
                  <c:v>1162846</c:v>
                </c:pt>
                <c:pt idx="7">
                  <c:v>849659</c:v>
                </c:pt>
                <c:pt idx="8">
                  <c:v>644382</c:v>
                </c:pt>
                <c:pt idx="9">
                  <c:v>860851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228103</c:v>
                </c:pt>
                <c:pt idx="1">
                  <c:v>182194</c:v>
                </c:pt>
                <c:pt idx="2">
                  <c:v>181511</c:v>
                </c:pt>
                <c:pt idx="3">
                  <c:v>171676</c:v>
                </c:pt>
                <c:pt idx="4">
                  <c:v>119136</c:v>
                </c:pt>
                <c:pt idx="5">
                  <c:v>101445</c:v>
                </c:pt>
                <c:pt idx="6">
                  <c:v>29199</c:v>
                </c:pt>
                <c:pt idx="7">
                  <c:v>23877</c:v>
                </c:pt>
                <c:pt idx="8">
                  <c:v>20294</c:v>
                </c:pt>
                <c:pt idx="9">
                  <c:v>17646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221502</c:v>
                </c:pt>
                <c:pt idx="1">
                  <c:v>205199</c:v>
                </c:pt>
                <c:pt idx="2">
                  <c:v>190368</c:v>
                </c:pt>
                <c:pt idx="3">
                  <c:v>174049</c:v>
                </c:pt>
                <c:pt idx="4">
                  <c:v>119423</c:v>
                </c:pt>
                <c:pt idx="5">
                  <c:v>118754</c:v>
                </c:pt>
                <c:pt idx="6">
                  <c:v>28436</c:v>
                </c:pt>
                <c:pt idx="7">
                  <c:v>19235</c:v>
                </c:pt>
                <c:pt idx="8">
                  <c:v>9853</c:v>
                </c:pt>
                <c:pt idx="9">
                  <c:v>19904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4056249</c:v>
                </c:pt>
                <c:pt idx="1">
                  <c:v>3587408</c:v>
                </c:pt>
                <c:pt idx="2">
                  <c:v>2517560</c:v>
                </c:pt>
                <c:pt idx="3">
                  <c:v>971367</c:v>
                </c:pt>
                <c:pt idx="4">
                  <c:v>489430</c:v>
                </c:pt>
                <c:pt idx="5">
                  <c:v>362368</c:v>
                </c:pt>
                <c:pt idx="6">
                  <c:v>205068</c:v>
                </c:pt>
                <c:pt idx="7">
                  <c:v>155285</c:v>
                </c:pt>
                <c:pt idx="8">
                  <c:v>136077</c:v>
                </c:pt>
                <c:pt idx="9">
                  <c:v>104905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3974387</c:v>
                </c:pt>
                <c:pt idx="1">
                  <c:v>3984447</c:v>
                </c:pt>
                <c:pt idx="2">
                  <c:v>1881903</c:v>
                </c:pt>
                <c:pt idx="3">
                  <c:v>766498</c:v>
                </c:pt>
                <c:pt idx="4">
                  <c:v>484728</c:v>
                </c:pt>
                <c:pt idx="5">
                  <c:v>305153</c:v>
                </c:pt>
                <c:pt idx="6">
                  <c:v>188981</c:v>
                </c:pt>
                <c:pt idx="7">
                  <c:v>156620</c:v>
                </c:pt>
                <c:pt idx="8">
                  <c:v>132452</c:v>
                </c:pt>
                <c:pt idx="9">
                  <c:v>112740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MARÍN Y RÍA DE PONTEVEDRA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3272187</c:v>
                </c:pt>
                <c:pt idx="1">
                  <c:v>2215770</c:v>
                </c:pt>
                <c:pt idx="2">
                  <c:v>891825</c:v>
                </c:pt>
                <c:pt idx="3">
                  <c:v>506642</c:v>
                </c:pt>
                <c:pt idx="4">
                  <c:v>48906</c:v>
                </c:pt>
                <c:pt idx="5">
                  <c:v>35658</c:v>
                </c:pt>
                <c:pt idx="6">
                  <c:v>29699</c:v>
                </c:pt>
                <c:pt idx="7">
                  <c:v>10587</c:v>
                </c:pt>
                <c:pt idx="8">
                  <c:v>8263</c:v>
                </c:pt>
                <c:pt idx="9">
                  <c:v>3819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MARÍN Y RÍA DE PONTEVEDRA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3670874</c:v>
                </c:pt>
                <c:pt idx="1">
                  <c:v>2105516</c:v>
                </c:pt>
                <c:pt idx="2">
                  <c:v>363443</c:v>
                </c:pt>
                <c:pt idx="3">
                  <c:v>344985</c:v>
                </c:pt>
                <c:pt idx="4">
                  <c:v>85729</c:v>
                </c:pt>
                <c:pt idx="5">
                  <c:v>2440</c:v>
                </c:pt>
                <c:pt idx="6">
                  <c:v>17029</c:v>
                </c:pt>
                <c:pt idx="7">
                  <c:v>1927</c:v>
                </c:pt>
                <c:pt idx="8">
                  <c:v>7423</c:v>
                </c:pt>
                <c:pt idx="9">
                  <c:v>16505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381703</c:v>
                </c:pt>
                <c:pt idx="1">
                  <c:v>286836</c:v>
                </c:pt>
                <c:pt idx="2">
                  <c:v>208113</c:v>
                </c:pt>
                <c:pt idx="3">
                  <c:v>165681</c:v>
                </c:pt>
                <c:pt idx="4">
                  <c:v>119198</c:v>
                </c:pt>
                <c:pt idx="5">
                  <c:v>104387</c:v>
                </c:pt>
                <c:pt idx="6">
                  <c:v>82079</c:v>
                </c:pt>
                <c:pt idx="7">
                  <c:v>58094</c:v>
                </c:pt>
                <c:pt idx="8">
                  <c:v>45154</c:v>
                </c:pt>
                <c:pt idx="9">
                  <c:v>35873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355345</c:v>
                </c:pt>
                <c:pt idx="1">
                  <c:v>267922</c:v>
                </c:pt>
                <c:pt idx="2">
                  <c:v>204293</c:v>
                </c:pt>
                <c:pt idx="3">
                  <c:v>169764</c:v>
                </c:pt>
                <c:pt idx="4">
                  <c:v>113732</c:v>
                </c:pt>
                <c:pt idx="5">
                  <c:v>112663</c:v>
                </c:pt>
                <c:pt idx="6">
                  <c:v>116933</c:v>
                </c:pt>
                <c:pt idx="7">
                  <c:v>55764</c:v>
                </c:pt>
                <c:pt idx="8">
                  <c:v>39727</c:v>
                </c:pt>
                <c:pt idx="9">
                  <c:v>2390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MARÍN Y RÍA DE PONTEVEDRA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1674798</c:v>
                </c:pt>
                <c:pt idx="1">
                  <c:v>1417388</c:v>
                </c:pt>
                <c:pt idx="2">
                  <c:v>429049</c:v>
                </c:pt>
                <c:pt idx="3">
                  <c:v>312753</c:v>
                </c:pt>
                <c:pt idx="4">
                  <c:v>170887</c:v>
                </c:pt>
                <c:pt idx="5">
                  <c:v>127367</c:v>
                </c:pt>
                <c:pt idx="6">
                  <c:v>83017</c:v>
                </c:pt>
                <c:pt idx="7">
                  <c:v>60046</c:v>
                </c:pt>
                <c:pt idx="8">
                  <c:v>59111</c:v>
                </c:pt>
                <c:pt idx="9">
                  <c:v>48308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MARÍN Y RÍA DE PONTEVEDRA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1699107</c:v>
                </c:pt>
                <c:pt idx="1">
                  <c:v>1314165</c:v>
                </c:pt>
                <c:pt idx="2">
                  <c:v>427002</c:v>
                </c:pt>
                <c:pt idx="3">
                  <c:v>310237</c:v>
                </c:pt>
                <c:pt idx="4">
                  <c:v>166317</c:v>
                </c:pt>
                <c:pt idx="5">
                  <c:v>125150</c:v>
                </c:pt>
                <c:pt idx="6">
                  <c:v>66165</c:v>
                </c:pt>
                <c:pt idx="7">
                  <c:v>55646</c:v>
                </c:pt>
                <c:pt idx="8">
                  <c:v>42322</c:v>
                </c:pt>
                <c:pt idx="9">
                  <c:v>44225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1840479</c:v>
                </c:pt>
                <c:pt idx="1">
                  <c:v>1625735</c:v>
                </c:pt>
                <c:pt idx="2">
                  <c:v>487143</c:v>
                </c:pt>
                <c:pt idx="3">
                  <c:v>464725</c:v>
                </c:pt>
                <c:pt idx="4">
                  <c:v>326710</c:v>
                </c:pt>
                <c:pt idx="5">
                  <c:v>315221</c:v>
                </c:pt>
                <c:pt idx="6">
                  <c:v>175369</c:v>
                </c:pt>
                <c:pt idx="7">
                  <c:v>147022</c:v>
                </c:pt>
                <c:pt idx="8">
                  <c:v>134425</c:v>
                </c:pt>
                <c:pt idx="9">
                  <c:v>104434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1868871</c:v>
                </c:pt>
                <c:pt idx="1">
                  <c:v>1518460</c:v>
                </c:pt>
                <c:pt idx="2">
                  <c:v>482766</c:v>
                </c:pt>
                <c:pt idx="3">
                  <c:v>421513</c:v>
                </c:pt>
                <c:pt idx="4">
                  <c:v>302713</c:v>
                </c:pt>
                <c:pt idx="5">
                  <c:v>313573</c:v>
                </c:pt>
                <c:pt idx="6">
                  <c:v>171952</c:v>
                </c:pt>
                <c:pt idx="7">
                  <c:v>149197</c:v>
                </c:pt>
                <c:pt idx="8">
                  <c:v>128015</c:v>
                </c:pt>
                <c:pt idx="9">
                  <c:v>112732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7651244</c:v>
                </c:pt>
                <c:pt idx="1">
                  <c:v>4876106</c:v>
                </c:pt>
                <c:pt idx="2">
                  <c:v>4764607</c:v>
                </c:pt>
                <c:pt idx="3">
                  <c:v>3692544</c:v>
                </c:pt>
                <c:pt idx="4">
                  <c:v>1972538</c:v>
                </c:pt>
                <c:pt idx="5">
                  <c:v>1586180</c:v>
                </c:pt>
                <c:pt idx="6">
                  <c:v>909377</c:v>
                </c:pt>
                <c:pt idx="7">
                  <c:v>863807</c:v>
                </c:pt>
                <c:pt idx="8">
                  <c:v>725981</c:v>
                </c:pt>
                <c:pt idx="9">
                  <c:v>690133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7265437</c:v>
                </c:pt>
                <c:pt idx="1">
                  <c:v>4949219</c:v>
                </c:pt>
                <c:pt idx="2">
                  <c:v>4398993</c:v>
                </c:pt>
                <c:pt idx="3">
                  <c:v>3625556</c:v>
                </c:pt>
                <c:pt idx="4">
                  <c:v>1914060</c:v>
                </c:pt>
                <c:pt idx="5">
                  <c:v>1676571</c:v>
                </c:pt>
                <c:pt idx="6">
                  <c:v>767358</c:v>
                </c:pt>
                <c:pt idx="7">
                  <c:v>751376</c:v>
                </c:pt>
                <c:pt idx="8">
                  <c:v>784324</c:v>
                </c:pt>
                <c:pt idx="9">
                  <c:v>606016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2398439</c:v>
                </c:pt>
                <c:pt idx="1">
                  <c:v>1977795</c:v>
                </c:pt>
                <c:pt idx="2">
                  <c:v>810926</c:v>
                </c:pt>
                <c:pt idx="3">
                  <c:v>624314</c:v>
                </c:pt>
                <c:pt idx="4">
                  <c:v>433537</c:v>
                </c:pt>
                <c:pt idx="5">
                  <c:v>351450</c:v>
                </c:pt>
                <c:pt idx="6">
                  <c:v>312760</c:v>
                </c:pt>
                <c:pt idx="7">
                  <c:v>214250</c:v>
                </c:pt>
                <c:pt idx="8">
                  <c:v>161612</c:v>
                </c:pt>
                <c:pt idx="9">
                  <c:v>132036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2459508</c:v>
                </c:pt>
                <c:pt idx="1">
                  <c:v>1849219</c:v>
                </c:pt>
                <c:pt idx="2">
                  <c:v>796614</c:v>
                </c:pt>
                <c:pt idx="3">
                  <c:v>612888</c:v>
                </c:pt>
                <c:pt idx="4">
                  <c:v>366738</c:v>
                </c:pt>
                <c:pt idx="5">
                  <c:v>343911</c:v>
                </c:pt>
                <c:pt idx="6">
                  <c:v>342238</c:v>
                </c:pt>
                <c:pt idx="7">
                  <c:v>170138</c:v>
                </c:pt>
                <c:pt idx="8">
                  <c:v>106552</c:v>
                </c:pt>
                <c:pt idx="9">
                  <c:v>163230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1067392</c:v>
                </c:pt>
                <c:pt idx="1">
                  <c:v>1065066</c:v>
                </c:pt>
                <c:pt idx="2">
                  <c:v>553774</c:v>
                </c:pt>
                <c:pt idx="3">
                  <c:v>401267</c:v>
                </c:pt>
                <c:pt idx="4">
                  <c:v>333129</c:v>
                </c:pt>
                <c:pt idx="5">
                  <c:v>316755</c:v>
                </c:pt>
                <c:pt idx="6">
                  <c:v>184933</c:v>
                </c:pt>
                <c:pt idx="7">
                  <c:v>132291</c:v>
                </c:pt>
                <c:pt idx="8">
                  <c:v>131765</c:v>
                </c:pt>
                <c:pt idx="9">
                  <c:v>84353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948600</c:v>
                </c:pt>
                <c:pt idx="1">
                  <c:v>1058155</c:v>
                </c:pt>
                <c:pt idx="2">
                  <c:v>498509</c:v>
                </c:pt>
                <c:pt idx="3">
                  <c:v>375153</c:v>
                </c:pt>
                <c:pt idx="4">
                  <c:v>299246</c:v>
                </c:pt>
                <c:pt idx="5">
                  <c:v>309893</c:v>
                </c:pt>
                <c:pt idx="6">
                  <c:v>148776</c:v>
                </c:pt>
                <c:pt idx="7">
                  <c:v>146709</c:v>
                </c:pt>
                <c:pt idx="8">
                  <c:v>94290</c:v>
                </c:pt>
                <c:pt idx="9">
                  <c:v>80092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688773</c:v>
                </c:pt>
                <c:pt idx="1">
                  <c:v>653430</c:v>
                </c:pt>
                <c:pt idx="2">
                  <c:v>409897</c:v>
                </c:pt>
                <c:pt idx="3">
                  <c:v>408656</c:v>
                </c:pt>
                <c:pt idx="4">
                  <c:v>194821</c:v>
                </c:pt>
                <c:pt idx="5">
                  <c:v>166181</c:v>
                </c:pt>
                <c:pt idx="6">
                  <c:v>123031</c:v>
                </c:pt>
                <c:pt idx="7">
                  <c:v>83947</c:v>
                </c:pt>
                <c:pt idx="8">
                  <c:v>60854</c:v>
                </c:pt>
                <c:pt idx="9">
                  <c:v>12014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762771</c:v>
                </c:pt>
                <c:pt idx="1">
                  <c:v>639161</c:v>
                </c:pt>
                <c:pt idx="2">
                  <c:v>403140</c:v>
                </c:pt>
                <c:pt idx="3">
                  <c:v>382783</c:v>
                </c:pt>
                <c:pt idx="4">
                  <c:v>212458</c:v>
                </c:pt>
                <c:pt idx="5">
                  <c:v>125260</c:v>
                </c:pt>
                <c:pt idx="6">
                  <c:v>136754</c:v>
                </c:pt>
                <c:pt idx="7">
                  <c:v>76930</c:v>
                </c:pt>
                <c:pt idx="8">
                  <c:v>52670</c:v>
                </c:pt>
                <c:pt idx="9">
                  <c:v>12082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39905</c:v>
                </c:pt>
                <c:pt idx="1">
                  <c:v>23864</c:v>
                </c:pt>
                <c:pt idx="2">
                  <c:v>10782</c:v>
                </c:pt>
                <c:pt idx="3">
                  <c:v>9681</c:v>
                </c:pt>
                <c:pt idx="4">
                  <c:v>8932</c:v>
                </c:pt>
                <c:pt idx="5">
                  <c:v>7551</c:v>
                </c:pt>
                <c:pt idx="6">
                  <c:v>6448</c:v>
                </c:pt>
                <c:pt idx="7">
                  <c:v>2401</c:v>
                </c:pt>
                <c:pt idx="8">
                  <c:v>2214</c:v>
                </c:pt>
                <c:pt idx="9">
                  <c:v>1906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37534</c:v>
                </c:pt>
                <c:pt idx="1">
                  <c:v>24917</c:v>
                </c:pt>
                <c:pt idx="2">
                  <c:v>10350</c:v>
                </c:pt>
                <c:pt idx="3">
                  <c:v>9758</c:v>
                </c:pt>
                <c:pt idx="4">
                  <c:v>8819</c:v>
                </c:pt>
                <c:pt idx="5">
                  <c:v>7343</c:v>
                </c:pt>
                <c:pt idx="6">
                  <c:v>6440</c:v>
                </c:pt>
                <c:pt idx="7">
                  <c:v>2335</c:v>
                </c:pt>
                <c:pt idx="8">
                  <c:v>2146</c:v>
                </c:pt>
                <c:pt idx="9">
                  <c:v>1746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339817635</c:v>
                </c:pt>
                <c:pt idx="1">
                  <c:v>277225765</c:v>
                </c:pt>
                <c:pt idx="2">
                  <c:v>212074168</c:v>
                </c:pt>
                <c:pt idx="3">
                  <c:v>195472696</c:v>
                </c:pt>
                <c:pt idx="4">
                  <c:v>193374946</c:v>
                </c:pt>
                <c:pt idx="5">
                  <c:v>147529296</c:v>
                </c:pt>
                <c:pt idx="6">
                  <c:v>52624957</c:v>
                </c:pt>
                <c:pt idx="7">
                  <c:v>40409536</c:v>
                </c:pt>
                <c:pt idx="8">
                  <c:v>39689104</c:v>
                </c:pt>
                <c:pt idx="9">
                  <c:v>35790110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382371377</c:v>
                </c:pt>
                <c:pt idx="1">
                  <c:v>264017577</c:v>
                </c:pt>
                <c:pt idx="2">
                  <c:v>213969222</c:v>
                </c:pt>
                <c:pt idx="3">
                  <c:v>187452439</c:v>
                </c:pt>
                <c:pt idx="4">
                  <c:v>192833988</c:v>
                </c:pt>
                <c:pt idx="5">
                  <c:v>141065909</c:v>
                </c:pt>
                <c:pt idx="6">
                  <c:v>50853164</c:v>
                </c:pt>
                <c:pt idx="7">
                  <c:v>38377009</c:v>
                </c:pt>
                <c:pt idx="8">
                  <c:v>37049771</c:v>
                </c:pt>
                <c:pt idx="9">
                  <c:v>31950419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777</c:v>
                </c:pt>
                <c:pt idx="1">
                  <c:v>678</c:v>
                </c:pt>
                <c:pt idx="2">
                  <c:v>353</c:v>
                </c:pt>
                <c:pt idx="3">
                  <c:v>335</c:v>
                </c:pt>
                <c:pt idx="4">
                  <c:v>252</c:v>
                </c:pt>
                <c:pt idx="5">
                  <c:v>245</c:v>
                </c:pt>
                <c:pt idx="6">
                  <c:v>172</c:v>
                </c:pt>
                <c:pt idx="7">
                  <c:v>134</c:v>
                </c:pt>
                <c:pt idx="8">
                  <c:v>109</c:v>
                </c:pt>
                <c:pt idx="9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686</c:v>
                </c:pt>
                <c:pt idx="1">
                  <c:v>672</c:v>
                </c:pt>
                <c:pt idx="2">
                  <c:v>358</c:v>
                </c:pt>
                <c:pt idx="3">
                  <c:v>348</c:v>
                </c:pt>
                <c:pt idx="4">
                  <c:v>200</c:v>
                </c:pt>
                <c:pt idx="5">
                  <c:v>245</c:v>
                </c:pt>
                <c:pt idx="6">
                  <c:v>153</c:v>
                </c:pt>
                <c:pt idx="7">
                  <c:v>104</c:v>
                </c:pt>
                <c:pt idx="8">
                  <c:v>82</c:v>
                </c:pt>
                <c:pt idx="9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topLeftCell="A7" workbookViewId="0">
      <selection activeCell="C35" sqref="C35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175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162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158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>
      <selection activeCell="I5" sqref="I5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177</v>
      </c>
    </row>
    <row r="6" spans="1:13" x14ac:dyDescent="0.25">
      <c r="A6" s="100" t="s">
        <v>28</v>
      </c>
      <c r="B6" s="101"/>
      <c r="C6" s="101"/>
      <c r="D6" s="97" t="s">
        <v>176</v>
      </c>
      <c r="E6" s="98"/>
      <c r="F6" s="97" t="s">
        <v>157</v>
      </c>
      <c r="G6" s="98"/>
      <c r="H6" s="99" t="s">
        <v>27</v>
      </c>
      <c r="I6" s="98"/>
    </row>
    <row r="7" spans="1:13" x14ac:dyDescent="0.25">
      <c r="A7" s="102"/>
      <c r="B7" s="102"/>
      <c r="C7" s="102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103" t="s">
        <v>10</v>
      </c>
      <c r="B8" s="103" t="s">
        <v>11</v>
      </c>
      <c r="C8" s="57" t="s">
        <v>12</v>
      </c>
      <c r="D8" s="58">
        <f>Líquidos!B35</f>
        <v>13856903</v>
      </c>
      <c r="E8" s="58">
        <f>Líquidos!C35</f>
        <v>15174095</v>
      </c>
      <c r="F8" s="58">
        <f>Líquidos!D35</f>
        <v>138357206</v>
      </c>
      <c r="G8" s="58">
        <f>Líquidos!E35</f>
        <v>148632373</v>
      </c>
      <c r="H8" s="58">
        <f>G8-F8</f>
        <v>10275167</v>
      </c>
      <c r="I8" s="59">
        <f>((G8*100/F8)-100)</f>
        <v>7.426549940593631</v>
      </c>
    </row>
    <row r="9" spans="1:13" x14ac:dyDescent="0.25">
      <c r="A9" s="104"/>
      <c r="B9" s="105"/>
      <c r="C9" s="57" t="s">
        <v>13</v>
      </c>
      <c r="D9" s="58">
        <f>Sólidos!B35</f>
        <v>7631876</v>
      </c>
      <c r="E9" s="58">
        <f>Sólidos!C35</f>
        <v>8714883</v>
      </c>
      <c r="F9" s="58">
        <f>Sólidos!D35</f>
        <v>76291048</v>
      </c>
      <c r="G9" s="58">
        <f>Sólidos!E35</f>
        <v>83481203</v>
      </c>
      <c r="H9" s="58">
        <f t="shared" ref="H9:H19" si="0">G9-F9</f>
        <v>7190155</v>
      </c>
      <c r="I9" s="59">
        <f t="shared" ref="I9:I19" si="1">((G9*100/F9)-100)</f>
        <v>9.4246378683905334</v>
      </c>
    </row>
    <row r="10" spans="1:13" x14ac:dyDescent="0.25">
      <c r="A10" s="104"/>
      <c r="B10" s="103" t="s">
        <v>14</v>
      </c>
      <c r="C10" s="57" t="s">
        <v>15</v>
      </c>
      <c r="D10" s="58">
        <f>D12-D11</f>
        <v>5530082</v>
      </c>
      <c r="E10" s="58">
        <f t="shared" ref="E10:G10" si="2">E12-E11</f>
        <v>6029566</v>
      </c>
      <c r="F10" s="58">
        <f t="shared" si="2"/>
        <v>56337867</v>
      </c>
      <c r="G10" s="58">
        <f t="shared" si="2"/>
        <v>59519487</v>
      </c>
      <c r="H10" s="58">
        <f t="shared" si="0"/>
        <v>3181620</v>
      </c>
      <c r="I10" s="59">
        <f t="shared" si="1"/>
        <v>5.647391655775678</v>
      </c>
    </row>
    <row r="11" spans="1:13" x14ac:dyDescent="0.25">
      <c r="A11" s="104"/>
      <c r="B11" s="104"/>
      <c r="C11" s="57" t="s">
        <v>16</v>
      </c>
      <c r="D11" s="58">
        <f>'Mercancías contenedores'!B35</f>
        <v>14767787</v>
      </c>
      <c r="E11" s="58">
        <f>'Mercancías contenedores'!C35</f>
        <v>15998321</v>
      </c>
      <c r="F11" s="58">
        <f>'Mercancías contenedores'!D35</f>
        <v>140307127</v>
      </c>
      <c r="G11" s="58">
        <f>'Mercancías contenedores'!E35</f>
        <v>150936254</v>
      </c>
      <c r="H11" s="58">
        <f t="shared" si="0"/>
        <v>10629127</v>
      </c>
      <c r="I11" s="59">
        <f t="shared" si="1"/>
        <v>7.5756144589861094</v>
      </c>
    </row>
    <row r="12" spans="1:13" x14ac:dyDescent="0.25">
      <c r="A12" s="105"/>
      <c r="B12" s="105"/>
      <c r="C12" s="57" t="s">
        <v>1</v>
      </c>
      <c r="D12" s="58">
        <f>'Mercancía general'!B35</f>
        <v>20297869</v>
      </c>
      <c r="E12" s="58">
        <f>'Mercancía general'!C35</f>
        <v>22027887</v>
      </c>
      <c r="F12" s="58">
        <f>'Mercancía general'!D35</f>
        <v>196644994</v>
      </c>
      <c r="G12" s="58">
        <f>'Mercancía general'!E35</f>
        <v>210455741</v>
      </c>
      <c r="H12" s="58">
        <f t="shared" si="0"/>
        <v>13810747</v>
      </c>
      <c r="I12" s="59">
        <f t="shared" si="1"/>
        <v>7.0231876840963423</v>
      </c>
    </row>
    <row r="13" spans="1:13" x14ac:dyDescent="0.25">
      <c r="A13" s="60"/>
      <c r="B13" s="60"/>
      <c r="C13" s="95" t="s">
        <v>1</v>
      </c>
      <c r="D13" s="61">
        <f>+D8+D9+D12</f>
        <v>41786648</v>
      </c>
      <c r="E13" s="61">
        <f t="shared" ref="E13:G13" si="3">+E8+E9+E12</f>
        <v>45916865</v>
      </c>
      <c r="F13" s="61">
        <f t="shared" si="3"/>
        <v>411293248</v>
      </c>
      <c r="G13" s="61">
        <f t="shared" si="3"/>
        <v>442569317</v>
      </c>
      <c r="H13" s="61">
        <f t="shared" si="0"/>
        <v>31276069</v>
      </c>
      <c r="I13" s="62">
        <f t="shared" si="1"/>
        <v>7.6043234728715987</v>
      </c>
    </row>
    <row r="14" spans="1:13" x14ac:dyDescent="0.25">
      <c r="A14" s="103" t="s">
        <v>3</v>
      </c>
      <c r="B14" s="63" t="s">
        <v>4</v>
      </c>
      <c r="C14" s="57" t="s">
        <v>5</v>
      </c>
      <c r="D14" s="58">
        <f>Pesca!B35</f>
        <v>18840</v>
      </c>
      <c r="E14" s="58">
        <f>Pesca!C35</f>
        <v>20084</v>
      </c>
      <c r="F14" s="58">
        <f>Pesca!D35</f>
        <v>192135</v>
      </c>
      <c r="G14" s="58">
        <f>Pesca!E35</f>
        <v>204459</v>
      </c>
      <c r="H14" s="58">
        <f>G14-F14</f>
        <v>12324</v>
      </c>
      <c r="I14" s="59">
        <f t="shared" si="1"/>
        <v>6.414239987508779</v>
      </c>
    </row>
    <row r="15" spans="1:13" x14ac:dyDescent="0.25">
      <c r="A15" s="104"/>
      <c r="B15" s="103" t="s">
        <v>6</v>
      </c>
      <c r="C15" s="72" t="s">
        <v>174</v>
      </c>
      <c r="D15" s="58">
        <f>'Avit. combustibles'!B35</f>
        <v>700827</v>
      </c>
      <c r="E15" s="58">
        <f>'Avit. combustibles'!C35</f>
        <v>726673</v>
      </c>
      <c r="F15" s="58">
        <f>'Avit. combustibles'!D35</f>
        <v>6950598</v>
      </c>
      <c r="G15" s="58">
        <f>'Avit. combustibles'!E35</f>
        <v>6489936</v>
      </c>
      <c r="H15" s="58">
        <f>G15-F15</f>
        <v>-460662</v>
      </c>
      <c r="I15" s="59">
        <f t="shared" si="1"/>
        <v>-6.6276599509855174</v>
      </c>
      <c r="J15" s="64"/>
      <c r="K15" s="64"/>
      <c r="L15" s="64"/>
      <c r="M15" s="64"/>
    </row>
    <row r="16" spans="1:13" x14ac:dyDescent="0.25">
      <c r="A16" s="104"/>
      <c r="B16" s="105"/>
      <c r="C16" s="57" t="s">
        <v>7</v>
      </c>
      <c r="D16" s="58">
        <f>Avituallamiento!B35-'Resumen general'!D15</f>
        <v>220647</v>
      </c>
      <c r="E16" s="58">
        <f>Avituallamiento!C35-'Resumen general'!E15</f>
        <v>199665</v>
      </c>
      <c r="F16" s="58">
        <f>Avituallamiento!D35-'Resumen general'!F15</f>
        <v>1688043</v>
      </c>
      <c r="G16" s="58">
        <f>Avituallamiento!E35-'Resumen general'!G15</f>
        <v>1680546</v>
      </c>
      <c r="H16" s="58">
        <f>G16-F16</f>
        <v>-7497</v>
      </c>
      <c r="I16" s="59">
        <f t="shared" si="1"/>
        <v>-0.4441237575109227</v>
      </c>
    </row>
    <row r="17" spans="1:9" x14ac:dyDescent="0.25">
      <c r="A17" s="105"/>
      <c r="B17" s="63" t="s">
        <v>8</v>
      </c>
      <c r="C17" s="57" t="s">
        <v>9</v>
      </c>
      <c r="D17" s="58">
        <f>'Tráfico interior'!B35</f>
        <v>290009</v>
      </c>
      <c r="E17" s="58">
        <f>'Tráfico interior'!C35</f>
        <v>315911</v>
      </c>
      <c r="F17" s="58">
        <f>'Tráfico interior'!D35</f>
        <v>2829210</v>
      </c>
      <c r="G17" s="58">
        <f>'Tráfico interior'!E35</f>
        <v>2441536</v>
      </c>
      <c r="H17" s="58">
        <f t="shared" si="0"/>
        <v>-387674</v>
      </c>
      <c r="I17" s="59">
        <f t="shared" si="1"/>
        <v>-13.70255300949735</v>
      </c>
    </row>
    <row r="18" spans="1:9" x14ac:dyDescent="0.25">
      <c r="A18" s="65"/>
      <c r="B18" s="65"/>
      <c r="C18" s="95" t="s">
        <v>1</v>
      </c>
      <c r="D18" s="61">
        <f>+D14+D15+D16+D17</f>
        <v>1230323</v>
      </c>
      <c r="E18" s="61">
        <f t="shared" ref="E18:F18" si="4">+E14+E15+E16+E17</f>
        <v>1262333</v>
      </c>
      <c r="F18" s="61">
        <f t="shared" si="4"/>
        <v>11659986</v>
      </c>
      <c r="G18" s="61">
        <f>+G14+G15+G16+G17</f>
        <v>10816477</v>
      </c>
      <c r="H18" s="61">
        <f t="shared" si="0"/>
        <v>-843509</v>
      </c>
      <c r="I18" s="62">
        <f t="shared" si="1"/>
        <v>-7.2342196637285809</v>
      </c>
    </row>
    <row r="19" spans="1:9" x14ac:dyDescent="0.25">
      <c r="A19" s="66"/>
      <c r="B19" s="66"/>
      <c r="C19" s="71" t="s">
        <v>112</v>
      </c>
      <c r="D19" s="67">
        <f>+D13+D18</f>
        <v>43016971</v>
      </c>
      <c r="E19" s="67">
        <f t="shared" ref="E19:F19" si="5">+E13+E18</f>
        <v>47179198</v>
      </c>
      <c r="F19" s="67">
        <f t="shared" si="5"/>
        <v>422953234</v>
      </c>
      <c r="G19" s="67">
        <f>+G13+G18</f>
        <v>453385794</v>
      </c>
      <c r="H19" s="67">
        <f t="shared" si="0"/>
        <v>30432560</v>
      </c>
      <c r="I19" s="68">
        <f t="shared" si="1"/>
        <v>7.1952541211683894</v>
      </c>
    </row>
    <row r="20" spans="1:9" x14ac:dyDescent="0.25">
      <c r="A20" s="65"/>
      <c r="B20" s="65"/>
      <c r="I20" s="69"/>
    </row>
    <row r="21" spans="1:9" x14ac:dyDescent="0.25">
      <c r="A21" s="103" t="s">
        <v>17</v>
      </c>
      <c r="B21" s="103" t="s">
        <v>18</v>
      </c>
      <c r="C21" s="57" t="s">
        <v>19</v>
      </c>
      <c r="D21" s="58">
        <f>'Mercancías tránsito'!B35</f>
        <v>10635548</v>
      </c>
      <c r="E21" s="58">
        <f>'Mercancías tránsito'!C35</f>
        <v>12162100</v>
      </c>
      <c r="F21" s="58">
        <f>'Mercancías tránsito'!D35</f>
        <v>101926117</v>
      </c>
      <c r="G21" s="58">
        <f>'Mercancías tránsito'!E35</f>
        <v>113612864</v>
      </c>
      <c r="H21" s="58">
        <f>G21-F21</f>
        <v>11686747</v>
      </c>
      <c r="I21" s="59">
        <f t="shared" ref="I21:I36" si="6">((G21*100/F21)-100)</f>
        <v>11.465900344266032</v>
      </c>
    </row>
    <row r="22" spans="1:9" x14ac:dyDescent="0.25">
      <c r="A22" s="104"/>
      <c r="B22" s="105"/>
      <c r="C22" s="57" t="s">
        <v>20</v>
      </c>
      <c r="D22" s="58">
        <f>'Mercan. contene. tránsito'!B35</f>
        <v>8779044</v>
      </c>
      <c r="E22" s="58">
        <f>'Mercan. contene. tránsito'!C35</f>
        <v>9766348</v>
      </c>
      <c r="F22" s="58">
        <f>'Mercan. contene. tránsito'!D35</f>
        <v>82508550</v>
      </c>
      <c r="G22" s="58">
        <f>'Mercan. contene. tránsito'!E35</f>
        <v>90440958</v>
      </c>
      <c r="H22" s="58">
        <f>G22-F22</f>
        <v>7932408</v>
      </c>
      <c r="I22" s="59">
        <f t="shared" si="6"/>
        <v>9.6140436354777847</v>
      </c>
    </row>
    <row r="23" spans="1:9" x14ac:dyDescent="0.25">
      <c r="A23" s="104"/>
      <c r="B23" s="103" t="s">
        <v>21</v>
      </c>
      <c r="C23" s="57" t="s">
        <v>22</v>
      </c>
      <c r="D23" s="58">
        <f>'Ro-Ro'!B35</f>
        <v>4263224</v>
      </c>
      <c r="E23" s="58">
        <f>'Ro-Ro'!C35</f>
        <v>4830555</v>
      </c>
      <c r="F23" s="58">
        <f>'Ro-Ro'!D35</f>
        <v>45166906</v>
      </c>
      <c r="G23" s="58">
        <f>'Ro-Ro'!E35</f>
        <v>47937847</v>
      </c>
      <c r="H23" s="58">
        <f t="shared" ref="H23:H36" si="7">G23-F23</f>
        <v>2770941</v>
      </c>
      <c r="I23" s="59">
        <f t="shared" si="6"/>
        <v>6.1348922151098861</v>
      </c>
    </row>
    <row r="24" spans="1:9" x14ac:dyDescent="0.25">
      <c r="A24" s="104"/>
      <c r="B24" s="105"/>
      <c r="C24" s="72" t="s">
        <v>159</v>
      </c>
      <c r="D24" s="58">
        <f>'Ro-Ro remolques'!B35</f>
        <v>115959</v>
      </c>
      <c r="E24" s="58">
        <f>'Ro-Ro remolques'!C35</f>
        <v>116145</v>
      </c>
      <c r="F24" s="58">
        <f>'Ro-Ro remolques'!D35</f>
        <v>1230347</v>
      </c>
      <c r="G24" s="58">
        <f>'Ro-Ro remolques'!E35</f>
        <v>1164510</v>
      </c>
      <c r="H24" s="58">
        <f t="shared" si="7"/>
        <v>-65837</v>
      </c>
      <c r="I24" s="59">
        <f t="shared" ref="I24" si="8">((G24*100/F24)-100)</f>
        <v>-5.3510920090023433</v>
      </c>
    </row>
    <row r="25" spans="1:9" x14ac:dyDescent="0.25">
      <c r="A25" s="104"/>
      <c r="B25" s="107" t="s">
        <v>143</v>
      </c>
      <c r="C25" s="72" t="s">
        <v>142</v>
      </c>
      <c r="D25" s="58">
        <f>TEUS!B35</f>
        <v>1312531</v>
      </c>
      <c r="E25" s="58">
        <f>TEUS!C35</f>
        <v>1413692</v>
      </c>
      <c r="F25" s="58">
        <f>TEUS!D35</f>
        <v>12640872</v>
      </c>
      <c r="G25" s="58">
        <f>TEUS!E35</f>
        <v>13218257</v>
      </c>
      <c r="H25" s="58">
        <f t="shared" si="7"/>
        <v>577385</v>
      </c>
      <c r="I25" s="59">
        <f t="shared" si="6"/>
        <v>4.5676041969256573</v>
      </c>
    </row>
    <row r="26" spans="1:9" x14ac:dyDescent="0.25">
      <c r="A26" s="104"/>
      <c r="B26" s="104"/>
      <c r="C26" s="57" t="s">
        <v>144</v>
      </c>
      <c r="D26" s="58">
        <f>'TEUS tránsito'!B35</f>
        <v>689899</v>
      </c>
      <c r="E26" s="58">
        <f>'TEUS tránsito'!C35</f>
        <v>755850</v>
      </c>
      <c r="F26" s="58">
        <f>'TEUS tránsito'!D35</f>
        <v>6623064</v>
      </c>
      <c r="G26" s="58">
        <f>'TEUS tránsito'!E35</f>
        <v>7028526</v>
      </c>
      <c r="H26" s="58">
        <f t="shared" si="7"/>
        <v>405462</v>
      </c>
      <c r="I26" s="59">
        <f t="shared" si="6"/>
        <v>6.1219701334608914</v>
      </c>
    </row>
    <row r="27" spans="1:9" x14ac:dyDescent="0.25">
      <c r="A27" s="104"/>
      <c r="B27" s="104"/>
      <c r="C27" s="57" t="s">
        <v>145</v>
      </c>
      <c r="D27" s="58">
        <f>'TEUS nacional'!B35</f>
        <v>169678</v>
      </c>
      <c r="E27" s="58">
        <f>'TEUS nacional'!C35</f>
        <v>167423</v>
      </c>
      <c r="F27" s="58">
        <f>'TEUS nacional'!D35</f>
        <v>1605231</v>
      </c>
      <c r="G27" s="58">
        <f>'TEUS nacional'!E35</f>
        <v>1634034</v>
      </c>
      <c r="H27" s="58">
        <f t="shared" si="7"/>
        <v>28803</v>
      </c>
      <c r="I27" s="59">
        <f t="shared" si="6"/>
        <v>1.7943211911556602</v>
      </c>
    </row>
    <row r="28" spans="1:9" x14ac:dyDescent="0.25">
      <c r="A28" s="104"/>
      <c r="B28" s="104"/>
      <c r="C28" s="57" t="s">
        <v>146</v>
      </c>
      <c r="D28" s="58">
        <f>'TEUS exterior'!B35</f>
        <v>452956</v>
      </c>
      <c r="E28" s="58">
        <f>'TEUS exterior'!C35</f>
        <v>490419</v>
      </c>
      <c r="F28" s="58">
        <f>'TEUS exterior'!D35</f>
        <v>4412572</v>
      </c>
      <c r="G28" s="58">
        <f>'TEUS exterior'!E35</f>
        <v>4555459</v>
      </c>
      <c r="H28" s="58">
        <f t="shared" si="7"/>
        <v>142887</v>
      </c>
      <c r="I28" s="59">
        <f t="shared" si="6"/>
        <v>3.2381794563352173</v>
      </c>
    </row>
    <row r="29" spans="1:9" x14ac:dyDescent="0.25">
      <c r="A29" s="104"/>
      <c r="B29" s="105"/>
      <c r="C29" s="57" t="s">
        <v>147</v>
      </c>
      <c r="D29" s="58">
        <f>'TEUS nacional y exterior'!B35</f>
        <v>622632</v>
      </c>
      <c r="E29" s="58">
        <f>'TEUS nacional y exterior'!C35</f>
        <v>657841</v>
      </c>
      <c r="F29" s="58">
        <f>'TEUS nacional y exterior'!D35</f>
        <v>6017808</v>
      </c>
      <c r="G29" s="58">
        <f>'TEUS nacional y exterior'!E35</f>
        <v>6189732</v>
      </c>
      <c r="H29" s="58">
        <f t="shared" si="7"/>
        <v>171924</v>
      </c>
      <c r="I29" s="59">
        <f t="shared" si="6"/>
        <v>2.8569206594826539</v>
      </c>
    </row>
    <row r="30" spans="1:9" x14ac:dyDescent="0.25">
      <c r="A30" s="104"/>
      <c r="B30" s="103" t="s">
        <v>23</v>
      </c>
      <c r="C30" s="72" t="s">
        <v>149</v>
      </c>
      <c r="D30" s="58">
        <f>'Pasajeros total'!B35</f>
        <v>2827828</v>
      </c>
      <c r="E30" s="58">
        <f>'Pasajeros total'!C35</f>
        <v>3023536</v>
      </c>
      <c r="F30" s="58">
        <f>'Pasajeros total'!D35</f>
        <v>28663496</v>
      </c>
      <c r="G30" s="58">
        <f>'Pasajeros total'!E35</f>
        <v>29639086</v>
      </c>
      <c r="H30" s="58">
        <f t="shared" si="7"/>
        <v>975590</v>
      </c>
      <c r="I30" s="59">
        <f t="shared" si="6"/>
        <v>3.4035973839339135</v>
      </c>
    </row>
    <row r="31" spans="1:9" x14ac:dyDescent="0.25">
      <c r="A31" s="104"/>
      <c r="B31" s="105"/>
      <c r="C31" s="72" t="s">
        <v>148</v>
      </c>
      <c r="D31" s="58">
        <f>'Pasajeros crucero'!B35</f>
        <v>1191266</v>
      </c>
      <c r="E31" s="58">
        <f>'Pasajeros crucero'!C35</f>
        <v>1262491</v>
      </c>
      <c r="F31" s="58">
        <f>'Pasajeros crucero'!D35</f>
        <v>7537275</v>
      </c>
      <c r="G31" s="58">
        <f>'Pasajeros crucero'!E35</f>
        <v>7748543</v>
      </c>
      <c r="H31" s="58">
        <f t="shared" si="7"/>
        <v>211268</v>
      </c>
      <c r="I31" s="59">
        <f t="shared" si="6"/>
        <v>2.8029758765601684</v>
      </c>
    </row>
    <row r="32" spans="1:9" x14ac:dyDescent="0.25">
      <c r="A32" s="104"/>
      <c r="B32" s="107" t="s">
        <v>160</v>
      </c>
      <c r="C32" s="57" t="s">
        <v>150</v>
      </c>
      <c r="D32" s="58">
        <f>'Automóviles régimen pasaje'!B35</f>
        <v>342833</v>
      </c>
      <c r="E32" s="58">
        <f>'Automóviles régimen pasaje'!C35</f>
        <v>384294</v>
      </c>
      <c r="F32" s="58">
        <f>'Automóviles régimen pasaje'!D35</f>
        <v>4183776</v>
      </c>
      <c r="G32" s="58">
        <f>'Automóviles régimen pasaje'!E35</f>
        <v>4478914</v>
      </c>
      <c r="H32" s="58">
        <f t="shared" si="7"/>
        <v>295138</v>
      </c>
      <c r="I32" s="59">
        <f t="shared" si="6"/>
        <v>7.0543451657067635</v>
      </c>
    </row>
    <row r="33" spans="1:9" x14ac:dyDescent="0.25">
      <c r="A33" s="104"/>
      <c r="B33" s="105"/>
      <c r="C33" s="72" t="s">
        <v>120</v>
      </c>
      <c r="D33" s="58">
        <f>'Automóviles régimen mercancía'!B35</f>
        <v>309122</v>
      </c>
      <c r="E33" s="58">
        <f>'Automóviles régimen mercancía'!C35</f>
        <v>317690</v>
      </c>
      <c r="F33" s="58">
        <f>'Automóviles régimen mercancía'!D35</f>
        <v>2885638</v>
      </c>
      <c r="G33" s="58">
        <f>'Automóviles régimen mercancía'!E35</f>
        <v>2824472</v>
      </c>
      <c r="H33" s="58">
        <f t="shared" si="7"/>
        <v>-61166</v>
      </c>
      <c r="I33" s="59">
        <f t="shared" ref="I33" si="9">((G33*100/F33)-100)</f>
        <v>-2.1196698962239964</v>
      </c>
    </row>
    <row r="34" spans="1:9" x14ac:dyDescent="0.25">
      <c r="A34" s="104"/>
      <c r="B34" s="103" t="s">
        <v>24</v>
      </c>
      <c r="C34" s="57" t="s">
        <v>151</v>
      </c>
      <c r="D34" s="58">
        <f>'Buques número'!B35</f>
        <v>13160</v>
      </c>
      <c r="E34" s="58">
        <f>'Buques número'!C35</f>
        <v>13468</v>
      </c>
      <c r="F34" s="58">
        <f>'Buques número'!D35</f>
        <v>129362</v>
      </c>
      <c r="G34" s="58">
        <f>'Buques número'!E35</f>
        <v>133037</v>
      </c>
      <c r="H34" s="58">
        <f t="shared" si="7"/>
        <v>3675</v>
      </c>
      <c r="I34" s="59">
        <f t="shared" si="6"/>
        <v>2.8408651690604643</v>
      </c>
    </row>
    <row r="35" spans="1:9" x14ac:dyDescent="0.25">
      <c r="A35" s="104"/>
      <c r="B35" s="104"/>
      <c r="C35" s="57" t="s">
        <v>25</v>
      </c>
      <c r="D35" s="58">
        <f>'Buques GT'!B35</f>
        <v>198995351</v>
      </c>
      <c r="E35" s="58">
        <f>'Buques GT'!C35</f>
        <v>206741354</v>
      </c>
      <c r="F35" s="58">
        <f>'Buques GT'!D35</f>
        <v>1834039788</v>
      </c>
      <c r="G35" s="58">
        <f>'Buques GT'!E35</f>
        <v>1848207362</v>
      </c>
      <c r="H35" s="58">
        <f t="shared" si="7"/>
        <v>14167574</v>
      </c>
      <c r="I35" s="59">
        <f t="shared" si="6"/>
        <v>0.77247909738368037</v>
      </c>
    </row>
    <row r="36" spans="1:9" x14ac:dyDescent="0.25">
      <c r="A36" s="106"/>
      <c r="B36" s="108"/>
      <c r="C36" s="57" t="s">
        <v>152</v>
      </c>
      <c r="D36" s="58">
        <f>Cruceros!B35</f>
        <v>546</v>
      </c>
      <c r="E36" s="58">
        <f>Cruceros!C35</f>
        <v>587</v>
      </c>
      <c r="F36" s="58">
        <f>Cruceros!D35</f>
        <v>3245</v>
      </c>
      <c r="G36" s="58">
        <f>Cruceros!E35</f>
        <v>3481</v>
      </c>
      <c r="H36" s="58">
        <f t="shared" si="7"/>
        <v>236</v>
      </c>
      <c r="I36" s="59">
        <f t="shared" si="6"/>
        <v>7.2727272727272663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D13" sqref="D13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1120737</v>
      </c>
      <c r="C7" s="20">
        <v>1546947</v>
      </c>
      <c r="D7" s="20">
        <v>11365962</v>
      </c>
      <c r="E7" s="20">
        <v>12539842</v>
      </c>
      <c r="F7" s="11">
        <f>((E7*100)/D7)-100</f>
        <v>10.328030306629572</v>
      </c>
      <c r="G7" s="1"/>
      <c r="H7" s="1"/>
      <c r="I7" s="1"/>
    </row>
    <row r="8" spans="1:12" x14ac:dyDescent="0.25">
      <c r="A8" s="12" t="s">
        <v>31</v>
      </c>
      <c r="B8" s="21">
        <v>290192</v>
      </c>
      <c r="C8" s="21">
        <v>304462</v>
      </c>
      <c r="D8" s="21">
        <v>2892609</v>
      </c>
      <c r="E8" s="21">
        <v>2923739</v>
      </c>
      <c r="F8" s="14">
        <f t="shared" ref="F8:F35" si="0">((E8*100)/D8)-100</f>
        <v>1.0761910787112896</v>
      </c>
      <c r="G8" s="1"/>
      <c r="H8" s="1"/>
      <c r="I8" s="1"/>
    </row>
    <row r="9" spans="1:12" x14ac:dyDescent="0.25">
      <c r="A9" s="9" t="s">
        <v>164</v>
      </c>
      <c r="B9" s="20">
        <v>429648</v>
      </c>
      <c r="C9" s="20">
        <v>512724</v>
      </c>
      <c r="D9" s="20">
        <v>4674251</v>
      </c>
      <c r="E9" s="20">
        <v>5301118</v>
      </c>
      <c r="F9" s="11">
        <f t="shared" si="0"/>
        <v>13.411068425722107</v>
      </c>
      <c r="G9" s="1"/>
      <c r="H9" s="1"/>
      <c r="I9" s="1"/>
    </row>
    <row r="10" spans="1:12" x14ac:dyDescent="0.25">
      <c r="A10" s="12" t="s">
        <v>166</v>
      </c>
      <c r="B10" s="21">
        <v>579668</v>
      </c>
      <c r="C10" s="21">
        <v>404167</v>
      </c>
      <c r="D10" s="21">
        <v>3931898</v>
      </c>
      <c r="E10" s="21">
        <v>4025404</v>
      </c>
      <c r="F10" s="14">
        <f t="shared" si="0"/>
        <v>2.3781390056405343</v>
      </c>
      <c r="G10" s="1"/>
      <c r="H10" s="1"/>
      <c r="I10" s="1"/>
    </row>
    <row r="11" spans="1:12" x14ac:dyDescent="0.25">
      <c r="A11" s="9" t="s">
        <v>167</v>
      </c>
      <c r="B11" s="20">
        <v>8546483</v>
      </c>
      <c r="C11" s="20">
        <v>9139955</v>
      </c>
      <c r="D11" s="20">
        <v>85962488</v>
      </c>
      <c r="E11" s="20">
        <v>84118270</v>
      </c>
      <c r="F11" s="11">
        <f t="shared" si="0"/>
        <v>-2.1453753176618164</v>
      </c>
      <c r="G11" s="1"/>
      <c r="H11" s="1"/>
      <c r="I11" s="1"/>
    </row>
    <row r="12" spans="1:12" x14ac:dyDescent="0.25">
      <c r="A12" s="12" t="s">
        <v>168</v>
      </c>
      <c r="B12" s="21">
        <v>239420</v>
      </c>
      <c r="C12" s="21">
        <v>292217</v>
      </c>
      <c r="D12" s="21">
        <v>3118078</v>
      </c>
      <c r="E12" s="21">
        <v>3421568</v>
      </c>
      <c r="F12" s="14">
        <f t="shared" si="0"/>
        <v>9.7332395148549864</v>
      </c>
      <c r="G12" s="1"/>
      <c r="H12" s="1"/>
      <c r="I12" s="1"/>
    </row>
    <row r="13" spans="1:12" x14ac:dyDescent="0.25">
      <c r="A13" s="9" t="s">
        <v>32</v>
      </c>
      <c r="B13" s="20">
        <v>1220621</v>
      </c>
      <c r="C13" s="20">
        <v>1206082</v>
      </c>
      <c r="D13" s="20">
        <v>12831410</v>
      </c>
      <c r="E13" s="20">
        <v>13608506</v>
      </c>
      <c r="F13" s="11">
        <f t="shared" si="0"/>
        <v>6.0562011501463928</v>
      </c>
      <c r="G13" s="1"/>
      <c r="H13" s="1"/>
      <c r="I13" s="1"/>
    </row>
    <row r="14" spans="1:12" x14ac:dyDescent="0.25">
      <c r="A14" s="12" t="s">
        <v>33</v>
      </c>
      <c r="B14" s="21">
        <v>4028067</v>
      </c>
      <c r="C14" s="21">
        <v>5447109</v>
      </c>
      <c r="D14" s="21">
        <v>41212439</v>
      </c>
      <c r="E14" s="21">
        <v>51010344</v>
      </c>
      <c r="F14" s="14">
        <f t="shared" si="0"/>
        <v>23.774144985692303</v>
      </c>
      <c r="G14" s="1"/>
      <c r="H14" s="1"/>
      <c r="I14" s="1"/>
    </row>
    <row r="15" spans="1:12" x14ac:dyDescent="0.25">
      <c r="A15" s="9" t="s">
        <v>34</v>
      </c>
      <c r="B15" s="20">
        <v>2627893</v>
      </c>
      <c r="C15" s="20">
        <v>3296194</v>
      </c>
      <c r="D15" s="20">
        <v>25541667</v>
      </c>
      <c r="E15" s="20">
        <v>28378449</v>
      </c>
      <c r="F15" s="11">
        <f t="shared" si="0"/>
        <v>11.106487293879454</v>
      </c>
      <c r="G15" s="1"/>
      <c r="H15" s="1"/>
      <c r="I15" s="1"/>
    </row>
    <row r="16" spans="1:12" x14ac:dyDescent="0.25">
      <c r="A16" s="12" t="s">
        <v>35</v>
      </c>
      <c r="B16" s="21">
        <v>2684386</v>
      </c>
      <c r="C16" s="21">
        <v>3407418</v>
      </c>
      <c r="D16" s="21">
        <v>26054772</v>
      </c>
      <c r="E16" s="21">
        <v>29145323</v>
      </c>
      <c r="F16" s="14">
        <f t="shared" si="0"/>
        <v>11.861746477766147</v>
      </c>
      <c r="G16" s="1"/>
      <c r="H16" s="1"/>
      <c r="I16" s="1"/>
    </row>
    <row r="17" spans="1:9" x14ac:dyDescent="0.25">
      <c r="A17" s="9" t="s">
        <v>169</v>
      </c>
      <c r="B17" s="20">
        <v>1449930</v>
      </c>
      <c r="C17" s="20">
        <v>1320484</v>
      </c>
      <c r="D17" s="20">
        <v>14165855</v>
      </c>
      <c r="E17" s="20">
        <v>15303317</v>
      </c>
      <c r="F17" s="11">
        <f t="shared" si="0"/>
        <v>8.0296035784638491</v>
      </c>
      <c r="G17" s="1"/>
      <c r="H17" s="1"/>
      <c r="I17" s="1"/>
    </row>
    <row r="18" spans="1:9" x14ac:dyDescent="0.25">
      <c r="A18" s="12" t="s">
        <v>36</v>
      </c>
      <c r="B18" s="21">
        <v>204033</v>
      </c>
      <c r="C18" s="21">
        <v>200772</v>
      </c>
      <c r="D18" s="21">
        <v>2034878</v>
      </c>
      <c r="E18" s="21">
        <v>2036798</v>
      </c>
      <c r="F18" s="14">
        <f t="shared" si="0"/>
        <v>9.4354550985372043E-2</v>
      </c>
      <c r="G18" s="1"/>
      <c r="H18" s="1"/>
      <c r="I18" s="1"/>
    </row>
    <row r="19" spans="1:9" x14ac:dyDescent="0.25">
      <c r="A19" s="9" t="s">
        <v>37</v>
      </c>
      <c r="B19" s="20">
        <v>1118928</v>
      </c>
      <c r="C19" s="20">
        <v>899158</v>
      </c>
      <c r="D19" s="20">
        <v>10204844</v>
      </c>
      <c r="E19" s="20">
        <v>11129755</v>
      </c>
      <c r="F19" s="11">
        <f t="shared" si="0"/>
        <v>9.0634506514749233</v>
      </c>
      <c r="G19" s="1"/>
      <c r="H19" s="1"/>
      <c r="I19" s="1"/>
    </row>
    <row r="20" spans="1:9" x14ac:dyDescent="0.25">
      <c r="A20" s="12" t="s">
        <v>170</v>
      </c>
      <c r="B20" s="21">
        <v>1105442</v>
      </c>
      <c r="C20" s="21">
        <v>1589273</v>
      </c>
      <c r="D20" s="21">
        <v>15988556</v>
      </c>
      <c r="E20" s="21">
        <v>18180819</v>
      </c>
      <c r="F20" s="14">
        <f t="shared" si="0"/>
        <v>13.711450865231356</v>
      </c>
      <c r="G20" s="1"/>
      <c r="H20" s="1"/>
      <c r="I20" s="1"/>
    </row>
    <row r="21" spans="1:9" x14ac:dyDescent="0.25">
      <c r="A21" s="9" t="s">
        <v>38</v>
      </c>
      <c r="B21" s="20">
        <v>2356562</v>
      </c>
      <c r="C21" s="20">
        <v>2387721</v>
      </c>
      <c r="D21" s="20">
        <v>25395382</v>
      </c>
      <c r="E21" s="20">
        <v>26174976</v>
      </c>
      <c r="F21" s="11">
        <f t="shared" si="0"/>
        <v>3.0698258447146003</v>
      </c>
      <c r="G21" s="1"/>
      <c r="H21" s="1"/>
      <c r="I21" s="1"/>
    </row>
    <row r="22" spans="1:9" x14ac:dyDescent="0.25">
      <c r="A22" s="12" t="s">
        <v>59</v>
      </c>
      <c r="B22" s="21">
        <v>1934830</v>
      </c>
      <c r="C22" s="21">
        <v>2323764</v>
      </c>
      <c r="D22" s="21">
        <v>18787990</v>
      </c>
      <c r="E22" s="21">
        <v>22320235</v>
      </c>
      <c r="F22" s="14">
        <f t="shared" si="0"/>
        <v>18.800547583855433</v>
      </c>
      <c r="G22" s="1"/>
      <c r="H22" s="1"/>
      <c r="I22" s="1"/>
    </row>
    <row r="23" spans="1:9" x14ac:dyDescent="0.25">
      <c r="A23" s="9" t="s">
        <v>171</v>
      </c>
      <c r="B23" s="20">
        <v>277737</v>
      </c>
      <c r="C23" s="20">
        <v>188160</v>
      </c>
      <c r="D23" s="20">
        <v>2454623</v>
      </c>
      <c r="E23" s="20">
        <v>2380277</v>
      </c>
      <c r="F23" s="11">
        <f t="shared" si="0"/>
        <v>-3.0288154229794202</v>
      </c>
      <c r="G23" s="1"/>
      <c r="H23" s="1"/>
      <c r="I23" s="1"/>
    </row>
    <row r="24" spans="1:9" x14ac:dyDescent="0.25">
      <c r="A24" s="12" t="s">
        <v>173</v>
      </c>
      <c r="B24" s="21">
        <v>198825</v>
      </c>
      <c r="C24" s="21">
        <v>256948</v>
      </c>
      <c r="D24" s="21">
        <v>1907503</v>
      </c>
      <c r="E24" s="21">
        <v>2115666</v>
      </c>
      <c r="F24" s="14">
        <f t="shared" si="0"/>
        <v>10.912853085945343</v>
      </c>
      <c r="G24" s="1"/>
      <c r="H24" s="1"/>
      <c r="I24" s="1"/>
    </row>
    <row r="25" spans="1:9" x14ac:dyDescent="0.25">
      <c r="A25" s="9" t="s">
        <v>39</v>
      </c>
      <c r="B25" s="20">
        <v>103756</v>
      </c>
      <c r="C25" s="20">
        <v>94766</v>
      </c>
      <c r="D25" s="20">
        <v>956083</v>
      </c>
      <c r="E25" s="20">
        <v>990875</v>
      </c>
      <c r="F25" s="11">
        <f t="shared" si="0"/>
        <v>3.6390146043805771</v>
      </c>
      <c r="G25" s="1"/>
      <c r="H25" s="1"/>
      <c r="I25" s="1"/>
    </row>
    <row r="26" spans="1:9" x14ac:dyDescent="0.25">
      <c r="A26" s="12" t="s">
        <v>40</v>
      </c>
      <c r="B26" s="21">
        <v>161491</v>
      </c>
      <c r="C26" s="21">
        <v>181391</v>
      </c>
      <c r="D26" s="21">
        <v>1764539</v>
      </c>
      <c r="E26" s="21">
        <v>1912489</v>
      </c>
      <c r="F26" s="14">
        <f t="shared" si="0"/>
        <v>8.3846262394880426</v>
      </c>
      <c r="G26" s="1"/>
      <c r="H26" s="1"/>
      <c r="I26" s="1"/>
    </row>
    <row r="27" spans="1:9" x14ac:dyDescent="0.25">
      <c r="A27" s="9" t="s">
        <v>41</v>
      </c>
      <c r="B27" s="20">
        <v>284323</v>
      </c>
      <c r="C27" s="20">
        <v>275048</v>
      </c>
      <c r="D27" s="20">
        <v>2908109</v>
      </c>
      <c r="E27" s="20">
        <v>2463611</v>
      </c>
      <c r="F27" s="11">
        <f t="shared" si="0"/>
        <v>-15.284777840170364</v>
      </c>
      <c r="G27" s="1"/>
      <c r="H27" s="1"/>
      <c r="I27" s="1"/>
    </row>
    <row r="28" spans="1:9" x14ac:dyDescent="0.25">
      <c r="A28" s="12" t="s">
        <v>42</v>
      </c>
      <c r="B28" s="21">
        <v>1137972</v>
      </c>
      <c r="C28" s="21">
        <v>1341789</v>
      </c>
      <c r="D28" s="21">
        <v>11325800</v>
      </c>
      <c r="E28" s="21">
        <v>11347086</v>
      </c>
      <c r="F28" s="14">
        <f t="shared" si="0"/>
        <v>0.18794257359303401</v>
      </c>
      <c r="G28" s="1"/>
      <c r="H28" s="1"/>
      <c r="I28" s="1"/>
    </row>
    <row r="29" spans="1:9" x14ac:dyDescent="0.25">
      <c r="A29" s="9" t="s">
        <v>43</v>
      </c>
      <c r="B29" s="20">
        <v>387523</v>
      </c>
      <c r="C29" s="20">
        <v>469097</v>
      </c>
      <c r="D29" s="20">
        <v>4050417</v>
      </c>
      <c r="E29" s="20">
        <v>4649086</v>
      </c>
      <c r="F29" s="11">
        <f t="shared" si="0"/>
        <v>14.780428780542849</v>
      </c>
      <c r="G29" s="1"/>
      <c r="H29" s="1"/>
      <c r="I29" s="1"/>
    </row>
    <row r="30" spans="1:9" x14ac:dyDescent="0.25">
      <c r="A30" s="12" t="s">
        <v>44</v>
      </c>
      <c r="B30" s="21">
        <v>413189</v>
      </c>
      <c r="C30" s="21">
        <v>454602</v>
      </c>
      <c r="D30" s="21">
        <v>3977910</v>
      </c>
      <c r="E30" s="21">
        <v>3631529</v>
      </c>
      <c r="F30" s="14">
        <f t="shared" si="0"/>
        <v>-8.7076127916418358</v>
      </c>
      <c r="G30" s="1"/>
      <c r="H30" s="1"/>
      <c r="I30" s="1"/>
    </row>
    <row r="31" spans="1:9" x14ac:dyDescent="0.25">
      <c r="A31" s="9" t="s">
        <v>45</v>
      </c>
      <c r="B31" s="20">
        <v>3512677</v>
      </c>
      <c r="C31" s="20">
        <v>2831773</v>
      </c>
      <c r="D31" s="20">
        <v>25554008</v>
      </c>
      <c r="E31" s="20">
        <v>28043563</v>
      </c>
      <c r="F31" s="11">
        <f t="shared" si="0"/>
        <v>9.7423269179535339</v>
      </c>
      <c r="G31" s="1"/>
      <c r="H31" s="1"/>
      <c r="I31" s="1"/>
    </row>
    <row r="32" spans="1:9" x14ac:dyDescent="0.25">
      <c r="A32" s="12" t="s">
        <v>46</v>
      </c>
      <c r="B32" s="21">
        <v>6171266</v>
      </c>
      <c r="C32" s="21">
        <v>6313942</v>
      </c>
      <c r="D32" s="21">
        <v>59525277</v>
      </c>
      <c r="E32" s="21">
        <v>61689927</v>
      </c>
      <c r="F32" s="14">
        <f t="shared" si="0"/>
        <v>3.6365223466326739</v>
      </c>
      <c r="G32" s="1"/>
      <c r="H32" s="1"/>
      <c r="I32" s="1"/>
    </row>
    <row r="33" spans="1:9" x14ac:dyDescent="0.25">
      <c r="A33" s="9" t="s">
        <v>47</v>
      </c>
      <c r="B33" s="20">
        <v>338609</v>
      </c>
      <c r="C33" s="20">
        <v>401422</v>
      </c>
      <c r="D33" s="20">
        <v>3462833</v>
      </c>
      <c r="E33" s="20">
        <v>3541653</v>
      </c>
      <c r="F33" s="11">
        <f t="shared" si="0"/>
        <v>2.2761709848554688</v>
      </c>
      <c r="G33" s="1"/>
      <c r="H33" s="1"/>
      <c r="I33" s="1"/>
    </row>
    <row r="34" spans="1:9" x14ac:dyDescent="0.25">
      <c r="A34" s="12" t="s">
        <v>172</v>
      </c>
      <c r="B34" s="21">
        <v>92763</v>
      </c>
      <c r="C34" s="21">
        <v>91813</v>
      </c>
      <c r="D34" s="21">
        <v>910418</v>
      </c>
      <c r="E34" s="21">
        <v>1001569</v>
      </c>
      <c r="F34" s="14">
        <f t="shared" si="0"/>
        <v>10.011994490442845</v>
      </c>
      <c r="G34" s="1"/>
      <c r="H34" s="1"/>
      <c r="I34" s="1"/>
    </row>
    <row r="35" spans="1:9" x14ac:dyDescent="0.25">
      <c r="A35" s="15" t="s">
        <v>48</v>
      </c>
      <c r="B35" s="16">
        <f>SUM(B7:B34)</f>
        <v>43016971</v>
      </c>
      <c r="C35" s="16">
        <f t="shared" ref="C35:E35" si="1">SUM(C7:C34)</f>
        <v>47179198</v>
      </c>
      <c r="D35" s="16">
        <f t="shared" si="1"/>
        <v>422960599</v>
      </c>
      <c r="E35" s="16">
        <f t="shared" si="1"/>
        <v>453385794</v>
      </c>
      <c r="F35" s="17">
        <f t="shared" si="0"/>
        <v>7.1933875334803901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12539842</v>
      </c>
      <c r="C39" s="51">
        <f t="shared" si="3"/>
        <v>11365962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84118270</v>
      </c>
      <c r="G39" s="50">
        <f>LOOKUP(E39,$A$39:$A$66,$C$39:$C$66)</f>
        <v>85962488</v>
      </c>
    </row>
    <row r="40" spans="1:9" x14ac:dyDescent="0.25">
      <c r="A40" s="50" t="str">
        <f t="shared" si="4"/>
        <v>ALICANTE</v>
      </c>
      <c r="B40" s="51">
        <f t="shared" si="2"/>
        <v>2923739</v>
      </c>
      <c r="C40" s="51">
        <f t="shared" si="3"/>
        <v>2892609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61689927</v>
      </c>
      <c r="G40" s="50">
        <f t="shared" ref="G40:G66" si="8">LOOKUP(E40,$A$39:$A$66,$C$39:$C$66)</f>
        <v>59525277</v>
      </c>
    </row>
    <row r="41" spans="1:9" x14ac:dyDescent="0.25">
      <c r="A41" s="50" t="str">
        <f t="shared" si="4"/>
        <v>ALMERÍA</v>
      </c>
      <c r="B41" s="51">
        <f t="shared" si="2"/>
        <v>5301118</v>
      </c>
      <c r="C41" s="51">
        <f t="shared" si="3"/>
        <v>4674251</v>
      </c>
      <c r="D41" s="51">
        <f t="shared" si="6"/>
        <v>15</v>
      </c>
      <c r="E41" s="50" t="str">
        <f t="shared" si="5"/>
        <v>BARCELONA</v>
      </c>
      <c r="F41" s="50">
        <f t="shared" si="7"/>
        <v>51010344</v>
      </c>
      <c r="G41" s="50">
        <f t="shared" si="8"/>
        <v>41212439</v>
      </c>
    </row>
    <row r="42" spans="1:9" x14ac:dyDescent="0.25">
      <c r="A42" s="50" t="str">
        <f t="shared" si="4"/>
        <v>AVILÉS</v>
      </c>
      <c r="B42" s="51">
        <f t="shared" si="2"/>
        <v>4025404</v>
      </c>
      <c r="C42" s="51">
        <f t="shared" si="3"/>
        <v>3931898</v>
      </c>
      <c r="D42" s="51">
        <f t="shared" si="6"/>
        <v>17</v>
      </c>
      <c r="E42" s="50" t="str">
        <f t="shared" si="5"/>
        <v>CARTAGENA</v>
      </c>
      <c r="F42" s="50">
        <f t="shared" si="7"/>
        <v>29145323</v>
      </c>
      <c r="G42" s="50">
        <f t="shared" si="8"/>
        <v>26054772</v>
      </c>
    </row>
    <row r="43" spans="1:9" x14ac:dyDescent="0.25">
      <c r="A43" s="50" t="str">
        <f t="shared" si="4"/>
        <v>BAHÍA DE ALGECIRAS</v>
      </c>
      <c r="B43" s="51">
        <f t="shared" si="2"/>
        <v>84118270</v>
      </c>
      <c r="C43" s="51">
        <f t="shared" si="3"/>
        <v>85962488</v>
      </c>
      <c r="D43" s="51">
        <f t="shared" si="6"/>
        <v>1</v>
      </c>
      <c r="E43" s="50" t="str">
        <f t="shared" si="5"/>
        <v>BILBAO</v>
      </c>
      <c r="F43" s="50">
        <f t="shared" si="7"/>
        <v>28378449</v>
      </c>
      <c r="G43" s="50">
        <f t="shared" si="8"/>
        <v>25541667</v>
      </c>
    </row>
    <row r="44" spans="1:9" x14ac:dyDescent="0.25">
      <c r="A44" s="50" t="str">
        <f t="shared" si="4"/>
        <v>BAHÍA DE CÁDIZ</v>
      </c>
      <c r="B44" s="51">
        <f t="shared" si="2"/>
        <v>3421568</v>
      </c>
      <c r="C44" s="51">
        <f t="shared" si="3"/>
        <v>3118078</v>
      </c>
      <c r="D44" s="51">
        <f t="shared" si="6"/>
        <v>20</v>
      </c>
      <c r="E44" s="50" t="str">
        <f t="shared" si="5"/>
        <v>TARRAGONA</v>
      </c>
      <c r="F44" s="50">
        <f t="shared" si="7"/>
        <v>28043563</v>
      </c>
      <c r="G44" s="50">
        <f t="shared" si="8"/>
        <v>25554008</v>
      </c>
    </row>
    <row r="45" spans="1:9" x14ac:dyDescent="0.25">
      <c r="A45" s="50" t="str">
        <f t="shared" si="4"/>
        <v>BALEARES</v>
      </c>
      <c r="B45" s="51">
        <f t="shared" si="2"/>
        <v>13608506</v>
      </c>
      <c r="C45" s="51">
        <f t="shared" si="3"/>
        <v>12831410</v>
      </c>
      <c r="D45" s="51">
        <f t="shared" si="6"/>
        <v>11</v>
      </c>
      <c r="E45" s="50" t="str">
        <f t="shared" si="5"/>
        <v>HUELVA</v>
      </c>
      <c r="F45" s="50">
        <f t="shared" si="7"/>
        <v>26174976</v>
      </c>
      <c r="G45" s="50">
        <f t="shared" si="8"/>
        <v>25395382</v>
      </c>
    </row>
    <row r="46" spans="1:9" x14ac:dyDescent="0.25">
      <c r="A46" s="50" t="str">
        <f t="shared" si="4"/>
        <v>BARCELONA</v>
      </c>
      <c r="B46" s="51">
        <f t="shared" si="2"/>
        <v>51010344</v>
      </c>
      <c r="C46" s="51">
        <f t="shared" si="3"/>
        <v>41212439</v>
      </c>
      <c r="D46" s="51">
        <f t="shared" si="6"/>
        <v>3</v>
      </c>
      <c r="E46" s="50" t="str">
        <f t="shared" si="5"/>
        <v>LAS PALMAS</v>
      </c>
      <c r="F46" s="50">
        <f t="shared" si="7"/>
        <v>22320235</v>
      </c>
      <c r="G46" s="50">
        <f t="shared" si="8"/>
        <v>18787990</v>
      </c>
    </row>
    <row r="47" spans="1:9" x14ac:dyDescent="0.25">
      <c r="A47" s="50" t="str">
        <f t="shared" si="4"/>
        <v>BILBAO</v>
      </c>
      <c r="B47" s="51">
        <f t="shared" si="2"/>
        <v>28378449</v>
      </c>
      <c r="C47" s="51">
        <f t="shared" si="3"/>
        <v>25541667</v>
      </c>
      <c r="D47" s="51">
        <f t="shared" si="6"/>
        <v>5</v>
      </c>
      <c r="E47" s="50" t="str">
        <f t="shared" si="5"/>
        <v>GIJÓN</v>
      </c>
      <c r="F47" s="50">
        <f t="shared" si="7"/>
        <v>18180819</v>
      </c>
      <c r="G47" s="50">
        <f t="shared" si="8"/>
        <v>15988556</v>
      </c>
    </row>
    <row r="48" spans="1:9" x14ac:dyDescent="0.25">
      <c r="A48" s="50" t="str">
        <f t="shared" si="4"/>
        <v>CARTAGENA</v>
      </c>
      <c r="B48" s="51">
        <f t="shared" si="2"/>
        <v>29145323</v>
      </c>
      <c r="C48" s="51">
        <f t="shared" si="3"/>
        <v>26054772</v>
      </c>
      <c r="D48" s="51">
        <f t="shared" si="6"/>
        <v>4</v>
      </c>
      <c r="E48" s="50" t="str">
        <f t="shared" si="5"/>
        <v>CASTELLÓN</v>
      </c>
      <c r="F48" s="50">
        <f t="shared" si="7"/>
        <v>15303317</v>
      </c>
      <c r="G48" s="50">
        <f t="shared" si="8"/>
        <v>14165855</v>
      </c>
    </row>
    <row r="49" spans="1:7" x14ac:dyDescent="0.25">
      <c r="A49" s="50" t="str">
        <f t="shared" si="4"/>
        <v>CASTELLÓN</v>
      </c>
      <c r="B49" s="51">
        <f t="shared" si="2"/>
        <v>15303317</v>
      </c>
      <c r="C49" s="51">
        <f t="shared" si="3"/>
        <v>14165855</v>
      </c>
      <c r="D49" s="51">
        <f t="shared" si="6"/>
        <v>10</v>
      </c>
      <c r="E49" s="50" t="str">
        <f t="shared" si="5"/>
        <v>BALEARES</v>
      </c>
      <c r="F49" s="50">
        <f t="shared" si="7"/>
        <v>13608506</v>
      </c>
      <c r="G49" s="50">
        <f t="shared" si="8"/>
        <v>12831410</v>
      </c>
    </row>
    <row r="50" spans="1:7" x14ac:dyDescent="0.25">
      <c r="A50" s="50" t="str">
        <f t="shared" si="4"/>
        <v>CEUTA</v>
      </c>
      <c r="B50" s="51">
        <f t="shared" si="2"/>
        <v>2036798</v>
      </c>
      <c r="C50" s="51">
        <f t="shared" si="3"/>
        <v>2034878</v>
      </c>
      <c r="D50" s="51">
        <f t="shared" si="6"/>
        <v>25</v>
      </c>
      <c r="E50" s="50" t="str">
        <f t="shared" si="5"/>
        <v>A CORUÑA</v>
      </c>
      <c r="F50" s="50">
        <f t="shared" si="7"/>
        <v>12539842</v>
      </c>
      <c r="G50" s="50">
        <f t="shared" si="8"/>
        <v>11365962</v>
      </c>
    </row>
    <row r="51" spans="1:7" x14ac:dyDescent="0.25">
      <c r="A51" s="50" t="str">
        <f t="shared" si="4"/>
        <v>FERROL-SAN CIBRAO</v>
      </c>
      <c r="B51" s="51">
        <f t="shared" si="2"/>
        <v>11129755</v>
      </c>
      <c r="C51" s="51">
        <f t="shared" si="3"/>
        <v>10204844</v>
      </c>
      <c r="D51" s="51">
        <f t="shared" si="6"/>
        <v>14</v>
      </c>
      <c r="E51" s="50" t="str">
        <f t="shared" si="5"/>
        <v>SANTA CRUZ DE TENERIFE</v>
      </c>
      <c r="F51" s="50">
        <f t="shared" si="7"/>
        <v>11347086</v>
      </c>
      <c r="G51" s="50">
        <f t="shared" si="8"/>
        <v>11325800</v>
      </c>
    </row>
    <row r="52" spans="1:7" x14ac:dyDescent="0.25">
      <c r="A52" s="50" t="str">
        <f t="shared" si="4"/>
        <v>GIJÓN</v>
      </c>
      <c r="B52" s="51">
        <f t="shared" si="2"/>
        <v>18180819</v>
      </c>
      <c r="C52" s="51">
        <f t="shared" si="3"/>
        <v>15988556</v>
      </c>
      <c r="D52" s="51">
        <f t="shared" si="6"/>
        <v>9</v>
      </c>
      <c r="E52" s="50" t="str">
        <f t="shared" si="5"/>
        <v>FERROL-SAN CIBRAO</v>
      </c>
      <c r="F52" s="50">
        <f t="shared" si="7"/>
        <v>11129755</v>
      </c>
      <c r="G52" s="50">
        <f t="shared" si="8"/>
        <v>10204844</v>
      </c>
    </row>
    <row r="53" spans="1:7" x14ac:dyDescent="0.25">
      <c r="A53" s="50" t="str">
        <f t="shared" si="4"/>
        <v>HUELVA</v>
      </c>
      <c r="B53" s="51">
        <f t="shared" si="2"/>
        <v>26174976</v>
      </c>
      <c r="C53" s="51">
        <f t="shared" si="3"/>
        <v>25395382</v>
      </c>
      <c r="D53" s="51">
        <f t="shared" si="6"/>
        <v>7</v>
      </c>
      <c r="E53" s="50" t="str">
        <f t="shared" si="5"/>
        <v>ALMERÍA</v>
      </c>
      <c r="F53" s="50">
        <f t="shared" si="7"/>
        <v>5301118</v>
      </c>
      <c r="G53" s="50">
        <f t="shared" si="8"/>
        <v>4674251</v>
      </c>
    </row>
    <row r="54" spans="1:7" x14ac:dyDescent="0.25">
      <c r="A54" s="50" t="str">
        <f t="shared" si="4"/>
        <v>LAS PALMAS</v>
      </c>
      <c r="B54" s="51">
        <f t="shared" si="2"/>
        <v>22320235</v>
      </c>
      <c r="C54" s="51">
        <f t="shared" si="3"/>
        <v>18787990</v>
      </c>
      <c r="D54" s="51">
        <f t="shared" si="6"/>
        <v>8</v>
      </c>
      <c r="E54" s="50" t="str">
        <f t="shared" si="5"/>
        <v>SANTANDER</v>
      </c>
      <c r="F54" s="50">
        <f t="shared" si="7"/>
        <v>4649086</v>
      </c>
      <c r="G54" s="50">
        <f t="shared" si="8"/>
        <v>4050417</v>
      </c>
    </row>
    <row r="55" spans="1:7" x14ac:dyDescent="0.25">
      <c r="A55" s="50" t="str">
        <f t="shared" si="4"/>
        <v>MÁLAGA</v>
      </c>
      <c r="B55" s="51">
        <f t="shared" si="2"/>
        <v>2380277</v>
      </c>
      <c r="C55" s="51">
        <f t="shared" si="3"/>
        <v>2454623</v>
      </c>
      <c r="D55" s="51">
        <f t="shared" si="6"/>
        <v>23</v>
      </c>
      <c r="E55" s="50" t="str">
        <f t="shared" si="5"/>
        <v>AVILÉS</v>
      </c>
      <c r="F55" s="50">
        <f t="shared" si="7"/>
        <v>4025404</v>
      </c>
      <c r="G55" s="50">
        <f t="shared" si="8"/>
        <v>3931898</v>
      </c>
    </row>
    <row r="56" spans="1:7" x14ac:dyDescent="0.25">
      <c r="A56" s="50" t="str">
        <f t="shared" si="4"/>
        <v>MARÍN Y RÍA DE PONTEVEDRA</v>
      </c>
      <c r="B56" s="51">
        <f t="shared" si="2"/>
        <v>2115666</v>
      </c>
      <c r="C56" s="51">
        <f t="shared" si="3"/>
        <v>1907503</v>
      </c>
      <c r="D56" s="51">
        <f t="shared" si="6"/>
        <v>24</v>
      </c>
      <c r="E56" s="50" t="str">
        <f t="shared" si="5"/>
        <v>SEVILLA</v>
      </c>
      <c r="F56" s="50">
        <f t="shared" si="7"/>
        <v>3631529</v>
      </c>
      <c r="G56" s="50">
        <f t="shared" si="8"/>
        <v>3977910</v>
      </c>
    </row>
    <row r="57" spans="1:7" x14ac:dyDescent="0.25">
      <c r="A57" s="50" t="str">
        <f t="shared" si="4"/>
        <v>MELILLA</v>
      </c>
      <c r="B57" s="51">
        <f t="shared" si="2"/>
        <v>990875</v>
      </c>
      <c r="C57" s="51">
        <f t="shared" si="3"/>
        <v>956083</v>
      </c>
      <c r="D57" s="51">
        <f t="shared" si="6"/>
        <v>28</v>
      </c>
      <c r="E57" s="50" t="str">
        <f t="shared" si="5"/>
        <v>VIGO</v>
      </c>
      <c r="F57" s="50">
        <f t="shared" si="7"/>
        <v>3541653</v>
      </c>
      <c r="G57" s="50">
        <f t="shared" si="8"/>
        <v>3462833</v>
      </c>
    </row>
    <row r="58" spans="1:7" x14ac:dyDescent="0.25">
      <c r="A58" s="50" t="str">
        <f t="shared" si="4"/>
        <v>MOTRIL</v>
      </c>
      <c r="B58" s="51">
        <f t="shared" si="2"/>
        <v>1912489</v>
      </c>
      <c r="C58" s="51">
        <f t="shared" si="3"/>
        <v>1764539</v>
      </c>
      <c r="D58" s="51">
        <f t="shared" si="6"/>
        <v>26</v>
      </c>
      <c r="E58" s="50" t="str">
        <f t="shared" si="5"/>
        <v>BAHÍA DE CÁDIZ</v>
      </c>
      <c r="F58" s="50">
        <f t="shared" si="7"/>
        <v>3421568</v>
      </c>
      <c r="G58" s="50">
        <f t="shared" si="8"/>
        <v>3118078</v>
      </c>
    </row>
    <row r="59" spans="1:7" x14ac:dyDescent="0.25">
      <c r="A59" s="50" t="str">
        <f t="shared" si="4"/>
        <v>PASAIA</v>
      </c>
      <c r="B59" s="51">
        <f t="shared" si="2"/>
        <v>2463611</v>
      </c>
      <c r="C59" s="51">
        <f t="shared" si="3"/>
        <v>2908109</v>
      </c>
      <c r="D59" s="51">
        <f t="shared" si="6"/>
        <v>22</v>
      </c>
      <c r="E59" s="50" t="str">
        <f t="shared" si="5"/>
        <v>ALICANTE</v>
      </c>
      <c r="F59" s="50">
        <f t="shared" si="7"/>
        <v>2923739</v>
      </c>
      <c r="G59" s="50">
        <f t="shared" si="8"/>
        <v>2892609</v>
      </c>
    </row>
    <row r="60" spans="1:7" x14ac:dyDescent="0.25">
      <c r="A60" s="50" t="str">
        <f t="shared" si="4"/>
        <v>SANTA CRUZ DE TENERIFE</v>
      </c>
      <c r="B60" s="51">
        <f t="shared" si="2"/>
        <v>11347086</v>
      </c>
      <c r="C60" s="51">
        <f t="shared" si="3"/>
        <v>11325800</v>
      </c>
      <c r="D60" s="51">
        <f t="shared" si="6"/>
        <v>13</v>
      </c>
      <c r="E60" s="50" t="str">
        <f t="shared" si="5"/>
        <v>PASAIA</v>
      </c>
      <c r="F60" s="50">
        <f t="shared" si="7"/>
        <v>2463611</v>
      </c>
      <c r="G60" s="50">
        <f t="shared" si="8"/>
        <v>2908109</v>
      </c>
    </row>
    <row r="61" spans="1:7" x14ac:dyDescent="0.25">
      <c r="A61" s="50" t="str">
        <f t="shared" si="4"/>
        <v>SANTANDER</v>
      </c>
      <c r="B61" s="51">
        <f t="shared" si="2"/>
        <v>4649086</v>
      </c>
      <c r="C61" s="51">
        <f t="shared" si="3"/>
        <v>4050417</v>
      </c>
      <c r="D61" s="51">
        <f t="shared" si="6"/>
        <v>16</v>
      </c>
      <c r="E61" s="50" t="str">
        <f t="shared" si="5"/>
        <v>MÁLAGA</v>
      </c>
      <c r="F61" s="50">
        <f t="shared" si="7"/>
        <v>2380277</v>
      </c>
      <c r="G61" s="50">
        <f t="shared" si="8"/>
        <v>2454623</v>
      </c>
    </row>
    <row r="62" spans="1:7" x14ac:dyDescent="0.25">
      <c r="A62" s="50" t="str">
        <f t="shared" si="4"/>
        <v>SEVILLA</v>
      </c>
      <c r="B62" s="51">
        <f t="shared" si="2"/>
        <v>3631529</v>
      </c>
      <c r="C62" s="51">
        <f t="shared" si="3"/>
        <v>3977910</v>
      </c>
      <c r="D62" s="51">
        <f t="shared" si="6"/>
        <v>18</v>
      </c>
      <c r="E62" s="50" t="str">
        <f t="shared" si="5"/>
        <v>MARÍN Y RÍA DE PONTEVEDRA</v>
      </c>
      <c r="F62" s="50">
        <f t="shared" si="7"/>
        <v>2115666</v>
      </c>
      <c r="G62" s="50">
        <f t="shared" si="8"/>
        <v>1907503</v>
      </c>
    </row>
    <row r="63" spans="1:7" x14ac:dyDescent="0.25">
      <c r="A63" s="50" t="str">
        <f t="shared" si="4"/>
        <v>TARRAGONA</v>
      </c>
      <c r="B63" s="51">
        <f t="shared" si="2"/>
        <v>28043563</v>
      </c>
      <c r="C63" s="51">
        <f t="shared" si="3"/>
        <v>25554008</v>
      </c>
      <c r="D63" s="51">
        <f t="shared" si="6"/>
        <v>6</v>
      </c>
      <c r="E63" s="50" t="str">
        <f t="shared" si="5"/>
        <v>CEUTA</v>
      </c>
      <c r="F63" s="50">
        <f t="shared" si="7"/>
        <v>2036798</v>
      </c>
      <c r="G63" s="50">
        <f t="shared" si="8"/>
        <v>2034878</v>
      </c>
    </row>
    <row r="64" spans="1:7" x14ac:dyDescent="0.25">
      <c r="A64" s="50" t="str">
        <f t="shared" si="4"/>
        <v>VALENCIA</v>
      </c>
      <c r="B64" s="51">
        <f t="shared" si="2"/>
        <v>61689927</v>
      </c>
      <c r="C64" s="51">
        <f t="shared" si="3"/>
        <v>59525277</v>
      </c>
      <c r="D64" s="51">
        <f t="shared" si="6"/>
        <v>2</v>
      </c>
      <c r="E64" s="50" t="str">
        <f t="shared" si="5"/>
        <v>MOTRIL</v>
      </c>
      <c r="F64" s="50">
        <f t="shared" si="7"/>
        <v>1912489</v>
      </c>
      <c r="G64" s="50">
        <f t="shared" si="8"/>
        <v>1764539</v>
      </c>
    </row>
    <row r="65" spans="1:7" x14ac:dyDescent="0.25">
      <c r="A65" s="50" t="str">
        <f t="shared" si="4"/>
        <v>VIGO</v>
      </c>
      <c r="B65" s="51">
        <f t="shared" si="2"/>
        <v>3541653</v>
      </c>
      <c r="C65" s="51">
        <f t="shared" si="3"/>
        <v>3462833</v>
      </c>
      <c r="D65" s="51">
        <f t="shared" si="6"/>
        <v>19</v>
      </c>
      <c r="E65" s="50" t="str">
        <f t="shared" si="5"/>
        <v>VILAGARCÍA</v>
      </c>
      <c r="F65" s="50">
        <f t="shared" si="7"/>
        <v>1001569</v>
      </c>
      <c r="G65" s="50">
        <f t="shared" si="8"/>
        <v>910418</v>
      </c>
    </row>
    <row r="66" spans="1:7" x14ac:dyDescent="0.25">
      <c r="A66" s="50" t="str">
        <f t="shared" si="4"/>
        <v>VILAGARCÍA</v>
      </c>
      <c r="B66" s="51">
        <f t="shared" si="2"/>
        <v>1001569</v>
      </c>
      <c r="C66" s="51">
        <f t="shared" si="3"/>
        <v>910418</v>
      </c>
      <c r="D66" s="51">
        <f t="shared" si="6"/>
        <v>27</v>
      </c>
      <c r="E66" s="50" t="str">
        <f t="shared" si="5"/>
        <v>MELILLA</v>
      </c>
      <c r="F66" s="50">
        <f t="shared" si="7"/>
        <v>990875</v>
      </c>
      <c r="G66" s="50">
        <f t="shared" si="8"/>
        <v>956083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D22" sqref="D22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1091362</v>
      </c>
      <c r="C7" s="22">
        <v>1504568</v>
      </c>
      <c r="D7" s="22">
        <v>11068060</v>
      </c>
      <c r="E7" s="22">
        <v>12195364</v>
      </c>
      <c r="F7" s="11">
        <f>((E7*100)/D7)-100</f>
        <v>10.18519957427047</v>
      </c>
      <c r="G7" s="1"/>
      <c r="H7" s="1"/>
      <c r="I7" s="1"/>
    </row>
    <row r="8" spans="1:12" x14ac:dyDescent="0.25">
      <c r="A8" s="12" t="s">
        <v>31</v>
      </c>
      <c r="B8" s="23">
        <v>288266</v>
      </c>
      <c r="C8" s="23">
        <v>302049</v>
      </c>
      <c r="D8" s="23">
        <v>2866525</v>
      </c>
      <c r="E8" s="23">
        <v>2902155</v>
      </c>
      <c r="F8" s="14">
        <f t="shared" ref="F8:F35" si="0">((E8*100)/D8)-100</f>
        <v>1.2429684025082679</v>
      </c>
      <c r="G8" s="1"/>
      <c r="H8" s="1"/>
      <c r="I8" s="1"/>
    </row>
    <row r="9" spans="1:12" x14ac:dyDescent="0.25">
      <c r="A9" s="9" t="s">
        <v>164</v>
      </c>
      <c r="B9" s="22">
        <v>422762</v>
      </c>
      <c r="C9" s="22">
        <v>505356</v>
      </c>
      <c r="D9" s="22">
        <v>4608087</v>
      </c>
      <c r="E9" s="22">
        <v>5227623</v>
      </c>
      <c r="F9" s="11">
        <f t="shared" si="0"/>
        <v>13.444537830991479</v>
      </c>
      <c r="G9" s="1"/>
      <c r="H9" s="1"/>
      <c r="I9" s="1"/>
    </row>
    <row r="10" spans="1:12" x14ac:dyDescent="0.25">
      <c r="A10" s="12" t="s">
        <v>166</v>
      </c>
      <c r="B10" s="23">
        <v>576495</v>
      </c>
      <c r="C10" s="23">
        <v>400334</v>
      </c>
      <c r="D10" s="23">
        <v>3902359</v>
      </c>
      <c r="E10" s="23">
        <v>3978704</v>
      </c>
      <c r="F10" s="14">
        <f t="shared" si="0"/>
        <v>1.9563807430326108</v>
      </c>
      <c r="G10" s="1"/>
      <c r="H10" s="1"/>
      <c r="I10" s="1"/>
    </row>
    <row r="11" spans="1:12" x14ac:dyDescent="0.25">
      <c r="A11" s="9" t="s">
        <v>167</v>
      </c>
      <c r="B11" s="22">
        <v>8009247</v>
      </c>
      <c r="C11" s="22">
        <v>8618170</v>
      </c>
      <c r="D11" s="22">
        <v>80597297</v>
      </c>
      <c r="E11" s="22">
        <v>79617744</v>
      </c>
      <c r="F11" s="11">
        <f t="shared" si="0"/>
        <v>-1.215367061255165</v>
      </c>
      <c r="G11" s="1"/>
      <c r="H11" s="1"/>
      <c r="I11" s="1"/>
    </row>
    <row r="12" spans="1:12" x14ac:dyDescent="0.25">
      <c r="A12" s="12" t="s">
        <v>168</v>
      </c>
      <c r="B12" s="23">
        <v>230341</v>
      </c>
      <c r="C12" s="23">
        <v>285783</v>
      </c>
      <c r="D12" s="23">
        <v>2984618</v>
      </c>
      <c r="E12" s="23">
        <v>3319218</v>
      </c>
      <c r="F12" s="14">
        <f t="shared" si="0"/>
        <v>11.210814918358068</v>
      </c>
      <c r="G12" s="1"/>
      <c r="H12" s="1"/>
      <c r="I12" s="1"/>
    </row>
    <row r="13" spans="1:12" x14ac:dyDescent="0.25">
      <c r="A13" s="9" t="s">
        <v>32</v>
      </c>
      <c r="B13" s="22">
        <v>1186239</v>
      </c>
      <c r="C13" s="22">
        <v>1177471</v>
      </c>
      <c r="D13" s="22">
        <v>12598696</v>
      </c>
      <c r="E13" s="22">
        <v>13391418</v>
      </c>
      <c r="F13" s="11">
        <f t="shared" si="0"/>
        <v>6.2920956264045174</v>
      </c>
      <c r="G13" s="1"/>
      <c r="H13" s="1"/>
      <c r="I13" s="1"/>
    </row>
    <row r="14" spans="1:12" x14ac:dyDescent="0.25">
      <c r="A14" s="12" t="s">
        <v>33</v>
      </c>
      <c r="B14" s="23">
        <v>3883604</v>
      </c>
      <c r="C14" s="23">
        <v>5302442</v>
      </c>
      <c r="D14" s="23">
        <v>40199629</v>
      </c>
      <c r="E14" s="23">
        <v>49934920</v>
      </c>
      <c r="F14" s="14">
        <f t="shared" si="0"/>
        <v>24.217365289614989</v>
      </c>
      <c r="G14" s="1"/>
      <c r="H14" s="1"/>
      <c r="I14" s="1"/>
    </row>
    <row r="15" spans="1:12" x14ac:dyDescent="0.25">
      <c r="A15" s="9" t="s">
        <v>34</v>
      </c>
      <c r="B15" s="22">
        <v>2618114</v>
      </c>
      <c r="C15" s="22">
        <v>3286376</v>
      </c>
      <c r="D15" s="22">
        <v>25441815</v>
      </c>
      <c r="E15" s="22">
        <v>28284773</v>
      </c>
      <c r="F15" s="11">
        <f t="shared" si="0"/>
        <v>11.17435214429473</v>
      </c>
      <c r="G15" s="1"/>
      <c r="H15" s="1"/>
      <c r="I15" s="1"/>
    </row>
    <row r="16" spans="1:12" x14ac:dyDescent="0.25">
      <c r="A16" s="12" t="s">
        <v>35</v>
      </c>
      <c r="B16" s="23">
        <v>2651017</v>
      </c>
      <c r="C16" s="23">
        <v>3400617</v>
      </c>
      <c r="D16" s="23">
        <v>25923603</v>
      </c>
      <c r="E16" s="23">
        <v>29092456</v>
      </c>
      <c r="F16" s="14">
        <f t="shared" si="0"/>
        <v>12.223813950553094</v>
      </c>
      <c r="G16" s="1"/>
      <c r="H16" s="1"/>
      <c r="I16" s="1"/>
    </row>
    <row r="17" spans="1:9" x14ac:dyDescent="0.25">
      <c r="A17" s="9" t="s">
        <v>169</v>
      </c>
      <c r="B17" s="22">
        <v>1446237</v>
      </c>
      <c r="C17" s="22">
        <v>1317384</v>
      </c>
      <c r="D17" s="22">
        <v>14137207</v>
      </c>
      <c r="E17" s="22">
        <v>15278656</v>
      </c>
      <c r="F17" s="11">
        <f t="shared" si="0"/>
        <v>8.0740771497510053</v>
      </c>
      <c r="G17" s="1"/>
      <c r="H17" s="1"/>
      <c r="I17" s="1"/>
    </row>
    <row r="18" spans="1:9" x14ac:dyDescent="0.25">
      <c r="A18" s="12" t="s">
        <v>36</v>
      </c>
      <c r="B18" s="23">
        <v>156187</v>
      </c>
      <c r="C18" s="23">
        <v>128199</v>
      </c>
      <c r="D18" s="23">
        <v>1567127</v>
      </c>
      <c r="E18" s="23">
        <v>1525756</v>
      </c>
      <c r="F18" s="14">
        <f t="shared" si="0"/>
        <v>-2.639926438635797</v>
      </c>
      <c r="G18" s="1"/>
      <c r="H18" s="1"/>
      <c r="I18" s="1"/>
    </row>
    <row r="19" spans="1:9" x14ac:dyDescent="0.25">
      <c r="A19" s="9" t="s">
        <v>37</v>
      </c>
      <c r="B19" s="22">
        <v>1117596</v>
      </c>
      <c r="C19" s="22">
        <v>894623</v>
      </c>
      <c r="D19" s="22">
        <v>10194604</v>
      </c>
      <c r="E19" s="22">
        <v>11112180</v>
      </c>
      <c r="F19" s="11">
        <f t="shared" si="0"/>
        <v>9.0006046335885088</v>
      </c>
      <c r="G19" s="1"/>
      <c r="H19" s="1"/>
      <c r="I19" s="1"/>
    </row>
    <row r="20" spans="1:9" x14ac:dyDescent="0.25">
      <c r="A20" s="12" t="s">
        <v>170</v>
      </c>
      <c r="B20" s="23">
        <v>1101306</v>
      </c>
      <c r="C20" s="23">
        <v>1585205</v>
      </c>
      <c r="D20" s="23">
        <v>15939525</v>
      </c>
      <c r="E20" s="23">
        <v>18130582</v>
      </c>
      <c r="F20" s="14">
        <f t="shared" si="0"/>
        <v>13.746062068976329</v>
      </c>
      <c r="G20" s="1"/>
      <c r="H20" s="1"/>
      <c r="I20" s="1"/>
    </row>
    <row r="21" spans="1:9" x14ac:dyDescent="0.25">
      <c r="A21" s="9" t="s">
        <v>38</v>
      </c>
      <c r="B21" s="22">
        <v>2349597</v>
      </c>
      <c r="C21" s="22">
        <v>2375552</v>
      </c>
      <c r="D21" s="22">
        <v>25254131</v>
      </c>
      <c r="E21" s="22">
        <v>26045393</v>
      </c>
      <c r="F21" s="11">
        <f t="shared" si="0"/>
        <v>3.1331982874405782</v>
      </c>
      <c r="G21" s="1"/>
      <c r="H21" s="1"/>
      <c r="I21" s="1"/>
    </row>
    <row r="22" spans="1:9" x14ac:dyDescent="0.25">
      <c r="A22" s="12" t="s">
        <v>59</v>
      </c>
      <c r="B22" s="23">
        <v>1718838</v>
      </c>
      <c r="C22" s="23">
        <v>2084385</v>
      </c>
      <c r="D22" s="23">
        <v>16617373</v>
      </c>
      <c r="E22" s="23">
        <v>20145472</v>
      </c>
      <c r="F22" s="14">
        <f t="shared" si="0"/>
        <v>21.231388378897194</v>
      </c>
      <c r="G22" s="1"/>
      <c r="H22" s="1"/>
      <c r="I22" s="1"/>
    </row>
    <row r="23" spans="1:9" x14ac:dyDescent="0.25">
      <c r="A23" s="9" t="s">
        <v>171</v>
      </c>
      <c r="B23" s="22">
        <v>266150</v>
      </c>
      <c r="C23" s="22">
        <v>177314</v>
      </c>
      <c r="D23" s="22">
        <v>2378800</v>
      </c>
      <c r="E23" s="22">
        <v>2288520</v>
      </c>
      <c r="F23" s="11">
        <f t="shared" si="0"/>
        <v>-3.7951908525306948</v>
      </c>
      <c r="G23" s="1"/>
      <c r="H23" s="1"/>
      <c r="I23" s="1"/>
    </row>
    <row r="24" spans="1:9" x14ac:dyDescent="0.25">
      <c r="A24" s="12" t="s">
        <v>173</v>
      </c>
      <c r="B24" s="23">
        <v>196995</v>
      </c>
      <c r="C24" s="23">
        <v>254627</v>
      </c>
      <c r="D24" s="23">
        <v>1887502</v>
      </c>
      <c r="E24" s="23">
        <v>2096346</v>
      </c>
      <c r="F24" s="14">
        <f t="shared" si="0"/>
        <v>11.064571057408145</v>
      </c>
      <c r="G24" s="1"/>
      <c r="H24" s="1"/>
      <c r="I24" s="1"/>
    </row>
    <row r="25" spans="1:9" x14ac:dyDescent="0.25">
      <c r="A25" s="9" t="s">
        <v>39</v>
      </c>
      <c r="B25" s="22">
        <v>103756</v>
      </c>
      <c r="C25" s="22">
        <v>94766</v>
      </c>
      <c r="D25" s="22">
        <v>945128</v>
      </c>
      <c r="E25" s="22">
        <v>986261</v>
      </c>
      <c r="F25" s="11">
        <f t="shared" si="0"/>
        <v>4.3521089206964518</v>
      </c>
      <c r="G25" s="1"/>
      <c r="H25" s="1"/>
      <c r="I25" s="1"/>
    </row>
    <row r="26" spans="1:9" x14ac:dyDescent="0.25">
      <c r="A26" s="12" t="s">
        <v>40</v>
      </c>
      <c r="B26" s="23">
        <v>157980</v>
      </c>
      <c r="C26" s="23">
        <v>178592</v>
      </c>
      <c r="D26" s="23">
        <v>1733468</v>
      </c>
      <c r="E26" s="23">
        <v>1888005</v>
      </c>
      <c r="F26" s="14">
        <f t="shared" si="0"/>
        <v>8.9149035344177037</v>
      </c>
      <c r="G26" s="1"/>
      <c r="H26" s="1"/>
      <c r="I26" s="1"/>
    </row>
    <row r="27" spans="1:9" x14ac:dyDescent="0.25">
      <c r="A27" s="9" t="s">
        <v>41</v>
      </c>
      <c r="B27" s="22">
        <v>279712</v>
      </c>
      <c r="C27" s="22">
        <v>270448</v>
      </c>
      <c r="D27" s="22">
        <v>2858427</v>
      </c>
      <c r="E27" s="22">
        <v>2417769</v>
      </c>
      <c r="F27" s="11">
        <f t="shared" si="0"/>
        <v>-15.416101233300694</v>
      </c>
      <c r="G27" s="1"/>
      <c r="H27" s="1"/>
      <c r="I27" s="1"/>
    </row>
    <row r="28" spans="1:9" x14ac:dyDescent="0.25">
      <c r="A28" s="12" t="s">
        <v>42</v>
      </c>
      <c r="B28" s="23">
        <v>1086013</v>
      </c>
      <c r="C28" s="23">
        <v>1273955</v>
      </c>
      <c r="D28" s="23">
        <v>10803905</v>
      </c>
      <c r="E28" s="23">
        <v>10754301</v>
      </c>
      <c r="F28" s="14">
        <f t="shared" si="0"/>
        <v>-0.45913028668800848</v>
      </c>
      <c r="G28" s="1"/>
      <c r="H28" s="1"/>
      <c r="I28" s="1"/>
    </row>
    <row r="29" spans="1:9" x14ac:dyDescent="0.25">
      <c r="A29" s="9" t="s">
        <v>43</v>
      </c>
      <c r="B29" s="22">
        <v>384438</v>
      </c>
      <c r="C29" s="22">
        <v>467418</v>
      </c>
      <c r="D29" s="22">
        <v>4012224</v>
      </c>
      <c r="E29" s="22">
        <v>4624432</v>
      </c>
      <c r="F29" s="11">
        <f t="shared" si="0"/>
        <v>15.258569810658628</v>
      </c>
      <c r="G29" s="1"/>
      <c r="H29" s="1"/>
      <c r="I29" s="1"/>
    </row>
    <row r="30" spans="1:9" x14ac:dyDescent="0.25">
      <c r="A30" s="12" t="s">
        <v>44</v>
      </c>
      <c r="B30" s="23">
        <v>411447</v>
      </c>
      <c r="C30" s="23">
        <v>452141</v>
      </c>
      <c r="D30" s="23">
        <v>3963181</v>
      </c>
      <c r="E30" s="23">
        <v>3613081</v>
      </c>
      <c r="F30" s="14">
        <f t="shared" si="0"/>
        <v>-8.8338130405853263</v>
      </c>
      <c r="G30" s="1"/>
      <c r="H30" s="1"/>
      <c r="I30" s="1"/>
    </row>
    <row r="31" spans="1:9" x14ac:dyDescent="0.25">
      <c r="A31" s="9" t="s">
        <v>45</v>
      </c>
      <c r="B31" s="22">
        <v>3510672</v>
      </c>
      <c r="C31" s="22">
        <v>2822638</v>
      </c>
      <c r="D31" s="22">
        <v>25529571</v>
      </c>
      <c r="E31" s="22">
        <v>27978553</v>
      </c>
      <c r="F31" s="11">
        <f t="shared" si="0"/>
        <v>9.5927268029689969</v>
      </c>
      <c r="G31" s="1"/>
      <c r="H31" s="1"/>
      <c r="I31" s="1"/>
    </row>
    <row r="32" spans="1:9" x14ac:dyDescent="0.25">
      <c r="A32" s="12" t="s">
        <v>46</v>
      </c>
      <c r="B32" s="23">
        <v>6132296</v>
      </c>
      <c r="C32" s="23">
        <v>6286007</v>
      </c>
      <c r="D32" s="23">
        <v>59121465</v>
      </c>
      <c r="E32" s="23">
        <v>61418024</v>
      </c>
      <c r="F32" s="14">
        <f t="shared" si="0"/>
        <v>3.884475799102745</v>
      </c>
      <c r="G32" s="1"/>
      <c r="H32" s="1"/>
      <c r="I32" s="1"/>
    </row>
    <row r="33" spans="1:9" x14ac:dyDescent="0.25">
      <c r="A33" s="9" t="s">
        <v>47</v>
      </c>
      <c r="B33" s="22">
        <v>317787</v>
      </c>
      <c r="C33" s="22">
        <v>378949</v>
      </c>
      <c r="D33" s="22">
        <v>3253853</v>
      </c>
      <c r="E33" s="22">
        <v>3323436</v>
      </c>
      <c r="F33" s="11">
        <f t="shared" si="0"/>
        <v>2.1384801341670965</v>
      </c>
      <c r="G33" s="1"/>
      <c r="H33" s="1"/>
      <c r="I33" s="1"/>
    </row>
    <row r="34" spans="1:9" x14ac:dyDescent="0.25">
      <c r="A34" s="12" t="s">
        <v>172</v>
      </c>
      <c r="B34" s="23">
        <v>92194</v>
      </c>
      <c r="C34" s="23">
        <v>91496</v>
      </c>
      <c r="D34" s="23">
        <v>905068</v>
      </c>
      <c r="E34" s="23">
        <v>998175</v>
      </c>
      <c r="F34" s="14">
        <f t="shared" si="0"/>
        <v>10.287293330445891</v>
      </c>
      <c r="G34" s="1"/>
      <c r="H34" s="1"/>
      <c r="I34" s="1"/>
    </row>
    <row r="35" spans="1:9" x14ac:dyDescent="0.25">
      <c r="A35" s="15" t="s">
        <v>48</v>
      </c>
      <c r="B35" s="16">
        <f>SUM(B7:B34)</f>
        <v>41786648</v>
      </c>
      <c r="C35" s="16">
        <f t="shared" ref="C35:E35" si="1">SUM(C7:C34)</f>
        <v>45916865</v>
      </c>
      <c r="D35" s="16">
        <f t="shared" si="1"/>
        <v>411293248</v>
      </c>
      <c r="E35" s="16">
        <f t="shared" si="1"/>
        <v>442569317</v>
      </c>
      <c r="F35" s="17">
        <f t="shared" si="0"/>
        <v>7.6043234728715987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12195364</v>
      </c>
      <c r="C39" s="51">
        <f t="shared" si="3"/>
        <v>11068060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79617744</v>
      </c>
      <c r="G39" s="50">
        <f>LOOKUP(E39,$A$39:$A$66,$C$39:$C$66)</f>
        <v>80597297</v>
      </c>
    </row>
    <row r="40" spans="1:9" x14ac:dyDescent="0.25">
      <c r="A40" s="50" t="str">
        <f t="shared" si="4"/>
        <v>ALICANTE</v>
      </c>
      <c r="B40" s="51">
        <f t="shared" si="2"/>
        <v>2902155</v>
      </c>
      <c r="C40" s="51">
        <f t="shared" si="3"/>
        <v>2866525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61418024</v>
      </c>
      <c r="G40" s="50">
        <f t="shared" ref="G40:G66" si="8">LOOKUP(E40,$A$39:$A$66,$C$39:$C$66)</f>
        <v>59121465</v>
      </c>
    </row>
    <row r="41" spans="1:9" x14ac:dyDescent="0.25">
      <c r="A41" s="50" t="str">
        <f t="shared" si="4"/>
        <v>ALMERÍA</v>
      </c>
      <c r="B41" s="51">
        <f t="shared" si="2"/>
        <v>5227623</v>
      </c>
      <c r="C41" s="51">
        <f t="shared" si="3"/>
        <v>4608087</v>
      </c>
      <c r="D41" s="51">
        <f t="shared" si="6"/>
        <v>15</v>
      </c>
      <c r="E41" s="50" t="str">
        <f t="shared" si="5"/>
        <v>BARCELONA</v>
      </c>
      <c r="F41" s="50">
        <f t="shared" si="7"/>
        <v>49934920</v>
      </c>
      <c r="G41" s="50">
        <f t="shared" si="8"/>
        <v>40199629</v>
      </c>
    </row>
    <row r="42" spans="1:9" x14ac:dyDescent="0.25">
      <c r="A42" s="50" t="str">
        <f t="shared" si="4"/>
        <v>AVILÉS</v>
      </c>
      <c r="B42" s="51">
        <f t="shared" si="2"/>
        <v>3978704</v>
      </c>
      <c r="C42" s="51">
        <f t="shared" si="3"/>
        <v>3902359</v>
      </c>
      <c r="D42" s="51">
        <f t="shared" si="6"/>
        <v>17</v>
      </c>
      <c r="E42" s="50" t="str">
        <f t="shared" si="5"/>
        <v>CARTAGENA</v>
      </c>
      <c r="F42" s="50">
        <f t="shared" si="7"/>
        <v>29092456</v>
      </c>
      <c r="G42" s="50">
        <f t="shared" si="8"/>
        <v>25923603</v>
      </c>
    </row>
    <row r="43" spans="1:9" x14ac:dyDescent="0.25">
      <c r="A43" s="50" t="str">
        <f t="shared" si="4"/>
        <v>BAHÍA DE ALGECIRAS</v>
      </c>
      <c r="B43" s="51">
        <f t="shared" si="2"/>
        <v>79617744</v>
      </c>
      <c r="C43" s="51">
        <f t="shared" si="3"/>
        <v>80597297</v>
      </c>
      <c r="D43" s="51">
        <f t="shared" si="6"/>
        <v>1</v>
      </c>
      <c r="E43" s="50" t="str">
        <f t="shared" si="5"/>
        <v>BILBAO</v>
      </c>
      <c r="F43" s="50">
        <f t="shared" si="7"/>
        <v>28284773</v>
      </c>
      <c r="G43" s="50">
        <f t="shared" si="8"/>
        <v>25441815</v>
      </c>
    </row>
    <row r="44" spans="1:9" x14ac:dyDescent="0.25">
      <c r="A44" s="50" t="str">
        <f t="shared" si="4"/>
        <v>BAHÍA DE CÁDIZ</v>
      </c>
      <c r="B44" s="51">
        <f t="shared" si="2"/>
        <v>3319218</v>
      </c>
      <c r="C44" s="51">
        <f t="shared" si="3"/>
        <v>2984618</v>
      </c>
      <c r="D44" s="51">
        <f t="shared" si="6"/>
        <v>20</v>
      </c>
      <c r="E44" s="50" t="str">
        <f t="shared" si="5"/>
        <v>TARRAGONA</v>
      </c>
      <c r="F44" s="50">
        <f t="shared" si="7"/>
        <v>27978553</v>
      </c>
      <c r="G44" s="50">
        <f t="shared" si="8"/>
        <v>25529571</v>
      </c>
    </row>
    <row r="45" spans="1:9" x14ac:dyDescent="0.25">
      <c r="A45" s="50" t="str">
        <f t="shared" si="4"/>
        <v>BALEARES</v>
      </c>
      <c r="B45" s="51">
        <f t="shared" si="2"/>
        <v>13391418</v>
      </c>
      <c r="C45" s="51">
        <f t="shared" si="3"/>
        <v>12598696</v>
      </c>
      <c r="D45" s="51">
        <f t="shared" si="6"/>
        <v>11</v>
      </c>
      <c r="E45" s="50" t="str">
        <f t="shared" si="5"/>
        <v>HUELVA</v>
      </c>
      <c r="F45" s="50">
        <f t="shared" si="7"/>
        <v>26045393</v>
      </c>
      <c r="G45" s="50">
        <f t="shared" si="8"/>
        <v>25254131</v>
      </c>
    </row>
    <row r="46" spans="1:9" x14ac:dyDescent="0.25">
      <c r="A46" s="50" t="str">
        <f t="shared" si="4"/>
        <v>BARCELONA</v>
      </c>
      <c r="B46" s="51">
        <f t="shared" si="2"/>
        <v>49934920</v>
      </c>
      <c r="C46" s="51">
        <f t="shared" si="3"/>
        <v>40199629</v>
      </c>
      <c r="D46" s="51">
        <f t="shared" si="6"/>
        <v>3</v>
      </c>
      <c r="E46" s="50" t="str">
        <f t="shared" si="5"/>
        <v>LAS PALMAS</v>
      </c>
      <c r="F46" s="50">
        <f t="shared" si="7"/>
        <v>20145472</v>
      </c>
      <c r="G46" s="50">
        <f t="shared" si="8"/>
        <v>16617373</v>
      </c>
    </row>
    <row r="47" spans="1:9" x14ac:dyDescent="0.25">
      <c r="A47" s="50" t="str">
        <f t="shared" si="4"/>
        <v>BILBAO</v>
      </c>
      <c r="B47" s="51">
        <f t="shared" si="2"/>
        <v>28284773</v>
      </c>
      <c r="C47" s="51">
        <f t="shared" si="3"/>
        <v>25441815</v>
      </c>
      <c r="D47" s="51">
        <f t="shared" si="6"/>
        <v>5</v>
      </c>
      <c r="E47" s="50" t="str">
        <f t="shared" si="5"/>
        <v>GIJÓN</v>
      </c>
      <c r="F47" s="50">
        <f t="shared" si="7"/>
        <v>18130582</v>
      </c>
      <c r="G47" s="50">
        <f t="shared" si="8"/>
        <v>15939525</v>
      </c>
    </row>
    <row r="48" spans="1:9" x14ac:dyDescent="0.25">
      <c r="A48" s="50" t="str">
        <f t="shared" si="4"/>
        <v>CARTAGENA</v>
      </c>
      <c r="B48" s="51">
        <f t="shared" si="2"/>
        <v>29092456</v>
      </c>
      <c r="C48" s="51">
        <f t="shared" si="3"/>
        <v>25923603</v>
      </c>
      <c r="D48" s="51">
        <f t="shared" si="6"/>
        <v>4</v>
      </c>
      <c r="E48" s="50" t="str">
        <f t="shared" si="5"/>
        <v>CASTELLÓN</v>
      </c>
      <c r="F48" s="50">
        <f t="shared" si="7"/>
        <v>15278656</v>
      </c>
      <c r="G48" s="50">
        <f t="shared" si="8"/>
        <v>14137207</v>
      </c>
    </row>
    <row r="49" spans="1:7" x14ac:dyDescent="0.25">
      <c r="A49" s="50" t="str">
        <f t="shared" si="4"/>
        <v>CASTELLÓN</v>
      </c>
      <c r="B49" s="51">
        <f t="shared" si="2"/>
        <v>15278656</v>
      </c>
      <c r="C49" s="51">
        <f t="shared" si="3"/>
        <v>14137207</v>
      </c>
      <c r="D49" s="51">
        <f t="shared" si="6"/>
        <v>10</v>
      </c>
      <c r="E49" s="50" t="str">
        <f t="shared" si="5"/>
        <v>BALEARES</v>
      </c>
      <c r="F49" s="50">
        <f t="shared" si="7"/>
        <v>13391418</v>
      </c>
      <c r="G49" s="50">
        <f t="shared" si="8"/>
        <v>12598696</v>
      </c>
    </row>
    <row r="50" spans="1:7" x14ac:dyDescent="0.25">
      <c r="A50" s="50" t="str">
        <f t="shared" si="4"/>
        <v>CEUTA</v>
      </c>
      <c r="B50" s="51">
        <f t="shared" si="2"/>
        <v>1525756</v>
      </c>
      <c r="C50" s="51">
        <f t="shared" si="3"/>
        <v>1567127</v>
      </c>
      <c r="D50" s="51">
        <f t="shared" si="6"/>
        <v>26</v>
      </c>
      <c r="E50" s="50" t="str">
        <f t="shared" si="5"/>
        <v>A CORUÑA</v>
      </c>
      <c r="F50" s="50">
        <f t="shared" si="7"/>
        <v>12195364</v>
      </c>
      <c r="G50" s="50">
        <f t="shared" si="8"/>
        <v>11068060</v>
      </c>
    </row>
    <row r="51" spans="1:7" x14ac:dyDescent="0.25">
      <c r="A51" s="50" t="str">
        <f t="shared" si="4"/>
        <v>FERROL-SAN CIBRAO</v>
      </c>
      <c r="B51" s="51">
        <f t="shared" si="2"/>
        <v>11112180</v>
      </c>
      <c r="C51" s="51">
        <f t="shared" si="3"/>
        <v>10194604</v>
      </c>
      <c r="D51" s="51">
        <f t="shared" si="6"/>
        <v>13</v>
      </c>
      <c r="E51" s="50" t="str">
        <f t="shared" si="5"/>
        <v>FERROL-SAN CIBRAO</v>
      </c>
      <c r="F51" s="50">
        <f t="shared" si="7"/>
        <v>11112180</v>
      </c>
      <c r="G51" s="50">
        <f t="shared" si="8"/>
        <v>10194604</v>
      </c>
    </row>
    <row r="52" spans="1:7" x14ac:dyDescent="0.25">
      <c r="A52" s="50" t="str">
        <f t="shared" si="4"/>
        <v>GIJÓN</v>
      </c>
      <c r="B52" s="51">
        <f t="shared" si="2"/>
        <v>18130582</v>
      </c>
      <c r="C52" s="51">
        <f t="shared" si="3"/>
        <v>15939525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10754301</v>
      </c>
      <c r="G52" s="50">
        <f t="shared" si="8"/>
        <v>10803905</v>
      </c>
    </row>
    <row r="53" spans="1:7" x14ac:dyDescent="0.25">
      <c r="A53" s="50" t="str">
        <f t="shared" si="4"/>
        <v>HUELVA</v>
      </c>
      <c r="B53" s="51">
        <f t="shared" si="2"/>
        <v>26045393</v>
      </c>
      <c r="C53" s="51">
        <f t="shared" si="3"/>
        <v>25254131</v>
      </c>
      <c r="D53" s="51">
        <f t="shared" si="6"/>
        <v>7</v>
      </c>
      <c r="E53" s="50" t="str">
        <f t="shared" si="5"/>
        <v>ALMERÍA</v>
      </c>
      <c r="F53" s="50">
        <f t="shared" si="7"/>
        <v>5227623</v>
      </c>
      <c r="G53" s="50">
        <f t="shared" si="8"/>
        <v>4608087</v>
      </c>
    </row>
    <row r="54" spans="1:7" x14ac:dyDescent="0.25">
      <c r="A54" s="50" t="str">
        <f t="shared" si="4"/>
        <v>LAS PALMAS</v>
      </c>
      <c r="B54" s="51">
        <f t="shared" si="2"/>
        <v>20145472</v>
      </c>
      <c r="C54" s="51">
        <f t="shared" si="3"/>
        <v>16617373</v>
      </c>
      <c r="D54" s="51">
        <f t="shared" si="6"/>
        <v>8</v>
      </c>
      <c r="E54" s="50" t="str">
        <f t="shared" si="5"/>
        <v>SANTANDER</v>
      </c>
      <c r="F54" s="50">
        <f t="shared" si="7"/>
        <v>4624432</v>
      </c>
      <c r="G54" s="50">
        <f t="shared" si="8"/>
        <v>4012224</v>
      </c>
    </row>
    <row r="55" spans="1:7" x14ac:dyDescent="0.25">
      <c r="A55" s="50" t="str">
        <f t="shared" si="4"/>
        <v>MÁLAGA</v>
      </c>
      <c r="B55" s="51">
        <f t="shared" si="2"/>
        <v>2288520</v>
      </c>
      <c r="C55" s="51">
        <f t="shared" si="3"/>
        <v>2378800</v>
      </c>
      <c r="D55" s="51">
        <f t="shared" si="6"/>
        <v>23</v>
      </c>
      <c r="E55" s="50" t="str">
        <f t="shared" si="5"/>
        <v>AVILÉS</v>
      </c>
      <c r="F55" s="50">
        <f t="shared" si="7"/>
        <v>3978704</v>
      </c>
      <c r="G55" s="50">
        <f t="shared" si="8"/>
        <v>3902359</v>
      </c>
    </row>
    <row r="56" spans="1:7" x14ac:dyDescent="0.25">
      <c r="A56" s="50" t="str">
        <f t="shared" si="4"/>
        <v>MARÍN Y RÍA DE PONTEVEDRA</v>
      </c>
      <c r="B56" s="51">
        <f t="shared" si="2"/>
        <v>2096346</v>
      </c>
      <c r="C56" s="51">
        <f t="shared" si="3"/>
        <v>1887502</v>
      </c>
      <c r="D56" s="51">
        <f t="shared" si="6"/>
        <v>24</v>
      </c>
      <c r="E56" s="50" t="str">
        <f t="shared" si="5"/>
        <v>SEVILLA</v>
      </c>
      <c r="F56" s="50">
        <f t="shared" ref="F56:F66" si="9">LOOKUP(E56,$A$39:$A$66,$B$39:$B$66)</f>
        <v>3613081</v>
      </c>
      <c r="G56" s="50">
        <f t="shared" si="8"/>
        <v>3963181</v>
      </c>
    </row>
    <row r="57" spans="1:7" x14ac:dyDescent="0.25">
      <c r="A57" s="50" t="str">
        <f t="shared" si="4"/>
        <v>MELILLA</v>
      </c>
      <c r="B57" s="51">
        <f t="shared" si="2"/>
        <v>986261</v>
      </c>
      <c r="C57" s="51">
        <f t="shared" si="3"/>
        <v>945128</v>
      </c>
      <c r="D57" s="51">
        <f t="shared" si="6"/>
        <v>28</v>
      </c>
      <c r="E57" s="50" t="str">
        <f t="shared" si="5"/>
        <v>VIGO</v>
      </c>
      <c r="F57" s="50">
        <f t="shared" si="9"/>
        <v>3323436</v>
      </c>
      <c r="G57" s="50">
        <f t="shared" si="8"/>
        <v>3253853</v>
      </c>
    </row>
    <row r="58" spans="1:7" x14ac:dyDescent="0.25">
      <c r="A58" s="50" t="str">
        <f t="shared" si="4"/>
        <v>MOTRIL</v>
      </c>
      <c r="B58" s="51">
        <f t="shared" si="2"/>
        <v>1888005</v>
      </c>
      <c r="C58" s="51">
        <f t="shared" si="3"/>
        <v>1733468</v>
      </c>
      <c r="D58" s="51">
        <f t="shared" si="6"/>
        <v>25</v>
      </c>
      <c r="E58" s="50" t="str">
        <f t="shared" si="5"/>
        <v>BAHÍA DE CÁDIZ</v>
      </c>
      <c r="F58" s="50">
        <f t="shared" si="9"/>
        <v>3319218</v>
      </c>
      <c r="G58" s="50">
        <f t="shared" si="8"/>
        <v>2984618</v>
      </c>
    </row>
    <row r="59" spans="1:7" x14ac:dyDescent="0.25">
      <c r="A59" s="50" t="str">
        <f t="shared" si="4"/>
        <v>PASAIA</v>
      </c>
      <c r="B59" s="51">
        <f t="shared" si="2"/>
        <v>2417769</v>
      </c>
      <c r="C59" s="51">
        <f t="shared" si="3"/>
        <v>2858427</v>
      </c>
      <c r="D59" s="51">
        <f t="shared" si="6"/>
        <v>22</v>
      </c>
      <c r="E59" s="50" t="str">
        <f t="shared" si="5"/>
        <v>ALICANTE</v>
      </c>
      <c r="F59" s="50">
        <f t="shared" si="9"/>
        <v>2902155</v>
      </c>
      <c r="G59" s="50">
        <f t="shared" si="8"/>
        <v>2866525</v>
      </c>
    </row>
    <row r="60" spans="1:7" x14ac:dyDescent="0.25">
      <c r="A60" s="50" t="str">
        <f t="shared" si="4"/>
        <v>SANTA CRUZ DE TENERIFE</v>
      </c>
      <c r="B60" s="51">
        <f t="shared" si="2"/>
        <v>10754301</v>
      </c>
      <c r="C60" s="51">
        <f t="shared" si="3"/>
        <v>10803905</v>
      </c>
      <c r="D60" s="51">
        <f t="shared" si="6"/>
        <v>14</v>
      </c>
      <c r="E60" s="50" t="str">
        <f t="shared" si="5"/>
        <v>PASAIA</v>
      </c>
      <c r="F60" s="50">
        <f t="shared" si="9"/>
        <v>2417769</v>
      </c>
      <c r="G60" s="50">
        <f t="shared" si="8"/>
        <v>2858427</v>
      </c>
    </row>
    <row r="61" spans="1:7" x14ac:dyDescent="0.25">
      <c r="A61" s="50" t="str">
        <f t="shared" si="4"/>
        <v>SANTANDER</v>
      </c>
      <c r="B61" s="51">
        <f t="shared" si="2"/>
        <v>4624432</v>
      </c>
      <c r="C61" s="51">
        <f t="shared" si="3"/>
        <v>4012224</v>
      </c>
      <c r="D61" s="51">
        <f t="shared" si="6"/>
        <v>16</v>
      </c>
      <c r="E61" s="50" t="str">
        <f t="shared" si="5"/>
        <v>MÁLAGA</v>
      </c>
      <c r="F61" s="50">
        <f t="shared" si="9"/>
        <v>2288520</v>
      </c>
      <c r="G61" s="50">
        <f t="shared" si="8"/>
        <v>2378800</v>
      </c>
    </row>
    <row r="62" spans="1:7" x14ac:dyDescent="0.25">
      <c r="A62" s="50" t="str">
        <f t="shared" si="4"/>
        <v>SEVILLA</v>
      </c>
      <c r="B62" s="51">
        <f t="shared" si="2"/>
        <v>3613081</v>
      </c>
      <c r="C62" s="51">
        <f t="shared" si="3"/>
        <v>3963181</v>
      </c>
      <c r="D62" s="51">
        <f t="shared" si="6"/>
        <v>18</v>
      </c>
      <c r="E62" s="50" t="str">
        <f t="shared" si="5"/>
        <v>MARÍN Y RÍA DE PONTEVEDRA</v>
      </c>
      <c r="F62" s="50">
        <f t="shared" si="9"/>
        <v>2096346</v>
      </c>
      <c r="G62" s="50">
        <f t="shared" si="8"/>
        <v>1887502</v>
      </c>
    </row>
    <row r="63" spans="1:7" x14ac:dyDescent="0.25">
      <c r="A63" s="50" t="str">
        <f t="shared" si="4"/>
        <v>TARRAGONA</v>
      </c>
      <c r="B63" s="51">
        <f t="shared" si="2"/>
        <v>27978553</v>
      </c>
      <c r="C63" s="51">
        <f t="shared" si="3"/>
        <v>25529571</v>
      </c>
      <c r="D63" s="51">
        <f t="shared" si="6"/>
        <v>6</v>
      </c>
      <c r="E63" s="50" t="str">
        <f t="shared" si="5"/>
        <v>MOTRIL</v>
      </c>
      <c r="F63" s="50">
        <f t="shared" si="9"/>
        <v>1888005</v>
      </c>
      <c r="G63" s="50">
        <f t="shared" si="8"/>
        <v>1733468</v>
      </c>
    </row>
    <row r="64" spans="1:7" x14ac:dyDescent="0.25">
      <c r="A64" s="50" t="str">
        <f t="shared" si="4"/>
        <v>VALENCIA</v>
      </c>
      <c r="B64" s="51">
        <f t="shared" si="2"/>
        <v>61418024</v>
      </c>
      <c r="C64" s="51">
        <f t="shared" si="3"/>
        <v>59121465</v>
      </c>
      <c r="D64" s="51">
        <f t="shared" si="6"/>
        <v>2</v>
      </c>
      <c r="E64" s="50" t="str">
        <f t="shared" si="5"/>
        <v>CEUTA</v>
      </c>
      <c r="F64" s="50">
        <f t="shared" si="9"/>
        <v>1525756</v>
      </c>
      <c r="G64" s="50">
        <f t="shared" si="8"/>
        <v>1567127</v>
      </c>
    </row>
    <row r="65" spans="1:7" x14ac:dyDescent="0.25">
      <c r="A65" s="50" t="str">
        <f t="shared" si="4"/>
        <v>VIGO</v>
      </c>
      <c r="B65" s="51">
        <f t="shared" si="2"/>
        <v>3323436</v>
      </c>
      <c r="C65" s="51">
        <f t="shared" si="3"/>
        <v>3253853</v>
      </c>
      <c r="D65" s="51">
        <f t="shared" si="6"/>
        <v>19</v>
      </c>
      <c r="E65" s="50" t="str">
        <f t="shared" si="5"/>
        <v>VILAGARCÍA</v>
      </c>
      <c r="F65" s="50">
        <f t="shared" si="9"/>
        <v>998175</v>
      </c>
      <c r="G65" s="50">
        <f t="shared" si="8"/>
        <v>905068</v>
      </c>
    </row>
    <row r="66" spans="1:7" x14ac:dyDescent="0.25">
      <c r="A66" s="50" t="str">
        <f t="shared" si="4"/>
        <v>VILAGARCÍA</v>
      </c>
      <c r="B66" s="51">
        <f t="shared" si="2"/>
        <v>998175</v>
      </c>
      <c r="C66" s="51">
        <f t="shared" si="3"/>
        <v>905068</v>
      </c>
      <c r="D66" s="51">
        <f t="shared" si="6"/>
        <v>27</v>
      </c>
      <c r="E66" s="50" t="str">
        <f t="shared" si="5"/>
        <v>MELILLA</v>
      </c>
      <c r="F66" s="50">
        <f t="shared" si="9"/>
        <v>986261</v>
      </c>
      <c r="G66" s="50">
        <f t="shared" si="8"/>
        <v>945128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F27" sqref="F2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704534</v>
      </c>
      <c r="C7" s="24">
        <v>826790</v>
      </c>
      <c r="D7" s="24">
        <v>6544133</v>
      </c>
      <c r="E7" s="24">
        <v>7296273</v>
      </c>
      <c r="F7" s="11">
        <f>((E7*100)/D7)-100</f>
        <v>11.493348316728898</v>
      </c>
      <c r="G7" s="1"/>
      <c r="H7" s="1"/>
      <c r="I7" s="1"/>
    </row>
    <row r="8" spans="1:12" x14ac:dyDescent="0.25">
      <c r="A8" s="12" t="s">
        <v>31</v>
      </c>
      <c r="B8" s="25">
        <v>0</v>
      </c>
      <c r="C8" s="25">
        <v>7838</v>
      </c>
      <c r="D8" s="25">
        <v>31876</v>
      </c>
      <c r="E8" s="25">
        <v>39630</v>
      </c>
      <c r="F8" s="14">
        <f t="shared" ref="F8:F35" si="0">((E8*100)/D8)-100</f>
        <v>24.325511356506468</v>
      </c>
      <c r="G8" s="1"/>
      <c r="H8" s="1"/>
      <c r="I8" s="1"/>
    </row>
    <row r="9" spans="1:12" x14ac:dyDescent="0.25">
      <c r="A9" s="9" t="s">
        <v>164</v>
      </c>
      <c r="B9" s="24">
        <v>3024</v>
      </c>
      <c r="C9" s="24">
        <v>0</v>
      </c>
      <c r="D9" s="24">
        <v>22655</v>
      </c>
      <c r="E9" s="24">
        <v>28659</v>
      </c>
      <c r="F9" s="11">
        <f t="shared" si="0"/>
        <v>26.50187596557052</v>
      </c>
      <c r="G9" s="1"/>
      <c r="H9" s="1"/>
      <c r="I9" s="1"/>
    </row>
    <row r="10" spans="1:12" x14ac:dyDescent="0.25">
      <c r="A10" s="12" t="s">
        <v>166</v>
      </c>
      <c r="B10" s="25">
        <v>54738</v>
      </c>
      <c r="C10" s="25">
        <v>78090</v>
      </c>
      <c r="D10" s="25">
        <v>520681</v>
      </c>
      <c r="E10" s="25">
        <v>550946</v>
      </c>
      <c r="F10" s="14">
        <f t="shared" si="0"/>
        <v>5.8125800634169451</v>
      </c>
      <c r="G10" s="1"/>
      <c r="H10" s="1"/>
      <c r="I10" s="1"/>
    </row>
    <row r="11" spans="1:12" x14ac:dyDescent="0.25">
      <c r="A11" s="9" t="s">
        <v>167</v>
      </c>
      <c r="B11" s="24">
        <v>2106111</v>
      </c>
      <c r="C11" s="24">
        <v>2802130</v>
      </c>
      <c r="D11" s="24">
        <v>22832792</v>
      </c>
      <c r="E11" s="24">
        <v>24159642</v>
      </c>
      <c r="F11" s="11">
        <f t="shared" si="0"/>
        <v>5.8111596689533229</v>
      </c>
      <c r="G11" s="1"/>
      <c r="H11" s="1"/>
      <c r="I11" s="1"/>
    </row>
    <row r="12" spans="1:12" x14ac:dyDescent="0.25">
      <c r="A12" s="12" t="s">
        <v>168</v>
      </c>
      <c r="B12" s="25">
        <v>13498</v>
      </c>
      <c r="C12" s="25">
        <v>13640</v>
      </c>
      <c r="D12" s="25">
        <v>365944</v>
      </c>
      <c r="E12" s="25">
        <v>493843</v>
      </c>
      <c r="F12" s="14">
        <f t="shared" si="0"/>
        <v>34.950429573923884</v>
      </c>
      <c r="G12" s="1"/>
      <c r="H12" s="1"/>
      <c r="I12" s="1"/>
    </row>
    <row r="13" spans="1:12" x14ac:dyDescent="0.25">
      <c r="A13" s="9" t="s">
        <v>32</v>
      </c>
      <c r="B13" s="24">
        <v>160238</v>
      </c>
      <c r="C13" s="24">
        <v>121160</v>
      </c>
      <c r="D13" s="24">
        <v>1381004</v>
      </c>
      <c r="E13" s="24">
        <v>1418763</v>
      </c>
      <c r="F13" s="11">
        <f t="shared" si="0"/>
        <v>2.7341702123961937</v>
      </c>
      <c r="G13" s="1"/>
      <c r="H13" s="1"/>
      <c r="I13" s="1"/>
    </row>
    <row r="14" spans="1:12" x14ac:dyDescent="0.25">
      <c r="A14" s="12" t="s">
        <v>33</v>
      </c>
      <c r="B14" s="25">
        <v>855457</v>
      </c>
      <c r="C14" s="25">
        <v>1382100</v>
      </c>
      <c r="D14" s="25">
        <v>9852582</v>
      </c>
      <c r="E14" s="25">
        <v>12060310</v>
      </c>
      <c r="F14" s="14">
        <f t="shared" si="0"/>
        <v>22.407608482730723</v>
      </c>
      <c r="G14" s="1"/>
      <c r="H14" s="1"/>
      <c r="I14" s="1"/>
    </row>
    <row r="15" spans="1:12" x14ac:dyDescent="0.25">
      <c r="A15" s="9" t="s">
        <v>34</v>
      </c>
      <c r="B15" s="24">
        <v>1385819</v>
      </c>
      <c r="C15" s="24">
        <v>1748971</v>
      </c>
      <c r="D15" s="24">
        <v>14321489</v>
      </c>
      <c r="E15" s="24">
        <v>16383518</v>
      </c>
      <c r="F15" s="11">
        <f t="shared" si="0"/>
        <v>14.398146729016801</v>
      </c>
      <c r="G15" s="1"/>
      <c r="H15" s="1"/>
      <c r="I15" s="1"/>
    </row>
    <row r="16" spans="1:12" x14ac:dyDescent="0.25">
      <c r="A16" s="12" t="s">
        <v>35</v>
      </c>
      <c r="B16" s="25">
        <v>2083764</v>
      </c>
      <c r="C16" s="25">
        <v>2646993</v>
      </c>
      <c r="D16" s="25">
        <v>20275836</v>
      </c>
      <c r="E16" s="25">
        <v>22987110</v>
      </c>
      <c r="F16" s="14">
        <f t="shared" si="0"/>
        <v>13.371946784339741</v>
      </c>
      <c r="G16" s="1"/>
      <c r="H16" s="1"/>
      <c r="I16" s="1"/>
    </row>
    <row r="17" spans="1:9" x14ac:dyDescent="0.25">
      <c r="A17" s="9" t="s">
        <v>169</v>
      </c>
      <c r="B17" s="24">
        <v>705347</v>
      </c>
      <c r="C17" s="24">
        <v>440372</v>
      </c>
      <c r="D17" s="24">
        <v>6932413</v>
      </c>
      <c r="E17" s="24">
        <v>6783053</v>
      </c>
      <c r="F17" s="11">
        <f t="shared" si="0"/>
        <v>-2.1545167606142286</v>
      </c>
      <c r="G17" s="1"/>
      <c r="H17" s="1"/>
      <c r="I17" s="1"/>
    </row>
    <row r="18" spans="1:9" x14ac:dyDescent="0.25">
      <c r="A18" s="12" t="s">
        <v>36</v>
      </c>
      <c r="B18" s="25">
        <v>64994</v>
      </c>
      <c r="C18" s="25">
        <v>63690</v>
      </c>
      <c r="D18" s="25">
        <v>686312</v>
      </c>
      <c r="E18" s="25">
        <v>758659</v>
      </c>
      <c r="F18" s="14">
        <f t="shared" si="0"/>
        <v>10.541415566098223</v>
      </c>
      <c r="G18" s="1"/>
      <c r="H18" s="1"/>
      <c r="I18" s="1"/>
    </row>
    <row r="19" spans="1:9" x14ac:dyDescent="0.25">
      <c r="A19" s="9" t="s">
        <v>37</v>
      </c>
      <c r="B19" s="24">
        <v>141873</v>
      </c>
      <c r="C19" s="24">
        <v>123714</v>
      </c>
      <c r="D19" s="24">
        <v>1886689</v>
      </c>
      <c r="E19" s="24">
        <v>1852091</v>
      </c>
      <c r="F19" s="11">
        <f t="shared" si="0"/>
        <v>-1.833794546955005</v>
      </c>
      <c r="G19" s="1"/>
      <c r="H19" s="1"/>
      <c r="I19" s="1"/>
    </row>
    <row r="20" spans="1:9" x14ac:dyDescent="0.25">
      <c r="A20" s="12" t="s">
        <v>170</v>
      </c>
      <c r="B20" s="25">
        <v>96111</v>
      </c>
      <c r="C20" s="25">
        <v>107379</v>
      </c>
      <c r="D20" s="25">
        <v>709661</v>
      </c>
      <c r="E20" s="25">
        <v>756861</v>
      </c>
      <c r="F20" s="14">
        <f t="shared" si="0"/>
        <v>6.6510629723205881</v>
      </c>
      <c r="G20" s="1"/>
      <c r="H20" s="1"/>
      <c r="I20" s="1"/>
    </row>
    <row r="21" spans="1:9" x14ac:dyDescent="0.25">
      <c r="A21" s="9" t="s">
        <v>38</v>
      </c>
      <c r="B21" s="24">
        <v>1973852</v>
      </c>
      <c r="C21" s="24">
        <v>1699909</v>
      </c>
      <c r="D21" s="24">
        <v>20309927</v>
      </c>
      <c r="E21" s="24">
        <v>20204563</v>
      </c>
      <c r="F21" s="11">
        <f t="shared" si="0"/>
        <v>-0.51878079128496779</v>
      </c>
      <c r="G21" s="1"/>
      <c r="H21" s="1"/>
      <c r="I21" s="1"/>
    </row>
    <row r="22" spans="1:9" x14ac:dyDescent="0.25">
      <c r="A22" s="12" t="s">
        <v>59</v>
      </c>
      <c r="B22" s="25">
        <v>499185</v>
      </c>
      <c r="C22" s="25">
        <v>468177</v>
      </c>
      <c r="D22" s="25">
        <v>5175473</v>
      </c>
      <c r="E22" s="25">
        <v>5623642</v>
      </c>
      <c r="F22" s="14">
        <f t="shared" si="0"/>
        <v>8.6594790466494516</v>
      </c>
      <c r="G22" s="1"/>
      <c r="H22" s="1"/>
      <c r="I22" s="1"/>
    </row>
    <row r="23" spans="1:9" x14ac:dyDescent="0.25">
      <c r="A23" s="9" t="s">
        <v>171</v>
      </c>
      <c r="B23" s="24">
        <v>8140</v>
      </c>
      <c r="C23" s="24">
        <v>6715</v>
      </c>
      <c r="D23" s="24">
        <v>145529</v>
      </c>
      <c r="E23" s="24">
        <v>133785</v>
      </c>
      <c r="F23" s="11">
        <f t="shared" si="0"/>
        <v>-8.0698692356849904</v>
      </c>
      <c r="G23" s="1"/>
      <c r="H23" s="1"/>
      <c r="I23" s="1"/>
    </row>
    <row r="24" spans="1:9" x14ac:dyDescent="0.25">
      <c r="A24" s="12" t="s">
        <v>173</v>
      </c>
      <c r="B24" s="25">
        <v>0</v>
      </c>
      <c r="C24" s="25">
        <v>0</v>
      </c>
      <c r="D24" s="25">
        <v>4</v>
      </c>
      <c r="E24" s="25">
        <v>0</v>
      </c>
      <c r="F24" s="14">
        <f t="shared" si="0"/>
        <v>-100</v>
      </c>
      <c r="G24" s="1"/>
      <c r="H24" s="1"/>
      <c r="I24" s="1"/>
    </row>
    <row r="25" spans="1:9" x14ac:dyDescent="0.25">
      <c r="A25" s="9" t="s">
        <v>39</v>
      </c>
      <c r="B25" s="24">
        <v>4899</v>
      </c>
      <c r="C25" s="24">
        <v>7495</v>
      </c>
      <c r="D25" s="24">
        <v>62455</v>
      </c>
      <c r="E25" s="24">
        <v>66017</v>
      </c>
      <c r="F25" s="11">
        <f t="shared" si="0"/>
        <v>5.7033063805940287</v>
      </c>
      <c r="G25" s="1"/>
      <c r="H25" s="1"/>
      <c r="I25" s="1"/>
    </row>
    <row r="26" spans="1:9" x14ac:dyDescent="0.25">
      <c r="A26" s="12" t="s">
        <v>40</v>
      </c>
      <c r="B26" s="25">
        <v>87072</v>
      </c>
      <c r="C26" s="25">
        <v>69422</v>
      </c>
      <c r="D26" s="25">
        <v>967220</v>
      </c>
      <c r="E26" s="25">
        <v>809479</v>
      </c>
      <c r="F26" s="14">
        <f t="shared" si="0"/>
        <v>-16.308699158412765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498850</v>
      </c>
      <c r="C28" s="25">
        <v>518709</v>
      </c>
      <c r="D28" s="25">
        <v>5173227</v>
      </c>
      <c r="E28" s="25">
        <v>4351807</v>
      </c>
      <c r="F28" s="14">
        <f t="shared" si="0"/>
        <v>-15.878290281868544</v>
      </c>
      <c r="G28" s="1"/>
      <c r="H28" s="1"/>
      <c r="I28" s="1"/>
    </row>
    <row r="29" spans="1:9" x14ac:dyDescent="0.25">
      <c r="A29" s="9" t="s">
        <v>43</v>
      </c>
      <c r="B29" s="24">
        <v>7428</v>
      </c>
      <c r="C29" s="24">
        <v>28892</v>
      </c>
      <c r="D29" s="24">
        <v>117557</v>
      </c>
      <c r="E29" s="24">
        <v>178723</v>
      </c>
      <c r="F29" s="11">
        <f t="shared" si="0"/>
        <v>52.030929676667483</v>
      </c>
      <c r="G29" s="1"/>
      <c r="H29" s="1"/>
      <c r="I29" s="1"/>
    </row>
    <row r="30" spans="1:9" x14ac:dyDescent="0.25">
      <c r="A30" s="12" t="s">
        <v>44</v>
      </c>
      <c r="B30" s="25">
        <v>21018</v>
      </c>
      <c r="C30" s="25">
        <v>6959</v>
      </c>
      <c r="D30" s="25">
        <v>187635</v>
      </c>
      <c r="E30" s="25">
        <v>312911</v>
      </c>
      <c r="F30" s="14">
        <f t="shared" si="0"/>
        <v>66.765795294054954</v>
      </c>
      <c r="G30" s="1"/>
      <c r="H30" s="1"/>
      <c r="I30" s="1"/>
    </row>
    <row r="31" spans="1:9" x14ac:dyDescent="0.25">
      <c r="A31" s="9" t="s">
        <v>45</v>
      </c>
      <c r="B31" s="24">
        <v>2056315</v>
      </c>
      <c r="C31" s="24">
        <v>1790718</v>
      </c>
      <c r="D31" s="24">
        <v>16701235</v>
      </c>
      <c r="E31" s="24">
        <v>18475406</v>
      </c>
      <c r="F31" s="11">
        <f t="shared" si="0"/>
        <v>10.622992850528718</v>
      </c>
      <c r="G31" s="1"/>
      <c r="H31" s="1"/>
      <c r="I31" s="1"/>
    </row>
    <row r="32" spans="1:9" x14ac:dyDescent="0.25">
      <c r="A32" s="12" t="s">
        <v>46</v>
      </c>
      <c r="B32" s="25">
        <v>309419</v>
      </c>
      <c r="C32" s="25">
        <v>194256</v>
      </c>
      <c r="D32" s="25">
        <v>2949040</v>
      </c>
      <c r="E32" s="25">
        <v>2683756</v>
      </c>
      <c r="F32" s="14">
        <f t="shared" si="0"/>
        <v>-8.9956053495374704</v>
      </c>
      <c r="G32" s="1"/>
      <c r="H32" s="1"/>
      <c r="I32" s="1"/>
    </row>
    <row r="33" spans="1:9" x14ac:dyDescent="0.25">
      <c r="A33" s="9" t="s">
        <v>47</v>
      </c>
      <c r="B33" s="24">
        <v>0</v>
      </c>
      <c r="C33" s="24">
        <v>4990</v>
      </c>
      <c r="D33" s="24">
        <v>48926</v>
      </c>
      <c r="E33" s="24">
        <v>61812</v>
      </c>
      <c r="F33" s="11">
        <f t="shared" si="0"/>
        <v>26.33773453787353</v>
      </c>
      <c r="G33" s="1"/>
      <c r="H33" s="1"/>
      <c r="I33" s="1"/>
    </row>
    <row r="34" spans="1:9" x14ac:dyDescent="0.25">
      <c r="A34" s="12" t="s">
        <v>172</v>
      </c>
      <c r="B34" s="25">
        <v>15217</v>
      </c>
      <c r="C34" s="25">
        <v>14986</v>
      </c>
      <c r="D34" s="25">
        <v>154911</v>
      </c>
      <c r="E34" s="25">
        <v>161114</v>
      </c>
      <c r="F34" s="14">
        <f t="shared" si="0"/>
        <v>4.0042346895959611</v>
      </c>
      <c r="G34" s="1"/>
      <c r="H34" s="1"/>
      <c r="I34" s="1"/>
    </row>
    <row r="35" spans="1:9" x14ac:dyDescent="0.25">
      <c r="A35" s="15" t="s">
        <v>48</v>
      </c>
      <c r="B35" s="16">
        <f>SUM(B7:B34)</f>
        <v>13856903</v>
      </c>
      <c r="C35" s="16">
        <f t="shared" ref="C35:E35" si="1">SUM(C7:C34)</f>
        <v>15174095</v>
      </c>
      <c r="D35" s="16">
        <f t="shared" si="1"/>
        <v>138357206</v>
      </c>
      <c r="E35" s="16">
        <f t="shared" si="1"/>
        <v>148632373</v>
      </c>
      <c r="F35" s="17">
        <f t="shared" si="0"/>
        <v>7.426549940593631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7296273</v>
      </c>
      <c r="C39" s="51">
        <f t="shared" si="3"/>
        <v>6544133</v>
      </c>
      <c r="D39" s="51">
        <f>_xlfn.RANK.EQ(B39,$B$39:$B$66)+COUNTIF($B$39:$B$66,B39)-1</f>
        <v>7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24159642</v>
      </c>
      <c r="G39" s="50">
        <f>LOOKUP(E39,$A$39:$A$66,$C$39:$C$66)</f>
        <v>22832792</v>
      </c>
    </row>
    <row r="40" spans="1:9" x14ac:dyDescent="0.25">
      <c r="A40" s="50" t="str">
        <f t="shared" si="4"/>
        <v>ALICANTE</v>
      </c>
      <c r="B40" s="51">
        <f t="shared" si="2"/>
        <v>39630</v>
      </c>
      <c r="C40" s="51">
        <f t="shared" si="3"/>
        <v>31876</v>
      </c>
      <c r="D40" s="51">
        <f t="shared" ref="D40:D66" si="6">_xlfn.RANK.EQ(B40,$B$39:$B$66)+COUNTIF($B$39:$B$66,B40)-1</f>
        <v>25</v>
      </c>
      <c r="E40" s="50" t="str">
        <f t="shared" si="5"/>
        <v>CARTAGENA</v>
      </c>
      <c r="F40" s="50">
        <f t="shared" ref="F40:F55" si="7">LOOKUP(E40,$A$39:$A$66,$B$39:$B$66)</f>
        <v>22987110</v>
      </c>
      <c r="G40" s="50">
        <f t="shared" ref="G40:G66" si="8">LOOKUP(E40,$A$39:$A$66,$C$39:$C$66)</f>
        <v>20275836</v>
      </c>
    </row>
    <row r="41" spans="1:9" x14ac:dyDescent="0.25">
      <c r="A41" s="50" t="str">
        <f t="shared" si="4"/>
        <v>ALMERÍA</v>
      </c>
      <c r="B41" s="51">
        <f t="shared" si="2"/>
        <v>28659</v>
      </c>
      <c r="C41" s="51">
        <f t="shared" si="3"/>
        <v>22655</v>
      </c>
      <c r="D41" s="51">
        <f t="shared" si="6"/>
        <v>26</v>
      </c>
      <c r="E41" s="50" t="str">
        <f t="shared" si="5"/>
        <v>HUELVA</v>
      </c>
      <c r="F41" s="50">
        <f t="shared" si="7"/>
        <v>20204563</v>
      </c>
      <c r="G41" s="50">
        <f t="shared" si="8"/>
        <v>20309927</v>
      </c>
    </row>
    <row r="42" spans="1:9" x14ac:dyDescent="0.25">
      <c r="A42" s="50" t="str">
        <f t="shared" si="4"/>
        <v>AVILÉS</v>
      </c>
      <c r="B42" s="51">
        <f t="shared" si="2"/>
        <v>550946</v>
      </c>
      <c r="C42" s="51">
        <f t="shared" si="3"/>
        <v>520681</v>
      </c>
      <c r="D42" s="51">
        <f t="shared" si="6"/>
        <v>17</v>
      </c>
      <c r="E42" s="50" t="str">
        <f t="shared" si="5"/>
        <v>TARRAGONA</v>
      </c>
      <c r="F42" s="50">
        <f t="shared" si="7"/>
        <v>18475406</v>
      </c>
      <c r="G42" s="50">
        <f t="shared" si="8"/>
        <v>16701235</v>
      </c>
    </row>
    <row r="43" spans="1:9" x14ac:dyDescent="0.25">
      <c r="A43" s="50" t="str">
        <f t="shared" si="4"/>
        <v>BAHÍA DE ALGECIRAS</v>
      </c>
      <c r="B43" s="51">
        <f t="shared" si="2"/>
        <v>24159642</v>
      </c>
      <c r="C43" s="51">
        <f t="shared" si="3"/>
        <v>22832792</v>
      </c>
      <c r="D43" s="51">
        <f t="shared" si="6"/>
        <v>1</v>
      </c>
      <c r="E43" s="50" t="str">
        <f t="shared" si="5"/>
        <v>BILBAO</v>
      </c>
      <c r="F43" s="50">
        <f t="shared" si="7"/>
        <v>16383518</v>
      </c>
      <c r="G43" s="50">
        <f t="shared" si="8"/>
        <v>14321489</v>
      </c>
    </row>
    <row r="44" spans="1:9" x14ac:dyDescent="0.25">
      <c r="A44" s="50" t="str">
        <f t="shared" si="4"/>
        <v>BAHÍA DE CÁDIZ</v>
      </c>
      <c r="B44" s="51">
        <f t="shared" si="2"/>
        <v>493843</v>
      </c>
      <c r="C44" s="51">
        <f t="shared" si="3"/>
        <v>365944</v>
      </c>
      <c r="D44" s="51">
        <f t="shared" si="6"/>
        <v>18</v>
      </c>
      <c r="E44" s="50" t="str">
        <f t="shared" si="5"/>
        <v>BARCELONA</v>
      </c>
      <c r="F44" s="50">
        <f t="shared" si="7"/>
        <v>12060310</v>
      </c>
      <c r="G44" s="50">
        <f t="shared" si="8"/>
        <v>9852582</v>
      </c>
    </row>
    <row r="45" spans="1:9" x14ac:dyDescent="0.25">
      <c r="A45" s="50" t="str">
        <f t="shared" si="4"/>
        <v>BALEARES</v>
      </c>
      <c r="B45" s="51">
        <f t="shared" si="2"/>
        <v>1418763</v>
      </c>
      <c r="C45" s="51">
        <f t="shared" si="3"/>
        <v>1381004</v>
      </c>
      <c r="D45" s="51">
        <f t="shared" si="6"/>
        <v>13</v>
      </c>
      <c r="E45" s="50" t="str">
        <f t="shared" si="5"/>
        <v>A CORUÑA</v>
      </c>
      <c r="F45" s="50">
        <f t="shared" si="7"/>
        <v>7296273</v>
      </c>
      <c r="G45" s="50">
        <f t="shared" si="8"/>
        <v>6544133</v>
      </c>
    </row>
    <row r="46" spans="1:9" x14ac:dyDescent="0.25">
      <c r="A46" s="50" t="str">
        <f t="shared" si="4"/>
        <v>BARCELONA</v>
      </c>
      <c r="B46" s="51">
        <f t="shared" si="2"/>
        <v>12060310</v>
      </c>
      <c r="C46" s="51">
        <f t="shared" si="3"/>
        <v>9852582</v>
      </c>
      <c r="D46" s="51">
        <f t="shared" si="6"/>
        <v>6</v>
      </c>
      <c r="E46" s="50" t="str">
        <f t="shared" si="5"/>
        <v>CASTELLÓN</v>
      </c>
      <c r="F46" s="50">
        <f t="shared" si="7"/>
        <v>6783053</v>
      </c>
      <c r="G46" s="50">
        <f t="shared" si="8"/>
        <v>6932413</v>
      </c>
    </row>
    <row r="47" spans="1:9" x14ac:dyDescent="0.25">
      <c r="A47" s="50" t="str">
        <f t="shared" si="4"/>
        <v>BILBAO</v>
      </c>
      <c r="B47" s="51">
        <f t="shared" si="2"/>
        <v>16383518</v>
      </c>
      <c r="C47" s="51">
        <f t="shared" si="3"/>
        <v>14321489</v>
      </c>
      <c r="D47" s="51">
        <f t="shared" si="6"/>
        <v>5</v>
      </c>
      <c r="E47" s="50" t="str">
        <f t="shared" si="5"/>
        <v>LAS PALMAS</v>
      </c>
      <c r="F47" s="50">
        <f t="shared" si="7"/>
        <v>5623642</v>
      </c>
      <c r="G47" s="50">
        <f t="shared" si="8"/>
        <v>5175473</v>
      </c>
    </row>
    <row r="48" spans="1:9" x14ac:dyDescent="0.25">
      <c r="A48" s="50" t="str">
        <f t="shared" si="4"/>
        <v>CARTAGENA</v>
      </c>
      <c r="B48" s="51">
        <f t="shared" si="2"/>
        <v>22987110</v>
      </c>
      <c r="C48" s="51">
        <f t="shared" si="3"/>
        <v>20275836</v>
      </c>
      <c r="D48" s="51">
        <f t="shared" si="6"/>
        <v>2</v>
      </c>
      <c r="E48" s="50" t="str">
        <f t="shared" si="5"/>
        <v>SANTA CRUZ DE TENERIFE</v>
      </c>
      <c r="F48" s="50">
        <f t="shared" si="7"/>
        <v>4351807</v>
      </c>
      <c r="G48" s="50">
        <f t="shared" si="8"/>
        <v>5173227</v>
      </c>
    </row>
    <row r="49" spans="1:7" x14ac:dyDescent="0.25">
      <c r="A49" s="50" t="str">
        <f t="shared" si="4"/>
        <v>CASTELLÓN</v>
      </c>
      <c r="B49" s="51">
        <f t="shared" si="2"/>
        <v>6783053</v>
      </c>
      <c r="C49" s="51">
        <f t="shared" si="3"/>
        <v>6932413</v>
      </c>
      <c r="D49" s="51">
        <f t="shared" si="6"/>
        <v>8</v>
      </c>
      <c r="E49" s="50" t="str">
        <f t="shared" si="5"/>
        <v>VALENCIA</v>
      </c>
      <c r="F49" s="50">
        <f t="shared" si="7"/>
        <v>2683756</v>
      </c>
      <c r="G49" s="50">
        <f t="shared" si="8"/>
        <v>2949040</v>
      </c>
    </row>
    <row r="50" spans="1:7" x14ac:dyDescent="0.25">
      <c r="A50" s="50" t="str">
        <f t="shared" si="4"/>
        <v>CEUTA</v>
      </c>
      <c r="B50" s="51">
        <f t="shared" si="2"/>
        <v>758659</v>
      </c>
      <c r="C50" s="51">
        <f t="shared" si="3"/>
        <v>686312</v>
      </c>
      <c r="D50" s="51">
        <f t="shared" si="6"/>
        <v>15</v>
      </c>
      <c r="E50" s="50" t="str">
        <f t="shared" si="5"/>
        <v>FERROL-SAN CIBRAO</v>
      </c>
      <c r="F50" s="50">
        <f t="shared" si="7"/>
        <v>1852091</v>
      </c>
      <c r="G50" s="50">
        <f t="shared" si="8"/>
        <v>1886689</v>
      </c>
    </row>
    <row r="51" spans="1:7" x14ac:dyDescent="0.25">
      <c r="A51" s="50" t="str">
        <f t="shared" si="4"/>
        <v>FERROL-SAN CIBRAO</v>
      </c>
      <c r="B51" s="51">
        <f t="shared" si="2"/>
        <v>1852091</v>
      </c>
      <c r="C51" s="51">
        <f t="shared" si="3"/>
        <v>1886689</v>
      </c>
      <c r="D51" s="51">
        <f t="shared" si="6"/>
        <v>12</v>
      </c>
      <c r="E51" s="50" t="str">
        <f t="shared" si="5"/>
        <v>BALEARES</v>
      </c>
      <c r="F51" s="50">
        <f t="shared" si="7"/>
        <v>1418763</v>
      </c>
      <c r="G51" s="50">
        <f t="shared" si="8"/>
        <v>1381004</v>
      </c>
    </row>
    <row r="52" spans="1:7" x14ac:dyDescent="0.25">
      <c r="A52" s="50" t="str">
        <f t="shared" si="4"/>
        <v>GIJÓN</v>
      </c>
      <c r="B52" s="51">
        <f t="shared" si="2"/>
        <v>756861</v>
      </c>
      <c r="C52" s="51">
        <f t="shared" si="3"/>
        <v>709661</v>
      </c>
      <c r="D52" s="51">
        <f t="shared" si="6"/>
        <v>16</v>
      </c>
      <c r="E52" s="50" t="str">
        <f t="shared" si="5"/>
        <v>MOTRIL</v>
      </c>
      <c r="F52" s="50">
        <f t="shared" si="7"/>
        <v>809479</v>
      </c>
      <c r="G52" s="50">
        <f t="shared" si="8"/>
        <v>967220</v>
      </c>
    </row>
    <row r="53" spans="1:7" x14ac:dyDescent="0.25">
      <c r="A53" s="50" t="str">
        <f t="shared" si="4"/>
        <v>HUELVA</v>
      </c>
      <c r="B53" s="51">
        <f t="shared" si="2"/>
        <v>20204563</v>
      </c>
      <c r="C53" s="51">
        <f t="shared" si="3"/>
        <v>20309927</v>
      </c>
      <c r="D53" s="51">
        <f t="shared" si="6"/>
        <v>3</v>
      </c>
      <c r="E53" s="50" t="str">
        <f t="shared" si="5"/>
        <v>CEUTA</v>
      </c>
      <c r="F53" s="50">
        <f t="shared" si="7"/>
        <v>758659</v>
      </c>
      <c r="G53" s="50">
        <f t="shared" si="8"/>
        <v>686312</v>
      </c>
    </row>
    <row r="54" spans="1:7" x14ac:dyDescent="0.25">
      <c r="A54" s="50" t="str">
        <f t="shared" si="4"/>
        <v>LAS PALMAS</v>
      </c>
      <c r="B54" s="51">
        <f t="shared" si="2"/>
        <v>5623642</v>
      </c>
      <c r="C54" s="51">
        <f t="shared" si="3"/>
        <v>5175473</v>
      </c>
      <c r="D54" s="51">
        <f t="shared" si="6"/>
        <v>9</v>
      </c>
      <c r="E54" s="50" t="str">
        <f t="shared" si="5"/>
        <v>GIJÓN</v>
      </c>
      <c r="F54" s="50">
        <f t="shared" si="7"/>
        <v>756861</v>
      </c>
      <c r="G54" s="50">
        <f t="shared" si="8"/>
        <v>709661</v>
      </c>
    </row>
    <row r="55" spans="1:7" x14ac:dyDescent="0.25">
      <c r="A55" s="50" t="str">
        <f t="shared" si="4"/>
        <v>MÁLAGA</v>
      </c>
      <c r="B55" s="51">
        <f t="shared" si="2"/>
        <v>133785</v>
      </c>
      <c r="C55" s="51">
        <f t="shared" si="3"/>
        <v>145529</v>
      </c>
      <c r="D55" s="51">
        <f t="shared" si="6"/>
        <v>22</v>
      </c>
      <c r="E55" s="50" t="str">
        <f t="shared" si="5"/>
        <v>AVILÉS</v>
      </c>
      <c r="F55" s="50">
        <f t="shared" si="7"/>
        <v>550946</v>
      </c>
      <c r="G55" s="50">
        <f t="shared" si="8"/>
        <v>520681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4</v>
      </c>
      <c r="D56" s="51">
        <f t="shared" si="6"/>
        <v>28</v>
      </c>
      <c r="E56" s="50" t="str">
        <f t="shared" si="5"/>
        <v>BAHÍA DE CÁDIZ</v>
      </c>
      <c r="F56" s="50">
        <f t="shared" ref="F56:F66" si="9">LOOKUP(E56,$A$39:$A$66,$B$39:$B$66)</f>
        <v>493843</v>
      </c>
      <c r="G56" s="50">
        <f t="shared" si="8"/>
        <v>365944</v>
      </c>
    </row>
    <row r="57" spans="1:7" x14ac:dyDescent="0.25">
      <c r="A57" s="50" t="str">
        <f t="shared" si="4"/>
        <v>MELILLA</v>
      </c>
      <c r="B57" s="51">
        <f t="shared" si="2"/>
        <v>66017</v>
      </c>
      <c r="C57" s="51">
        <f t="shared" si="3"/>
        <v>62455</v>
      </c>
      <c r="D57" s="51">
        <f t="shared" si="6"/>
        <v>23</v>
      </c>
      <c r="E57" s="50" t="str">
        <f t="shared" si="5"/>
        <v>SEVILLA</v>
      </c>
      <c r="F57" s="50">
        <f t="shared" si="9"/>
        <v>312911</v>
      </c>
      <c r="G57" s="50">
        <f t="shared" si="8"/>
        <v>187635</v>
      </c>
    </row>
    <row r="58" spans="1:7" x14ac:dyDescent="0.25">
      <c r="A58" s="50" t="str">
        <f t="shared" si="4"/>
        <v>MOTRIL</v>
      </c>
      <c r="B58" s="51">
        <f t="shared" si="2"/>
        <v>809479</v>
      </c>
      <c r="C58" s="51">
        <f t="shared" si="3"/>
        <v>967220</v>
      </c>
      <c r="D58" s="51">
        <f t="shared" si="6"/>
        <v>14</v>
      </c>
      <c r="E58" s="50" t="str">
        <f t="shared" si="5"/>
        <v>SANTANDER</v>
      </c>
      <c r="F58" s="50">
        <f t="shared" si="9"/>
        <v>178723</v>
      </c>
      <c r="G58" s="50">
        <f t="shared" si="8"/>
        <v>117557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VILAGARCÍA</v>
      </c>
      <c r="F59" s="50">
        <f t="shared" si="9"/>
        <v>161114</v>
      </c>
      <c r="G59" s="50">
        <f t="shared" si="8"/>
        <v>154911</v>
      </c>
    </row>
    <row r="60" spans="1:7" x14ac:dyDescent="0.25">
      <c r="A60" s="50" t="str">
        <f t="shared" si="4"/>
        <v>SANTA CRUZ DE TENERIFE</v>
      </c>
      <c r="B60" s="51">
        <f t="shared" si="2"/>
        <v>4351807</v>
      </c>
      <c r="C60" s="51">
        <f t="shared" si="3"/>
        <v>5173227</v>
      </c>
      <c r="D60" s="51">
        <f t="shared" si="6"/>
        <v>10</v>
      </c>
      <c r="E60" s="50" t="str">
        <f t="shared" si="5"/>
        <v>MÁLAGA</v>
      </c>
      <c r="F60" s="50">
        <f t="shared" si="9"/>
        <v>133785</v>
      </c>
      <c r="G60" s="50">
        <f t="shared" si="8"/>
        <v>145529</v>
      </c>
    </row>
    <row r="61" spans="1:7" x14ac:dyDescent="0.25">
      <c r="A61" s="50" t="str">
        <f t="shared" si="4"/>
        <v>SANTANDER</v>
      </c>
      <c r="B61" s="51">
        <f t="shared" si="2"/>
        <v>178723</v>
      </c>
      <c r="C61" s="51">
        <f t="shared" si="3"/>
        <v>117557</v>
      </c>
      <c r="D61" s="51">
        <f t="shared" si="6"/>
        <v>20</v>
      </c>
      <c r="E61" s="50" t="str">
        <f t="shared" si="5"/>
        <v>MELILLA</v>
      </c>
      <c r="F61" s="50">
        <f t="shared" si="9"/>
        <v>66017</v>
      </c>
      <c r="G61" s="50">
        <f t="shared" si="8"/>
        <v>62455</v>
      </c>
    </row>
    <row r="62" spans="1:7" x14ac:dyDescent="0.25">
      <c r="A62" s="50" t="str">
        <f t="shared" si="4"/>
        <v>SEVILLA</v>
      </c>
      <c r="B62" s="51">
        <f t="shared" si="2"/>
        <v>312911</v>
      </c>
      <c r="C62" s="51">
        <f t="shared" si="3"/>
        <v>187635</v>
      </c>
      <c r="D62" s="51">
        <f t="shared" si="6"/>
        <v>19</v>
      </c>
      <c r="E62" s="50" t="str">
        <f t="shared" si="5"/>
        <v>VIGO</v>
      </c>
      <c r="F62" s="50">
        <f t="shared" si="9"/>
        <v>61812</v>
      </c>
      <c r="G62" s="50">
        <f t="shared" si="8"/>
        <v>48926</v>
      </c>
    </row>
    <row r="63" spans="1:7" x14ac:dyDescent="0.25">
      <c r="A63" s="50" t="str">
        <f t="shared" si="4"/>
        <v>TARRAGONA</v>
      </c>
      <c r="B63" s="51">
        <f t="shared" si="2"/>
        <v>18475406</v>
      </c>
      <c r="C63" s="51">
        <f t="shared" si="3"/>
        <v>16701235</v>
      </c>
      <c r="D63" s="51">
        <f t="shared" si="6"/>
        <v>4</v>
      </c>
      <c r="E63" s="50" t="str">
        <f t="shared" si="5"/>
        <v>ALICANTE</v>
      </c>
      <c r="F63" s="50">
        <f t="shared" si="9"/>
        <v>39630</v>
      </c>
      <c r="G63" s="50">
        <f t="shared" si="8"/>
        <v>31876</v>
      </c>
    </row>
    <row r="64" spans="1:7" x14ac:dyDescent="0.25">
      <c r="A64" s="50" t="str">
        <f t="shared" si="4"/>
        <v>VALENCIA</v>
      </c>
      <c r="B64" s="51">
        <f t="shared" si="2"/>
        <v>2683756</v>
      </c>
      <c r="C64" s="51">
        <f t="shared" si="3"/>
        <v>2949040</v>
      </c>
      <c r="D64" s="51">
        <f t="shared" si="6"/>
        <v>11</v>
      </c>
      <c r="E64" s="50" t="str">
        <f t="shared" si="5"/>
        <v>ALMERÍA</v>
      </c>
      <c r="F64" s="50">
        <f t="shared" si="9"/>
        <v>28659</v>
      </c>
      <c r="G64" s="50">
        <f t="shared" si="8"/>
        <v>22655</v>
      </c>
    </row>
    <row r="65" spans="1:7" x14ac:dyDescent="0.25">
      <c r="A65" s="50" t="str">
        <f t="shared" si="4"/>
        <v>VIGO</v>
      </c>
      <c r="B65" s="51">
        <f t="shared" si="2"/>
        <v>61812</v>
      </c>
      <c r="C65" s="51">
        <f t="shared" si="3"/>
        <v>48926</v>
      </c>
      <c r="D65" s="51">
        <f t="shared" si="6"/>
        <v>24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161114</v>
      </c>
      <c r="C66" s="51">
        <f t="shared" si="3"/>
        <v>154911</v>
      </c>
      <c r="D66" s="51">
        <f t="shared" si="6"/>
        <v>21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D15" sqref="D1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295635</v>
      </c>
      <c r="C7" s="26">
        <v>599779</v>
      </c>
      <c r="D7" s="26">
        <v>3684254</v>
      </c>
      <c r="E7" s="26">
        <v>4109949</v>
      </c>
      <c r="F7" s="11">
        <f>((E7*100)/D7)-100</f>
        <v>11.554442229010263</v>
      </c>
      <c r="G7" s="1"/>
      <c r="H7" s="1"/>
      <c r="I7" s="1"/>
    </row>
    <row r="8" spans="1:12" x14ac:dyDescent="0.25">
      <c r="A8" s="12" t="s">
        <v>31</v>
      </c>
      <c r="B8" s="27">
        <v>149176</v>
      </c>
      <c r="C8" s="27">
        <v>187735</v>
      </c>
      <c r="D8" s="27">
        <v>1602796</v>
      </c>
      <c r="E8" s="27">
        <v>1612332</v>
      </c>
      <c r="F8" s="14">
        <f t="shared" ref="F8:F35" si="0">((E8*100)/D8)-100</f>
        <v>0.59496030686375434</v>
      </c>
      <c r="G8" s="1"/>
      <c r="H8" s="1"/>
      <c r="I8" s="1"/>
    </row>
    <row r="9" spans="1:12" x14ac:dyDescent="0.25">
      <c r="A9" s="9" t="s">
        <v>164</v>
      </c>
      <c r="B9" s="26">
        <v>360242</v>
      </c>
      <c r="C9" s="26">
        <v>446379</v>
      </c>
      <c r="D9" s="26">
        <v>4055276</v>
      </c>
      <c r="E9" s="26">
        <v>4676653</v>
      </c>
      <c r="F9" s="11">
        <f t="shared" si="0"/>
        <v>15.322680873015798</v>
      </c>
      <c r="G9" s="1"/>
      <c r="H9" s="1"/>
      <c r="I9" s="1"/>
    </row>
    <row r="10" spans="1:12" x14ac:dyDescent="0.25">
      <c r="A10" s="12" t="s">
        <v>166</v>
      </c>
      <c r="B10" s="27">
        <v>354348</v>
      </c>
      <c r="C10" s="27">
        <v>227109</v>
      </c>
      <c r="D10" s="27">
        <v>2375543</v>
      </c>
      <c r="E10" s="27">
        <v>2443142</v>
      </c>
      <c r="F10" s="14">
        <f t="shared" si="0"/>
        <v>2.8456230849115371</v>
      </c>
      <c r="G10" s="1"/>
      <c r="H10" s="1"/>
      <c r="I10" s="1"/>
    </row>
    <row r="11" spans="1:12" x14ac:dyDescent="0.25">
      <c r="A11" s="9" t="s">
        <v>167</v>
      </c>
      <c r="B11" s="26">
        <v>52953</v>
      </c>
      <c r="C11" s="26">
        <v>40045</v>
      </c>
      <c r="D11" s="26">
        <v>1213752</v>
      </c>
      <c r="E11" s="26">
        <v>1583386</v>
      </c>
      <c r="F11" s="11">
        <f t="shared" si="0"/>
        <v>30.453832413870373</v>
      </c>
      <c r="G11" s="1"/>
      <c r="H11" s="1"/>
      <c r="I11" s="1"/>
    </row>
    <row r="12" spans="1:12" x14ac:dyDescent="0.25">
      <c r="A12" s="12" t="s">
        <v>168</v>
      </c>
      <c r="B12" s="27">
        <v>88707</v>
      </c>
      <c r="C12" s="27">
        <v>155357</v>
      </c>
      <c r="D12" s="27">
        <v>1532880</v>
      </c>
      <c r="E12" s="27">
        <v>1473057</v>
      </c>
      <c r="F12" s="14">
        <f t="shared" si="0"/>
        <v>-3.9026538280883045</v>
      </c>
      <c r="G12" s="1"/>
      <c r="H12" s="1"/>
      <c r="I12" s="1"/>
    </row>
    <row r="13" spans="1:12" x14ac:dyDescent="0.25">
      <c r="A13" s="9" t="s">
        <v>32</v>
      </c>
      <c r="B13" s="26">
        <v>140698</v>
      </c>
      <c r="C13" s="26">
        <v>108264</v>
      </c>
      <c r="D13" s="26">
        <v>1245017</v>
      </c>
      <c r="E13" s="26">
        <v>1383833</v>
      </c>
      <c r="F13" s="11">
        <f t="shared" si="0"/>
        <v>11.149727272800291</v>
      </c>
      <c r="G13" s="1"/>
      <c r="H13" s="1"/>
      <c r="I13" s="1"/>
    </row>
    <row r="14" spans="1:12" x14ac:dyDescent="0.25">
      <c r="A14" s="12" t="s">
        <v>33</v>
      </c>
      <c r="B14" s="27">
        <v>338202</v>
      </c>
      <c r="C14" s="27">
        <v>404822</v>
      </c>
      <c r="D14" s="27">
        <v>3615338</v>
      </c>
      <c r="E14" s="27">
        <v>3574272</v>
      </c>
      <c r="F14" s="14">
        <f t="shared" si="0"/>
        <v>-1.1358827307432904</v>
      </c>
      <c r="G14" s="1"/>
      <c r="H14" s="1"/>
      <c r="I14" s="1"/>
    </row>
    <row r="15" spans="1:12" x14ac:dyDescent="0.25">
      <c r="A15" s="9" t="s">
        <v>34</v>
      </c>
      <c r="B15" s="26">
        <v>459586</v>
      </c>
      <c r="C15" s="26">
        <v>568479</v>
      </c>
      <c r="D15" s="26">
        <v>3501378</v>
      </c>
      <c r="E15" s="26">
        <v>3850277</v>
      </c>
      <c r="F15" s="11">
        <f t="shared" si="0"/>
        <v>9.9646196440372847</v>
      </c>
      <c r="G15" s="1"/>
      <c r="H15" s="1"/>
      <c r="I15" s="1"/>
    </row>
    <row r="16" spans="1:12" x14ac:dyDescent="0.25">
      <c r="A16" s="12" t="s">
        <v>35</v>
      </c>
      <c r="B16" s="27">
        <v>475943</v>
      </c>
      <c r="C16" s="27">
        <v>605361</v>
      </c>
      <c r="D16" s="27">
        <v>4439248</v>
      </c>
      <c r="E16" s="27">
        <v>4772890</v>
      </c>
      <c r="F16" s="14">
        <f t="shared" si="0"/>
        <v>7.5157323943154353</v>
      </c>
      <c r="G16" s="1"/>
      <c r="H16" s="1"/>
      <c r="I16" s="1"/>
    </row>
    <row r="17" spans="1:9" x14ac:dyDescent="0.25">
      <c r="A17" s="9" t="s">
        <v>169</v>
      </c>
      <c r="B17" s="26">
        <v>411815</v>
      </c>
      <c r="C17" s="26">
        <v>596270</v>
      </c>
      <c r="D17" s="26">
        <v>4354515</v>
      </c>
      <c r="E17" s="26">
        <v>5437278</v>
      </c>
      <c r="F17" s="11">
        <f t="shared" si="0"/>
        <v>24.865294986927367</v>
      </c>
      <c r="G17" s="1"/>
      <c r="H17" s="1"/>
      <c r="I17" s="1"/>
    </row>
    <row r="18" spans="1:9" x14ac:dyDescent="0.25">
      <c r="A18" s="12" t="s">
        <v>36</v>
      </c>
      <c r="B18" s="27">
        <v>875</v>
      </c>
      <c r="C18" s="27">
        <v>2300</v>
      </c>
      <c r="D18" s="27">
        <v>20749</v>
      </c>
      <c r="E18" s="27">
        <v>21900</v>
      </c>
      <c r="F18" s="14">
        <f t="shared" si="0"/>
        <v>5.5472552894115381</v>
      </c>
      <c r="G18" s="1"/>
      <c r="H18" s="1"/>
      <c r="I18" s="1"/>
    </row>
    <row r="19" spans="1:9" x14ac:dyDescent="0.25">
      <c r="A19" s="9" t="s">
        <v>37</v>
      </c>
      <c r="B19" s="26">
        <v>905964</v>
      </c>
      <c r="C19" s="26">
        <v>706697</v>
      </c>
      <c r="D19" s="26">
        <v>7696740</v>
      </c>
      <c r="E19" s="26">
        <v>8602909</v>
      </c>
      <c r="F19" s="11">
        <f t="shared" si="0"/>
        <v>11.773413159337593</v>
      </c>
      <c r="G19" s="1"/>
      <c r="H19" s="1"/>
      <c r="I19" s="1"/>
    </row>
    <row r="20" spans="1:9" x14ac:dyDescent="0.25">
      <c r="A20" s="12" t="s">
        <v>170</v>
      </c>
      <c r="B20" s="27">
        <v>874926</v>
      </c>
      <c r="C20" s="27">
        <v>1351693</v>
      </c>
      <c r="D20" s="27">
        <v>13986215</v>
      </c>
      <c r="E20" s="27">
        <v>16005769</v>
      </c>
      <c r="F20" s="14">
        <f t="shared" si="0"/>
        <v>14.439603566797743</v>
      </c>
      <c r="G20" s="1"/>
      <c r="H20" s="1"/>
      <c r="I20" s="1"/>
    </row>
    <row r="21" spans="1:9" x14ac:dyDescent="0.25">
      <c r="A21" s="9" t="s">
        <v>38</v>
      </c>
      <c r="B21" s="26">
        <v>346296</v>
      </c>
      <c r="C21" s="26">
        <v>613852</v>
      </c>
      <c r="D21" s="26">
        <v>4609248</v>
      </c>
      <c r="E21" s="26">
        <v>5205853</v>
      </c>
      <c r="F21" s="11">
        <f t="shared" si="0"/>
        <v>12.943651545761909</v>
      </c>
      <c r="G21" s="1"/>
      <c r="H21" s="1"/>
      <c r="I21" s="1"/>
    </row>
    <row r="22" spans="1:9" x14ac:dyDescent="0.25">
      <c r="A22" s="12" t="s">
        <v>59</v>
      </c>
      <c r="B22" s="27">
        <v>39888</v>
      </c>
      <c r="C22" s="27">
        <v>32675</v>
      </c>
      <c r="D22" s="27">
        <v>464285</v>
      </c>
      <c r="E22" s="27">
        <v>441979</v>
      </c>
      <c r="F22" s="14">
        <f t="shared" si="0"/>
        <v>-4.8043766221178856</v>
      </c>
      <c r="G22" s="1"/>
      <c r="H22" s="1"/>
      <c r="I22" s="1"/>
    </row>
    <row r="23" spans="1:9" x14ac:dyDescent="0.25">
      <c r="A23" s="9" t="s">
        <v>171</v>
      </c>
      <c r="B23" s="26">
        <v>190641</v>
      </c>
      <c r="C23" s="26">
        <v>93610</v>
      </c>
      <c r="D23" s="26">
        <v>1427052</v>
      </c>
      <c r="E23" s="26">
        <v>1300997</v>
      </c>
      <c r="F23" s="11">
        <f t="shared" si="0"/>
        <v>-8.8332450394239288</v>
      </c>
      <c r="G23" s="1"/>
      <c r="H23" s="1"/>
      <c r="I23" s="1"/>
    </row>
    <row r="24" spans="1:9" x14ac:dyDescent="0.25">
      <c r="A24" s="12" t="s">
        <v>173</v>
      </c>
      <c r="B24" s="27">
        <v>76462</v>
      </c>
      <c r="C24" s="27">
        <v>123573</v>
      </c>
      <c r="D24" s="27">
        <v>885128</v>
      </c>
      <c r="E24" s="27">
        <v>769820</v>
      </c>
      <c r="F24" s="14">
        <f t="shared" si="0"/>
        <v>-13.027268372483974</v>
      </c>
      <c r="G24" s="1"/>
      <c r="H24" s="1"/>
      <c r="I24" s="1"/>
    </row>
    <row r="25" spans="1:9" x14ac:dyDescent="0.25">
      <c r="A25" s="9" t="s">
        <v>39</v>
      </c>
      <c r="B25" s="26">
        <v>1850</v>
      </c>
      <c r="C25" s="26">
        <v>0</v>
      </c>
      <c r="D25" s="26">
        <v>5825</v>
      </c>
      <c r="E25" s="26">
        <v>7372</v>
      </c>
      <c r="F25" s="11">
        <f t="shared" si="0"/>
        <v>26.557939914163086</v>
      </c>
      <c r="G25" s="1"/>
      <c r="H25" s="1"/>
      <c r="I25" s="1"/>
    </row>
    <row r="26" spans="1:9" x14ac:dyDescent="0.25">
      <c r="A26" s="12" t="s">
        <v>40</v>
      </c>
      <c r="B26" s="27">
        <v>25945</v>
      </c>
      <c r="C26" s="27">
        <v>29807</v>
      </c>
      <c r="D26" s="27">
        <v>374284</v>
      </c>
      <c r="E26" s="27">
        <v>319962</v>
      </c>
      <c r="F26" s="14">
        <f t="shared" si="0"/>
        <v>-14.513577924784386</v>
      </c>
      <c r="G26" s="1"/>
      <c r="H26" s="1"/>
      <c r="I26" s="1"/>
    </row>
    <row r="27" spans="1:9" x14ac:dyDescent="0.25">
      <c r="A27" s="9" t="s">
        <v>41</v>
      </c>
      <c r="B27" s="26">
        <v>93186</v>
      </c>
      <c r="C27" s="26">
        <v>86716</v>
      </c>
      <c r="D27" s="26">
        <v>882936</v>
      </c>
      <c r="E27" s="26">
        <v>681255</v>
      </c>
      <c r="F27" s="11">
        <f t="shared" si="0"/>
        <v>-22.842085949604495</v>
      </c>
      <c r="G27" s="1"/>
      <c r="H27" s="1"/>
      <c r="I27" s="1"/>
    </row>
    <row r="28" spans="1:9" x14ac:dyDescent="0.25">
      <c r="A28" s="12" t="s">
        <v>42</v>
      </c>
      <c r="B28" s="27">
        <v>34870</v>
      </c>
      <c r="C28" s="27">
        <v>20131</v>
      </c>
      <c r="D28" s="27">
        <v>358648</v>
      </c>
      <c r="E28" s="27">
        <v>341490</v>
      </c>
      <c r="F28" s="14">
        <f t="shared" si="0"/>
        <v>-4.7840779817536969</v>
      </c>
      <c r="G28" s="1"/>
      <c r="H28" s="1"/>
      <c r="I28" s="1"/>
    </row>
    <row r="29" spans="1:9" x14ac:dyDescent="0.25">
      <c r="A29" s="9" t="s">
        <v>43</v>
      </c>
      <c r="B29" s="26">
        <v>230543</v>
      </c>
      <c r="C29" s="26">
        <v>292330</v>
      </c>
      <c r="D29" s="26">
        <v>2365735</v>
      </c>
      <c r="E29" s="26">
        <v>2825441</v>
      </c>
      <c r="F29" s="11">
        <f t="shared" si="0"/>
        <v>19.431846762211322</v>
      </c>
      <c r="G29" s="1"/>
      <c r="H29" s="1"/>
      <c r="I29" s="1"/>
    </row>
    <row r="30" spans="1:9" x14ac:dyDescent="0.25">
      <c r="A30" s="12" t="s">
        <v>44</v>
      </c>
      <c r="B30" s="27">
        <v>194197</v>
      </c>
      <c r="C30" s="27">
        <v>266281</v>
      </c>
      <c r="D30" s="27">
        <v>1900112</v>
      </c>
      <c r="E30" s="27">
        <v>1796592</v>
      </c>
      <c r="F30" s="14">
        <f t="shared" si="0"/>
        <v>-5.4480999014794946</v>
      </c>
      <c r="G30" s="1"/>
      <c r="H30" s="1"/>
      <c r="I30" s="1"/>
    </row>
    <row r="31" spans="1:9" x14ac:dyDescent="0.25">
      <c r="A31" s="9" t="s">
        <v>45</v>
      </c>
      <c r="B31" s="26">
        <v>1294080</v>
      </c>
      <c r="C31" s="26">
        <v>826429</v>
      </c>
      <c r="D31" s="26">
        <v>7158402</v>
      </c>
      <c r="E31" s="26">
        <v>7776339</v>
      </c>
      <c r="F31" s="11">
        <f t="shared" si="0"/>
        <v>8.6323316293217403</v>
      </c>
      <c r="G31" s="1"/>
      <c r="H31" s="1"/>
      <c r="I31" s="1"/>
    </row>
    <row r="32" spans="1:9" x14ac:dyDescent="0.25">
      <c r="A32" s="12" t="s">
        <v>46</v>
      </c>
      <c r="B32" s="27">
        <v>146875</v>
      </c>
      <c r="C32" s="27">
        <v>278016</v>
      </c>
      <c r="D32" s="27">
        <v>2100948</v>
      </c>
      <c r="E32" s="27">
        <v>1908625</v>
      </c>
      <c r="F32" s="14">
        <f t="shared" si="0"/>
        <v>-9.1541056703926103</v>
      </c>
      <c r="G32" s="1"/>
      <c r="H32" s="1"/>
      <c r="I32" s="1"/>
    </row>
    <row r="33" spans="1:9" x14ac:dyDescent="0.25">
      <c r="A33" s="9" t="s">
        <v>47</v>
      </c>
      <c r="B33" s="26">
        <v>25066</v>
      </c>
      <c r="C33" s="26">
        <v>31962</v>
      </c>
      <c r="D33" s="26">
        <v>192249</v>
      </c>
      <c r="E33" s="26">
        <v>219994</v>
      </c>
      <c r="F33" s="11">
        <f t="shared" si="0"/>
        <v>14.431804586759881</v>
      </c>
      <c r="G33" s="1"/>
      <c r="H33" s="1"/>
      <c r="I33" s="1"/>
    </row>
    <row r="34" spans="1:9" x14ac:dyDescent="0.25">
      <c r="A34" s="12" t="s">
        <v>172</v>
      </c>
      <c r="B34" s="27">
        <v>22907</v>
      </c>
      <c r="C34" s="27">
        <v>19211</v>
      </c>
      <c r="D34" s="27">
        <v>242495</v>
      </c>
      <c r="E34" s="27">
        <v>337837</v>
      </c>
      <c r="F34" s="14">
        <f t="shared" si="0"/>
        <v>39.31709932163551</v>
      </c>
      <c r="G34" s="1"/>
      <c r="H34" s="1"/>
      <c r="I34" s="1"/>
    </row>
    <row r="35" spans="1:9" x14ac:dyDescent="0.25">
      <c r="A35" s="15" t="s">
        <v>48</v>
      </c>
      <c r="B35" s="16">
        <f>SUM(B7:B34)</f>
        <v>7631876</v>
      </c>
      <c r="C35" s="16">
        <f t="shared" ref="C35:E35" si="1">SUM(C7:C34)</f>
        <v>8714883</v>
      </c>
      <c r="D35" s="16">
        <f t="shared" si="1"/>
        <v>76291048</v>
      </c>
      <c r="E35" s="16">
        <f t="shared" si="1"/>
        <v>83481203</v>
      </c>
      <c r="F35" s="17">
        <f t="shared" si="0"/>
        <v>9.4246378683905334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4109949</v>
      </c>
      <c r="C39" s="51">
        <f t="shared" si="3"/>
        <v>3684254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GIJÓN</v>
      </c>
      <c r="F39" s="50">
        <f>LOOKUP(E39,$A$39:$A$66,$B$39:$B$66)</f>
        <v>16005769</v>
      </c>
      <c r="G39" s="50">
        <f>LOOKUP(E39,$A$39:$A$66,$C$39:$C$66)</f>
        <v>13986215</v>
      </c>
    </row>
    <row r="40" spans="1:9" x14ac:dyDescent="0.25">
      <c r="A40" s="50" t="str">
        <f t="shared" si="4"/>
        <v>ALICANTE</v>
      </c>
      <c r="B40" s="51">
        <f t="shared" si="2"/>
        <v>1612332</v>
      </c>
      <c r="C40" s="51">
        <f t="shared" si="3"/>
        <v>1602796</v>
      </c>
      <c r="D40" s="51">
        <f t="shared" ref="D40:D66" si="6">_xlfn.RANK.EQ(B40,$B$39:$B$66)+COUNTIF($B$39:$B$66,B40)-1</f>
        <v>15</v>
      </c>
      <c r="E40" s="50" t="str">
        <f t="shared" si="5"/>
        <v>FERROL-SAN CIBRAO</v>
      </c>
      <c r="F40" s="50">
        <f t="shared" ref="F40:F55" si="7">LOOKUP(E40,$A$39:$A$66,$B$39:$B$66)</f>
        <v>8602909</v>
      </c>
      <c r="G40" s="50">
        <f t="shared" ref="G40:G66" si="8">LOOKUP(E40,$A$39:$A$66,$C$39:$C$66)</f>
        <v>7696740</v>
      </c>
    </row>
    <row r="41" spans="1:9" x14ac:dyDescent="0.25">
      <c r="A41" s="50" t="str">
        <f t="shared" si="4"/>
        <v>ALMERÍA</v>
      </c>
      <c r="B41" s="51">
        <f t="shared" si="2"/>
        <v>4676653</v>
      </c>
      <c r="C41" s="51">
        <f t="shared" si="3"/>
        <v>4055276</v>
      </c>
      <c r="D41" s="51">
        <f t="shared" si="6"/>
        <v>7</v>
      </c>
      <c r="E41" s="50" t="str">
        <f t="shared" si="5"/>
        <v>TARRAGONA</v>
      </c>
      <c r="F41" s="50">
        <f t="shared" si="7"/>
        <v>7776339</v>
      </c>
      <c r="G41" s="50">
        <f t="shared" si="8"/>
        <v>7158402</v>
      </c>
    </row>
    <row r="42" spans="1:9" x14ac:dyDescent="0.25">
      <c r="A42" s="50" t="str">
        <f t="shared" si="4"/>
        <v>AVILÉS</v>
      </c>
      <c r="B42" s="51">
        <f t="shared" si="2"/>
        <v>2443142</v>
      </c>
      <c r="C42" s="51">
        <f t="shared" si="3"/>
        <v>2375543</v>
      </c>
      <c r="D42" s="51">
        <f t="shared" si="6"/>
        <v>12</v>
      </c>
      <c r="E42" s="50" t="str">
        <f t="shared" si="5"/>
        <v>CASTELLÓN</v>
      </c>
      <c r="F42" s="50">
        <f t="shared" si="7"/>
        <v>5437278</v>
      </c>
      <c r="G42" s="50">
        <f t="shared" si="8"/>
        <v>4354515</v>
      </c>
    </row>
    <row r="43" spans="1:9" x14ac:dyDescent="0.25">
      <c r="A43" s="50" t="str">
        <f t="shared" si="4"/>
        <v>BAHÍA DE ALGECIRAS</v>
      </c>
      <c r="B43" s="51">
        <f t="shared" si="2"/>
        <v>1583386</v>
      </c>
      <c r="C43" s="51">
        <f t="shared" si="3"/>
        <v>1213752</v>
      </c>
      <c r="D43" s="51">
        <f t="shared" si="6"/>
        <v>16</v>
      </c>
      <c r="E43" s="50" t="str">
        <f t="shared" si="5"/>
        <v>HUELVA</v>
      </c>
      <c r="F43" s="50">
        <f t="shared" si="7"/>
        <v>5205853</v>
      </c>
      <c r="G43" s="50">
        <f t="shared" si="8"/>
        <v>4609248</v>
      </c>
    </row>
    <row r="44" spans="1:9" x14ac:dyDescent="0.25">
      <c r="A44" s="50" t="str">
        <f t="shared" si="4"/>
        <v>BAHÍA DE CÁDIZ</v>
      </c>
      <c r="B44" s="51">
        <f t="shared" si="2"/>
        <v>1473057</v>
      </c>
      <c r="C44" s="51">
        <f t="shared" si="3"/>
        <v>1532880</v>
      </c>
      <c r="D44" s="51">
        <f t="shared" si="6"/>
        <v>17</v>
      </c>
      <c r="E44" s="50" t="str">
        <f t="shared" si="5"/>
        <v>CARTAGENA</v>
      </c>
      <c r="F44" s="50">
        <f t="shared" si="7"/>
        <v>4772890</v>
      </c>
      <c r="G44" s="50">
        <f t="shared" si="8"/>
        <v>4439248</v>
      </c>
    </row>
    <row r="45" spans="1:9" x14ac:dyDescent="0.25">
      <c r="A45" s="50" t="str">
        <f t="shared" si="4"/>
        <v>BALEARES</v>
      </c>
      <c r="B45" s="51">
        <f t="shared" si="2"/>
        <v>1383833</v>
      </c>
      <c r="C45" s="51">
        <f t="shared" si="3"/>
        <v>1245017</v>
      </c>
      <c r="D45" s="51">
        <f t="shared" si="6"/>
        <v>18</v>
      </c>
      <c r="E45" s="50" t="str">
        <f t="shared" si="5"/>
        <v>ALMERÍA</v>
      </c>
      <c r="F45" s="50">
        <f t="shared" si="7"/>
        <v>4676653</v>
      </c>
      <c r="G45" s="50">
        <f t="shared" si="8"/>
        <v>4055276</v>
      </c>
    </row>
    <row r="46" spans="1:9" x14ac:dyDescent="0.25">
      <c r="A46" s="50" t="str">
        <f t="shared" si="4"/>
        <v>BARCELONA</v>
      </c>
      <c r="B46" s="51">
        <f t="shared" si="2"/>
        <v>3574272</v>
      </c>
      <c r="C46" s="51">
        <f t="shared" si="3"/>
        <v>3615338</v>
      </c>
      <c r="D46" s="51">
        <f t="shared" si="6"/>
        <v>10</v>
      </c>
      <c r="E46" s="50" t="str">
        <f t="shared" si="5"/>
        <v>A CORUÑA</v>
      </c>
      <c r="F46" s="50">
        <f t="shared" si="7"/>
        <v>4109949</v>
      </c>
      <c r="G46" s="50">
        <f t="shared" si="8"/>
        <v>3684254</v>
      </c>
    </row>
    <row r="47" spans="1:9" x14ac:dyDescent="0.25">
      <c r="A47" s="50" t="str">
        <f t="shared" si="4"/>
        <v>BILBAO</v>
      </c>
      <c r="B47" s="51">
        <f t="shared" si="2"/>
        <v>3850277</v>
      </c>
      <c r="C47" s="51">
        <f t="shared" si="3"/>
        <v>3501378</v>
      </c>
      <c r="D47" s="51">
        <f t="shared" si="6"/>
        <v>9</v>
      </c>
      <c r="E47" s="50" t="str">
        <f t="shared" si="5"/>
        <v>BILBAO</v>
      </c>
      <c r="F47" s="50">
        <f t="shared" si="7"/>
        <v>3850277</v>
      </c>
      <c r="G47" s="50">
        <f t="shared" si="8"/>
        <v>3501378</v>
      </c>
    </row>
    <row r="48" spans="1:9" x14ac:dyDescent="0.25">
      <c r="A48" s="50" t="str">
        <f t="shared" si="4"/>
        <v>CARTAGENA</v>
      </c>
      <c r="B48" s="51">
        <f t="shared" si="2"/>
        <v>4772890</v>
      </c>
      <c r="C48" s="51">
        <f t="shared" si="3"/>
        <v>4439248</v>
      </c>
      <c r="D48" s="51">
        <f t="shared" si="6"/>
        <v>6</v>
      </c>
      <c r="E48" s="50" t="str">
        <f t="shared" si="5"/>
        <v>BARCELONA</v>
      </c>
      <c r="F48" s="50">
        <f t="shared" si="7"/>
        <v>3574272</v>
      </c>
      <c r="G48" s="50">
        <f t="shared" si="8"/>
        <v>3615338</v>
      </c>
    </row>
    <row r="49" spans="1:7" x14ac:dyDescent="0.25">
      <c r="A49" s="50" t="str">
        <f t="shared" si="4"/>
        <v>CASTELLÓN</v>
      </c>
      <c r="B49" s="51">
        <f t="shared" si="2"/>
        <v>5437278</v>
      </c>
      <c r="C49" s="51">
        <f t="shared" si="3"/>
        <v>4354515</v>
      </c>
      <c r="D49" s="51">
        <f t="shared" si="6"/>
        <v>4</v>
      </c>
      <c r="E49" s="50" t="str">
        <f t="shared" si="5"/>
        <v>SANTANDER</v>
      </c>
      <c r="F49" s="50">
        <f t="shared" si="7"/>
        <v>2825441</v>
      </c>
      <c r="G49" s="50">
        <f t="shared" si="8"/>
        <v>2365735</v>
      </c>
    </row>
    <row r="50" spans="1:7" x14ac:dyDescent="0.25">
      <c r="A50" s="50" t="str">
        <f t="shared" si="4"/>
        <v>CEUTA</v>
      </c>
      <c r="B50" s="51">
        <f t="shared" si="2"/>
        <v>21900</v>
      </c>
      <c r="C50" s="51">
        <f t="shared" si="3"/>
        <v>20749</v>
      </c>
      <c r="D50" s="51">
        <f t="shared" si="6"/>
        <v>27</v>
      </c>
      <c r="E50" s="50" t="str">
        <f t="shared" si="5"/>
        <v>AVILÉS</v>
      </c>
      <c r="F50" s="50">
        <f t="shared" si="7"/>
        <v>2443142</v>
      </c>
      <c r="G50" s="50">
        <f t="shared" si="8"/>
        <v>2375543</v>
      </c>
    </row>
    <row r="51" spans="1:7" x14ac:dyDescent="0.25">
      <c r="A51" s="50" t="str">
        <f t="shared" si="4"/>
        <v>FERROL-SAN CIBRAO</v>
      </c>
      <c r="B51" s="51">
        <f t="shared" si="2"/>
        <v>8602909</v>
      </c>
      <c r="C51" s="51">
        <f t="shared" si="3"/>
        <v>7696740</v>
      </c>
      <c r="D51" s="51">
        <f t="shared" si="6"/>
        <v>2</v>
      </c>
      <c r="E51" s="50" t="str">
        <f t="shared" si="5"/>
        <v>VALENCIA</v>
      </c>
      <c r="F51" s="50">
        <f t="shared" si="7"/>
        <v>1908625</v>
      </c>
      <c r="G51" s="50">
        <f t="shared" si="8"/>
        <v>2100948</v>
      </c>
    </row>
    <row r="52" spans="1:7" x14ac:dyDescent="0.25">
      <c r="A52" s="50" t="str">
        <f t="shared" si="4"/>
        <v>GIJÓN</v>
      </c>
      <c r="B52" s="51">
        <f t="shared" si="2"/>
        <v>16005769</v>
      </c>
      <c r="C52" s="51">
        <f t="shared" si="3"/>
        <v>13986215</v>
      </c>
      <c r="D52" s="51">
        <f t="shared" si="6"/>
        <v>1</v>
      </c>
      <c r="E52" s="50" t="str">
        <f t="shared" si="5"/>
        <v>SEVILLA</v>
      </c>
      <c r="F52" s="50">
        <f t="shared" si="7"/>
        <v>1796592</v>
      </c>
      <c r="G52" s="50">
        <f t="shared" si="8"/>
        <v>1900112</v>
      </c>
    </row>
    <row r="53" spans="1:7" x14ac:dyDescent="0.25">
      <c r="A53" s="50" t="str">
        <f t="shared" si="4"/>
        <v>HUELVA</v>
      </c>
      <c r="B53" s="51">
        <f t="shared" si="2"/>
        <v>5205853</v>
      </c>
      <c r="C53" s="51">
        <f t="shared" si="3"/>
        <v>4609248</v>
      </c>
      <c r="D53" s="51">
        <f t="shared" si="6"/>
        <v>5</v>
      </c>
      <c r="E53" s="50" t="str">
        <f t="shared" si="5"/>
        <v>ALICANTE</v>
      </c>
      <c r="F53" s="50">
        <f t="shared" si="7"/>
        <v>1612332</v>
      </c>
      <c r="G53" s="50">
        <f t="shared" si="8"/>
        <v>1602796</v>
      </c>
    </row>
    <row r="54" spans="1:7" x14ac:dyDescent="0.25">
      <c r="A54" s="50" t="str">
        <f t="shared" si="4"/>
        <v>LAS PALMAS</v>
      </c>
      <c r="B54" s="51">
        <f t="shared" si="2"/>
        <v>441979</v>
      </c>
      <c r="C54" s="51">
        <f t="shared" si="3"/>
        <v>464285</v>
      </c>
      <c r="D54" s="51">
        <f t="shared" si="6"/>
        <v>22</v>
      </c>
      <c r="E54" s="50" t="str">
        <f t="shared" si="5"/>
        <v>BAHÍA DE ALGECIRAS</v>
      </c>
      <c r="F54" s="50">
        <f t="shared" si="7"/>
        <v>1583386</v>
      </c>
      <c r="G54" s="50">
        <f t="shared" si="8"/>
        <v>1213752</v>
      </c>
    </row>
    <row r="55" spans="1:7" x14ac:dyDescent="0.25">
      <c r="A55" s="50" t="str">
        <f t="shared" si="4"/>
        <v>MÁLAGA</v>
      </c>
      <c r="B55" s="51">
        <f t="shared" si="2"/>
        <v>1300997</v>
      </c>
      <c r="C55" s="51">
        <f t="shared" si="3"/>
        <v>1427052</v>
      </c>
      <c r="D55" s="51">
        <f t="shared" si="6"/>
        <v>19</v>
      </c>
      <c r="E55" s="50" t="str">
        <f t="shared" si="5"/>
        <v>BAHÍA DE CÁDIZ</v>
      </c>
      <c r="F55" s="50">
        <f t="shared" si="7"/>
        <v>1473057</v>
      </c>
      <c r="G55" s="50">
        <f t="shared" si="8"/>
        <v>1532880</v>
      </c>
    </row>
    <row r="56" spans="1:7" x14ac:dyDescent="0.25">
      <c r="A56" s="50" t="str">
        <f t="shared" si="4"/>
        <v>MARÍN Y RÍA DE PONTEVEDRA</v>
      </c>
      <c r="B56" s="51">
        <f t="shared" si="2"/>
        <v>769820</v>
      </c>
      <c r="C56" s="51">
        <f t="shared" si="3"/>
        <v>885128</v>
      </c>
      <c r="D56" s="51">
        <f t="shared" si="6"/>
        <v>20</v>
      </c>
      <c r="E56" s="50" t="str">
        <f t="shared" si="5"/>
        <v>BALEARES</v>
      </c>
      <c r="F56" s="50">
        <f t="shared" ref="F56:F66" si="9">LOOKUP(E56,$A$39:$A$66,$B$39:$B$66)</f>
        <v>1383833</v>
      </c>
      <c r="G56" s="50">
        <f t="shared" si="8"/>
        <v>1245017</v>
      </c>
    </row>
    <row r="57" spans="1:7" x14ac:dyDescent="0.25">
      <c r="A57" s="50" t="str">
        <f t="shared" si="4"/>
        <v>MELILLA</v>
      </c>
      <c r="B57" s="51">
        <f t="shared" si="2"/>
        <v>7372</v>
      </c>
      <c r="C57" s="51">
        <f t="shared" si="3"/>
        <v>5825</v>
      </c>
      <c r="D57" s="51">
        <f t="shared" si="6"/>
        <v>28</v>
      </c>
      <c r="E57" s="50" t="str">
        <f t="shared" si="5"/>
        <v>MÁLAGA</v>
      </c>
      <c r="F57" s="50">
        <f t="shared" si="9"/>
        <v>1300997</v>
      </c>
      <c r="G57" s="50">
        <f t="shared" si="8"/>
        <v>1427052</v>
      </c>
    </row>
    <row r="58" spans="1:7" x14ac:dyDescent="0.25">
      <c r="A58" s="50" t="str">
        <f t="shared" si="4"/>
        <v>MOTRIL</v>
      </c>
      <c r="B58" s="51">
        <f t="shared" si="2"/>
        <v>319962</v>
      </c>
      <c r="C58" s="51">
        <f t="shared" si="3"/>
        <v>374284</v>
      </c>
      <c r="D58" s="51">
        <f t="shared" si="6"/>
        <v>25</v>
      </c>
      <c r="E58" s="50" t="str">
        <f t="shared" si="5"/>
        <v>MARÍN Y RÍA DE PONTEVEDRA</v>
      </c>
      <c r="F58" s="50">
        <f t="shared" si="9"/>
        <v>769820</v>
      </c>
      <c r="G58" s="50">
        <f t="shared" si="8"/>
        <v>885128</v>
      </c>
    </row>
    <row r="59" spans="1:7" x14ac:dyDescent="0.25">
      <c r="A59" s="50" t="str">
        <f t="shared" si="4"/>
        <v>PASAIA</v>
      </c>
      <c r="B59" s="51">
        <f t="shared" si="2"/>
        <v>681255</v>
      </c>
      <c r="C59" s="51">
        <f t="shared" si="3"/>
        <v>882936</v>
      </c>
      <c r="D59" s="51">
        <f t="shared" si="6"/>
        <v>21</v>
      </c>
      <c r="E59" s="50" t="str">
        <f t="shared" si="5"/>
        <v>PASAIA</v>
      </c>
      <c r="F59" s="50">
        <f t="shared" si="9"/>
        <v>681255</v>
      </c>
      <c r="G59" s="50">
        <f t="shared" si="8"/>
        <v>882936</v>
      </c>
    </row>
    <row r="60" spans="1:7" x14ac:dyDescent="0.25">
      <c r="A60" s="50" t="str">
        <f t="shared" si="4"/>
        <v>SANTA CRUZ DE TENERIFE</v>
      </c>
      <c r="B60" s="51">
        <f t="shared" si="2"/>
        <v>341490</v>
      </c>
      <c r="C60" s="51">
        <f t="shared" si="3"/>
        <v>358648</v>
      </c>
      <c r="D60" s="51">
        <f t="shared" si="6"/>
        <v>23</v>
      </c>
      <c r="E60" s="50" t="str">
        <f t="shared" si="5"/>
        <v>LAS PALMAS</v>
      </c>
      <c r="F60" s="50">
        <f t="shared" si="9"/>
        <v>441979</v>
      </c>
      <c r="G60" s="50">
        <f t="shared" si="8"/>
        <v>464285</v>
      </c>
    </row>
    <row r="61" spans="1:7" x14ac:dyDescent="0.25">
      <c r="A61" s="50" t="str">
        <f t="shared" si="4"/>
        <v>SANTANDER</v>
      </c>
      <c r="B61" s="51">
        <f t="shared" si="2"/>
        <v>2825441</v>
      </c>
      <c r="C61" s="51">
        <f t="shared" si="3"/>
        <v>2365735</v>
      </c>
      <c r="D61" s="51">
        <f t="shared" si="6"/>
        <v>11</v>
      </c>
      <c r="E61" s="50" t="str">
        <f t="shared" si="5"/>
        <v>SANTA CRUZ DE TENERIFE</v>
      </c>
      <c r="F61" s="50">
        <f t="shared" si="9"/>
        <v>341490</v>
      </c>
      <c r="G61" s="50">
        <f t="shared" si="8"/>
        <v>358648</v>
      </c>
    </row>
    <row r="62" spans="1:7" x14ac:dyDescent="0.25">
      <c r="A62" s="50" t="str">
        <f t="shared" si="4"/>
        <v>SEVILLA</v>
      </c>
      <c r="B62" s="51">
        <f t="shared" si="2"/>
        <v>1796592</v>
      </c>
      <c r="C62" s="51">
        <f t="shared" si="3"/>
        <v>1900112</v>
      </c>
      <c r="D62" s="51">
        <f t="shared" si="6"/>
        <v>14</v>
      </c>
      <c r="E62" s="50" t="str">
        <f t="shared" si="5"/>
        <v>VILAGARCÍA</v>
      </c>
      <c r="F62" s="50">
        <f t="shared" si="9"/>
        <v>337837</v>
      </c>
      <c r="G62" s="50">
        <f t="shared" si="8"/>
        <v>242495</v>
      </c>
    </row>
    <row r="63" spans="1:7" x14ac:dyDescent="0.25">
      <c r="A63" s="50" t="str">
        <f t="shared" si="4"/>
        <v>TARRAGONA</v>
      </c>
      <c r="B63" s="51">
        <f t="shared" si="2"/>
        <v>7776339</v>
      </c>
      <c r="C63" s="51">
        <f t="shared" si="3"/>
        <v>7158402</v>
      </c>
      <c r="D63" s="51">
        <f t="shared" si="6"/>
        <v>3</v>
      </c>
      <c r="E63" s="50" t="str">
        <f t="shared" si="5"/>
        <v>MOTRIL</v>
      </c>
      <c r="F63" s="50">
        <f t="shared" si="9"/>
        <v>319962</v>
      </c>
      <c r="G63" s="50">
        <f t="shared" si="8"/>
        <v>374284</v>
      </c>
    </row>
    <row r="64" spans="1:7" x14ac:dyDescent="0.25">
      <c r="A64" s="50" t="str">
        <f t="shared" si="4"/>
        <v>VALENCIA</v>
      </c>
      <c r="B64" s="51">
        <f t="shared" si="2"/>
        <v>1908625</v>
      </c>
      <c r="C64" s="51">
        <f t="shared" si="3"/>
        <v>2100948</v>
      </c>
      <c r="D64" s="51">
        <f t="shared" si="6"/>
        <v>13</v>
      </c>
      <c r="E64" s="50" t="str">
        <f t="shared" si="5"/>
        <v>VIGO</v>
      </c>
      <c r="F64" s="50">
        <f t="shared" si="9"/>
        <v>219994</v>
      </c>
      <c r="G64" s="50">
        <f t="shared" si="8"/>
        <v>192249</v>
      </c>
    </row>
    <row r="65" spans="1:7" x14ac:dyDescent="0.25">
      <c r="A65" s="50" t="str">
        <f t="shared" si="4"/>
        <v>VIGO</v>
      </c>
      <c r="B65" s="51">
        <f t="shared" si="2"/>
        <v>219994</v>
      </c>
      <c r="C65" s="51">
        <f t="shared" si="3"/>
        <v>192249</v>
      </c>
      <c r="D65" s="51">
        <f t="shared" si="6"/>
        <v>26</v>
      </c>
      <c r="E65" s="50" t="str">
        <f t="shared" si="5"/>
        <v>CEUTA</v>
      </c>
      <c r="F65" s="50">
        <f t="shared" si="9"/>
        <v>21900</v>
      </c>
      <c r="G65" s="50">
        <f t="shared" si="8"/>
        <v>20749</v>
      </c>
    </row>
    <row r="66" spans="1:7" x14ac:dyDescent="0.25">
      <c r="A66" s="50" t="str">
        <f t="shared" si="4"/>
        <v>VILAGARCÍA</v>
      </c>
      <c r="B66" s="51">
        <f t="shared" si="2"/>
        <v>337837</v>
      </c>
      <c r="C66" s="51">
        <f t="shared" si="3"/>
        <v>242495</v>
      </c>
      <c r="D66" s="51">
        <f t="shared" si="6"/>
        <v>24</v>
      </c>
      <c r="E66" s="50" t="str">
        <f t="shared" si="5"/>
        <v>MELILLA</v>
      </c>
      <c r="F66" s="50">
        <f t="shared" si="9"/>
        <v>7372</v>
      </c>
      <c r="G66" s="50">
        <f t="shared" si="8"/>
        <v>5825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F15" sqref="F1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91193</v>
      </c>
      <c r="C7" s="28">
        <v>77999</v>
      </c>
      <c r="D7" s="28">
        <v>839673</v>
      </c>
      <c r="E7" s="28">
        <v>789142</v>
      </c>
      <c r="F7" s="11">
        <f>((E7*100)/D7)-100</f>
        <v>-6.0179379353629372</v>
      </c>
      <c r="G7" s="1"/>
      <c r="H7" s="1"/>
      <c r="I7" s="1"/>
    </row>
    <row r="8" spans="1:12" x14ac:dyDescent="0.25">
      <c r="A8" s="12" t="s">
        <v>31</v>
      </c>
      <c r="B8" s="29">
        <v>139090</v>
      </c>
      <c r="C8" s="29">
        <v>106476</v>
      </c>
      <c r="D8" s="29">
        <v>1231853</v>
      </c>
      <c r="E8" s="29">
        <v>1250193</v>
      </c>
      <c r="F8" s="14">
        <f t="shared" ref="F8:F35" si="0">((E8*100)/D8)-100</f>
        <v>1.488814006216657</v>
      </c>
      <c r="G8" s="1"/>
      <c r="H8" s="1"/>
      <c r="I8" s="1"/>
    </row>
    <row r="9" spans="1:12" x14ac:dyDescent="0.25">
      <c r="A9" s="9" t="s">
        <v>164</v>
      </c>
      <c r="B9" s="28">
        <v>59496</v>
      </c>
      <c r="C9" s="28">
        <v>58977</v>
      </c>
      <c r="D9" s="28">
        <v>530156</v>
      </c>
      <c r="E9" s="28">
        <v>522311</v>
      </c>
      <c r="F9" s="11">
        <f t="shared" si="0"/>
        <v>-1.4797531292676069</v>
      </c>
      <c r="G9" s="1"/>
      <c r="H9" s="1"/>
      <c r="I9" s="1"/>
    </row>
    <row r="10" spans="1:12" x14ac:dyDescent="0.25">
      <c r="A10" s="12" t="s">
        <v>166</v>
      </c>
      <c r="B10" s="29">
        <v>167409</v>
      </c>
      <c r="C10" s="29">
        <v>95135</v>
      </c>
      <c r="D10" s="29">
        <v>1006135</v>
      </c>
      <c r="E10" s="29">
        <v>984616</v>
      </c>
      <c r="F10" s="14">
        <f t="shared" si="0"/>
        <v>-2.138778593329917</v>
      </c>
      <c r="G10" s="1"/>
      <c r="H10" s="1"/>
      <c r="I10" s="1"/>
    </row>
    <row r="11" spans="1:12" x14ac:dyDescent="0.25">
      <c r="A11" s="9" t="s">
        <v>167</v>
      </c>
      <c r="B11" s="28">
        <v>5850183</v>
      </c>
      <c r="C11" s="28">
        <v>5775995</v>
      </c>
      <c r="D11" s="28">
        <v>56550753</v>
      </c>
      <c r="E11" s="28">
        <v>53874716</v>
      </c>
      <c r="F11" s="11">
        <f t="shared" si="0"/>
        <v>-4.7320979085813377</v>
      </c>
      <c r="G11" s="1"/>
      <c r="H11" s="1"/>
      <c r="I11" s="1"/>
    </row>
    <row r="12" spans="1:12" x14ac:dyDescent="0.25">
      <c r="A12" s="12" t="s">
        <v>168</v>
      </c>
      <c r="B12" s="29">
        <v>128136</v>
      </c>
      <c r="C12" s="29">
        <v>116786</v>
      </c>
      <c r="D12" s="29">
        <v>1085794</v>
      </c>
      <c r="E12" s="29">
        <v>1352318</v>
      </c>
      <c r="F12" s="14">
        <f t="shared" si="0"/>
        <v>24.54646093089481</v>
      </c>
      <c r="G12" s="1"/>
      <c r="H12" s="1"/>
      <c r="I12" s="1"/>
    </row>
    <row r="13" spans="1:12" x14ac:dyDescent="0.25">
      <c r="A13" s="9" t="s">
        <v>32</v>
      </c>
      <c r="B13" s="28">
        <v>885303</v>
      </c>
      <c r="C13" s="28">
        <v>948047</v>
      </c>
      <c r="D13" s="28">
        <v>9972675</v>
      </c>
      <c r="E13" s="28">
        <v>10588822</v>
      </c>
      <c r="F13" s="11">
        <f t="shared" si="0"/>
        <v>6.1783523477903373</v>
      </c>
      <c r="G13" s="1"/>
      <c r="H13" s="1"/>
      <c r="I13" s="1"/>
    </row>
    <row r="14" spans="1:12" x14ac:dyDescent="0.25">
      <c r="A14" s="12" t="s">
        <v>33</v>
      </c>
      <c r="B14" s="29">
        <v>2689945</v>
      </c>
      <c r="C14" s="29">
        <v>3515520</v>
      </c>
      <c r="D14" s="29">
        <v>26731709</v>
      </c>
      <c r="E14" s="29">
        <v>34300338</v>
      </c>
      <c r="F14" s="14">
        <f t="shared" si="0"/>
        <v>28.313300133560489</v>
      </c>
      <c r="G14" s="1"/>
      <c r="H14" s="1"/>
      <c r="I14" s="1"/>
    </row>
    <row r="15" spans="1:12" x14ac:dyDescent="0.25">
      <c r="A15" s="9" t="s">
        <v>34</v>
      </c>
      <c r="B15" s="28">
        <v>772709</v>
      </c>
      <c r="C15" s="28">
        <v>968926</v>
      </c>
      <c r="D15" s="28">
        <v>7618948</v>
      </c>
      <c r="E15" s="28">
        <v>8050978</v>
      </c>
      <c r="F15" s="11">
        <f t="shared" si="0"/>
        <v>5.6704678913676787</v>
      </c>
      <c r="G15" s="1"/>
      <c r="H15" s="1"/>
      <c r="I15" s="1"/>
    </row>
    <row r="16" spans="1:12" x14ac:dyDescent="0.25">
      <c r="A16" s="12" t="s">
        <v>35</v>
      </c>
      <c r="B16" s="29">
        <v>91310</v>
      </c>
      <c r="C16" s="29">
        <v>148263</v>
      </c>
      <c r="D16" s="29">
        <v>1208519</v>
      </c>
      <c r="E16" s="29">
        <v>1332456</v>
      </c>
      <c r="F16" s="14">
        <f t="shared" si="0"/>
        <v>10.255279395690096</v>
      </c>
      <c r="G16" s="1"/>
      <c r="H16" s="1"/>
      <c r="I16" s="1"/>
    </row>
    <row r="17" spans="1:9" x14ac:dyDescent="0.25">
      <c r="A17" s="9" t="s">
        <v>169</v>
      </c>
      <c r="B17" s="28">
        <v>329075</v>
      </c>
      <c r="C17" s="28">
        <v>280742</v>
      </c>
      <c r="D17" s="28">
        <v>2850279</v>
      </c>
      <c r="E17" s="28">
        <v>3058325</v>
      </c>
      <c r="F17" s="11">
        <f t="shared" si="0"/>
        <v>7.2991451012339468</v>
      </c>
      <c r="G17" s="1"/>
      <c r="H17" s="1"/>
      <c r="I17" s="1"/>
    </row>
    <row r="18" spans="1:9" x14ac:dyDescent="0.25">
      <c r="A18" s="12" t="s">
        <v>36</v>
      </c>
      <c r="B18" s="29">
        <v>90318</v>
      </c>
      <c r="C18" s="29">
        <v>62209</v>
      </c>
      <c r="D18" s="29">
        <v>860066</v>
      </c>
      <c r="E18" s="29">
        <v>745197</v>
      </c>
      <c r="F18" s="14">
        <f t="shared" si="0"/>
        <v>-13.355835482393218</v>
      </c>
      <c r="G18" s="1"/>
      <c r="H18" s="1"/>
      <c r="I18" s="1"/>
    </row>
    <row r="19" spans="1:9" x14ac:dyDescent="0.25">
      <c r="A19" s="9" t="s">
        <v>37</v>
      </c>
      <c r="B19" s="28">
        <v>69759</v>
      </c>
      <c r="C19" s="28">
        <v>64212</v>
      </c>
      <c r="D19" s="28">
        <v>611175</v>
      </c>
      <c r="E19" s="28">
        <v>657180</v>
      </c>
      <c r="F19" s="11">
        <f t="shared" si="0"/>
        <v>7.5273039636765304</v>
      </c>
      <c r="G19" s="1"/>
      <c r="H19" s="1"/>
      <c r="I19" s="1"/>
    </row>
    <row r="20" spans="1:9" x14ac:dyDescent="0.25">
      <c r="A20" s="12" t="s">
        <v>170</v>
      </c>
      <c r="B20" s="29">
        <v>130269</v>
      </c>
      <c r="C20" s="29">
        <v>126133</v>
      </c>
      <c r="D20" s="29">
        <v>1243649</v>
      </c>
      <c r="E20" s="29">
        <v>1367952</v>
      </c>
      <c r="F20" s="14">
        <f t="shared" si="0"/>
        <v>9.9950227113920391</v>
      </c>
      <c r="G20" s="1"/>
      <c r="H20" s="1"/>
      <c r="I20" s="1"/>
    </row>
    <row r="21" spans="1:9" x14ac:dyDescent="0.25">
      <c r="A21" s="9" t="s">
        <v>38</v>
      </c>
      <c r="B21" s="28">
        <v>29449</v>
      </c>
      <c r="C21" s="28">
        <v>61791</v>
      </c>
      <c r="D21" s="28">
        <v>334956</v>
      </c>
      <c r="E21" s="28">
        <v>634977</v>
      </c>
      <c r="F21" s="11">
        <f t="shared" si="0"/>
        <v>89.570271916311384</v>
      </c>
      <c r="G21" s="1"/>
      <c r="H21" s="1"/>
      <c r="I21" s="1"/>
    </row>
    <row r="22" spans="1:9" x14ac:dyDescent="0.25">
      <c r="A22" s="12" t="s">
        <v>59</v>
      </c>
      <c r="B22" s="29">
        <v>1179765</v>
      </c>
      <c r="C22" s="29">
        <v>1583533</v>
      </c>
      <c r="D22" s="29">
        <v>10977615</v>
      </c>
      <c r="E22" s="29">
        <v>14079851</v>
      </c>
      <c r="F22" s="14">
        <f t="shared" si="0"/>
        <v>28.259653850130462</v>
      </c>
      <c r="G22" s="1"/>
      <c r="H22" s="1"/>
      <c r="I22" s="1"/>
    </row>
    <row r="23" spans="1:9" x14ac:dyDescent="0.25">
      <c r="A23" s="9" t="s">
        <v>171</v>
      </c>
      <c r="B23" s="28">
        <v>67369</v>
      </c>
      <c r="C23" s="28">
        <v>76989</v>
      </c>
      <c r="D23" s="28">
        <v>806219</v>
      </c>
      <c r="E23" s="28">
        <v>853738</v>
      </c>
      <c r="F23" s="11">
        <f t="shared" si="0"/>
        <v>5.8940560815361636</v>
      </c>
      <c r="G23" s="1"/>
      <c r="H23" s="1"/>
      <c r="I23" s="1"/>
    </row>
    <row r="24" spans="1:9" x14ac:dyDescent="0.25">
      <c r="A24" s="12" t="s">
        <v>173</v>
      </c>
      <c r="B24" s="29">
        <v>120533</v>
      </c>
      <c r="C24" s="29">
        <v>131054</v>
      </c>
      <c r="D24" s="29">
        <v>1002370</v>
      </c>
      <c r="E24" s="29">
        <v>1326526</v>
      </c>
      <c r="F24" s="14">
        <f t="shared" si="0"/>
        <v>32.338956672685725</v>
      </c>
      <c r="G24" s="1"/>
      <c r="H24" s="1"/>
      <c r="I24" s="1"/>
    </row>
    <row r="25" spans="1:9" x14ac:dyDescent="0.25">
      <c r="A25" s="9" t="s">
        <v>39</v>
      </c>
      <c r="B25" s="28">
        <v>97007</v>
      </c>
      <c r="C25" s="28">
        <v>87271</v>
      </c>
      <c r="D25" s="28">
        <v>876848</v>
      </c>
      <c r="E25" s="28">
        <v>912872</v>
      </c>
      <c r="F25" s="11">
        <f t="shared" si="0"/>
        <v>4.108351732569389</v>
      </c>
      <c r="G25" s="1"/>
      <c r="H25" s="1"/>
      <c r="I25" s="1"/>
    </row>
    <row r="26" spans="1:9" x14ac:dyDescent="0.25">
      <c r="A26" s="12" t="s">
        <v>40</v>
      </c>
      <c r="B26" s="29">
        <v>44963</v>
      </c>
      <c r="C26" s="29">
        <v>79363</v>
      </c>
      <c r="D26" s="29">
        <v>391964</v>
      </c>
      <c r="E26" s="29">
        <v>758564</v>
      </c>
      <c r="F26" s="14">
        <f t="shared" si="0"/>
        <v>93.528997561000494</v>
      </c>
      <c r="G26" s="1"/>
      <c r="H26" s="1"/>
      <c r="I26" s="1"/>
    </row>
    <row r="27" spans="1:9" x14ac:dyDescent="0.25">
      <c r="A27" s="9" t="s">
        <v>41</v>
      </c>
      <c r="B27" s="28">
        <v>186526</v>
      </c>
      <c r="C27" s="28">
        <v>183732</v>
      </c>
      <c r="D27" s="28">
        <v>1975491</v>
      </c>
      <c r="E27" s="28">
        <v>1736514</v>
      </c>
      <c r="F27" s="11">
        <f t="shared" si="0"/>
        <v>-12.097093836418395</v>
      </c>
      <c r="G27" s="1"/>
      <c r="H27" s="1"/>
      <c r="I27" s="1"/>
    </row>
    <row r="28" spans="1:9" x14ac:dyDescent="0.25">
      <c r="A28" s="12" t="s">
        <v>42</v>
      </c>
      <c r="B28" s="29">
        <v>552293</v>
      </c>
      <c r="C28" s="29">
        <v>735115</v>
      </c>
      <c r="D28" s="29">
        <v>5272030</v>
      </c>
      <c r="E28" s="29">
        <v>6061004</v>
      </c>
      <c r="F28" s="14">
        <f t="shared" si="0"/>
        <v>14.965279029140575</v>
      </c>
      <c r="G28" s="1"/>
      <c r="H28" s="1"/>
      <c r="I28" s="1"/>
    </row>
    <row r="29" spans="1:9" x14ac:dyDescent="0.25">
      <c r="A29" s="9" t="s">
        <v>43</v>
      </c>
      <c r="B29" s="28">
        <v>146467</v>
      </c>
      <c r="C29" s="28">
        <v>146196</v>
      </c>
      <c r="D29" s="28">
        <v>1528932</v>
      </c>
      <c r="E29" s="28">
        <v>1620268</v>
      </c>
      <c r="F29" s="11">
        <f t="shared" si="0"/>
        <v>5.9738431794219764</v>
      </c>
      <c r="G29" s="1"/>
      <c r="H29" s="1"/>
      <c r="I29" s="1"/>
    </row>
    <row r="30" spans="1:9" x14ac:dyDescent="0.25">
      <c r="A30" s="12" t="s">
        <v>44</v>
      </c>
      <c r="B30" s="29">
        <v>196232</v>
      </c>
      <c r="C30" s="29">
        <v>178901</v>
      </c>
      <c r="D30" s="29">
        <v>1875434</v>
      </c>
      <c r="E30" s="29">
        <v>1503578</v>
      </c>
      <c r="F30" s="14">
        <f t="shared" si="0"/>
        <v>-19.827730541304035</v>
      </c>
      <c r="G30" s="1"/>
      <c r="H30" s="1"/>
      <c r="I30" s="1"/>
    </row>
    <row r="31" spans="1:9" x14ac:dyDescent="0.25">
      <c r="A31" s="9" t="s">
        <v>45</v>
      </c>
      <c r="B31" s="28">
        <v>160277</v>
      </c>
      <c r="C31" s="28">
        <v>205491</v>
      </c>
      <c r="D31" s="28">
        <v>1669934</v>
      </c>
      <c r="E31" s="28">
        <v>1726808</v>
      </c>
      <c r="F31" s="11">
        <f t="shared" si="0"/>
        <v>3.4057633415452386</v>
      </c>
      <c r="G31" s="1"/>
      <c r="H31" s="1"/>
      <c r="I31" s="1"/>
    </row>
    <row r="32" spans="1:9" x14ac:dyDescent="0.25">
      <c r="A32" s="12" t="s">
        <v>46</v>
      </c>
      <c r="B32" s="29">
        <v>5676002</v>
      </c>
      <c r="C32" s="29">
        <v>5813735</v>
      </c>
      <c r="D32" s="29">
        <v>54071477</v>
      </c>
      <c r="E32" s="29">
        <v>56825643</v>
      </c>
      <c r="F32" s="14">
        <f t="shared" si="0"/>
        <v>5.093565319105295</v>
      </c>
      <c r="G32" s="1"/>
      <c r="H32" s="1"/>
      <c r="I32" s="1"/>
    </row>
    <row r="33" spans="1:9" x14ac:dyDescent="0.25">
      <c r="A33" s="9" t="s">
        <v>47</v>
      </c>
      <c r="B33" s="28">
        <v>292721</v>
      </c>
      <c r="C33" s="28">
        <v>341997</v>
      </c>
      <c r="D33" s="28">
        <v>3012678</v>
      </c>
      <c r="E33" s="28">
        <v>3041630</v>
      </c>
      <c r="F33" s="11">
        <f t="shared" si="0"/>
        <v>0.96100545760283751</v>
      </c>
      <c r="G33" s="1"/>
      <c r="H33" s="1"/>
      <c r="I33" s="1"/>
    </row>
    <row r="34" spans="1:9" x14ac:dyDescent="0.25">
      <c r="A34" s="12" t="s">
        <v>172</v>
      </c>
      <c r="B34" s="29">
        <v>54070</v>
      </c>
      <c r="C34" s="29">
        <v>57299</v>
      </c>
      <c r="D34" s="29">
        <v>507662</v>
      </c>
      <c r="E34" s="29">
        <v>499224</v>
      </c>
      <c r="F34" s="14">
        <f t="shared" si="0"/>
        <v>-1.6621295271263108</v>
      </c>
      <c r="G34" s="1"/>
      <c r="H34" s="1"/>
      <c r="I34" s="1"/>
    </row>
    <row r="35" spans="1:9" x14ac:dyDescent="0.25">
      <c r="A35" s="15" t="s">
        <v>48</v>
      </c>
      <c r="B35" s="16">
        <f>SUM(B7:B34)</f>
        <v>20297869</v>
      </c>
      <c r="C35" s="16">
        <f t="shared" ref="C35:E35" si="1">SUM(C7:C34)</f>
        <v>22027887</v>
      </c>
      <c r="D35" s="16">
        <f t="shared" si="1"/>
        <v>196644994</v>
      </c>
      <c r="E35" s="16">
        <f t="shared" si="1"/>
        <v>210455741</v>
      </c>
      <c r="F35" s="17">
        <f t="shared" si="0"/>
        <v>7.0231876840963423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789142</v>
      </c>
      <c r="C39" s="51">
        <f t="shared" si="3"/>
        <v>839673</v>
      </c>
      <c r="D39" s="51">
        <f>_xlfn.RANK.EQ(B39,$B$39:$B$66)+COUNTIF($B$39:$B$66,B39)-1</f>
        <v>22</v>
      </c>
      <c r="E39" s="50" t="str">
        <f t="shared" ref="E39:E66" si="5">INDEX($A$39:$B$66,MATCH(ROW()-38,$D$39:$D$66,0),1)</f>
        <v>VALENCIA</v>
      </c>
      <c r="F39" s="50">
        <f>LOOKUP(E39,$A$39:$A$66,$B$39:$B$66)</f>
        <v>56825643</v>
      </c>
      <c r="G39" s="50">
        <f>LOOKUP(E39,$A$39:$A$66,$C$39:$C$66)</f>
        <v>54071477</v>
      </c>
    </row>
    <row r="40" spans="1:9" x14ac:dyDescent="0.25">
      <c r="A40" s="50" t="str">
        <f t="shared" si="4"/>
        <v>ALICANTE</v>
      </c>
      <c r="B40" s="51">
        <f t="shared" si="2"/>
        <v>1250193</v>
      </c>
      <c r="C40" s="51">
        <f t="shared" si="3"/>
        <v>1231853</v>
      </c>
      <c r="D40" s="51">
        <f t="shared" ref="D40:D66" si="6">_xlfn.RANK.EQ(B40,$B$39:$B$66)+COUNTIF($B$39:$B$66,B40)-1</f>
        <v>18</v>
      </c>
      <c r="E40" s="50" t="str">
        <f t="shared" si="5"/>
        <v>BAHÍA DE ALGECIRAS</v>
      </c>
      <c r="F40" s="50">
        <f t="shared" ref="F40:F55" si="7">LOOKUP(E40,$A$39:$A$66,$B$39:$B$66)</f>
        <v>53874716</v>
      </c>
      <c r="G40" s="50">
        <f t="shared" ref="G40:G66" si="8">LOOKUP(E40,$A$39:$A$66,$C$39:$C$66)</f>
        <v>56550753</v>
      </c>
    </row>
    <row r="41" spans="1:9" x14ac:dyDescent="0.25">
      <c r="A41" s="50" t="str">
        <f t="shared" si="4"/>
        <v>ALMERÍA</v>
      </c>
      <c r="B41" s="51">
        <f t="shared" si="2"/>
        <v>522311</v>
      </c>
      <c r="C41" s="51">
        <f t="shared" si="3"/>
        <v>530156</v>
      </c>
      <c r="D41" s="51">
        <f t="shared" si="6"/>
        <v>27</v>
      </c>
      <c r="E41" s="50" t="str">
        <f t="shared" si="5"/>
        <v>BARCELONA</v>
      </c>
      <c r="F41" s="50">
        <f t="shared" si="7"/>
        <v>34300338</v>
      </c>
      <c r="G41" s="50">
        <f t="shared" si="8"/>
        <v>26731709</v>
      </c>
    </row>
    <row r="42" spans="1:9" x14ac:dyDescent="0.25">
      <c r="A42" s="50" t="str">
        <f t="shared" si="4"/>
        <v>AVILÉS</v>
      </c>
      <c r="B42" s="51">
        <f t="shared" si="2"/>
        <v>984616</v>
      </c>
      <c r="C42" s="51">
        <f t="shared" si="3"/>
        <v>1006135</v>
      </c>
      <c r="D42" s="51">
        <f t="shared" si="6"/>
        <v>19</v>
      </c>
      <c r="E42" s="50" t="str">
        <f t="shared" si="5"/>
        <v>LAS PALMAS</v>
      </c>
      <c r="F42" s="50">
        <f t="shared" si="7"/>
        <v>14079851</v>
      </c>
      <c r="G42" s="50">
        <f t="shared" si="8"/>
        <v>10977615</v>
      </c>
    </row>
    <row r="43" spans="1:9" x14ac:dyDescent="0.25">
      <c r="A43" s="50" t="str">
        <f t="shared" si="4"/>
        <v>BAHÍA DE ALGECIRAS</v>
      </c>
      <c r="B43" s="51">
        <f t="shared" si="2"/>
        <v>53874716</v>
      </c>
      <c r="C43" s="51">
        <f t="shared" si="3"/>
        <v>56550753</v>
      </c>
      <c r="D43" s="51">
        <f t="shared" si="6"/>
        <v>2</v>
      </c>
      <c r="E43" s="50" t="str">
        <f t="shared" si="5"/>
        <v>BALEARES</v>
      </c>
      <c r="F43" s="50">
        <f t="shared" si="7"/>
        <v>10588822</v>
      </c>
      <c r="G43" s="50">
        <f t="shared" si="8"/>
        <v>9972675</v>
      </c>
    </row>
    <row r="44" spans="1:9" x14ac:dyDescent="0.25">
      <c r="A44" s="50" t="str">
        <f t="shared" si="4"/>
        <v>BAHÍA DE CÁDIZ</v>
      </c>
      <c r="B44" s="51">
        <f t="shared" si="2"/>
        <v>1352318</v>
      </c>
      <c r="C44" s="51">
        <f t="shared" si="3"/>
        <v>1085794</v>
      </c>
      <c r="D44" s="51">
        <f t="shared" si="6"/>
        <v>15</v>
      </c>
      <c r="E44" s="50" t="str">
        <f t="shared" si="5"/>
        <v>BILBAO</v>
      </c>
      <c r="F44" s="50">
        <f t="shared" si="7"/>
        <v>8050978</v>
      </c>
      <c r="G44" s="50">
        <f t="shared" si="8"/>
        <v>7618948</v>
      </c>
    </row>
    <row r="45" spans="1:9" x14ac:dyDescent="0.25">
      <c r="A45" s="50" t="str">
        <f t="shared" si="4"/>
        <v>BALEARES</v>
      </c>
      <c r="B45" s="51">
        <f t="shared" si="2"/>
        <v>10588822</v>
      </c>
      <c r="C45" s="51">
        <f t="shared" si="3"/>
        <v>9972675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6061004</v>
      </c>
      <c r="G45" s="50">
        <f t="shared" si="8"/>
        <v>5272030</v>
      </c>
    </row>
    <row r="46" spans="1:9" x14ac:dyDescent="0.25">
      <c r="A46" s="50" t="str">
        <f t="shared" si="4"/>
        <v>BARCELONA</v>
      </c>
      <c r="B46" s="51">
        <f t="shared" si="2"/>
        <v>34300338</v>
      </c>
      <c r="C46" s="51">
        <f t="shared" si="3"/>
        <v>26731709</v>
      </c>
      <c r="D46" s="51">
        <f t="shared" si="6"/>
        <v>3</v>
      </c>
      <c r="E46" s="50" t="str">
        <f t="shared" si="5"/>
        <v>CASTELLÓN</v>
      </c>
      <c r="F46" s="50">
        <f t="shared" si="7"/>
        <v>3058325</v>
      </c>
      <c r="G46" s="50">
        <f t="shared" si="8"/>
        <v>2850279</v>
      </c>
    </row>
    <row r="47" spans="1:9" x14ac:dyDescent="0.25">
      <c r="A47" s="50" t="str">
        <f t="shared" si="4"/>
        <v>BILBAO</v>
      </c>
      <c r="B47" s="51">
        <f t="shared" si="2"/>
        <v>8050978</v>
      </c>
      <c r="C47" s="51">
        <f t="shared" si="3"/>
        <v>7618948</v>
      </c>
      <c r="D47" s="51">
        <f t="shared" si="6"/>
        <v>6</v>
      </c>
      <c r="E47" s="50" t="str">
        <f t="shared" si="5"/>
        <v>VIGO</v>
      </c>
      <c r="F47" s="50">
        <f t="shared" si="7"/>
        <v>3041630</v>
      </c>
      <c r="G47" s="50">
        <f t="shared" si="8"/>
        <v>3012678</v>
      </c>
    </row>
    <row r="48" spans="1:9" x14ac:dyDescent="0.25">
      <c r="A48" s="50" t="str">
        <f t="shared" si="4"/>
        <v>CARTAGENA</v>
      </c>
      <c r="B48" s="51">
        <f t="shared" si="2"/>
        <v>1332456</v>
      </c>
      <c r="C48" s="51">
        <f t="shared" si="3"/>
        <v>1208519</v>
      </c>
      <c r="D48" s="51">
        <f t="shared" si="6"/>
        <v>16</v>
      </c>
      <c r="E48" s="50" t="str">
        <f t="shared" si="5"/>
        <v>PASAIA</v>
      </c>
      <c r="F48" s="50">
        <f t="shared" si="7"/>
        <v>1736514</v>
      </c>
      <c r="G48" s="50">
        <f t="shared" si="8"/>
        <v>1975491</v>
      </c>
    </row>
    <row r="49" spans="1:7" x14ac:dyDescent="0.25">
      <c r="A49" s="50" t="str">
        <f t="shared" si="4"/>
        <v>CASTELLÓN</v>
      </c>
      <c r="B49" s="51">
        <f t="shared" si="2"/>
        <v>3058325</v>
      </c>
      <c r="C49" s="51">
        <f t="shared" si="3"/>
        <v>2850279</v>
      </c>
      <c r="D49" s="51">
        <f t="shared" si="6"/>
        <v>8</v>
      </c>
      <c r="E49" s="50" t="str">
        <f t="shared" si="5"/>
        <v>TARRAGONA</v>
      </c>
      <c r="F49" s="50">
        <f t="shared" si="7"/>
        <v>1726808</v>
      </c>
      <c r="G49" s="50">
        <f t="shared" si="8"/>
        <v>1669934</v>
      </c>
    </row>
    <row r="50" spans="1:7" x14ac:dyDescent="0.25">
      <c r="A50" s="50" t="str">
        <f t="shared" si="4"/>
        <v>CEUTA</v>
      </c>
      <c r="B50" s="51">
        <f t="shared" si="2"/>
        <v>745197</v>
      </c>
      <c r="C50" s="51">
        <f t="shared" si="3"/>
        <v>860066</v>
      </c>
      <c r="D50" s="51">
        <f t="shared" si="6"/>
        <v>24</v>
      </c>
      <c r="E50" s="50" t="str">
        <f t="shared" si="5"/>
        <v>SANTANDER</v>
      </c>
      <c r="F50" s="50">
        <f t="shared" si="7"/>
        <v>1620268</v>
      </c>
      <c r="G50" s="50">
        <f t="shared" si="8"/>
        <v>1528932</v>
      </c>
    </row>
    <row r="51" spans="1:7" x14ac:dyDescent="0.25">
      <c r="A51" s="50" t="str">
        <f t="shared" si="4"/>
        <v>FERROL-SAN CIBRAO</v>
      </c>
      <c r="B51" s="51">
        <f t="shared" si="2"/>
        <v>657180</v>
      </c>
      <c r="C51" s="51">
        <f t="shared" si="3"/>
        <v>611175</v>
      </c>
      <c r="D51" s="51">
        <f t="shared" si="6"/>
        <v>25</v>
      </c>
      <c r="E51" s="50" t="str">
        <f t="shared" si="5"/>
        <v>SEVILLA</v>
      </c>
      <c r="F51" s="50">
        <f t="shared" si="7"/>
        <v>1503578</v>
      </c>
      <c r="G51" s="50">
        <f t="shared" si="8"/>
        <v>1875434</v>
      </c>
    </row>
    <row r="52" spans="1:7" x14ac:dyDescent="0.25">
      <c r="A52" s="50" t="str">
        <f t="shared" si="4"/>
        <v>GIJÓN</v>
      </c>
      <c r="B52" s="51">
        <f t="shared" si="2"/>
        <v>1367952</v>
      </c>
      <c r="C52" s="51">
        <f t="shared" si="3"/>
        <v>1243649</v>
      </c>
      <c r="D52" s="51">
        <f t="shared" si="6"/>
        <v>14</v>
      </c>
      <c r="E52" s="50" t="str">
        <f t="shared" si="5"/>
        <v>GIJÓN</v>
      </c>
      <c r="F52" s="50">
        <f t="shared" si="7"/>
        <v>1367952</v>
      </c>
      <c r="G52" s="50">
        <f t="shared" si="8"/>
        <v>1243649</v>
      </c>
    </row>
    <row r="53" spans="1:7" x14ac:dyDescent="0.25">
      <c r="A53" s="50" t="str">
        <f t="shared" si="4"/>
        <v>HUELVA</v>
      </c>
      <c r="B53" s="51">
        <f t="shared" si="2"/>
        <v>634977</v>
      </c>
      <c r="C53" s="51">
        <f t="shared" si="3"/>
        <v>334956</v>
      </c>
      <c r="D53" s="51">
        <f t="shared" si="6"/>
        <v>26</v>
      </c>
      <c r="E53" s="50" t="str">
        <f t="shared" si="5"/>
        <v>BAHÍA DE CÁDIZ</v>
      </c>
      <c r="F53" s="50">
        <f t="shared" si="7"/>
        <v>1352318</v>
      </c>
      <c r="G53" s="50">
        <f t="shared" si="8"/>
        <v>1085794</v>
      </c>
    </row>
    <row r="54" spans="1:7" x14ac:dyDescent="0.25">
      <c r="A54" s="50" t="str">
        <f t="shared" si="4"/>
        <v>LAS PALMAS</v>
      </c>
      <c r="B54" s="51">
        <f t="shared" si="2"/>
        <v>14079851</v>
      </c>
      <c r="C54" s="51">
        <f t="shared" si="3"/>
        <v>10977615</v>
      </c>
      <c r="D54" s="51">
        <f t="shared" si="6"/>
        <v>4</v>
      </c>
      <c r="E54" s="50" t="str">
        <f t="shared" si="5"/>
        <v>CARTAGENA</v>
      </c>
      <c r="F54" s="50">
        <f t="shared" si="7"/>
        <v>1332456</v>
      </c>
      <c r="G54" s="50">
        <f t="shared" si="8"/>
        <v>1208519</v>
      </c>
    </row>
    <row r="55" spans="1:7" x14ac:dyDescent="0.25">
      <c r="A55" s="50" t="str">
        <f t="shared" si="4"/>
        <v>MÁLAGA</v>
      </c>
      <c r="B55" s="51">
        <f t="shared" si="2"/>
        <v>853738</v>
      </c>
      <c r="C55" s="51">
        <f t="shared" si="3"/>
        <v>806219</v>
      </c>
      <c r="D55" s="51">
        <f t="shared" si="6"/>
        <v>21</v>
      </c>
      <c r="E55" s="50" t="str">
        <f t="shared" si="5"/>
        <v>MARÍN Y RÍA DE PONTEVEDRA</v>
      </c>
      <c r="F55" s="50">
        <f t="shared" si="7"/>
        <v>1326526</v>
      </c>
      <c r="G55" s="50">
        <f t="shared" si="8"/>
        <v>1002370</v>
      </c>
    </row>
    <row r="56" spans="1:7" x14ac:dyDescent="0.25">
      <c r="A56" s="50" t="str">
        <f t="shared" si="4"/>
        <v>MARÍN Y RÍA DE PONTEVEDRA</v>
      </c>
      <c r="B56" s="51">
        <f t="shared" si="2"/>
        <v>1326526</v>
      </c>
      <c r="C56" s="51">
        <f t="shared" si="3"/>
        <v>1002370</v>
      </c>
      <c r="D56" s="51">
        <f t="shared" si="6"/>
        <v>17</v>
      </c>
      <c r="E56" s="50" t="str">
        <f t="shared" si="5"/>
        <v>ALICANTE</v>
      </c>
      <c r="F56" s="50">
        <f t="shared" ref="F56:F66" si="9">LOOKUP(E56,$A$39:$A$66,$B$39:$B$66)</f>
        <v>1250193</v>
      </c>
      <c r="G56" s="50">
        <f t="shared" si="8"/>
        <v>1231853</v>
      </c>
    </row>
    <row r="57" spans="1:7" x14ac:dyDescent="0.25">
      <c r="A57" s="50" t="str">
        <f t="shared" si="4"/>
        <v>MELILLA</v>
      </c>
      <c r="B57" s="51">
        <f t="shared" si="2"/>
        <v>912872</v>
      </c>
      <c r="C57" s="51">
        <f t="shared" si="3"/>
        <v>876848</v>
      </c>
      <c r="D57" s="51">
        <f t="shared" si="6"/>
        <v>20</v>
      </c>
      <c r="E57" s="50" t="str">
        <f t="shared" si="5"/>
        <v>AVILÉS</v>
      </c>
      <c r="F57" s="50">
        <f t="shared" si="9"/>
        <v>984616</v>
      </c>
      <c r="G57" s="50">
        <f t="shared" si="8"/>
        <v>1006135</v>
      </c>
    </row>
    <row r="58" spans="1:7" x14ac:dyDescent="0.25">
      <c r="A58" s="50" t="str">
        <f t="shared" si="4"/>
        <v>MOTRIL</v>
      </c>
      <c r="B58" s="51">
        <f t="shared" si="2"/>
        <v>758564</v>
      </c>
      <c r="C58" s="51">
        <f t="shared" si="3"/>
        <v>391964</v>
      </c>
      <c r="D58" s="51">
        <f t="shared" si="6"/>
        <v>23</v>
      </c>
      <c r="E58" s="50" t="str">
        <f t="shared" si="5"/>
        <v>MELILLA</v>
      </c>
      <c r="F58" s="50">
        <f t="shared" si="9"/>
        <v>912872</v>
      </c>
      <c r="G58" s="50">
        <f t="shared" si="8"/>
        <v>876848</v>
      </c>
    </row>
    <row r="59" spans="1:7" x14ac:dyDescent="0.25">
      <c r="A59" s="50" t="str">
        <f t="shared" si="4"/>
        <v>PASAIA</v>
      </c>
      <c r="B59" s="51">
        <f t="shared" si="2"/>
        <v>1736514</v>
      </c>
      <c r="C59" s="51">
        <f t="shared" si="3"/>
        <v>1975491</v>
      </c>
      <c r="D59" s="51">
        <f t="shared" si="6"/>
        <v>10</v>
      </c>
      <c r="E59" s="50" t="str">
        <f t="shared" si="5"/>
        <v>MÁLAGA</v>
      </c>
      <c r="F59" s="50">
        <f t="shared" si="9"/>
        <v>853738</v>
      </c>
      <c r="G59" s="50">
        <f t="shared" si="8"/>
        <v>806219</v>
      </c>
    </row>
    <row r="60" spans="1:7" x14ac:dyDescent="0.25">
      <c r="A60" s="50" t="str">
        <f t="shared" si="4"/>
        <v>SANTA CRUZ DE TENERIFE</v>
      </c>
      <c r="B60" s="51">
        <f t="shared" si="2"/>
        <v>6061004</v>
      </c>
      <c r="C60" s="51">
        <f t="shared" si="3"/>
        <v>5272030</v>
      </c>
      <c r="D60" s="51">
        <f t="shared" si="6"/>
        <v>7</v>
      </c>
      <c r="E60" s="50" t="str">
        <f t="shared" si="5"/>
        <v>A CORUÑA</v>
      </c>
      <c r="F60" s="50">
        <f t="shared" si="9"/>
        <v>789142</v>
      </c>
      <c r="G60" s="50">
        <f t="shared" si="8"/>
        <v>839673</v>
      </c>
    </row>
    <row r="61" spans="1:7" x14ac:dyDescent="0.25">
      <c r="A61" s="50" t="str">
        <f t="shared" si="4"/>
        <v>SANTANDER</v>
      </c>
      <c r="B61" s="51">
        <f t="shared" si="2"/>
        <v>1620268</v>
      </c>
      <c r="C61" s="51">
        <f t="shared" si="3"/>
        <v>1528932</v>
      </c>
      <c r="D61" s="51">
        <f t="shared" si="6"/>
        <v>12</v>
      </c>
      <c r="E61" s="50" t="str">
        <f t="shared" si="5"/>
        <v>MOTRIL</v>
      </c>
      <c r="F61" s="50">
        <f t="shared" si="9"/>
        <v>758564</v>
      </c>
      <c r="G61" s="50">
        <f t="shared" si="8"/>
        <v>391964</v>
      </c>
    </row>
    <row r="62" spans="1:7" x14ac:dyDescent="0.25">
      <c r="A62" s="50" t="str">
        <f t="shared" si="4"/>
        <v>SEVILLA</v>
      </c>
      <c r="B62" s="51">
        <f t="shared" si="2"/>
        <v>1503578</v>
      </c>
      <c r="C62" s="51">
        <f t="shared" si="3"/>
        <v>1875434</v>
      </c>
      <c r="D62" s="51">
        <f t="shared" si="6"/>
        <v>13</v>
      </c>
      <c r="E62" s="50" t="str">
        <f t="shared" si="5"/>
        <v>CEUTA</v>
      </c>
      <c r="F62" s="50">
        <f t="shared" si="9"/>
        <v>745197</v>
      </c>
      <c r="G62" s="50">
        <f t="shared" si="8"/>
        <v>860066</v>
      </c>
    </row>
    <row r="63" spans="1:7" x14ac:dyDescent="0.25">
      <c r="A63" s="50" t="str">
        <f t="shared" si="4"/>
        <v>TARRAGONA</v>
      </c>
      <c r="B63" s="51">
        <f t="shared" si="2"/>
        <v>1726808</v>
      </c>
      <c r="C63" s="51">
        <f t="shared" si="3"/>
        <v>1669934</v>
      </c>
      <c r="D63" s="51">
        <f t="shared" si="6"/>
        <v>11</v>
      </c>
      <c r="E63" s="50" t="str">
        <f t="shared" si="5"/>
        <v>FERROL-SAN CIBRAO</v>
      </c>
      <c r="F63" s="50">
        <f t="shared" si="9"/>
        <v>657180</v>
      </c>
      <c r="G63" s="50">
        <f t="shared" si="8"/>
        <v>611175</v>
      </c>
    </row>
    <row r="64" spans="1:7" x14ac:dyDescent="0.25">
      <c r="A64" s="50" t="str">
        <f t="shared" si="4"/>
        <v>VALENCIA</v>
      </c>
      <c r="B64" s="51">
        <f t="shared" si="2"/>
        <v>56825643</v>
      </c>
      <c r="C64" s="51">
        <f t="shared" si="3"/>
        <v>54071477</v>
      </c>
      <c r="D64" s="51">
        <f t="shared" si="6"/>
        <v>1</v>
      </c>
      <c r="E64" s="50" t="str">
        <f t="shared" si="5"/>
        <v>HUELVA</v>
      </c>
      <c r="F64" s="50">
        <f t="shared" si="9"/>
        <v>634977</v>
      </c>
      <c r="G64" s="50">
        <f t="shared" si="8"/>
        <v>334956</v>
      </c>
    </row>
    <row r="65" spans="1:7" x14ac:dyDescent="0.25">
      <c r="A65" s="50" t="str">
        <f t="shared" si="4"/>
        <v>VIGO</v>
      </c>
      <c r="B65" s="51">
        <f t="shared" si="2"/>
        <v>3041630</v>
      </c>
      <c r="C65" s="51">
        <f t="shared" si="3"/>
        <v>3012678</v>
      </c>
      <c r="D65" s="51">
        <f t="shared" si="6"/>
        <v>9</v>
      </c>
      <c r="E65" s="50" t="str">
        <f t="shared" si="5"/>
        <v>ALMERÍA</v>
      </c>
      <c r="F65" s="50">
        <f t="shared" si="9"/>
        <v>522311</v>
      </c>
      <c r="G65" s="50">
        <f t="shared" si="8"/>
        <v>530156</v>
      </c>
    </row>
    <row r="66" spans="1:7" x14ac:dyDescent="0.25">
      <c r="A66" s="50" t="str">
        <f t="shared" si="4"/>
        <v>VILAGARCÍA</v>
      </c>
      <c r="B66" s="51">
        <f t="shared" si="2"/>
        <v>499224</v>
      </c>
      <c r="C66" s="51">
        <f t="shared" si="3"/>
        <v>507662</v>
      </c>
      <c r="D66" s="51">
        <f t="shared" si="6"/>
        <v>28</v>
      </c>
      <c r="E66" s="50" t="str">
        <f t="shared" si="5"/>
        <v>VILAGARCÍA</v>
      </c>
      <c r="F66" s="50">
        <f t="shared" si="9"/>
        <v>499224</v>
      </c>
      <c r="G66" s="50">
        <f t="shared" si="8"/>
        <v>507662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D11" sqref="D11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15</v>
      </c>
      <c r="C7" s="38">
        <v>0</v>
      </c>
      <c r="D7" s="38">
        <v>565</v>
      </c>
      <c r="E7" s="38">
        <v>6</v>
      </c>
      <c r="F7" s="11">
        <f>((E7*100)/D7)-100</f>
        <v>-98.938053097345133</v>
      </c>
      <c r="G7" s="1"/>
      <c r="H7" s="1"/>
      <c r="I7" s="1"/>
    </row>
    <row r="8" spans="1:12" x14ac:dyDescent="0.25">
      <c r="A8" s="12" t="s">
        <v>31</v>
      </c>
      <c r="B8" s="39">
        <v>117527</v>
      </c>
      <c r="C8" s="39">
        <v>98331</v>
      </c>
      <c r="D8" s="39">
        <v>1009744</v>
      </c>
      <c r="E8" s="39">
        <v>1041109</v>
      </c>
      <c r="F8" s="14">
        <f t="shared" ref="F8:F35" si="0">((E8*100)/D8)-100</f>
        <v>3.1062328669444952</v>
      </c>
      <c r="G8" s="1"/>
      <c r="H8" s="1"/>
      <c r="I8" s="1"/>
    </row>
    <row r="9" spans="1:12" x14ac:dyDescent="0.25">
      <c r="A9" s="9" t="s">
        <v>164</v>
      </c>
      <c r="B9" s="38">
        <v>4415</v>
      </c>
      <c r="C9" s="38">
        <v>3346</v>
      </c>
      <c r="D9" s="38">
        <v>36675</v>
      </c>
      <c r="E9" s="38">
        <v>30495</v>
      </c>
      <c r="F9" s="11">
        <f t="shared" si="0"/>
        <v>-16.850715746421272</v>
      </c>
      <c r="G9" s="1"/>
      <c r="H9" s="1"/>
      <c r="I9" s="1"/>
    </row>
    <row r="10" spans="1:12" x14ac:dyDescent="0.25">
      <c r="A10" s="12" t="s">
        <v>166</v>
      </c>
      <c r="B10" s="39">
        <v>0</v>
      </c>
      <c r="C10" s="39">
        <v>0</v>
      </c>
      <c r="D10" s="39">
        <v>2</v>
      </c>
      <c r="E10" s="39">
        <v>0</v>
      </c>
      <c r="F10" s="18">
        <f t="shared" si="0"/>
        <v>-100</v>
      </c>
      <c r="G10" s="1"/>
      <c r="H10" s="1"/>
      <c r="I10" s="1"/>
    </row>
    <row r="11" spans="1:12" x14ac:dyDescent="0.25">
      <c r="A11" s="9" t="s">
        <v>167</v>
      </c>
      <c r="B11" s="38">
        <v>5287199</v>
      </c>
      <c r="C11" s="38">
        <v>5184183</v>
      </c>
      <c r="D11" s="38">
        <v>50313850</v>
      </c>
      <c r="E11" s="38">
        <v>47367377</v>
      </c>
      <c r="F11" s="11">
        <f t="shared" si="0"/>
        <v>-5.8561867159837675</v>
      </c>
      <c r="G11" s="1"/>
      <c r="H11" s="1"/>
      <c r="I11" s="1"/>
    </row>
    <row r="12" spans="1:12" x14ac:dyDescent="0.25">
      <c r="A12" s="12" t="s">
        <v>168</v>
      </c>
      <c r="B12" s="39">
        <v>50603</v>
      </c>
      <c r="C12" s="39">
        <v>46409</v>
      </c>
      <c r="D12" s="39">
        <v>488501</v>
      </c>
      <c r="E12" s="39">
        <v>530713</v>
      </c>
      <c r="F12" s="14">
        <f t="shared" si="0"/>
        <v>8.641128677321035</v>
      </c>
      <c r="G12" s="1"/>
      <c r="H12" s="1"/>
      <c r="I12" s="1"/>
    </row>
    <row r="13" spans="1:12" x14ac:dyDescent="0.25">
      <c r="A13" s="9" t="s">
        <v>32</v>
      </c>
      <c r="B13" s="38">
        <v>64965</v>
      </c>
      <c r="C13" s="38">
        <v>62135</v>
      </c>
      <c r="D13" s="38">
        <v>724682</v>
      </c>
      <c r="E13" s="38">
        <v>704422</v>
      </c>
      <c r="F13" s="11">
        <f t="shared" si="0"/>
        <v>-2.7957090144366816</v>
      </c>
      <c r="G13" s="1"/>
      <c r="H13" s="1"/>
      <c r="I13" s="1"/>
    </row>
    <row r="14" spans="1:12" x14ac:dyDescent="0.25">
      <c r="A14" s="12" t="s">
        <v>33</v>
      </c>
      <c r="B14" s="39">
        <v>1768175</v>
      </c>
      <c r="C14" s="39">
        <v>2562377</v>
      </c>
      <c r="D14" s="39">
        <v>17557311</v>
      </c>
      <c r="E14" s="39">
        <v>24794646</v>
      </c>
      <c r="F14" s="14">
        <f t="shared" si="0"/>
        <v>41.221204089851796</v>
      </c>
      <c r="G14" s="1"/>
      <c r="H14" s="1"/>
      <c r="I14" s="1"/>
    </row>
    <row r="15" spans="1:12" x14ac:dyDescent="0.25">
      <c r="A15" s="9" t="s">
        <v>34</v>
      </c>
      <c r="B15" s="38">
        <v>535147</v>
      </c>
      <c r="C15" s="38">
        <v>616687</v>
      </c>
      <c r="D15" s="38">
        <v>5125960</v>
      </c>
      <c r="E15" s="38">
        <v>5236683</v>
      </c>
      <c r="F15" s="11">
        <f t="shared" si="0"/>
        <v>2.1600441673364656</v>
      </c>
      <c r="G15" s="1"/>
      <c r="H15" s="1"/>
      <c r="I15" s="1"/>
    </row>
    <row r="16" spans="1:12" x14ac:dyDescent="0.25">
      <c r="A16" s="12" t="s">
        <v>35</v>
      </c>
      <c r="B16" s="39">
        <v>62397</v>
      </c>
      <c r="C16" s="39">
        <v>133194</v>
      </c>
      <c r="D16" s="39">
        <v>1011128</v>
      </c>
      <c r="E16" s="39">
        <v>1062500</v>
      </c>
      <c r="F16" s="14">
        <f t="shared" si="0"/>
        <v>5.0806623889359201</v>
      </c>
      <c r="G16" s="1"/>
      <c r="H16" s="1"/>
      <c r="I16" s="1"/>
    </row>
    <row r="17" spans="1:9" x14ac:dyDescent="0.25">
      <c r="A17" s="9" t="s">
        <v>169</v>
      </c>
      <c r="B17" s="38">
        <v>308926</v>
      </c>
      <c r="C17" s="38">
        <v>251518</v>
      </c>
      <c r="D17" s="38">
        <v>2646410</v>
      </c>
      <c r="E17" s="38">
        <v>2810992</v>
      </c>
      <c r="F17" s="11">
        <f t="shared" si="0"/>
        <v>6.2190665845428299</v>
      </c>
      <c r="G17" s="1"/>
      <c r="H17" s="1"/>
      <c r="I17" s="1"/>
    </row>
    <row r="18" spans="1:9" x14ac:dyDescent="0.25">
      <c r="A18" s="12" t="s">
        <v>36</v>
      </c>
      <c r="B18" s="39">
        <v>12591</v>
      </c>
      <c r="C18" s="39">
        <v>7391</v>
      </c>
      <c r="D18" s="39">
        <v>131068</v>
      </c>
      <c r="E18" s="39">
        <v>110747</v>
      </c>
      <c r="F18" s="14">
        <f t="shared" si="0"/>
        <v>-15.504165776543473</v>
      </c>
      <c r="G18" s="1"/>
      <c r="H18" s="1"/>
      <c r="I18" s="1"/>
    </row>
    <row r="19" spans="1:9" x14ac:dyDescent="0.25">
      <c r="A19" s="9" t="s">
        <v>37</v>
      </c>
      <c r="B19" s="38">
        <v>976</v>
      </c>
      <c r="C19" s="38">
        <v>39</v>
      </c>
      <c r="D19" s="38">
        <v>10058</v>
      </c>
      <c r="E19" s="38">
        <v>1562</v>
      </c>
      <c r="F19" s="11">
        <f t="shared" si="0"/>
        <v>-84.470073573275002</v>
      </c>
      <c r="G19" s="1"/>
      <c r="H19" s="1"/>
      <c r="I19" s="1"/>
    </row>
    <row r="20" spans="1:9" x14ac:dyDescent="0.25">
      <c r="A20" s="12" t="s">
        <v>170</v>
      </c>
      <c r="B20" s="39">
        <v>70317</v>
      </c>
      <c r="C20" s="39">
        <v>71997</v>
      </c>
      <c r="D20" s="39">
        <v>660801</v>
      </c>
      <c r="E20" s="39">
        <v>769922</v>
      </c>
      <c r="F20" s="14">
        <f t="shared" si="0"/>
        <v>16.513443532924441</v>
      </c>
      <c r="G20" s="1"/>
      <c r="H20" s="1"/>
      <c r="I20" s="1"/>
    </row>
    <row r="21" spans="1:9" x14ac:dyDescent="0.25">
      <c r="A21" s="9" t="s">
        <v>38</v>
      </c>
      <c r="B21" s="38">
        <v>13798</v>
      </c>
      <c r="C21" s="38">
        <v>46498</v>
      </c>
      <c r="D21" s="38">
        <v>92222</v>
      </c>
      <c r="E21" s="38">
        <v>391562</v>
      </c>
      <c r="F21" s="11">
        <f t="shared" si="0"/>
        <v>324.58632430439593</v>
      </c>
      <c r="G21" s="1"/>
      <c r="H21" s="1"/>
      <c r="I21" s="1"/>
    </row>
    <row r="22" spans="1:9" x14ac:dyDescent="0.25">
      <c r="A22" s="12" t="s">
        <v>59</v>
      </c>
      <c r="B22" s="39">
        <v>849123</v>
      </c>
      <c r="C22" s="39">
        <v>1233267</v>
      </c>
      <c r="D22" s="39">
        <v>7602135</v>
      </c>
      <c r="E22" s="39">
        <v>10667641</v>
      </c>
      <c r="F22" s="14">
        <f t="shared" si="0"/>
        <v>40.324277324725216</v>
      </c>
      <c r="G22" s="1"/>
      <c r="H22" s="1"/>
      <c r="I22" s="1"/>
    </row>
    <row r="23" spans="1:9" x14ac:dyDescent="0.25">
      <c r="A23" s="9" t="s">
        <v>171</v>
      </c>
      <c r="B23" s="38">
        <v>26170</v>
      </c>
      <c r="C23" s="38">
        <v>35852</v>
      </c>
      <c r="D23" s="38">
        <v>419482</v>
      </c>
      <c r="E23" s="38">
        <v>434898</v>
      </c>
      <c r="F23" s="11">
        <f t="shared" si="0"/>
        <v>3.6750087012076733</v>
      </c>
      <c r="G23" s="1"/>
      <c r="H23" s="1"/>
      <c r="I23" s="1"/>
    </row>
    <row r="24" spans="1:9" x14ac:dyDescent="0.25">
      <c r="A24" s="12" t="s">
        <v>173</v>
      </c>
      <c r="B24" s="39">
        <v>76923</v>
      </c>
      <c r="C24" s="39">
        <v>70133</v>
      </c>
      <c r="D24" s="39">
        <v>436151</v>
      </c>
      <c r="E24" s="39">
        <v>749003</v>
      </c>
      <c r="F24" s="14">
        <f t="shared" si="0"/>
        <v>71.730203530428696</v>
      </c>
      <c r="G24" s="1"/>
      <c r="H24" s="1"/>
      <c r="I24" s="1"/>
    </row>
    <row r="25" spans="1:9" x14ac:dyDescent="0.25">
      <c r="A25" s="9" t="s">
        <v>39</v>
      </c>
      <c r="B25" s="38">
        <v>33559</v>
      </c>
      <c r="C25" s="38">
        <v>23810</v>
      </c>
      <c r="D25" s="38">
        <v>257759</v>
      </c>
      <c r="E25" s="38">
        <v>242661</v>
      </c>
      <c r="F25" s="11">
        <f t="shared" si="0"/>
        <v>-5.8574094406014865</v>
      </c>
      <c r="G25" s="1"/>
      <c r="H25" s="1"/>
      <c r="I25" s="1"/>
    </row>
    <row r="26" spans="1:9" x14ac:dyDescent="0.25">
      <c r="A26" s="12" t="s">
        <v>40</v>
      </c>
      <c r="B26" s="39">
        <v>3510</v>
      </c>
      <c r="C26" s="39">
        <v>0</v>
      </c>
      <c r="D26" s="39">
        <v>20233</v>
      </c>
      <c r="E26" s="39">
        <v>13419</v>
      </c>
      <c r="F26" s="14">
        <f t="shared" si="0"/>
        <v>-33.677655315573574</v>
      </c>
      <c r="G26" s="1"/>
      <c r="H26" s="1"/>
      <c r="I26" s="1"/>
    </row>
    <row r="27" spans="1:9" x14ac:dyDescent="0.25">
      <c r="A27" s="9" t="s">
        <v>41</v>
      </c>
      <c r="B27" s="38">
        <v>0</v>
      </c>
      <c r="C27" s="38">
        <v>85</v>
      </c>
      <c r="D27" s="38">
        <v>77849</v>
      </c>
      <c r="E27" s="38">
        <v>111</v>
      </c>
      <c r="F27" s="11">
        <f t="shared" si="0"/>
        <v>-99.857416280234816</v>
      </c>
      <c r="G27" s="1"/>
      <c r="H27" s="1"/>
      <c r="I27" s="1"/>
    </row>
    <row r="28" spans="1:9" x14ac:dyDescent="0.25">
      <c r="A28" s="12" t="s">
        <v>42</v>
      </c>
      <c r="B28" s="39">
        <v>258699</v>
      </c>
      <c r="C28" s="39">
        <v>420443</v>
      </c>
      <c r="D28" s="39">
        <v>2350964</v>
      </c>
      <c r="E28" s="39">
        <v>3026573</v>
      </c>
      <c r="F28" s="14">
        <f t="shared" si="0"/>
        <v>28.737530647002671</v>
      </c>
      <c r="G28" s="1"/>
      <c r="H28" s="1"/>
      <c r="I28" s="1"/>
    </row>
    <row r="29" spans="1:9" x14ac:dyDescent="0.25">
      <c r="A29" s="9" t="s">
        <v>43</v>
      </c>
      <c r="B29" s="38">
        <v>856</v>
      </c>
      <c r="C29" s="38">
        <v>10741</v>
      </c>
      <c r="D29" s="38">
        <v>13359</v>
      </c>
      <c r="E29" s="38">
        <v>62459</v>
      </c>
      <c r="F29" s="11">
        <f t="shared" si="0"/>
        <v>367.54248072460513</v>
      </c>
      <c r="G29" s="1"/>
      <c r="H29" s="1"/>
      <c r="I29" s="1"/>
    </row>
    <row r="30" spans="1:9" x14ac:dyDescent="0.25">
      <c r="A30" s="12" t="s">
        <v>44</v>
      </c>
      <c r="B30" s="39">
        <v>93238</v>
      </c>
      <c r="C30" s="39">
        <v>66451</v>
      </c>
      <c r="D30" s="39">
        <v>960178</v>
      </c>
      <c r="E30" s="39">
        <v>721825</v>
      </c>
      <c r="F30" s="14">
        <f t="shared" si="0"/>
        <v>-24.823834747307274</v>
      </c>
      <c r="G30" s="1"/>
      <c r="H30" s="1"/>
      <c r="I30" s="1"/>
    </row>
    <row r="31" spans="1:9" x14ac:dyDescent="0.25">
      <c r="A31" s="9" t="s">
        <v>45</v>
      </c>
      <c r="B31" s="38">
        <v>67453</v>
      </c>
      <c r="C31" s="38">
        <v>44005</v>
      </c>
      <c r="D31" s="38">
        <v>701081</v>
      </c>
      <c r="E31" s="38">
        <v>495153</v>
      </c>
      <c r="F31" s="11">
        <f t="shared" si="0"/>
        <v>-29.372925525010658</v>
      </c>
      <c r="G31" s="1"/>
      <c r="H31" s="1"/>
      <c r="I31" s="1"/>
    </row>
    <row r="32" spans="1:9" x14ac:dyDescent="0.25">
      <c r="A32" s="12" t="s">
        <v>46</v>
      </c>
      <c r="B32" s="39">
        <v>4844463</v>
      </c>
      <c r="C32" s="39">
        <v>4746340</v>
      </c>
      <c r="D32" s="39">
        <v>45230162</v>
      </c>
      <c r="E32" s="39">
        <v>47255674</v>
      </c>
      <c r="F32" s="14">
        <f t="shared" si="0"/>
        <v>4.4782329101540626</v>
      </c>
      <c r="G32" s="1"/>
      <c r="H32" s="1"/>
      <c r="I32" s="1"/>
    </row>
    <row r="33" spans="1:9" x14ac:dyDescent="0.25">
      <c r="A33" s="9" t="s">
        <v>47</v>
      </c>
      <c r="B33" s="38">
        <v>190782</v>
      </c>
      <c r="C33" s="38">
        <v>236511</v>
      </c>
      <c r="D33" s="38">
        <v>2190222</v>
      </c>
      <c r="E33" s="38">
        <v>2167788</v>
      </c>
      <c r="F33" s="11">
        <f t="shared" si="0"/>
        <v>-1.0242797305478604</v>
      </c>
      <c r="G33" s="1"/>
      <c r="H33" s="1"/>
      <c r="I33" s="1"/>
    </row>
    <row r="34" spans="1:9" x14ac:dyDescent="0.25">
      <c r="A34" s="12" t="s">
        <v>172</v>
      </c>
      <c r="B34" s="39">
        <v>25960</v>
      </c>
      <c r="C34" s="39">
        <v>26578</v>
      </c>
      <c r="D34" s="39">
        <v>238575</v>
      </c>
      <c r="E34" s="39">
        <v>246313</v>
      </c>
      <c r="F34" s="14">
        <f t="shared" si="0"/>
        <v>3.2434244996332353</v>
      </c>
      <c r="G34" s="1"/>
      <c r="H34" s="1"/>
      <c r="I34" s="1"/>
    </row>
    <row r="35" spans="1:9" x14ac:dyDescent="0.25">
      <c r="A35" s="15" t="s">
        <v>48</v>
      </c>
      <c r="B35" s="16">
        <f>SUM(B7:B34)</f>
        <v>14767787</v>
      </c>
      <c r="C35" s="16">
        <f t="shared" ref="C35:E35" si="1">SUM(C7:C34)</f>
        <v>15998321</v>
      </c>
      <c r="D35" s="16">
        <f t="shared" si="1"/>
        <v>140307127</v>
      </c>
      <c r="E35" s="16">
        <f t="shared" si="1"/>
        <v>150936254</v>
      </c>
      <c r="F35" s="17">
        <f t="shared" si="0"/>
        <v>7.5756144589861094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6</v>
      </c>
      <c r="C39" s="51">
        <f t="shared" si="3"/>
        <v>565</v>
      </c>
      <c r="D39" s="51">
        <f>_xlfn.RANK.EQ(B39,$B$39:$B$66)+COUNTIF($B$39:$B$66,B39)-1</f>
        <v>27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47367377</v>
      </c>
      <c r="G39" s="50">
        <f>LOOKUP(E39,$A$39:$A$66,$C$39:$C$66)</f>
        <v>50313850</v>
      </c>
    </row>
    <row r="40" spans="1:9" x14ac:dyDescent="0.25">
      <c r="A40" s="50" t="str">
        <f t="shared" si="4"/>
        <v>ALICANTE</v>
      </c>
      <c r="B40" s="51">
        <f t="shared" si="2"/>
        <v>1041109</v>
      </c>
      <c r="C40" s="51">
        <f t="shared" si="3"/>
        <v>1009744</v>
      </c>
      <c r="D40" s="51">
        <f t="shared" ref="D40:D66" si="6">_xlfn.RANK.EQ(B40,$B$39:$B$66)+COUNTIF($B$39:$B$66,B40)-1</f>
        <v>10</v>
      </c>
      <c r="E40" s="50" t="str">
        <f t="shared" si="5"/>
        <v>VALENCIA</v>
      </c>
      <c r="F40" s="50">
        <f t="shared" ref="F40:F55" si="7">LOOKUP(E40,$A$39:$A$66,$B$39:$B$66)</f>
        <v>47255674</v>
      </c>
      <c r="G40" s="50">
        <f t="shared" ref="G40:G66" si="8">LOOKUP(E40,$A$39:$A$66,$C$39:$C$66)</f>
        <v>45230162</v>
      </c>
    </row>
    <row r="41" spans="1:9" x14ac:dyDescent="0.25">
      <c r="A41" s="50" t="str">
        <f t="shared" si="4"/>
        <v>ALMERÍA</v>
      </c>
      <c r="B41" s="51">
        <f t="shared" si="2"/>
        <v>30495</v>
      </c>
      <c r="C41" s="51">
        <f t="shared" si="3"/>
        <v>36675</v>
      </c>
      <c r="D41" s="51">
        <f t="shared" si="6"/>
        <v>23</v>
      </c>
      <c r="E41" s="50" t="str">
        <f t="shared" si="5"/>
        <v>BARCELONA</v>
      </c>
      <c r="F41" s="50">
        <f t="shared" si="7"/>
        <v>24794646</v>
      </c>
      <c r="G41" s="50">
        <f t="shared" si="8"/>
        <v>17557311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2</v>
      </c>
      <c r="D42" s="51">
        <f t="shared" si="6"/>
        <v>28</v>
      </c>
      <c r="E42" s="50" t="str">
        <f t="shared" si="5"/>
        <v>LAS PALMAS</v>
      </c>
      <c r="F42" s="50">
        <f t="shared" si="7"/>
        <v>10667641</v>
      </c>
      <c r="G42" s="50">
        <f t="shared" si="8"/>
        <v>7602135</v>
      </c>
    </row>
    <row r="43" spans="1:9" x14ac:dyDescent="0.25">
      <c r="A43" s="50" t="str">
        <f t="shared" si="4"/>
        <v>BAHÍA DE ALGECIRAS</v>
      </c>
      <c r="B43" s="51">
        <f t="shared" si="2"/>
        <v>47367377</v>
      </c>
      <c r="C43" s="51">
        <f t="shared" si="3"/>
        <v>50313850</v>
      </c>
      <c r="D43" s="51">
        <f t="shared" si="6"/>
        <v>1</v>
      </c>
      <c r="E43" s="50" t="str">
        <f t="shared" si="5"/>
        <v>BILBAO</v>
      </c>
      <c r="F43" s="50">
        <f t="shared" si="7"/>
        <v>5236683</v>
      </c>
      <c r="G43" s="50">
        <f t="shared" si="8"/>
        <v>5125960</v>
      </c>
    </row>
    <row r="44" spans="1:9" x14ac:dyDescent="0.25">
      <c r="A44" s="50" t="str">
        <f t="shared" si="4"/>
        <v>BAHÍA DE CÁDIZ</v>
      </c>
      <c r="B44" s="51">
        <f t="shared" si="2"/>
        <v>530713</v>
      </c>
      <c r="C44" s="51">
        <f t="shared" si="3"/>
        <v>488501</v>
      </c>
      <c r="D44" s="51">
        <f t="shared" si="6"/>
        <v>15</v>
      </c>
      <c r="E44" s="50" t="str">
        <f t="shared" si="5"/>
        <v>SANTA CRUZ DE TENERIFE</v>
      </c>
      <c r="F44" s="50">
        <f t="shared" si="7"/>
        <v>3026573</v>
      </c>
      <c r="G44" s="50">
        <f t="shared" si="8"/>
        <v>2350964</v>
      </c>
    </row>
    <row r="45" spans="1:9" x14ac:dyDescent="0.25">
      <c r="A45" s="50" t="str">
        <f t="shared" si="4"/>
        <v>BALEARES</v>
      </c>
      <c r="B45" s="51">
        <f t="shared" si="2"/>
        <v>704422</v>
      </c>
      <c r="C45" s="51">
        <f t="shared" si="3"/>
        <v>724682</v>
      </c>
      <c r="D45" s="51">
        <f t="shared" si="6"/>
        <v>14</v>
      </c>
      <c r="E45" s="50" t="str">
        <f t="shared" si="5"/>
        <v>CASTELLÓN</v>
      </c>
      <c r="F45" s="50">
        <f t="shared" si="7"/>
        <v>2810992</v>
      </c>
      <c r="G45" s="50">
        <f t="shared" si="8"/>
        <v>2646410</v>
      </c>
    </row>
    <row r="46" spans="1:9" x14ac:dyDescent="0.25">
      <c r="A46" s="50" t="str">
        <f t="shared" si="4"/>
        <v>BARCELONA</v>
      </c>
      <c r="B46" s="51">
        <f t="shared" si="2"/>
        <v>24794646</v>
      </c>
      <c r="C46" s="51">
        <f t="shared" si="3"/>
        <v>17557311</v>
      </c>
      <c r="D46" s="51">
        <f t="shared" si="6"/>
        <v>3</v>
      </c>
      <c r="E46" s="50" t="str">
        <f t="shared" si="5"/>
        <v>VIGO</v>
      </c>
      <c r="F46" s="50">
        <f t="shared" si="7"/>
        <v>2167788</v>
      </c>
      <c r="G46" s="50">
        <f t="shared" si="8"/>
        <v>2190222</v>
      </c>
    </row>
    <row r="47" spans="1:9" x14ac:dyDescent="0.25">
      <c r="A47" s="50" t="str">
        <f t="shared" si="4"/>
        <v>BILBAO</v>
      </c>
      <c r="B47" s="51">
        <f t="shared" si="2"/>
        <v>5236683</v>
      </c>
      <c r="C47" s="51">
        <f t="shared" si="3"/>
        <v>5125960</v>
      </c>
      <c r="D47" s="51">
        <f t="shared" si="6"/>
        <v>5</v>
      </c>
      <c r="E47" s="50" t="str">
        <f t="shared" si="5"/>
        <v>CARTAGENA</v>
      </c>
      <c r="F47" s="50">
        <f t="shared" si="7"/>
        <v>1062500</v>
      </c>
      <c r="G47" s="50">
        <f t="shared" si="8"/>
        <v>1011128</v>
      </c>
    </row>
    <row r="48" spans="1:9" x14ac:dyDescent="0.25">
      <c r="A48" s="50" t="str">
        <f t="shared" si="4"/>
        <v>CARTAGENA</v>
      </c>
      <c r="B48" s="51">
        <f t="shared" si="2"/>
        <v>1062500</v>
      </c>
      <c r="C48" s="51">
        <f t="shared" si="3"/>
        <v>1011128</v>
      </c>
      <c r="D48" s="51">
        <f t="shared" si="6"/>
        <v>9</v>
      </c>
      <c r="E48" s="50" t="str">
        <f t="shared" si="5"/>
        <v>ALICANTE</v>
      </c>
      <c r="F48" s="50">
        <f t="shared" si="7"/>
        <v>1041109</v>
      </c>
      <c r="G48" s="50">
        <f t="shared" si="8"/>
        <v>1009744</v>
      </c>
    </row>
    <row r="49" spans="1:7" x14ac:dyDescent="0.25">
      <c r="A49" s="50" t="str">
        <f t="shared" si="4"/>
        <v>CASTELLÓN</v>
      </c>
      <c r="B49" s="51">
        <f t="shared" si="2"/>
        <v>2810992</v>
      </c>
      <c r="C49" s="51">
        <f t="shared" si="3"/>
        <v>2646410</v>
      </c>
      <c r="D49" s="51">
        <f t="shared" si="6"/>
        <v>7</v>
      </c>
      <c r="E49" s="50" t="str">
        <f t="shared" si="5"/>
        <v>GIJÓN</v>
      </c>
      <c r="F49" s="50">
        <f t="shared" si="7"/>
        <v>769922</v>
      </c>
      <c r="G49" s="50">
        <f t="shared" si="8"/>
        <v>660801</v>
      </c>
    </row>
    <row r="50" spans="1:7" x14ac:dyDescent="0.25">
      <c r="A50" s="50" t="str">
        <f t="shared" si="4"/>
        <v>CEUTA</v>
      </c>
      <c r="B50" s="51">
        <f t="shared" si="2"/>
        <v>110747</v>
      </c>
      <c r="C50" s="51">
        <f t="shared" si="3"/>
        <v>131068</v>
      </c>
      <c r="D50" s="51">
        <f t="shared" si="6"/>
        <v>21</v>
      </c>
      <c r="E50" s="50" t="str">
        <f t="shared" si="5"/>
        <v>MARÍN Y RÍA DE PONTEVEDRA</v>
      </c>
      <c r="F50" s="50">
        <f t="shared" si="7"/>
        <v>749003</v>
      </c>
      <c r="G50" s="50">
        <f t="shared" si="8"/>
        <v>436151</v>
      </c>
    </row>
    <row r="51" spans="1:7" x14ac:dyDescent="0.25">
      <c r="A51" s="50" t="str">
        <f t="shared" si="4"/>
        <v>FERROL-SAN CIBRAO</v>
      </c>
      <c r="B51" s="51">
        <f t="shared" si="2"/>
        <v>1562</v>
      </c>
      <c r="C51" s="51">
        <f t="shared" si="3"/>
        <v>10058</v>
      </c>
      <c r="D51" s="51">
        <f t="shared" si="6"/>
        <v>25</v>
      </c>
      <c r="E51" s="50" t="str">
        <f t="shared" si="5"/>
        <v>SEVILLA</v>
      </c>
      <c r="F51" s="50">
        <f t="shared" si="7"/>
        <v>721825</v>
      </c>
      <c r="G51" s="50">
        <f t="shared" si="8"/>
        <v>960178</v>
      </c>
    </row>
    <row r="52" spans="1:7" x14ac:dyDescent="0.25">
      <c r="A52" s="50" t="str">
        <f t="shared" si="4"/>
        <v>GIJÓN</v>
      </c>
      <c r="B52" s="51">
        <f t="shared" si="2"/>
        <v>769922</v>
      </c>
      <c r="C52" s="51">
        <f t="shared" si="3"/>
        <v>660801</v>
      </c>
      <c r="D52" s="51">
        <f t="shared" si="6"/>
        <v>11</v>
      </c>
      <c r="E52" s="50" t="str">
        <f t="shared" si="5"/>
        <v>BALEARES</v>
      </c>
      <c r="F52" s="50">
        <f t="shared" si="7"/>
        <v>704422</v>
      </c>
      <c r="G52" s="50">
        <f t="shared" si="8"/>
        <v>724682</v>
      </c>
    </row>
    <row r="53" spans="1:7" x14ac:dyDescent="0.25">
      <c r="A53" s="50" t="str">
        <f t="shared" si="4"/>
        <v>HUELVA</v>
      </c>
      <c r="B53" s="51">
        <f t="shared" si="2"/>
        <v>391562</v>
      </c>
      <c r="C53" s="51">
        <f t="shared" si="3"/>
        <v>92222</v>
      </c>
      <c r="D53" s="51">
        <f t="shared" si="6"/>
        <v>18</v>
      </c>
      <c r="E53" s="50" t="str">
        <f t="shared" si="5"/>
        <v>BAHÍA DE CÁDIZ</v>
      </c>
      <c r="F53" s="50">
        <f t="shared" si="7"/>
        <v>530713</v>
      </c>
      <c r="G53" s="50">
        <f t="shared" si="8"/>
        <v>488501</v>
      </c>
    </row>
    <row r="54" spans="1:7" x14ac:dyDescent="0.25">
      <c r="A54" s="50" t="str">
        <f t="shared" si="4"/>
        <v>LAS PALMAS</v>
      </c>
      <c r="B54" s="51">
        <f t="shared" si="2"/>
        <v>10667641</v>
      </c>
      <c r="C54" s="51">
        <f t="shared" si="3"/>
        <v>7602135</v>
      </c>
      <c r="D54" s="51">
        <f t="shared" si="6"/>
        <v>4</v>
      </c>
      <c r="E54" s="50" t="str">
        <f t="shared" si="5"/>
        <v>TARRAGONA</v>
      </c>
      <c r="F54" s="50">
        <f t="shared" si="7"/>
        <v>495153</v>
      </c>
      <c r="G54" s="50">
        <f t="shared" si="8"/>
        <v>701081</v>
      </c>
    </row>
    <row r="55" spans="1:7" x14ac:dyDescent="0.25">
      <c r="A55" s="50" t="str">
        <f t="shared" si="4"/>
        <v>MÁLAGA</v>
      </c>
      <c r="B55" s="51">
        <f t="shared" si="2"/>
        <v>434898</v>
      </c>
      <c r="C55" s="51">
        <f t="shared" si="3"/>
        <v>419482</v>
      </c>
      <c r="D55" s="51">
        <f t="shared" si="6"/>
        <v>17</v>
      </c>
      <c r="E55" s="50" t="str">
        <f t="shared" si="5"/>
        <v>MÁLAGA</v>
      </c>
      <c r="F55" s="50">
        <f t="shared" si="7"/>
        <v>434898</v>
      </c>
      <c r="G55" s="50">
        <f t="shared" si="8"/>
        <v>419482</v>
      </c>
    </row>
    <row r="56" spans="1:7" x14ac:dyDescent="0.25">
      <c r="A56" s="50" t="str">
        <f t="shared" si="4"/>
        <v>MARÍN Y RÍA DE PONTEVEDRA</v>
      </c>
      <c r="B56" s="51">
        <f t="shared" si="2"/>
        <v>749003</v>
      </c>
      <c r="C56" s="51">
        <f t="shared" si="3"/>
        <v>436151</v>
      </c>
      <c r="D56" s="51">
        <f t="shared" si="6"/>
        <v>12</v>
      </c>
      <c r="E56" s="50" t="str">
        <f t="shared" si="5"/>
        <v>HUELVA</v>
      </c>
      <c r="F56" s="50">
        <f t="shared" ref="F56:F66" si="9">LOOKUP(E56,$A$39:$A$66,$B$39:$B$66)</f>
        <v>391562</v>
      </c>
      <c r="G56" s="50">
        <f t="shared" si="8"/>
        <v>92222</v>
      </c>
    </row>
    <row r="57" spans="1:7" x14ac:dyDescent="0.25">
      <c r="A57" s="50" t="str">
        <f t="shared" si="4"/>
        <v>MELILLA</v>
      </c>
      <c r="B57" s="51">
        <f t="shared" si="2"/>
        <v>242661</v>
      </c>
      <c r="C57" s="51">
        <f t="shared" si="3"/>
        <v>257759</v>
      </c>
      <c r="D57" s="51">
        <f t="shared" si="6"/>
        <v>20</v>
      </c>
      <c r="E57" s="50" t="str">
        <f t="shared" si="5"/>
        <v>VILAGARCÍA</v>
      </c>
      <c r="F57" s="50">
        <f t="shared" si="9"/>
        <v>246313</v>
      </c>
      <c r="G57" s="50">
        <f t="shared" si="8"/>
        <v>238575</v>
      </c>
    </row>
    <row r="58" spans="1:7" x14ac:dyDescent="0.25">
      <c r="A58" s="50" t="str">
        <f t="shared" si="4"/>
        <v>MOTRIL</v>
      </c>
      <c r="B58" s="51">
        <f t="shared" si="2"/>
        <v>13419</v>
      </c>
      <c r="C58" s="51">
        <f t="shared" si="3"/>
        <v>20233</v>
      </c>
      <c r="D58" s="51">
        <f t="shared" si="6"/>
        <v>24</v>
      </c>
      <c r="E58" s="50" t="str">
        <f t="shared" si="5"/>
        <v>MELILLA</v>
      </c>
      <c r="F58" s="50">
        <f t="shared" si="9"/>
        <v>242661</v>
      </c>
      <c r="G58" s="50">
        <f t="shared" si="8"/>
        <v>257759</v>
      </c>
    </row>
    <row r="59" spans="1:7" x14ac:dyDescent="0.25">
      <c r="A59" s="50" t="str">
        <f t="shared" si="4"/>
        <v>PASAIA</v>
      </c>
      <c r="B59" s="51">
        <f t="shared" si="2"/>
        <v>111</v>
      </c>
      <c r="C59" s="51">
        <f t="shared" si="3"/>
        <v>77849</v>
      </c>
      <c r="D59" s="51">
        <f t="shared" si="6"/>
        <v>26</v>
      </c>
      <c r="E59" s="50" t="str">
        <f t="shared" si="5"/>
        <v>CEUTA</v>
      </c>
      <c r="F59" s="50">
        <f t="shared" si="9"/>
        <v>110747</v>
      </c>
      <c r="G59" s="50">
        <f t="shared" si="8"/>
        <v>131068</v>
      </c>
    </row>
    <row r="60" spans="1:7" x14ac:dyDescent="0.25">
      <c r="A60" s="50" t="str">
        <f t="shared" si="4"/>
        <v>SANTA CRUZ DE TENERIFE</v>
      </c>
      <c r="B60" s="51">
        <f t="shared" si="2"/>
        <v>3026573</v>
      </c>
      <c r="C60" s="51">
        <f t="shared" si="3"/>
        <v>2350964</v>
      </c>
      <c r="D60" s="51">
        <f t="shared" si="6"/>
        <v>6</v>
      </c>
      <c r="E60" s="50" t="str">
        <f t="shared" si="5"/>
        <v>SANTANDER</v>
      </c>
      <c r="F60" s="50">
        <f t="shared" si="9"/>
        <v>62459</v>
      </c>
      <c r="G60" s="50">
        <f t="shared" si="8"/>
        <v>13359</v>
      </c>
    </row>
    <row r="61" spans="1:7" x14ac:dyDescent="0.25">
      <c r="A61" s="50" t="str">
        <f t="shared" si="4"/>
        <v>SANTANDER</v>
      </c>
      <c r="B61" s="51">
        <f t="shared" si="2"/>
        <v>62459</v>
      </c>
      <c r="C61" s="51">
        <f t="shared" si="3"/>
        <v>13359</v>
      </c>
      <c r="D61" s="51">
        <f t="shared" si="6"/>
        <v>22</v>
      </c>
      <c r="E61" s="50" t="str">
        <f t="shared" si="5"/>
        <v>ALMERÍA</v>
      </c>
      <c r="F61" s="50">
        <f t="shared" si="9"/>
        <v>30495</v>
      </c>
      <c r="G61" s="50">
        <f t="shared" si="8"/>
        <v>36675</v>
      </c>
    </row>
    <row r="62" spans="1:7" x14ac:dyDescent="0.25">
      <c r="A62" s="50" t="str">
        <f t="shared" si="4"/>
        <v>SEVILLA</v>
      </c>
      <c r="B62" s="51">
        <f t="shared" si="2"/>
        <v>721825</v>
      </c>
      <c r="C62" s="51">
        <f t="shared" si="3"/>
        <v>960178</v>
      </c>
      <c r="D62" s="51">
        <f t="shared" si="6"/>
        <v>13</v>
      </c>
      <c r="E62" s="50" t="str">
        <f t="shared" si="5"/>
        <v>MOTRIL</v>
      </c>
      <c r="F62" s="50">
        <f t="shared" si="9"/>
        <v>13419</v>
      </c>
      <c r="G62" s="50">
        <f t="shared" si="8"/>
        <v>20233</v>
      </c>
    </row>
    <row r="63" spans="1:7" x14ac:dyDescent="0.25">
      <c r="A63" s="50" t="str">
        <f t="shared" si="4"/>
        <v>TARRAGONA</v>
      </c>
      <c r="B63" s="51">
        <f t="shared" si="2"/>
        <v>495153</v>
      </c>
      <c r="C63" s="51">
        <f t="shared" si="3"/>
        <v>701081</v>
      </c>
      <c r="D63" s="51">
        <f t="shared" si="6"/>
        <v>16</v>
      </c>
      <c r="E63" s="50" t="str">
        <f t="shared" si="5"/>
        <v>FERROL-SAN CIBRAO</v>
      </c>
      <c r="F63" s="50">
        <f t="shared" si="9"/>
        <v>1562</v>
      </c>
      <c r="G63" s="50">
        <f t="shared" si="8"/>
        <v>10058</v>
      </c>
    </row>
    <row r="64" spans="1:7" x14ac:dyDescent="0.25">
      <c r="A64" s="50" t="str">
        <f t="shared" si="4"/>
        <v>VALENCIA</v>
      </c>
      <c r="B64" s="51">
        <f t="shared" si="2"/>
        <v>47255674</v>
      </c>
      <c r="C64" s="51">
        <f t="shared" si="3"/>
        <v>45230162</v>
      </c>
      <c r="D64" s="51">
        <f t="shared" si="6"/>
        <v>2</v>
      </c>
      <c r="E64" s="50" t="str">
        <f t="shared" si="5"/>
        <v>PASAIA</v>
      </c>
      <c r="F64" s="50">
        <f t="shared" si="9"/>
        <v>111</v>
      </c>
      <c r="G64" s="50">
        <f t="shared" si="8"/>
        <v>77849</v>
      </c>
    </row>
    <row r="65" spans="1:7" x14ac:dyDescent="0.25">
      <c r="A65" s="50" t="str">
        <f t="shared" si="4"/>
        <v>VIGO</v>
      </c>
      <c r="B65" s="51">
        <f t="shared" si="2"/>
        <v>2167788</v>
      </c>
      <c r="C65" s="51">
        <f t="shared" si="3"/>
        <v>2190222</v>
      </c>
      <c r="D65" s="51">
        <f t="shared" si="6"/>
        <v>8</v>
      </c>
      <c r="E65" s="50" t="str">
        <f t="shared" si="5"/>
        <v>A CORUÑA</v>
      </c>
      <c r="F65" s="50">
        <f t="shared" si="9"/>
        <v>6</v>
      </c>
      <c r="G65" s="50">
        <f t="shared" si="8"/>
        <v>565</v>
      </c>
    </row>
    <row r="66" spans="1:7" x14ac:dyDescent="0.25">
      <c r="A66" s="50" t="str">
        <f t="shared" si="4"/>
        <v>VILAGARCÍA</v>
      </c>
      <c r="B66" s="51">
        <f t="shared" si="2"/>
        <v>246313</v>
      </c>
      <c r="C66" s="51">
        <f t="shared" si="3"/>
        <v>238575</v>
      </c>
      <c r="D66" s="51">
        <f t="shared" si="6"/>
        <v>19</v>
      </c>
      <c r="E66" s="50" t="str">
        <f t="shared" si="5"/>
        <v>AVILÉS</v>
      </c>
      <c r="F66" s="50">
        <f t="shared" si="9"/>
        <v>0</v>
      </c>
      <c r="G66" s="50">
        <f t="shared" si="8"/>
        <v>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2890</v>
      </c>
      <c r="C7" s="30">
        <v>2660</v>
      </c>
      <c r="D7" s="30">
        <v>36690</v>
      </c>
      <c r="E7" s="30">
        <v>46145</v>
      </c>
      <c r="F7" s="11">
        <f>((E7*100)/D7)-100</f>
        <v>25.76996456800218</v>
      </c>
      <c r="G7" s="1"/>
      <c r="H7" s="1"/>
      <c r="I7" s="1"/>
    </row>
    <row r="8" spans="1:12" x14ac:dyDescent="0.25">
      <c r="A8" s="12" t="s">
        <v>31</v>
      </c>
      <c r="B8" s="31">
        <v>15</v>
      </c>
      <c r="C8" s="31">
        <v>387</v>
      </c>
      <c r="D8" s="31">
        <v>213</v>
      </c>
      <c r="E8" s="31">
        <v>1241</v>
      </c>
      <c r="F8" s="14">
        <f t="shared" ref="F8:F35" si="0">((E8*100)/D8)-100</f>
        <v>482.62910798122061</v>
      </c>
      <c r="G8" s="1"/>
      <c r="H8" s="1"/>
      <c r="I8" s="1"/>
    </row>
    <row r="9" spans="1:12" x14ac:dyDescent="0.25">
      <c r="A9" s="9" t="s">
        <v>164</v>
      </c>
      <c r="B9" s="30">
        <v>232</v>
      </c>
      <c r="C9" s="30">
        <v>351</v>
      </c>
      <c r="D9" s="30">
        <v>1553</v>
      </c>
      <c r="E9" s="30">
        <v>2904</v>
      </c>
      <c r="F9" s="11">
        <f t="shared" si="0"/>
        <v>86.992916934964597</v>
      </c>
      <c r="G9" s="1"/>
      <c r="H9" s="1"/>
      <c r="I9" s="1"/>
    </row>
    <row r="10" spans="1:12" x14ac:dyDescent="0.25">
      <c r="A10" s="12" t="s">
        <v>166</v>
      </c>
      <c r="B10" s="31">
        <v>789</v>
      </c>
      <c r="C10" s="31">
        <v>902</v>
      </c>
      <c r="D10" s="31">
        <v>11125</v>
      </c>
      <c r="E10" s="31">
        <v>12129</v>
      </c>
      <c r="F10" s="14">
        <f t="shared" si="0"/>
        <v>9.0247191011235941</v>
      </c>
      <c r="G10" s="1"/>
      <c r="H10" s="1"/>
      <c r="I10" s="1"/>
    </row>
    <row r="11" spans="1:12" x14ac:dyDescent="0.25">
      <c r="A11" s="9" t="s">
        <v>167</v>
      </c>
      <c r="B11" s="30">
        <v>79</v>
      </c>
      <c r="C11" s="30">
        <v>134</v>
      </c>
      <c r="D11" s="30">
        <v>704</v>
      </c>
      <c r="E11" s="30">
        <v>893</v>
      </c>
      <c r="F11" s="11">
        <f t="shared" si="0"/>
        <v>26.846590909090907</v>
      </c>
      <c r="G11" s="1"/>
      <c r="H11" s="1"/>
      <c r="I11" s="1"/>
    </row>
    <row r="12" spans="1:12" x14ac:dyDescent="0.25">
      <c r="A12" s="12" t="s">
        <v>168</v>
      </c>
      <c r="B12" s="31">
        <v>1005</v>
      </c>
      <c r="C12" s="31">
        <v>1120</v>
      </c>
      <c r="D12" s="31">
        <v>15349</v>
      </c>
      <c r="E12" s="31">
        <v>14229</v>
      </c>
      <c r="F12" s="14">
        <f t="shared" si="0"/>
        <v>-7.2968923056876633</v>
      </c>
      <c r="G12" s="1"/>
      <c r="H12" s="1"/>
      <c r="I12" s="1"/>
    </row>
    <row r="13" spans="1:12" x14ac:dyDescent="0.25">
      <c r="A13" s="9" t="s">
        <v>32</v>
      </c>
      <c r="B13" s="30">
        <v>224</v>
      </c>
      <c r="C13" s="30">
        <v>242</v>
      </c>
      <c r="D13" s="30">
        <v>2567</v>
      </c>
      <c r="E13" s="30">
        <v>2684</v>
      </c>
      <c r="F13" s="11">
        <f t="shared" si="0"/>
        <v>4.557849629918195</v>
      </c>
      <c r="G13" s="1"/>
      <c r="H13" s="1"/>
      <c r="I13" s="1"/>
    </row>
    <row r="14" spans="1:12" x14ac:dyDescent="0.25">
      <c r="A14" s="12" t="s">
        <v>33</v>
      </c>
      <c r="B14" s="31">
        <v>205</v>
      </c>
      <c r="C14" s="31">
        <v>116</v>
      </c>
      <c r="D14" s="31">
        <v>3183</v>
      </c>
      <c r="E14" s="31">
        <v>2816</v>
      </c>
      <c r="F14" s="14">
        <f t="shared" si="0"/>
        <v>-11.53000314169023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25">
      <c r="A16" s="12" t="s">
        <v>35</v>
      </c>
      <c r="B16" s="31">
        <v>44</v>
      </c>
      <c r="C16" s="31">
        <v>58</v>
      </c>
      <c r="D16" s="31">
        <v>438</v>
      </c>
      <c r="E16" s="31">
        <v>424</v>
      </c>
      <c r="F16" s="14">
        <f t="shared" si="0"/>
        <v>-3.1963470319634695</v>
      </c>
      <c r="G16" s="1"/>
      <c r="H16" s="1"/>
      <c r="I16" s="1"/>
    </row>
    <row r="17" spans="1:9" x14ac:dyDescent="0.25">
      <c r="A17" s="9" t="s">
        <v>169</v>
      </c>
      <c r="B17" s="30">
        <v>554</v>
      </c>
      <c r="C17" s="30">
        <v>526</v>
      </c>
      <c r="D17" s="30">
        <v>4236</v>
      </c>
      <c r="E17" s="30">
        <v>3885</v>
      </c>
      <c r="F17" s="11">
        <f t="shared" si="0"/>
        <v>-8.2861189801699737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18</v>
      </c>
      <c r="C19" s="30">
        <v>17</v>
      </c>
      <c r="D19" s="30">
        <v>208</v>
      </c>
      <c r="E19" s="30">
        <v>179</v>
      </c>
      <c r="F19" s="11">
        <f t="shared" si="0"/>
        <v>-13.942307692307693</v>
      </c>
      <c r="G19" s="1"/>
      <c r="H19" s="1"/>
      <c r="I19" s="1"/>
    </row>
    <row r="20" spans="1:9" x14ac:dyDescent="0.25">
      <c r="A20" s="12" t="s">
        <v>170</v>
      </c>
      <c r="B20" s="31">
        <v>311</v>
      </c>
      <c r="C20" s="31">
        <v>288</v>
      </c>
      <c r="D20" s="31">
        <v>7744</v>
      </c>
      <c r="E20" s="31">
        <v>6978</v>
      </c>
      <c r="F20" s="14">
        <f t="shared" si="0"/>
        <v>-9.8915289256198378</v>
      </c>
      <c r="G20" s="1"/>
      <c r="H20" s="1"/>
      <c r="I20" s="1"/>
    </row>
    <row r="21" spans="1:9" x14ac:dyDescent="0.25">
      <c r="A21" s="9" t="s">
        <v>38</v>
      </c>
      <c r="B21" s="30">
        <v>161</v>
      </c>
      <c r="C21" s="30">
        <v>173</v>
      </c>
      <c r="D21" s="30">
        <v>1697</v>
      </c>
      <c r="E21" s="30">
        <v>1680</v>
      </c>
      <c r="F21" s="11">
        <f t="shared" si="0"/>
        <v>-1.0017678255745466</v>
      </c>
      <c r="G21" s="1"/>
      <c r="H21" s="1"/>
      <c r="I21" s="1"/>
    </row>
    <row r="22" spans="1:9" x14ac:dyDescent="0.25">
      <c r="A22" s="12" t="s">
        <v>59</v>
      </c>
      <c r="B22" s="31">
        <v>162</v>
      </c>
      <c r="C22" s="31">
        <v>27</v>
      </c>
      <c r="D22" s="31">
        <v>1708</v>
      </c>
      <c r="E22" s="31">
        <v>843</v>
      </c>
      <c r="F22" s="14">
        <f t="shared" si="0"/>
        <v>-50.644028103044498</v>
      </c>
      <c r="G22" s="1"/>
      <c r="H22" s="1"/>
      <c r="I22" s="1"/>
    </row>
    <row r="23" spans="1:9" x14ac:dyDescent="0.25">
      <c r="A23" s="9" t="s">
        <v>171</v>
      </c>
      <c r="B23" s="30">
        <v>70</v>
      </c>
      <c r="C23" s="30">
        <v>51</v>
      </c>
      <c r="D23" s="30">
        <v>573</v>
      </c>
      <c r="E23" s="30">
        <v>382</v>
      </c>
      <c r="F23" s="11">
        <f t="shared" si="0"/>
        <v>-33.333333333333329</v>
      </c>
      <c r="G23" s="1"/>
      <c r="H23" s="1"/>
      <c r="I23" s="1"/>
    </row>
    <row r="24" spans="1:9" x14ac:dyDescent="0.25">
      <c r="A24" s="12" t="s">
        <v>173</v>
      </c>
      <c r="B24" s="31">
        <v>171</v>
      </c>
      <c r="C24" s="31">
        <v>164</v>
      </c>
      <c r="D24" s="31">
        <v>1688</v>
      </c>
      <c r="E24" s="31">
        <v>1611</v>
      </c>
      <c r="F24" s="14">
        <f t="shared" si="0"/>
        <v>-4.5616113744075761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90</v>
      </c>
      <c r="C26" s="31">
        <v>160</v>
      </c>
      <c r="D26" s="31">
        <v>838</v>
      </c>
      <c r="E26" s="31">
        <v>1700</v>
      </c>
      <c r="F26" s="14">
        <f t="shared" si="0"/>
        <v>102.86396181384248</v>
      </c>
      <c r="G26" s="1"/>
      <c r="H26" s="1"/>
      <c r="I26" s="1"/>
    </row>
    <row r="27" spans="1:9" x14ac:dyDescent="0.25">
      <c r="A27" s="9" t="s">
        <v>41</v>
      </c>
      <c r="B27" s="30">
        <v>2185</v>
      </c>
      <c r="C27" s="30">
        <v>1792</v>
      </c>
      <c r="D27" s="30">
        <v>22475</v>
      </c>
      <c r="E27" s="30">
        <v>21760</v>
      </c>
      <c r="F27" s="11">
        <f t="shared" si="0"/>
        <v>-3.1813125695216939</v>
      </c>
      <c r="G27" s="1"/>
      <c r="H27" s="1"/>
      <c r="I27" s="1"/>
    </row>
    <row r="28" spans="1:9" x14ac:dyDescent="0.25">
      <c r="A28" s="12" t="s">
        <v>42</v>
      </c>
      <c r="B28" s="31">
        <v>481</v>
      </c>
      <c r="C28" s="31">
        <v>477</v>
      </c>
      <c r="D28" s="31">
        <v>7221</v>
      </c>
      <c r="E28" s="31">
        <v>5559</v>
      </c>
      <c r="F28" s="14">
        <f t="shared" si="0"/>
        <v>-23.016202742002491</v>
      </c>
      <c r="G28" s="1"/>
      <c r="H28" s="1"/>
      <c r="I28" s="1"/>
    </row>
    <row r="29" spans="1:9" x14ac:dyDescent="0.25">
      <c r="A29" s="9" t="s">
        <v>43</v>
      </c>
      <c r="B29" s="30">
        <v>151</v>
      </c>
      <c r="C29" s="30">
        <v>406</v>
      </c>
      <c r="D29" s="30">
        <v>3126</v>
      </c>
      <c r="E29" s="30">
        <v>3195</v>
      </c>
      <c r="F29" s="11">
        <f t="shared" si="0"/>
        <v>2.2072936660268709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282</v>
      </c>
      <c r="C31" s="30">
        <v>270</v>
      </c>
      <c r="D31" s="30">
        <v>3799</v>
      </c>
      <c r="E31" s="30">
        <v>3309</v>
      </c>
      <c r="F31" s="11">
        <f t="shared" si="0"/>
        <v>-12.898131087128192</v>
      </c>
      <c r="G31" s="1"/>
      <c r="H31" s="1"/>
      <c r="I31" s="1"/>
    </row>
    <row r="32" spans="1:9" x14ac:dyDescent="0.25">
      <c r="A32" s="12" t="s">
        <v>46</v>
      </c>
      <c r="B32" s="31">
        <v>237</v>
      </c>
      <c r="C32" s="31">
        <v>197</v>
      </c>
      <c r="D32" s="31">
        <v>1785</v>
      </c>
      <c r="E32" s="31">
        <v>1513</v>
      </c>
      <c r="F32" s="14">
        <f t="shared" si="0"/>
        <v>-15.238095238095241</v>
      </c>
      <c r="G32" s="1"/>
      <c r="H32" s="1"/>
      <c r="I32" s="1"/>
    </row>
    <row r="33" spans="1:9" x14ac:dyDescent="0.25">
      <c r="A33" s="9" t="s">
        <v>47</v>
      </c>
      <c r="B33" s="30">
        <v>8484</v>
      </c>
      <c r="C33" s="30">
        <v>9566</v>
      </c>
      <c r="D33" s="30">
        <v>63215</v>
      </c>
      <c r="E33" s="30">
        <v>68400</v>
      </c>
      <c r="F33" s="11">
        <f t="shared" si="0"/>
        <v>8.2021672071501968</v>
      </c>
      <c r="G33" s="1"/>
      <c r="H33" s="1"/>
      <c r="I33" s="1"/>
    </row>
    <row r="34" spans="1:9" x14ac:dyDescent="0.25">
      <c r="A34" s="12" t="s">
        <v>172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18840</v>
      </c>
      <c r="C35" s="16">
        <f t="shared" ref="C35:E35" si="1">SUM(C7:C34)</f>
        <v>20084</v>
      </c>
      <c r="D35" s="16">
        <f t="shared" si="1"/>
        <v>192135</v>
      </c>
      <c r="E35" s="16">
        <f t="shared" si="1"/>
        <v>204459</v>
      </c>
      <c r="F35" s="17">
        <f t="shared" si="0"/>
        <v>6.414239987508779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46145</v>
      </c>
      <c r="C39" s="51">
        <f t="shared" si="3"/>
        <v>36690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68400</v>
      </c>
      <c r="G39" s="50">
        <f>LOOKUP(E39,$A$39:$A$66,$C$39:$C$66)</f>
        <v>63215</v>
      </c>
    </row>
    <row r="40" spans="1:9" x14ac:dyDescent="0.25">
      <c r="A40" s="50" t="str">
        <f t="shared" si="4"/>
        <v>ALICANTE</v>
      </c>
      <c r="B40" s="51">
        <f t="shared" si="2"/>
        <v>1241</v>
      </c>
      <c r="C40" s="51">
        <f t="shared" si="3"/>
        <v>213</v>
      </c>
      <c r="D40" s="51">
        <f t="shared" ref="D40:D66" si="6">_xlfn.RANK.EQ(B40,$B$39:$B$66)+COUNTIF($B$39:$B$66,B40)-1</f>
        <v>18</v>
      </c>
      <c r="E40" s="50" t="str">
        <f t="shared" si="5"/>
        <v>A CORUÑA</v>
      </c>
      <c r="F40" s="50">
        <f t="shared" ref="F40:F55" si="7">LOOKUP(E40,$A$39:$A$66,$B$39:$B$66)</f>
        <v>46145</v>
      </c>
      <c r="G40" s="50">
        <f t="shared" ref="G40:G66" si="8">LOOKUP(E40,$A$39:$A$66,$C$39:$C$66)</f>
        <v>36690</v>
      </c>
    </row>
    <row r="41" spans="1:9" x14ac:dyDescent="0.25">
      <c r="A41" s="50" t="str">
        <f t="shared" si="4"/>
        <v>ALMERÍA</v>
      </c>
      <c r="B41" s="51">
        <f t="shared" si="2"/>
        <v>2904</v>
      </c>
      <c r="C41" s="51">
        <f t="shared" si="3"/>
        <v>1553</v>
      </c>
      <c r="D41" s="51">
        <f t="shared" si="6"/>
        <v>11</v>
      </c>
      <c r="E41" s="50" t="str">
        <f t="shared" si="5"/>
        <v>PASAIA</v>
      </c>
      <c r="F41" s="50">
        <f t="shared" si="7"/>
        <v>21760</v>
      </c>
      <c r="G41" s="50">
        <f t="shared" si="8"/>
        <v>22475</v>
      </c>
    </row>
    <row r="42" spans="1:9" x14ac:dyDescent="0.25">
      <c r="A42" s="50" t="str">
        <f t="shared" si="4"/>
        <v>AVILÉS</v>
      </c>
      <c r="B42" s="51">
        <f t="shared" si="2"/>
        <v>12129</v>
      </c>
      <c r="C42" s="51">
        <f t="shared" si="3"/>
        <v>11125</v>
      </c>
      <c r="D42" s="51">
        <f t="shared" si="6"/>
        <v>5</v>
      </c>
      <c r="E42" s="50" t="str">
        <f t="shared" si="5"/>
        <v>BAHÍA DE CÁDIZ</v>
      </c>
      <c r="F42" s="50">
        <f t="shared" si="7"/>
        <v>14229</v>
      </c>
      <c r="G42" s="50">
        <f t="shared" si="8"/>
        <v>15349</v>
      </c>
    </row>
    <row r="43" spans="1:9" x14ac:dyDescent="0.25">
      <c r="A43" s="50" t="str">
        <f t="shared" si="4"/>
        <v>BAHÍA DE ALGECIRAS</v>
      </c>
      <c r="B43" s="51">
        <f t="shared" si="2"/>
        <v>893</v>
      </c>
      <c r="C43" s="51">
        <f t="shared" si="3"/>
        <v>704</v>
      </c>
      <c r="D43" s="51">
        <f t="shared" si="6"/>
        <v>19</v>
      </c>
      <c r="E43" s="50" t="str">
        <f t="shared" si="5"/>
        <v>AVILÉS</v>
      </c>
      <c r="F43" s="50">
        <f t="shared" si="7"/>
        <v>12129</v>
      </c>
      <c r="G43" s="50">
        <f t="shared" si="8"/>
        <v>11125</v>
      </c>
    </row>
    <row r="44" spans="1:9" x14ac:dyDescent="0.25">
      <c r="A44" s="50" t="str">
        <f t="shared" si="4"/>
        <v>BAHÍA DE CÁDIZ</v>
      </c>
      <c r="B44" s="51">
        <f t="shared" si="2"/>
        <v>14229</v>
      </c>
      <c r="C44" s="51">
        <f t="shared" si="3"/>
        <v>15349</v>
      </c>
      <c r="D44" s="51">
        <f t="shared" si="6"/>
        <v>4</v>
      </c>
      <c r="E44" s="50" t="str">
        <f t="shared" si="5"/>
        <v>GIJÓN</v>
      </c>
      <c r="F44" s="50">
        <f t="shared" si="7"/>
        <v>6978</v>
      </c>
      <c r="G44" s="50">
        <f t="shared" si="8"/>
        <v>7744</v>
      </c>
    </row>
    <row r="45" spans="1:9" x14ac:dyDescent="0.25">
      <c r="A45" s="50" t="str">
        <f t="shared" si="4"/>
        <v>BALEARES</v>
      </c>
      <c r="B45" s="51">
        <f t="shared" si="2"/>
        <v>2684</v>
      </c>
      <c r="C45" s="51">
        <f t="shared" si="3"/>
        <v>2567</v>
      </c>
      <c r="D45" s="51">
        <f t="shared" si="6"/>
        <v>13</v>
      </c>
      <c r="E45" s="50" t="str">
        <f t="shared" si="5"/>
        <v>SANTA CRUZ DE TENERIFE</v>
      </c>
      <c r="F45" s="50">
        <f t="shared" si="7"/>
        <v>5559</v>
      </c>
      <c r="G45" s="50">
        <f t="shared" si="8"/>
        <v>7221</v>
      </c>
    </row>
    <row r="46" spans="1:9" x14ac:dyDescent="0.25">
      <c r="A46" s="50" t="str">
        <f t="shared" si="4"/>
        <v>BARCELONA</v>
      </c>
      <c r="B46" s="51">
        <f t="shared" si="2"/>
        <v>2816</v>
      </c>
      <c r="C46" s="51">
        <f t="shared" si="3"/>
        <v>3183</v>
      </c>
      <c r="D46" s="51">
        <f t="shared" si="6"/>
        <v>12</v>
      </c>
      <c r="E46" s="50" t="str">
        <f t="shared" si="5"/>
        <v>CASTELLÓN</v>
      </c>
      <c r="F46" s="50">
        <f t="shared" si="7"/>
        <v>3885</v>
      </c>
      <c r="G46" s="50">
        <f t="shared" si="8"/>
        <v>4236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TARRAGONA</v>
      </c>
      <c r="F47" s="50">
        <f t="shared" si="7"/>
        <v>3309</v>
      </c>
      <c r="G47" s="50">
        <f t="shared" si="8"/>
        <v>3799</v>
      </c>
    </row>
    <row r="48" spans="1:9" x14ac:dyDescent="0.25">
      <c r="A48" s="50" t="str">
        <f t="shared" si="4"/>
        <v>CARTAGENA</v>
      </c>
      <c r="B48" s="51">
        <f t="shared" si="2"/>
        <v>424</v>
      </c>
      <c r="C48" s="51">
        <f t="shared" si="3"/>
        <v>438</v>
      </c>
      <c r="D48" s="51">
        <f t="shared" si="6"/>
        <v>21</v>
      </c>
      <c r="E48" s="50" t="str">
        <f t="shared" si="5"/>
        <v>SANTANDER</v>
      </c>
      <c r="F48" s="50">
        <f t="shared" si="7"/>
        <v>3195</v>
      </c>
      <c r="G48" s="50">
        <f t="shared" si="8"/>
        <v>3126</v>
      </c>
    </row>
    <row r="49" spans="1:7" x14ac:dyDescent="0.25">
      <c r="A49" s="50" t="str">
        <f t="shared" si="4"/>
        <v>CASTELLÓN</v>
      </c>
      <c r="B49" s="51">
        <f t="shared" si="2"/>
        <v>3885</v>
      </c>
      <c r="C49" s="51">
        <f t="shared" si="3"/>
        <v>4236</v>
      </c>
      <c r="D49" s="51">
        <f t="shared" si="6"/>
        <v>8</v>
      </c>
      <c r="E49" s="50" t="str">
        <f t="shared" si="5"/>
        <v>ALMERÍA</v>
      </c>
      <c r="F49" s="50">
        <f t="shared" si="7"/>
        <v>2904</v>
      </c>
      <c r="G49" s="50">
        <f t="shared" si="8"/>
        <v>1553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BARCELONA</v>
      </c>
      <c r="F50" s="50">
        <f t="shared" si="7"/>
        <v>2816</v>
      </c>
      <c r="G50" s="50">
        <f t="shared" si="8"/>
        <v>3183</v>
      </c>
    </row>
    <row r="51" spans="1:7" x14ac:dyDescent="0.25">
      <c r="A51" s="50" t="str">
        <f t="shared" si="4"/>
        <v>FERROL-SAN CIBRAO</v>
      </c>
      <c r="B51" s="51">
        <f t="shared" si="2"/>
        <v>179</v>
      </c>
      <c r="C51" s="51">
        <f t="shared" si="3"/>
        <v>208</v>
      </c>
      <c r="D51" s="51">
        <f t="shared" si="6"/>
        <v>23</v>
      </c>
      <c r="E51" s="50" t="str">
        <f t="shared" si="5"/>
        <v>BALEARES</v>
      </c>
      <c r="F51" s="50">
        <f t="shared" si="7"/>
        <v>2684</v>
      </c>
      <c r="G51" s="50">
        <f t="shared" si="8"/>
        <v>2567</v>
      </c>
    </row>
    <row r="52" spans="1:7" x14ac:dyDescent="0.25">
      <c r="A52" s="50" t="str">
        <f t="shared" si="4"/>
        <v>GIJÓN</v>
      </c>
      <c r="B52" s="51">
        <f t="shared" si="2"/>
        <v>6978</v>
      </c>
      <c r="C52" s="51">
        <f t="shared" si="3"/>
        <v>7744</v>
      </c>
      <c r="D52" s="51">
        <f t="shared" si="6"/>
        <v>6</v>
      </c>
      <c r="E52" s="50" t="str">
        <f t="shared" si="5"/>
        <v>MOTRIL</v>
      </c>
      <c r="F52" s="50">
        <f t="shared" si="7"/>
        <v>1700</v>
      </c>
      <c r="G52" s="50">
        <f t="shared" si="8"/>
        <v>838</v>
      </c>
    </row>
    <row r="53" spans="1:7" x14ac:dyDescent="0.25">
      <c r="A53" s="50" t="str">
        <f t="shared" si="4"/>
        <v>HUELVA</v>
      </c>
      <c r="B53" s="51">
        <f t="shared" si="2"/>
        <v>1680</v>
      </c>
      <c r="C53" s="51">
        <f t="shared" si="3"/>
        <v>1697</v>
      </c>
      <c r="D53" s="51">
        <f t="shared" si="6"/>
        <v>15</v>
      </c>
      <c r="E53" s="50" t="str">
        <f t="shared" si="5"/>
        <v>HUELVA</v>
      </c>
      <c r="F53" s="50">
        <f t="shared" si="7"/>
        <v>1680</v>
      </c>
      <c r="G53" s="50">
        <f t="shared" si="8"/>
        <v>1697</v>
      </c>
    </row>
    <row r="54" spans="1:7" x14ac:dyDescent="0.25">
      <c r="A54" s="50" t="str">
        <f t="shared" si="4"/>
        <v>LAS PALMAS</v>
      </c>
      <c r="B54" s="51">
        <f t="shared" si="2"/>
        <v>843</v>
      </c>
      <c r="C54" s="51">
        <f t="shared" si="3"/>
        <v>1708</v>
      </c>
      <c r="D54" s="51">
        <f t="shared" si="6"/>
        <v>20</v>
      </c>
      <c r="E54" s="50" t="str">
        <f t="shared" si="5"/>
        <v>MARÍN Y RÍA DE PONTEVEDRA</v>
      </c>
      <c r="F54" s="50">
        <f t="shared" si="7"/>
        <v>1611</v>
      </c>
      <c r="G54" s="50">
        <f t="shared" si="8"/>
        <v>1688</v>
      </c>
    </row>
    <row r="55" spans="1:7" x14ac:dyDescent="0.25">
      <c r="A55" s="50" t="str">
        <f t="shared" si="4"/>
        <v>MÁLAGA</v>
      </c>
      <c r="B55" s="51">
        <f t="shared" si="2"/>
        <v>382</v>
      </c>
      <c r="C55" s="51">
        <f t="shared" si="3"/>
        <v>573</v>
      </c>
      <c r="D55" s="51">
        <f t="shared" si="6"/>
        <v>22</v>
      </c>
      <c r="E55" s="50" t="str">
        <f t="shared" si="5"/>
        <v>VALENCIA</v>
      </c>
      <c r="F55" s="50">
        <f t="shared" si="7"/>
        <v>1513</v>
      </c>
      <c r="G55" s="50">
        <f t="shared" si="8"/>
        <v>1785</v>
      </c>
    </row>
    <row r="56" spans="1:7" x14ac:dyDescent="0.25">
      <c r="A56" s="50" t="str">
        <f t="shared" si="4"/>
        <v>MARÍN Y RÍA DE PONTEVEDRA</v>
      </c>
      <c r="B56" s="51">
        <f t="shared" si="2"/>
        <v>1611</v>
      </c>
      <c r="C56" s="51">
        <f t="shared" si="3"/>
        <v>1688</v>
      </c>
      <c r="D56" s="51">
        <f t="shared" si="6"/>
        <v>16</v>
      </c>
      <c r="E56" s="50" t="str">
        <f t="shared" si="5"/>
        <v>ALICANTE</v>
      </c>
      <c r="F56" s="50">
        <f t="shared" ref="F56:F66" si="9">LOOKUP(E56,$A$39:$A$66,$B$39:$B$66)</f>
        <v>1241</v>
      </c>
      <c r="G56" s="50">
        <f t="shared" si="8"/>
        <v>213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BAHÍA DE ALGECIRAS</v>
      </c>
      <c r="F57" s="50">
        <f t="shared" si="9"/>
        <v>893</v>
      </c>
      <c r="G57" s="50">
        <f t="shared" si="8"/>
        <v>704</v>
      </c>
    </row>
    <row r="58" spans="1:7" x14ac:dyDescent="0.25">
      <c r="A58" s="50" t="str">
        <f t="shared" si="4"/>
        <v>MOTRIL</v>
      </c>
      <c r="B58" s="51">
        <f t="shared" si="2"/>
        <v>1700</v>
      </c>
      <c r="C58" s="51">
        <f t="shared" si="3"/>
        <v>838</v>
      </c>
      <c r="D58" s="51">
        <f t="shared" si="6"/>
        <v>14</v>
      </c>
      <c r="E58" s="50" t="str">
        <f t="shared" si="5"/>
        <v>LAS PALMAS</v>
      </c>
      <c r="F58" s="50">
        <f t="shared" si="9"/>
        <v>843</v>
      </c>
      <c r="G58" s="50">
        <f t="shared" si="8"/>
        <v>1708</v>
      </c>
    </row>
    <row r="59" spans="1:7" x14ac:dyDescent="0.25">
      <c r="A59" s="50" t="str">
        <f t="shared" si="4"/>
        <v>PASAIA</v>
      </c>
      <c r="B59" s="51">
        <f t="shared" si="2"/>
        <v>21760</v>
      </c>
      <c r="C59" s="51">
        <f t="shared" si="3"/>
        <v>22475</v>
      </c>
      <c r="D59" s="51">
        <f t="shared" si="6"/>
        <v>3</v>
      </c>
      <c r="E59" s="50" t="str">
        <f t="shared" si="5"/>
        <v>CARTAGENA</v>
      </c>
      <c r="F59" s="50">
        <f t="shared" si="9"/>
        <v>424</v>
      </c>
      <c r="G59" s="50">
        <f t="shared" si="8"/>
        <v>438</v>
      </c>
    </row>
    <row r="60" spans="1:7" x14ac:dyDescent="0.25">
      <c r="A60" s="50" t="str">
        <f t="shared" si="4"/>
        <v>SANTA CRUZ DE TENERIFE</v>
      </c>
      <c r="B60" s="51">
        <f t="shared" si="2"/>
        <v>5559</v>
      </c>
      <c r="C60" s="51">
        <f t="shared" si="3"/>
        <v>7221</v>
      </c>
      <c r="D60" s="51">
        <f t="shared" si="6"/>
        <v>7</v>
      </c>
      <c r="E60" s="50" t="str">
        <f t="shared" si="5"/>
        <v>MÁLAGA</v>
      </c>
      <c r="F60" s="50">
        <f t="shared" si="9"/>
        <v>382</v>
      </c>
      <c r="G60" s="50">
        <f t="shared" si="8"/>
        <v>573</v>
      </c>
    </row>
    <row r="61" spans="1:7" x14ac:dyDescent="0.25">
      <c r="A61" s="50" t="str">
        <f t="shared" si="4"/>
        <v>SANTANDER</v>
      </c>
      <c r="B61" s="51">
        <f t="shared" si="2"/>
        <v>3195</v>
      </c>
      <c r="C61" s="51">
        <f t="shared" si="3"/>
        <v>3126</v>
      </c>
      <c r="D61" s="51">
        <f t="shared" si="6"/>
        <v>10</v>
      </c>
      <c r="E61" s="50" t="str">
        <f t="shared" si="5"/>
        <v>FERROL-SAN CIBRAO</v>
      </c>
      <c r="F61" s="50">
        <f t="shared" si="9"/>
        <v>179</v>
      </c>
      <c r="G61" s="50">
        <f t="shared" si="8"/>
        <v>208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3309</v>
      </c>
      <c r="C63" s="51">
        <f t="shared" si="3"/>
        <v>3799</v>
      </c>
      <c r="D63" s="51">
        <f t="shared" si="6"/>
        <v>9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1513</v>
      </c>
      <c r="C64" s="51">
        <f t="shared" si="3"/>
        <v>1785</v>
      </c>
      <c r="D64" s="51">
        <f t="shared" si="6"/>
        <v>17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68400</v>
      </c>
      <c r="C65" s="51">
        <f t="shared" si="3"/>
        <v>63215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BILBAO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D13" sqref="D13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2839</v>
      </c>
      <c r="C7" s="32">
        <v>13765</v>
      </c>
      <c r="D7" s="32">
        <v>31387</v>
      </c>
      <c r="E7" s="32">
        <v>54135</v>
      </c>
      <c r="F7" s="11">
        <f>((E7*100)/D7)-100</f>
        <v>72.475865804313884</v>
      </c>
      <c r="G7" s="1"/>
      <c r="H7" s="1"/>
      <c r="I7" s="1"/>
    </row>
    <row r="8" spans="1:12" x14ac:dyDescent="0.25">
      <c r="A8" s="12" t="s">
        <v>31</v>
      </c>
      <c r="B8" s="33">
        <v>1911</v>
      </c>
      <c r="C8" s="33">
        <v>2026</v>
      </c>
      <c r="D8" s="33">
        <v>25871</v>
      </c>
      <c r="E8" s="33">
        <v>20315</v>
      </c>
      <c r="F8" s="14">
        <f t="shared" ref="F8:F35" si="0">((E8*100)/D8)-100</f>
        <v>-21.475783696030305</v>
      </c>
      <c r="G8" s="1"/>
      <c r="H8" s="1"/>
      <c r="I8" s="1"/>
    </row>
    <row r="9" spans="1:12" x14ac:dyDescent="0.25">
      <c r="A9" s="9" t="s">
        <v>164</v>
      </c>
      <c r="B9" s="32">
        <v>6654</v>
      </c>
      <c r="C9" s="32">
        <v>7017</v>
      </c>
      <c r="D9" s="32">
        <v>64611</v>
      </c>
      <c r="E9" s="32">
        <v>70591</v>
      </c>
      <c r="F9" s="11">
        <f t="shared" si="0"/>
        <v>9.2553899490798841</v>
      </c>
      <c r="G9" s="1"/>
      <c r="H9" s="1"/>
      <c r="I9" s="1"/>
    </row>
    <row r="10" spans="1:12" x14ac:dyDescent="0.25">
      <c r="A10" s="12" t="s">
        <v>166</v>
      </c>
      <c r="B10" s="33">
        <v>2384</v>
      </c>
      <c r="C10" s="33">
        <v>2931</v>
      </c>
      <c r="D10" s="33">
        <v>18414</v>
      </c>
      <c r="E10" s="33">
        <v>34571</v>
      </c>
      <c r="F10" s="14">
        <f t="shared" si="0"/>
        <v>87.743021613989356</v>
      </c>
      <c r="G10" s="1"/>
      <c r="H10" s="1"/>
      <c r="I10" s="1"/>
    </row>
    <row r="11" spans="1:12" x14ac:dyDescent="0.25">
      <c r="A11" s="9" t="s">
        <v>167</v>
      </c>
      <c r="B11" s="32">
        <v>270961</v>
      </c>
      <c r="C11" s="32">
        <v>231880</v>
      </c>
      <c r="D11" s="32">
        <v>2800893</v>
      </c>
      <c r="E11" s="32">
        <v>2317252</v>
      </c>
      <c r="F11" s="11">
        <f t="shared" si="0"/>
        <v>-17.26738579445913</v>
      </c>
      <c r="G11" s="1"/>
      <c r="H11" s="1"/>
      <c r="I11" s="1"/>
    </row>
    <row r="12" spans="1:12" x14ac:dyDescent="0.25">
      <c r="A12" s="12" t="s">
        <v>168</v>
      </c>
      <c r="B12" s="33">
        <v>8074</v>
      </c>
      <c r="C12" s="33">
        <v>5314</v>
      </c>
      <c r="D12" s="33">
        <v>118111</v>
      </c>
      <c r="E12" s="33">
        <v>88121</v>
      </c>
      <c r="F12" s="14">
        <f t="shared" si="0"/>
        <v>-25.391369135812923</v>
      </c>
      <c r="G12" s="1"/>
      <c r="H12" s="1"/>
      <c r="I12" s="1"/>
    </row>
    <row r="13" spans="1:12" x14ac:dyDescent="0.25">
      <c r="A13" s="9" t="s">
        <v>32</v>
      </c>
      <c r="B13" s="32">
        <v>34127</v>
      </c>
      <c r="C13" s="32">
        <v>28231</v>
      </c>
      <c r="D13" s="32">
        <v>229715</v>
      </c>
      <c r="E13" s="32">
        <v>213560</v>
      </c>
      <c r="F13" s="11">
        <f t="shared" si="0"/>
        <v>-7.0326273861088708</v>
      </c>
      <c r="G13" s="1"/>
      <c r="H13" s="1"/>
      <c r="I13" s="1"/>
    </row>
    <row r="14" spans="1:12" x14ac:dyDescent="0.25">
      <c r="A14" s="12" t="s">
        <v>33</v>
      </c>
      <c r="B14" s="33">
        <v>144258</v>
      </c>
      <c r="C14" s="33">
        <v>144551</v>
      </c>
      <c r="D14" s="33">
        <v>1009627</v>
      </c>
      <c r="E14" s="33">
        <v>1072608</v>
      </c>
      <c r="F14" s="14">
        <f t="shared" si="0"/>
        <v>6.2380463280003369</v>
      </c>
      <c r="G14" s="1"/>
      <c r="H14" s="1"/>
      <c r="I14" s="1"/>
    </row>
    <row r="15" spans="1:12" x14ac:dyDescent="0.25">
      <c r="A15" s="9" t="s">
        <v>34</v>
      </c>
      <c r="B15" s="32">
        <v>9779</v>
      </c>
      <c r="C15" s="32">
        <v>9818</v>
      </c>
      <c r="D15" s="32">
        <v>90728</v>
      </c>
      <c r="E15" s="32">
        <v>93676</v>
      </c>
      <c r="F15" s="11">
        <f t="shared" si="0"/>
        <v>3.2492725509214324</v>
      </c>
      <c r="G15" s="1"/>
      <c r="H15" s="1"/>
      <c r="I15" s="1"/>
    </row>
    <row r="16" spans="1:12" x14ac:dyDescent="0.25">
      <c r="A16" s="12" t="s">
        <v>35</v>
      </c>
      <c r="B16" s="33">
        <v>33325</v>
      </c>
      <c r="C16" s="33">
        <v>6743</v>
      </c>
      <c r="D16" s="33">
        <v>130731</v>
      </c>
      <c r="E16" s="33">
        <v>52443</v>
      </c>
      <c r="F16" s="14">
        <f t="shared" si="0"/>
        <v>-59.884801615531131</v>
      </c>
      <c r="G16" s="1"/>
      <c r="H16" s="1"/>
      <c r="I16" s="1"/>
    </row>
    <row r="17" spans="1:9" x14ac:dyDescent="0.25">
      <c r="A17" s="9" t="s">
        <v>169</v>
      </c>
      <c r="B17" s="32">
        <v>3139</v>
      </c>
      <c r="C17" s="32">
        <v>2574</v>
      </c>
      <c r="D17" s="32">
        <v>24412</v>
      </c>
      <c r="E17" s="32">
        <v>20776</v>
      </c>
      <c r="F17" s="11">
        <f t="shared" si="0"/>
        <v>-14.894314271669671</v>
      </c>
      <c r="G17" s="1"/>
      <c r="H17" s="1"/>
      <c r="I17" s="1"/>
    </row>
    <row r="18" spans="1:9" x14ac:dyDescent="0.25">
      <c r="A18" s="12" t="s">
        <v>36</v>
      </c>
      <c r="B18" s="33">
        <v>47846</v>
      </c>
      <c r="C18" s="33">
        <v>72573</v>
      </c>
      <c r="D18" s="33">
        <v>464060</v>
      </c>
      <c r="E18" s="33">
        <v>511042</v>
      </c>
      <c r="F18" s="14">
        <f t="shared" si="0"/>
        <v>10.124121880791279</v>
      </c>
      <c r="G18" s="1"/>
      <c r="H18" s="1"/>
      <c r="I18" s="1"/>
    </row>
    <row r="19" spans="1:9" x14ac:dyDescent="0.25">
      <c r="A19" s="9" t="s">
        <v>37</v>
      </c>
      <c r="B19" s="32">
        <v>1314</v>
      </c>
      <c r="C19" s="32">
        <v>4518</v>
      </c>
      <c r="D19" s="32">
        <v>9859</v>
      </c>
      <c r="E19" s="32">
        <v>15136</v>
      </c>
      <c r="F19" s="11">
        <f t="shared" si="0"/>
        <v>53.524698245258151</v>
      </c>
      <c r="G19" s="1"/>
      <c r="H19" s="1"/>
      <c r="I19" s="1"/>
    </row>
    <row r="20" spans="1:9" x14ac:dyDescent="0.25">
      <c r="A20" s="12" t="s">
        <v>170</v>
      </c>
      <c r="B20" s="33">
        <v>3825</v>
      </c>
      <c r="C20" s="33">
        <v>3780</v>
      </c>
      <c r="D20" s="33">
        <v>41287</v>
      </c>
      <c r="E20" s="33">
        <v>43251</v>
      </c>
      <c r="F20" s="14">
        <f t="shared" si="0"/>
        <v>4.7569452854409349</v>
      </c>
      <c r="G20" s="1"/>
      <c r="H20" s="1"/>
      <c r="I20" s="1"/>
    </row>
    <row r="21" spans="1:9" x14ac:dyDescent="0.25">
      <c r="A21" s="9" t="s">
        <v>38</v>
      </c>
      <c r="B21" s="32">
        <v>6804</v>
      </c>
      <c r="C21" s="32">
        <v>11996</v>
      </c>
      <c r="D21" s="32">
        <v>118986</v>
      </c>
      <c r="E21" s="32">
        <v>122287</v>
      </c>
      <c r="F21" s="11">
        <f t="shared" si="0"/>
        <v>2.7742759652396103</v>
      </c>
      <c r="G21" s="1"/>
      <c r="H21" s="1"/>
      <c r="I21" s="1"/>
    </row>
    <row r="22" spans="1:9" x14ac:dyDescent="0.25">
      <c r="A22" s="12" t="s">
        <v>59</v>
      </c>
      <c r="B22" s="33">
        <v>215830</v>
      </c>
      <c r="C22" s="33">
        <v>239352</v>
      </c>
      <c r="D22" s="33">
        <v>2168909</v>
      </c>
      <c r="E22" s="33">
        <v>2173895</v>
      </c>
      <c r="F22" s="14">
        <f t="shared" si="0"/>
        <v>0.2298851634623702</v>
      </c>
      <c r="G22" s="1"/>
      <c r="H22" s="1"/>
      <c r="I22" s="1"/>
    </row>
    <row r="23" spans="1:9" x14ac:dyDescent="0.25">
      <c r="A23" s="9" t="s">
        <v>171</v>
      </c>
      <c r="B23" s="32">
        <v>11517</v>
      </c>
      <c r="C23" s="32">
        <v>10795</v>
      </c>
      <c r="D23" s="32">
        <v>75250</v>
      </c>
      <c r="E23" s="32">
        <v>91375</v>
      </c>
      <c r="F23" s="11">
        <f t="shared" si="0"/>
        <v>21.428571428571431</v>
      </c>
      <c r="G23" s="1"/>
      <c r="H23" s="1"/>
      <c r="I23" s="1"/>
    </row>
    <row r="24" spans="1:9" x14ac:dyDescent="0.25">
      <c r="A24" s="12" t="s">
        <v>173</v>
      </c>
      <c r="B24" s="33">
        <v>1659</v>
      </c>
      <c r="C24" s="33">
        <v>2157</v>
      </c>
      <c r="D24" s="33">
        <v>18313</v>
      </c>
      <c r="E24" s="33">
        <v>17709</v>
      </c>
      <c r="F24" s="14">
        <f t="shared" si="0"/>
        <v>-3.2982034620215188</v>
      </c>
      <c r="G24" s="1"/>
      <c r="H24" s="1"/>
      <c r="I24" s="1"/>
    </row>
    <row r="25" spans="1:9" x14ac:dyDescent="0.25">
      <c r="A25" s="9" t="s">
        <v>39</v>
      </c>
      <c r="B25" s="32">
        <v>0</v>
      </c>
      <c r="C25" s="32">
        <v>0</v>
      </c>
      <c r="D25" s="32">
        <v>10955</v>
      </c>
      <c r="E25" s="32">
        <v>4606</v>
      </c>
      <c r="F25" s="11">
        <f t="shared" si="0"/>
        <v>-57.95527156549521</v>
      </c>
      <c r="G25" s="1"/>
      <c r="H25" s="1"/>
      <c r="I25" s="1"/>
    </row>
    <row r="26" spans="1:9" x14ac:dyDescent="0.25">
      <c r="A26" s="12" t="s">
        <v>40</v>
      </c>
      <c r="B26" s="33">
        <v>3421</v>
      </c>
      <c r="C26" s="33">
        <v>2639</v>
      </c>
      <c r="D26" s="33">
        <v>30233</v>
      </c>
      <c r="E26" s="33">
        <v>22784</v>
      </c>
      <c r="F26" s="14">
        <f t="shared" si="0"/>
        <v>-24.638639896801507</v>
      </c>
      <c r="G26" s="1"/>
      <c r="H26" s="1"/>
      <c r="I26" s="1"/>
    </row>
    <row r="27" spans="1:9" x14ac:dyDescent="0.25">
      <c r="A27" s="9" t="s">
        <v>41</v>
      </c>
      <c r="B27" s="32">
        <v>2426</v>
      </c>
      <c r="C27" s="32">
        <v>2808</v>
      </c>
      <c r="D27" s="32">
        <v>27207</v>
      </c>
      <c r="E27" s="32">
        <v>24082</v>
      </c>
      <c r="F27" s="11">
        <f t="shared" si="0"/>
        <v>-11.486014628588237</v>
      </c>
      <c r="G27" s="1"/>
      <c r="H27" s="1"/>
      <c r="I27" s="1"/>
    </row>
    <row r="28" spans="1:9" x14ac:dyDescent="0.25">
      <c r="A28" s="12" t="s">
        <v>42</v>
      </c>
      <c r="B28" s="33">
        <v>51342</v>
      </c>
      <c r="C28" s="33">
        <v>67309</v>
      </c>
      <c r="D28" s="33">
        <v>512855</v>
      </c>
      <c r="E28" s="33">
        <v>586662</v>
      </c>
      <c r="F28" s="14">
        <f t="shared" si="0"/>
        <v>14.391397178539748</v>
      </c>
      <c r="G28" s="1"/>
      <c r="H28" s="1"/>
      <c r="I28" s="1"/>
    </row>
    <row r="29" spans="1:9" x14ac:dyDescent="0.25">
      <c r="A29" s="9" t="s">
        <v>43</v>
      </c>
      <c r="B29" s="32">
        <v>2934</v>
      </c>
      <c r="C29" s="32">
        <v>1273</v>
      </c>
      <c r="D29" s="32">
        <v>35067</v>
      </c>
      <c r="E29" s="32">
        <v>21459</v>
      </c>
      <c r="F29" s="11">
        <f t="shared" si="0"/>
        <v>-38.805714774574383</v>
      </c>
      <c r="G29" s="1"/>
      <c r="H29" s="1"/>
      <c r="I29" s="1"/>
    </row>
    <row r="30" spans="1:9" x14ac:dyDescent="0.25">
      <c r="A30" s="12" t="s">
        <v>44</v>
      </c>
      <c r="B30" s="33">
        <v>1742</v>
      </c>
      <c r="C30" s="33">
        <v>2461</v>
      </c>
      <c r="D30" s="33">
        <v>14729</v>
      </c>
      <c r="E30" s="33">
        <v>18448</v>
      </c>
      <c r="F30" s="14">
        <f t="shared" si="0"/>
        <v>25.249507773779612</v>
      </c>
      <c r="G30" s="1"/>
      <c r="H30" s="1"/>
      <c r="I30" s="1"/>
    </row>
    <row r="31" spans="1:9" x14ac:dyDescent="0.25">
      <c r="A31" s="9" t="s">
        <v>45</v>
      </c>
      <c r="B31" s="32">
        <v>1723</v>
      </c>
      <c r="C31" s="32">
        <v>8865</v>
      </c>
      <c r="D31" s="32">
        <v>13289</v>
      </c>
      <c r="E31" s="32">
        <v>61701</v>
      </c>
      <c r="F31" s="11">
        <f t="shared" si="0"/>
        <v>364.30130182858005</v>
      </c>
      <c r="G31" s="1"/>
      <c r="H31" s="1"/>
      <c r="I31" s="1"/>
    </row>
    <row r="32" spans="1:9" x14ac:dyDescent="0.25">
      <c r="A32" s="12" t="s">
        <v>46</v>
      </c>
      <c r="B32" s="33">
        <v>38733</v>
      </c>
      <c r="C32" s="33">
        <v>27738</v>
      </c>
      <c r="D32" s="33">
        <v>402027</v>
      </c>
      <c r="E32" s="33">
        <v>270390</v>
      </c>
      <c r="F32" s="14">
        <f t="shared" si="0"/>
        <v>-32.743323209635179</v>
      </c>
      <c r="G32" s="1"/>
      <c r="H32" s="1"/>
      <c r="I32" s="1"/>
    </row>
    <row r="33" spans="1:9" x14ac:dyDescent="0.25">
      <c r="A33" s="9" t="s">
        <v>47</v>
      </c>
      <c r="B33" s="32">
        <v>12338</v>
      </c>
      <c r="C33" s="32">
        <v>12907</v>
      </c>
      <c r="D33" s="32">
        <v>145765</v>
      </c>
      <c r="E33" s="32">
        <v>144213</v>
      </c>
      <c r="F33" s="11">
        <f t="shared" si="0"/>
        <v>-1.0647274723012998</v>
      </c>
      <c r="G33" s="1"/>
      <c r="H33" s="1"/>
      <c r="I33" s="1"/>
    </row>
    <row r="34" spans="1:9" x14ac:dyDescent="0.25">
      <c r="A34" s="12" t="s">
        <v>172</v>
      </c>
      <c r="B34" s="33">
        <v>569</v>
      </c>
      <c r="C34" s="33">
        <v>317</v>
      </c>
      <c r="D34" s="33">
        <v>5350</v>
      </c>
      <c r="E34" s="33">
        <v>3394</v>
      </c>
      <c r="F34" s="14">
        <f t="shared" si="0"/>
        <v>-36.560747663551403</v>
      </c>
      <c r="G34" s="1"/>
      <c r="H34" s="1"/>
      <c r="I34" s="1"/>
    </row>
    <row r="35" spans="1:9" x14ac:dyDescent="0.25">
      <c r="A35" s="15" t="s">
        <v>48</v>
      </c>
      <c r="B35" s="16">
        <f>SUM(B7:B34)</f>
        <v>921474</v>
      </c>
      <c r="C35" s="16">
        <f t="shared" ref="C35:E35" si="1">SUM(C7:C34)</f>
        <v>926338</v>
      </c>
      <c r="D35" s="16">
        <f t="shared" si="1"/>
        <v>8638641</v>
      </c>
      <c r="E35" s="16">
        <f t="shared" si="1"/>
        <v>8170482</v>
      </c>
      <c r="F35" s="17">
        <f t="shared" si="0"/>
        <v>-5.419359364511152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54135</v>
      </c>
      <c r="C39" s="51">
        <f t="shared" si="3"/>
        <v>31387</v>
      </c>
      <c r="D39" s="51">
        <f>_xlfn.RANK.EQ(B39,$B$39:$B$66)+COUNTIF($B$39:$B$66,B39)-1</f>
        <v>15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2317252</v>
      </c>
      <c r="G39" s="50">
        <f>LOOKUP(E39,$A$39:$A$66,$C$39:$C$66)</f>
        <v>2800893</v>
      </c>
    </row>
    <row r="40" spans="1:9" x14ac:dyDescent="0.25">
      <c r="A40" s="50" t="str">
        <f t="shared" si="4"/>
        <v>ALICANTE</v>
      </c>
      <c r="B40" s="51">
        <f t="shared" si="2"/>
        <v>20315</v>
      </c>
      <c r="C40" s="51">
        <f t="shared" si="3"/>
        <v>25871</v>
      </c>
      <c r="D40" s="51">
        <f t="shared" ref="D40:D66" si="6">_xlfn.RANK.EQ(B40,$B$39:$B$66)+COUNTIF($B$39:$B$66,B40)-1</f>
        <v>23</v>
      </c>
      <c r="E40" s="50" t="str">
        <f t="shared" si="5"/>
        <v>LAS PALMAS</v>
      </c>
      <c r="F40" s="50">
        <f t="shared" ref="F40:F55" si="7">LOOKUP(E40,$A$39:$A$66,$B$39:$B$66)</f>
        <v>2173895</v>
      </c>
      <c r="G40" s="50">
        <f t="shared" ref="G40:G66" si="8">LOOKUP(E40,$A$39:$A$66,$C$39:$C$66)</f>
        <v>2168909</v>
      </c>
    </row>
    <row r="41" spans="1:9" x14ac:dyDescent="0.25">
      <c r="A41" s="50" t="str">
        <f t="shared" si="4"/>
        <v>ALMERÍA</v>
      </c>
      <c r="B41" s="51">
        <f t="shared" si="2"/>
        <v>70591</v>
      </c>
      <c r="C41" s="51">
        <f t="shared" si="3"/>
        <v>64611</v>
      </c>
      <c r="D41" s="51">
        <f t="shared" si="6"/>
        <v>13</v>
      </c>
      <c r="E41" s="50" t="str">
        <f t="shared" si="5"/>
        <v>BARCELONA</v>
      </c>
      <c r="F41" s="50">
        <f t="shared" si="7"/>
        <v>1072608</v>
      </c>
      <c r="G41" s="50">
        <f t="shared" si="8"/>
        <v>1009627</v>
      </c>
    </row>
    <row r="42" spans="1:9" x14ac:dyDescent="0.25">
      <c r="A42" s="50" t="str">
        <f t="shared" si="4"/>
        <v>AVILÉS</v>
      </c>
      <c r="B42" s="51">
        <f t="shared" si="2"/>
        <v>34571</v>
      </c>
      <c r="C42" s="51">
        <f t="shared" si="3"/>
        <v>18414</v>
      </c>
      <c r="D42" s="51">
        <f t="shared" si="6"/>
        <v>18</v>
      </c>
      <c r="E42" s="50" t="str">
        <f t="shared" si="5"/>
        <v>SANTA CRUZ DE TENERIFE</v>
      </c>
      <c r="F42" s="50">
        <f t="shared" si="7"/>
        <v>586662</v>
      </c>
      <c r="G42" s="50">
        <f t="shared" si="8"/>
        <v>512855</v>
      </c>
    </row>
    <row r="43" spans="1:9" x14ac:dyDescent="0.25">
      <c r="A43" s="50" t="str">
        <f t="shared" si="4"/>
        <v>BAHÍA DE ALGECIRAS</v>
      </c>
      <c r="B43" s="51">
        <f t="shared" si="2"/>
        <v>2317252</v>
      </c>
      <c r="C43" s="51">
        <f t="shared" si="3"/>
        <v>2800893</v>
      </c>
      <c r="D43" s="51">
        <f t="shared" si="6"/>
        <v>1</v>
      </c>
      <c r="E43" s="50" t="str">
        <f t="shared" si="5"/>
        <v>CEUTA</v>
      </c>
      <c r="F43" s="50">
        <f t="shared" si="7"/>
        <v>511042</v>
      </c>
      <c r="G43" s="50">
        <f t="shared" si="8"/>
        <v>464060</v>
      </c>
    </row>
    <row r="44" spans="1:9" x14ac:dyDescent="0.25">
      <c r="A44" s="50" t="str">
        <f t="shared" si="4"/>
        <v>BAHÍA DE CÁDIZ</v>
      </c>
      <c r="B44" s="51">
        <f t="shared" si="2"/>
        <v>88121</v>
      </c>
      <c r="C44" s="51">
        <f t="shared" si="3"/>
        <v>118111</v>
      </c>
      <c r="D44" s="51">
        <f t="shared" si="6"/>
        <v>12</v>
      </c>
      <c r="E44" s="50" t="str">
        <f t="shared" si="5"/>
        <v>VALENCIA</v>
      </c>
      <c r="F44" s="50">
        <f t="shared" si="7"/>
        <v>270390</v>
      </c>
      <c r="G44" s="50">
        <f t="shared" si="8"/>
        <v>402027</v>
      </c>
    </row>
    <row r="45" spans="1:9" x14ac:dyDescent="0.25">
      <c r="A45" s="50" t="str">
        <f t="shared" si="4"/>
        <v>BALEARES</v>
      </c>
      <c r="B45" s="51">
        <f t="shared" si="2"/>
        <v>213560</v>
      </c>
      <c r="C45" s="51">
        <f t="shared" si="3"/>
        <v>229715</v>
      </c>
      <c r="D45" s="51">
        <f t="shared" si="6"/>
        <v>7</v>
      </c>
      <c r="E45" s="50" t="str">
        <f t="shared" si="5"/>
        <v>BALEARES</v>
      </c>
      <c r="F45" s="50">
        <f t="shared" si="7"/>
        <v>213560</v>
      </c>
      <c r="G45" s="50">
        <f t="shared" si="8"/>
        <v>229715</v>
      </c>
    </row>
    <row r="46" spans="1:9" x14ac:dyDescent="0.25">
      <c r="A46" s="50" t="str">
        <f t="shared" si="4"/>
        <v>BARCELONA</v>
      </c>
      <c r="B46" s="51">
        <f t="shared" si="2"/>
        <v>1072608</v>
      </c>
      <c r="C46" s="51">
        <f t="shared" si="3"/>
        <v>1009627</v>
      </c>
      <c r="D46" s="51">
        <f t="shared" si="6"/>
        <v>3</v>
      </c>
      <c r="E46" s="50" t="str">
        <f t="shared" si="5"/>
        <v>VIGO</v>
      </c>
      <c r="F46" s="50">
        <f t="shared" si="7"/>
        <v>144213</v>
      </c>
      <c r="G46" s="50">
        <f t="shared" si="8"/>
        <v>145765</v>
      </c>
    </row>
    <row r="47" spans="1:9" x14ac:dyDescent="0.25">
      <c r="A47" s="50" t="str">
        <f t="shared" si="4"/>
        <v>BILBAO</v>
      </c>
      <c r="B47" s="51">
        <f t="shared" si="2"/>
        <v>93676</v>
      </c>
      <c r="C47" s="51">
        <f t="shared" si="3"/>
        <v>90728</v>
      </c>
      <c r="D47" s="51">
        <f t="shared" si="6"/>
        <v>10</v>
      </c>
      <c r="E47" s="50" t="str">
        <f t="shared" si="5"/>
        <v>HUELVA</v>
      </c>
      <c r="F47" s="50">
        <f t="shared" si="7"/>
        <v>122287</v>
      </c>
      <c r="G47" s="50">
        <f t="shared" si="8"/>
        <v>118986</v>
      </c>
    </row>
    <row r="48" spans="1:9" x14ac:dyDescent="0.25">
      <c r="A48" s="50" t="str">
        <f t="shared" si="4"/>
        <v>CARTAGENA</v>
      </c>
      <c r="B48" s="51">
        <f t="shared" si="2"/>
        <v>52443</v>
      </c>
      <c r="C48" s="51">
        <f t="shared" si="3"/>
        <v>130731</v>
      </c>
      <c r="D48" s="51">
        <f t="shared" si="6"/>
        <v>16</v>
      </c>
      <c r="E48" s="50" t="str">
        <f t="shared" si="5"/>
        <v>BILBAO</v>
      </c>
      <c r="F48" s="50">
        <f t="shared" si="7"/>
        <v>93676</v>
      </c>
      <c r="G48" s="50">
        <f t="shared" si="8"/>
        <v>90728</v>
      </c>
    </row>
    <row r="49" spans="1:7" x14ac:dyDescent="0.25">
      <c r="A49" s="50" t="str">
        <f t="shared" si="4"/>
        <v>CASTELLÓN</v>
      </c>
      <c r="B49" s="51">
        <f t="shared" si="2"/>
        <v>20776</v>
      </c>
      <c r="C49" s="51">
        <f t="shared" si="3"/>
        <v>24412</v>
      </c>
      <c r="D49" s="51">
        <f t="shared" si="6"/>
        <v>22</v>
      </c>
      <c r="E49" s="50" t="str">
        <f t="shared" si="5"/>
        <v>MÁLAGA</v>
      </c>
      <c r="F49" s="50">
        <f t="shared" si="7"/>
        <v>91375</v>
      </c>
      <c r="G49" s="50">
        <f t="shared" si="8"/>
        <v>75250</v>
      </c>
    </row>
    <row r="50" spans="1:7" x14ac:dyDescent="0.25">
      <c r="A50" s="50" t="str">
        <f t="shared" si="4"/>
        <v>CEUTA</v>
      </c>
      <c r="B50" s="51">
        <f t="shared" si="2"/>
        <v>511042</v>
      </c>
      <c r="C50" s="51">
        <f t="shared" si="3"/>
        <v>464060</v>
      </c>
      <c r="D50" s="51">
        <f t="shared" si="6"/>
        <v>5</v>
      </c>
      <c r="E50" s="50" t="str">
        <f t="shared" si="5"/>
        <v>BAHÍA DE CÁDIZ</v>
      </c>
      <c r="F50" s="50">
        <f t="shared" si="7"/>
        <v>88121</v>
      </c>
      <c r="G50" s="50">
        <f t="shared" si="8"/>
        <v>118111</v>
      </c>
    </row>
    <row r="51" spans="1:7" x14ac:dyDescent="0.25">
      <c r="A51" s="50" t="str">
        <f t="shared" si="4"/>
        <v>FERROL-SAN CIBRAO</v>
      </c>
      <c r="B51" s="51">
        <f t="shared" si="2"/>
        <v>15136</v>
      </c>
      <c r="C51" s="51">
        <f t="shared" si="3"/>
        <v>9859</v>
      </c>
      <c r="D51" s="51">
        <f t="shared" si="6"/>
        <v>26</v>
      </c>
      <c r="E51" s="50" t="str">
        <f t="shared" si="5"/>
        <v>ALMERÍA</v>
      </c>
      <c r="F51" s="50">
        <f t="shared" si="7"/>
        <v>70591</v>
      </c>
      <c r="G51" s="50">
        <f t="shared" si="8"/>
        <v>64611</v>
      </c>
    </row>
    <row r="52" spans="1:7" x14ac:dyDescent="0.25">
      <c r="A52" s="50" t="str">
        <f t="shared" si="4"/>
        <v>GIJÓN</v>
      </c>
      <c r="B52" s="51">
        <f t="shared" si="2"/>
        <v>43251</v>
      </c>
      <c r="C52" s="51">
        <f t="shared" si="3"/>
        <v>41287</v>
      </c>
      <c r="D52" s="51">
        <f t="shared" si="6"/>
        <v>17</v>
      </c>
      <c r="E52" s="50" t="str">
        <f t="shared" si="5"/>
        <v>TARRAGONA</v>
      </c>
      <c r="F52" s="50">
        <f t="shared" si="7"/>
        <v>61701</v>
      </c>
      <c r="G52" s="50">
        <f t="shared" si="8"/>
        <v>13289</v>
      </c>
    </row>
    <row r="53" spans="1:7" x14ac:dyDescent="0.25">
      <c r="A53" s="50" t="str">
        <f t="shared" si="4"/>
        <v>HUELVA</v>
      </c>
      <c r="B53" s="51">
        <f t="shared" si="2"/>
        <v>122287</v>
      </c>
      <c r="C53" s="51">
        <f t="shared" si="3"/>
        <v>118986</v>
      </c>
      <c r="D53" s="51">
        <f t="shared" si="6"/>
        <v>9</v>
      </c>
      <c r="E53" s="50" t="str">
        <f t="shared" si="5"/>
        <v>A CORUÑA</v>
      </c>
      <c r="F53" s="50">
        <f t="shared" si="7"/>
        <v>54135</v>
      </c>
      <c r="G53" s="50">
        <f t="shared" si="8"/>
        <v>31387</v>
      </c>
    </row>
    <row r="54" spans="1:7" x14ac:dyDescent="0.25">
      <c r="A54" s="50" t="str">
        <f t="shared" si="4"/>
        <v>LAS PALMAS</v>
      </c>
      <c r="B54" s="51">
        <f t="shared" si="2"/>
        <v>2173895</v>
      </c>
      <c r="C54" s="51">
        <f t="shared" si="3"/>
        <v>2168909</v>
      </c>
      <c r="D54" s="51">
        <f t="shared" si="6"/>
        <v>2</v>
      </c>
      <c r="E54" s="50" t="str">
        <f t="shared" si="5"/>
        <v>CARTAGENA</v>
      </c>
      <c r="F54" s="50">
        <f t="shared" si="7"/>
        <v>52443</v>
      </c>
      <c r="G54" s="50">
        <f t="shared" si="8"/>
        <v>130731</v>
      </c>
    </row>
    <row r="55" spans="1:7" x14ac:dyDescent="0.25">
      <c r="A55" s="50" t="str">
        <f t="shared" si="4"/>
        <v>MÁLAGA</v>
      </c>
      <c r="B55" s="51">
        <f t="shared" si="2"/>
        <v>91375</v>
      </c>
      <c r="C55" s="51">
        <f t="shared" si="3"/>
        <v>75250</v>
      </c>
      <c r="D55" s="51">
        <f t="shared" si="6"/>
        <v>11</v>
      </c>
      <c r="E55" s="50" t="str">
        <f t="shared" si="5"/>
        <v>GIJÓN</v>
      </c>
      <c r="F55" s="50">
        <f t="shared" si="7"/>
        <v>43251</v>
      </c>
      <c r="G55" s="50">
        <f t="shared" si="8"/>
        <v>41287</v>
      </c>
    </row>
    <row r="56" spans="1:7" x14ac:dyDescent="0.25">
      <c r="A56" s="50" t="str">
        <f t="shared" si="4"/>
        <v>MARÍN Y RÍA DE PONTEVEDRA</v>
      </c>
      <c r="B56" s="51">
        <f t="shared" si="2"/>
        <v>17709</v>
      </c>
      <c r="C56" s="51">
        <f t="shared" si="3"/>
        <v>18313</v>
      </c>
      <c r="D56" s="51">
        <f t="shared" si="6"/>
        <v>25</v>
      </c>
      <c r="E56" s="50" t="str">
        <f t="shared" si="5"/>
        <v>AVILÉS</v>
      </c>
      <c r="F56" s="50">
        <f t="shared" ref="F56:F66" si="9">LOOKUP(E56,$A$39:$A$66,$B$39:$B$66)</f>
        <v>34571</v>
      </c>
      <c r="G56" s="50">
        <f t="shared" si="8"/>
        <v>18414</v>
      </c>
    </row>
    <row r="57" spans="1:7" x14ac:dyDescent="0.25">
      <c r="A57" s="50" t="str">
        <f t="shared" si="4"/>
        <v>MELILLA</v>
      </c>
      <c r="B57" s="51">
        <f t="shared" si="2"/>
        <v>4606</v>
      </c>
      <c r="C57" s="51">
        <f t="shared" si="3"/>
        <v>10955</v>
      </c>
      <c r="D57" s="51">
        <f t="shared" si="6"/>
        <v>27</v>
      </c>
      <c r="E57" s="50" t="str">
        <f t="shared" si="5"/>
        <v>PASAIA</v>
      </c>
      <c r="F57" s="50">
        <f t="shared" si="9"/>
        <v>24082</v>
      </c>
      <c r="G57" s="50">
        <f t="shared" si="8"/>
        <v>27207</v>
      </c>
    </row>
    <row r="58" spans="1:7" x14ac:dyDescent="0.25">
      <c r="A58" s="50" t="str">
        <f t="shared" si="4"/>
        <v>MOTRIL</v>
      </c>
      <c r="B58" s="51">
        <f t="shared" si="2"/>
        <v>22784</v>
      </c>
      <c r="C58" s="51">
        <f t="shared" si="3"/>
        <v>30233</v>
      </c>
      <c r="D58" s="51">
        <f t="shared" si="6"/>
        <v>20</v>
      </c>
      <c r="E58" s="50" t="str">
        <f t="shared" si="5"/>
        <v>MOTRIL</v>
      </c>
      <c r="F58" s="50">
        <f t="shared" si="9"/>
        <v>22784</v>
      </c>
      <c r="G58" s="50">
        <f t="shared" si="8"/>
        <v>30233</v>
      </c>
    </row>
    <row r="59" spans="1:7" x14ac:dyDescent="0.25">
      <c r="A59" s="50" t="str">
        <f t="shared" si="4"/>
        <v>PASAIA</v>
      </c>
      <c r="B59" s="51">
        <f t="shared" si="2"/>
        <v>24082</v>
      </c>
      <c r="C59" s="51">
        <f t="shared" si="3"/>
        <v>27207</v>
      </c>
      <c r="D59" s="51">
        <f t="shared" si="6"/>
        <v>19</v>
      </c>
      <c r="E59" s="50" t="str">
        <f t="shared" si="5"/>
        <v>SANTANDER</v>
      </c>
      <c r="F59" s="50">
        <f t="shared" si="9"/>
        <v>21459</v>
      </c>
      <c r="G59" s="50">
        <f t="shared" si="8"/>
        <v>35067</v>
      </c>
    </row>
    <row r="60" spans="1:7" x14ac:dyDescent="0.25">
      <c r="A60" s="50" t="str">
        <f t="shared" si="4"/>
        <v>SANTA CRUZ DE TENERIFE</v>
      </c>
      <c r="B60" s="51">
        <f t="shared" si="2"/>
        <v>586662</v>
      </c>
      <c r="C60" s="51">
        <f t="shared" si="3"/>
        <v>512855</v>
      </c>
      <c r="D60" s="51">
        <f t="shared" si="6"/>
        <v>4</v>
      </c>
      <c r="E60" s="50" t="str">
        <f t="shared" si="5"/>
        <v>CASTELLÓN</v>
      </c>
      <c r="F60" s="50">
        <f t="shared" si="9"/>
        <v>20776</v>
      </c>
      <c r="G60" s="50">
        <f t="shared" si="8"/>
        <v>24412</v>
      </c>
    </row>
    <row r="61" spans="1:7" x14ac:dyDescent="0.25">
      <c r="A61" s="50" t="str">
        <f t="shared" si="4"/>
        <v>SANTANDER</v>
      </c>
      <c r="B61" s="51">
        <f t="shared" si="2"/>
        <v>21459</v>
      </c>
      <c r="C61" s="51">
        <f t="shared" si="3"/>
        <v>35067</v>
      </c>
      <c r="D61" s="51">
        <f t="shared" si="6"/>
        <v>21</v>
      </c>
      <c r="E61" s="50" t="str">
        <f t="shared" si="5"/>
        <v>ALICANTE</v>
      </c>
      <c r="F61" s="50">
        <f t="shared" si="9"/>
        <v>20315</v>
      </c>
      <c r="G61" s="50">
        <f t="shared" si="8"/>
        <v>25871</v>
      </c>
    </row>
    <row r="62" spans="1:7" x14ac:dyDescent="0.25">
      <c r="A62" s="50" t="str">
        <f t="shared" si="4"/>
        <v>SEVILLA</v>
      </c>
      <c r="B62" s="51">
        <f t="shared" si="2"/>
        <v>18448</v>
      </c>
      <c r="C62" s="51">
        <f t="shared" si="3"/>
        <v>14729</v>
      </c>
      <c r="D62" s="51">
        <f t="shared" si="6"/>
        <v>24</v>
      </c>
      <c r="E62" s="50" t="str">
        <f t="shared" si="5"/>
        <v>SEVILLA</v>
      </c>
      <c r="F62" s="50">
        <f t="shared" si="9"/>
        <v>18448</v>
      </c>
      <c r="G62" s="50">
        <f t="shared" si="8"/>
        <v>14729</v>
      </c>
    </row>
    <row r="63" spans="1:7" x14ac:dyDescent="0.25">
      <c r="A63" s="50" t="str">
        <f t="shared" si="4"/>
        <v>TARRAGONA</v>
      </c>
      <c r="B63" s="51">
        <f t="shared" si="2"/>
        <v>61701</v>
      </c>
      <c r="C63" s="51">
        <f t="shared" si="3"/>
        <v>13289</v>
      </c>
      <c r="D63" s="51">
        <f t="shared" si="6"/>
        <v>14</v>
      </c>
      <c r="E63" s="50" t="str">
        <f t="shared" si="5"/>
        <v>MARÍN Y RÍA DE PONTEVEDRA</v>
      </c>
      <c r="F63" s="50">
        <f t="shared" si="9"/>
        <v>17709</v>
      </c>
      <c r="G63" s="50">
        <f t="shared" si="8"/>
        <v>18313</v>
      </c>
    </row>
    <row r="64" spans="1:7" x14ac:dyDescent="0.25">
      <c r="A64" s="50" t="str">
        <f t="shared" si="4"/>
        <v>VALENCIA</v>
      </c>
      <c r="B64" s="51">
        <f t="shared" si="2"/>
        <v>270390</v>
      </c>
      <c r="C64" s="51">
        <f t="shared" si="3"/>
        <v>402027</v>
      </c>
      <c r="D64" s="51">
        <f t="shared" si="6"/>
        <v>6</v>
      </c>
      <c r="E64" s="50" t="str">
        <f t="shared" si="5"/>
        <v>FERROL-SAN CIBRAO</v>
      </c>
      <c r="F64" s="50">
        <f t="shared" si="9"/>
        <v>15136</v>
      </c>
      <c r="G64" s="50">
        <f t="shared" si="8"/>
        <v>9859</v>
      </c>
    </row>
    <row r="65" spans="1:7" x14ac:dyDescent="0.25">
      <c r="A65" s="50" t="str">
        <f t="shared" si="4"/>
        <v>VIGO</v>
      </c>
      <c r="B65" s="51">
        <f t="shared" si="2"/>
        <v>144213</v>
      </c>
      <c r="C65" s="51">
        <f t="shared" si="3"/>
        <v>145765</v>
      </c>
      <c r="D65" s="51">
        <f t="shared" si="6"/>
        <v>8</v>
      </c>
      <c r="E65" s="50" t="str">
        <f t="shared" si="5"/>
        <v>MELILLA</v>
      </c>
      <c r="F65" s="50">
        <f t="shared" si="9"/>
        <v>4606</v>
      </c>
      <c r="G65" s="50">
        <f t="shared" si="8"/>
        <v>10955</v>
      </c>
    </row>
    <row r="66" spans="1:7" x14ac:dyDescent="0.25">
      <c r="A66" s="50" t="str">
        <f t="shared" si="4"/>
        <v>VILAGARCÍA</v>
      </c>
      <c r="B66" s="51">
        <f t="shared" si="2"/>
        <v>3394</v>
      </c>
      <c r="C66" s="51">
        <f t="shared" si="3"/>
        <v>5350</v>
      </c>
      <c r="D66" s="51">
        <f t="shared" si="6"/>
        <v>28</v>
      </c>
      <c r="E66" s="50" t="str">
        <f t="shared" si="5"/>
        <v>VILAGARCÍA</v>
      </c>
      <c r="F66" s="50">
        <f t="shared" si="9"/>
        <v>3394</v>
      </c>
      <c r="G66" s="50">
        <f t="shared" si="8"/>
        <v>5350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G30" sqref="G30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I2" s="2" t="s">
        <v>118</v>
      </c>
    </row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1880</v>
      </c>
      <c r="C7" s="44">
        <v>6016</v>
      </c>
      <c r="D7" s="44">
        <v>22430</v>
      </c>
      <c r="E7" s="44">
        <v>30498</v>
      </c>
      <c r="F7" s="11">
        <f>((E7*100)/D7)-100</f>
        <v>35.969683459652259</v>
      </c>
      <c r="G7" s="1"/>
      <c r="H7" s="1"/>
      <c r="I7" s="1"/>
    </row>
    <row r="8" spans="1:12" x14ac:dyDescent="0.25">
      <c r="A8" s="12" t="s">
        <v>31</v>
      </c>
      <c r="B8" s="45">
        <v>315</v>
      </c>
      <c r="C8" s="45">
        <v>308</v>
      </c>
      <c r="D8" s="45">
        <v>3434</v>
      </c>
      <c r="E8" s="45">
        <v>2992</v>
      </c>
      <c r="F8" s="14">
        <f t="shared" ref="F8:F34" si="0">((E8*100)/D8)-100</f>
        <v>-12.871287128712865</v>
      </c>
      <c r="G8" s="1"/>
      <c r="H8" s="1"/>
      <c r="I8" s="1"/>
    </row>
    <row r="9" spans="1:12" x14ac:dyDescent="0.25">
      <c r="A9" s="9" t="s">
        <v>164</v>
      </c>
      <c r="B9" s="44">
        <v>2295</v>
      </c>
      <c r="C9" s="44">
        <v>2921</v>
      </c>
      <c r="D9" s="44">
        <v>24725</v>
      </c>
      <c r="E9" s="44">
        <v>33525</v>
      </c>
      <c r="F9" s="11">
        <f t="shared" si="0"/>
        <v>35.591506572295259</v>
      </c>
      <c r="G9" s="1"/>
      <c r="H9" s="1"/>
      <c r="I9" s="1"/>
    </row>
    <row r="10" spans="1:12" x14ac:dyDescent="0.25">
      <c r="A10" s="12" t="s">
        <v>166</v>
      </c>
      <c r="B10" s="45">
        <v>888</v>
      </c>
      <c r="C10" s="45">
        <v>547</v>
      </c>
      <c r="D10" s="45">
        <v>8890</v>
      </c>
      <c r="E10" s="45">
        <v>7435</v>
      </c>
      <c r="F10" s="14">
        <f t="shared" si="0"/>
        <v>-16.366704161979754</v>
      </c>
      <c r="G10" s="1"/>
      <c r="H10" s="1"/>
      <c r="I10" s="1"/>
    </row>
    <row r="11" spans="1:12" x14ac:dyDescent="0.25">
      <c r="A11" s="9" t="s">
        <v>167</v>
      </c>
      <c r="B11" s="44">
        <v>255644</v>
      </c>
      <c r="C11" s="44">
        <v>208615</v>
      </c>
      <c r="D11" s="44">
        <v>2644332</v>
      </c>
      <c r="E11" s="44">
        <v>2152726</v>
      </c>
      <c r="F11" s="11">
        <f t="shared" si="0"/>
        <v>-18.590933362376589</v>
      </c>
      <c r="G11" s="1"/>
      <c r="H11" s="1"/>
      <c r="I11" s="1"/>
    </row>
    <row r="12" spans="1:12" x14ac:dyDescent="0.25">
      <c r="A12" s="12" t="s">
        <v>168</v>
      </c>
      <c r="B12" s="45">
        <v>1433</v>
      </c>
      <c r="C12" s="45">
        <v>1151</v>
      </c>
      <c r="D12" s="45">
        <v>13161</v>
      </c>
      <c r="E12" s="45">
        <v>15473</v>
      </c>
      <c r="F12" s="14">
        <f t="shared" si="0"/>
        <v>17.567054175214651</v>
      </c>
      <c r="G12" s="1"/>
      <c r="H12" s="1"/>
      <c r="I12" s="1"/>
    </row>
    <row r="13" spans="1:12" x14ac:dyDescent="0.25">
      <c r="A13" s="9" t="s">
        <v>32</v>
      </c>
      <c r="B13" s="44">
        <v>612</v>
      </c>
      <c r="C13" s="44">
        <v>577</v>
      </c>
      <c r="D13" s="44">
        <v>5067</v>
      </c>
      <c r="E13" s="44">
        <v>4871</v>
      </c>
      <c r="F13" s="11">
        <f t="shared" si="0"/>
        <v>-3.8681665679889505</v>
      </c>
      <c r="G13" s="1"/>
      <c r="H13" s="1"/>
      <c r="I13" s="1"/>
    </row>
    <row r="14" spans="1:12" x14ac:dyDescent="0.25">
      <c r="A14" s="12" t="s">
        <v>33</v>
      </c>
      <c r="B14" s="45">
        <v>98720</v>
      </c>
      <c r="C14" s="45">
        <v>111080</v>
      </c>
      <c r="D14" s="45">
        <v>739206</v>
      </c>
      <c r="E14" s="45">
        <v>789705</v>
      </c>
      <c r="F14" s="14">
        <f t="shared" si="0"/>
        <v>6.8315192246816139</v>
      </c>
      <c r="G14" s="1"/>
      <c r="H14" s="1"/>
      <c r="I14" s="1"/>
    </row>
    <row r="15" spans="1:12" x14ac:dyDescent="0.25">
      <c r="A15" s="9" t="s">
        <v>34</v>
      </c>
      <c r="B15" s="44">
        <v>5697</v>
      </c>
      <c r="C15" s="44">
        <v>6167</v>
      </c>
      <c r="D15" s="44">
        <v>50619</v>
      </c>
      <c r="E15" s="44">
        <v>56526</v>
      </c>
      <c r="F15" s="11">
        <f t="shared" si="0"/>
        <v>11.669531203698213</v>
      </c>
      <c r="G15" s="1"/>
      <c r="H15" s="1"/>
      <c r="I15" s="1"/>
    </row>
    <row r="16" spans="1:12" x14ac:dyDescent="0.25">
      <c r="A16" s="12" t="s">
        <v>35</v>
      </c>
      <c r="B16" s="45">
        <v>927</v>
      </c>
      <c r="C16" s="45">
        <v>0</v>
      </c>
      <c r="D16" s="45">
        <v>6204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45410</v>
      </c>
      <c r="C18" s="45">
        <v>71003</v>
      </c>
      <c r="D18" s="45">
        <v>440592</v>
      </c>
      <c r="E18" s="45">
        <v>491578</v>
      </c>
      <c r="F18" s="14">
        <f t="shared" si="0"/>
        <v>11.572157460870827</v>
      </c>
      <c r="G18" s="1"/>
      <c r="H18" s="1"/>
      <c r="I18" s="1"/>
    </row>
    <row r="19" spans="1:9" x14ac:dyDescent="0.25">
      <c r="A19" s="9" t="s">
        <v>37</v>
      </c>
      <c r="B19" s="44">
        <v>225</v>
      </c>
      <c r="C19" s="44">
        <v>678</v>
      </c>
      <c r="D19" s="44">
        <v>3600</v>
      </c>
      <c r="E19" s="44">
        <v>6035</v>
      </c>
      <c r="F19" s="11">
        <f t="shared" si="0"/>
        <v>67.638888888888886</v>
      </c>
      <c r="G19" s="1"/>
      <c r="H19" s="1"/>
      <c r="I19" s="1"/>
    </row>
    <row r="20" spans="1:9" x14ac:dyDescent="0.25">
      <c r="A20" s="12" t="s">
        <v>170</v>
      </c>
      <c r="B20" s="45">
        <v>3825</v>
      </c>
      <c r="C20" s="45">
        <v>3780</v>
      </c>
      <c r="D20" s="45">
        <v>41287</v>
      </c>
      <c r="E20" s="45">
        <v>43251</v>
      </c>
      <c r="F20" s="14">
        <f t="shared" si="0"/>
        <v>4.7569452854409349</v>
      </c>
      <c r="G20" s="1"/>
      <c r="H20" s="1"/>
      <c r="I20" s="1"/>
    </row>
    <row r="21" spans="1:9" x14ac:dyDescent="0.25">
      <c r="A21" s="9" t="s">
        <v>38</v>
      </c>
      <c r="B21" s="44">
        <v>6317</v>
      </c>
      <c r="C21" s="44">
        <v>9615</v>
      </c>
      <c r="D21" s="44">
        <v>102674</v>
      </c>
      <c r="E21" s="44">
        <v>106407</v>
      </c>
      <c r="F21" s="11">
        <f t="shared" si="0"/>
        <v>3.6357792625202165</v>
      </c>
      <c r="G21" s="1"/>
      <c r="H21" s="1"/>
      <c r="I21" s="1"/>
    </row>
    <row r="22" spans="1:9" x14ac:dyDescent="0.25">
      <c r="A22" s="12" t="s">
        <v>59</v>
      </c>
      <c r="B22" s="45">
        <v>192114</v>
      </c>
      <c r="C22" s="45">
        <v>213480</v>
      </c>
      <c r="D22" s="45">
        <v>1950404</v>
      </c>
      <c r="E22" s="45">
        <v>1943716</v>
      </c>
      <c r="F22" s="14">
        <f t="shared" si="0"/>
        <v>-0.3429033164411095</v>
      </c>
      <c r="G22" s="1"/>
      <c r="H22" s="1"/>
      <c r="I22" s="1"/>
    </row>
    <row r="23" spans="1:9" x14ac:dyDescent="0.25">
      <c r="A23" s="9" t="s">
        <v>171</v>
      </c>
      <c r="B23" s="44">
        <v>2281</v>
      </c>
      <c r="C23" s="44">
        <v>3154</v>
      </c>
      <c r="D23" s="44">
        <v>24189</v>
      </c>
      <c r="E23" s="44">
        <v>36530</v>
      </c>
      <c r="F23" s="11">
        <f t="shared" si="0"/>
        <v>51.019058249617586</v>
      </c>
      <c r="G23" s="1"/>
      <c r="H23" s="1"/>
      <c r="I23" s="1"/>
    </row>
    <row r="24" spans="1:9" x14ac:dyDescent="0.25">
      <c r="A24" s="12" t="s">
        <v>173</v>
      </c>
      <c r="B24" s="45">
        <v>960</v>
      </c>
      <c r="C24" s="45">
        <v>1221</v>
      </c>
      <c r="D24" s="45">
        <v>10779</v>
      </c>
      <c r="E24" s="45">
        <v>9613</v>
      </c>
      <c r="F24" s="14">
        <f t="shared" si="0"/>
        <v>-10.817329993505894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2541</v>
      </c>
      <c r="C26" s="45">
        <v>2071</v>
      </c>
      <c r="D26" s="45">
        <v>23073</v>
      </c>
      <c r="E26" s="45">
        <v>16468</v>
      </c>
      <c r="F26" s="14">
        <f t="shared" si="0"/>
        <v>-28.626533177306811</v>
      </c>
      <c r="G26" s="1"/>
      <c r="H26" s="1"/>
      <c r="I26" s="1"/>
    </row>
    <row r="27" spans="1:9" x14ac:dyDescent="0.25">
      <c r="A27" s="9" t="s">
        <v>41</v>
      </c>
      <c r="B27" s="44">
        <v>356</v>
      </c>
      <c r="C27" s="44">
        <v>1293</v>
      </c>
      <c r="D27" s="44">
        <v>6697</v>
      </c>
      <c r="E27" s="44">
        <v>6430</v>
      </c>
      <c r="F27" s="11">
        <f t="shared" si="0"/>
        <v>-3.9868597879647609</v>
      </c>
      <c r="G27" s="1"/>
      <c r="H27" s="1"/>
      <c r="I27" s="1"/>
    </row>
    <row r="28" spans="1:9" x14ac:dyDescent="0.25">
      <c r="A28" s="12" t="s">
        <v>42</v>
      </c>
      <c r="B28" s="45">
        <v>40242</v>
      </c>
      <c r="C28" s="45">
        <v>50972</v>
      </c>
      <c r="D28" s="45">
        <v>414272</v>
      </c>
      <c r="E28" s="45">
        <v>453907</v>
      </c>
      <c r="F28" s="14">
        <f t="shared" si="0"/>
        <v>9.5673856789742047</v>
      </c>
      <c r="G28" s="1"/>
      <c r="H28" s="1"/>
      <c r="I28" s="1"/>
    </row>
    <row r="29" spans="1:9" x14ac:dyDescent="0.25">
      <c r="A29" s="9" t="s">
        <v>43</v>
      </c>
      <c r="B29" s="44">
        <v>550</v>
      </c>
      <c r="C29" s="44">
        <v>783</v>
      </c>
      <c r="D29" s="44">
        <v>6310</v>
      </c>
      <c r="E29" s="44">
        <v>5346</v>
      </c>
      <c r="F29" s="11">
        <f t="shared" si="0"/>
        <v>-15.277337559429483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1723</v>
      </c>
      <c r="C31" s="44">
        <v>2532</v>
      </c>
      <c r="D31" s="44">
        <v>11832</v>
      </c>
      <c r="E31" s="44">
        <v>15536</v>
      </c>
      <c r="F31" s="11">
        <f t="shared" si="0"/>
        <v>31.304935767410399</v>
      </c>
      <c r="G31" s="1"/>
      <c r="H31" s="1"/>
      <c r="I31" s="1"/>
    </row>
    <row r="32" spans="1:9" x14ac:dyDescent="0.25">
      <c r="A32" s="12" t="s">
        <v>46</v>
      </c>
      <c r="B32" s="45">
        <v>30767</v>
      </c>
      <c r="C32" s="45">
        <v>22645</v>
      </c>
      <c r="D32" s="45">
        <v>335309</v>
      </c>
      <c r="E32" s="45">
        <v>196729</v>
      </c>
      <c r="F32" s="14">
        <f t="shared" si="0"/>
        <v>-41.329042763540492</v>
      </c>
      <c r="G32" s="1"/>
      <c r="H32" s="1"/>
      <c r="I32" s="1"/>
    </row>
    <row r="33" spans="1:9" x14ac:dyDescent="0.25">
      <c r="A33" s="9" t="s">
        <v>47</v>
      </c>
      <c r="B33" s="44">
        <v>5102</v>
      </c>
      <c r="C33" s="44">
        <v>5958</v>
      </c>
      <c r="D33" s="44">
        <v>60945</v>
      </c>
      <c r="E33" s="44">
        <v>64243</v>
      </c>
      <c r="F33" s="11">
        <f t="shared" si="0"/>
        <v>5.411436541143658</v>
      </c>
      <c r="G33" s="1"/>
      <c r="H33" s="1"/>
      <c r="I33" s="1"/>
    </row>
    <row r="34" spans="1:9" x14ac:dyDescent="0.25">
      <c r="A34" s="12" t="s">
        <v>172</v>
      </c>
      <c r="B34" s="45">
        <v>3</v>
      </c>
      <c r="C34" s="45">
        <v>106</v>
      </c>
      <c r="D34" s="45">
        <v>567</v>
      </c>
      <c r="E34" s="45">
        <v>396</v>
      </c>
      <c r="F34" s="14">
        <f t="shared" si="0"/>
        <v>-30.158730158730165</v>
      </c>
      <c r="G34" s="1"/>
      <c r="H34" s="1"/>
      <c r="I34" s="1"/>
    </row>
    <row r="35" spans="1:9" x14ac:dyDescent="0.25">
      <c r="A35" s="15" t="s">
        <v>48</v>
      </c>
      <c r="B35" s="16">
        <f>SUM(B7:B34)</f>
        <v>700827</v>
      </c>
      <c r="C35" s="16">
        <f t="shared" ref="C35:E35" si="1">SUM(C7:C34)</f>
        <v>726673</v>
      </c>
      <c r="D35" s="16">
        <f t="shared" si="1"/>
        <v>6950598</v>
      </c>
      <c r="E35" s="16">
        <f t="shared" si="1"/>
        <v>6489936</v>
      </c>
      <c r="F35" s="17">
        <f t="shared" ref="F35" si="2">((E35*100)/D35)-100</f>
        <v>-6.6276599509855174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30498</v>
      </c>
      <c r="C39" s="51">
        <f t="shared" si="4"/>
        <v>22430</v>
      </c>
      <c r="D39" s="51">
        <f>_xlfn.RANK.EQ(B39,$B$39:$B$66)+COUNTIF($B$39:$B$66,B39)-1</f>
        <v>13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2152726</v>
      </c>
      <c r="G39" s="50">
        <f>LOOKUP(E39,$A$39:$A$66,$C$39:$C$66)</f>
        <v>2644332</v>
      </c>
    </row>
    <row r="40" spans="1:9" x14ac:dyDescent="0.25">
      <c r="A40" s="50" t="str">
        <f t="shared" si="5"/>
        <v>ALICANTE</v>
      </c>
      <c r="B40" s="51">
        <f t="shared" si="3"/>
        <v>2992</v>
      </c>
      <c r="C40" s="51">
        <f t="shared" si="4"/>
        <v>3434</v>
      </c>
      <c r="D40" s="51">
        <f t="shared" ref="D40:D66" si="7">_xlfn.RANK.EQ(B40,$B$39:$B$66)+COUNTIF($B$39:$B$66,B40)-1</f>
        <v>23</v>
      </c>
      <c r="E40" s="50" t="str">
        <f t="shared" si="6"/>
        <v>LAS PALMAS</v>
      </c>
      <c r="F40" s="50">
        <f t="shared" ref="F40:F66" si="8">LOOKUP(E40,$A$39:$A$66,$B$39:$B$66)</f>
        <v>1943716</v>
      </c>
      <c r="G40" s="50">
        <f t="shared" ref="G40:G66" si="9">LOOKUP(E40,$A$39:$A$66,$C$39:$C$66)</f>
        <v>1950404</v>
      </c>
    </row>
    <row r="41" spans="1:9" x14ac:dyDescent="0.25">
      <c r="A41" s="50" t="str">
        <f t="shared" si="5"/>
        <v>ALMERÍA</v>
      </c>
      <c r="B41" s="51">
        <f t="shared" si="3"/>
        <v>33525</v>
      </c>
      <c r="C41" s="51">
        <f t="shared" si="4"/>
        <v>24725</v>
      </c>
      <c r="D41" s="51">
        <f t="shared" si="7"/>
        <v>12</v>
      </c>
      <c r="E41" s="50" t="str">
        <f t="shared" si="6"/>
        <v>BARCELONA</v>
      </c>
      <c r="F41" s="50">
        <f t="shared" si="8"/>
        <v>789705</v>
      </c>
      <c r="G41" s="50">
        <f t="shared" si="9"/>
        <v>739206</v>
      </c>
    </row>
    <row r="42" spans="1:9" x14ac:dyDescent="0.25">
      <c r="A42" s="50" t="str">
        <f t="shared" si="5"/>
        <v>AVILÉS</v>
      </c>
      <c r="B42" s="51">
        <f t="shared" si="3"/>
        <v>7435</v>
      </c>
      <c r="C42" s="51">
        <f t="shared" si="4"/>
        <v>8890</v>
      </c>
      <c r="D42" s="51">
        <f t="shared" si="7"/>
        <v>18</v>
      </c>
      <c r="E42" s="50" t="str">
        <f t="shared" si="6"/>
        <v>CEUTA</v>
      </c>
      <c r="F42" s="50">
        <f t="shared" si="8"/>
        <v>491578</v>
      </c>
      <c r="G42" s="50">
        <f t="shared" si="9"/>
        <v>440592</v>
      </c>
    </row>
    <row r="43" spans="1:9" x14ac:dyDescent="0.25">
      <c r="A43" s="50" t="str">
        <f t="shared" si="5"/>
        <v>BAHÍA DE ALGECIRAS</v>
      </c>
      <c r="B43" s="51">
        <f t="shared" si="3"/>
        <v>2152726</v>
      </c>
      <c r="C43" s="51">
        <f t="shared" si="4"/>
        <v>2644332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453907</v>
      </c>
      <c r="G43" s="50">
        <f t="shared" si="9"/>
        <v>414272</v>
      </c>
    </row>
    <row r="44" spans="1:9" x14ac:dyDescent="0.25">
      <c r="A44" s="50" t="str">
        <f t="shared" si="5"/>
        <v>BAHÍA DE CÁDIZ</v>
      </c>
      <c r="B44" s="51">
        <f t="shared" si="3"/>
        <v>15473</v>
      </c>
      <c r="C44" s="51">
        <f t="shared" si="4"/>
        <v>13161</v>
      </c>
      <c r="D44" s="51">
        <f t="shared" si="7"/>
        <v>16</v>
      </c>
      <c r="E44" s="50" t="str">
        <f t="shared" si="6"/>
        <v>VALENCIA</v>
      </c>
      <c r="F44" s="50">
        <f t="shared" si="8"/>
        <v>196729</v>
      </c>
      <c r="G44" s="50">
        <f t="shared" si="9"/>
        <v>335309</v>
      </c>
    </row>
    <row r="45" spans="1:9" x14ac:dyDescent="0.25">
      <c r="A45" s="50" t="str">
        <f t="shared" si="5"/>
        <v>BALEARES</v>
      </c>
      <c r="B45" s="51">
        <f t="shared" si="3"/>
        <v>4871</v>
      </c>
      <c r="C45" s="51">
        <f t="shared" si="4"/>
        <v>5067</v>
      </c>
      <c r="D45" s="51">
        <f t="shared" si="7"/>
        <v>22</v>
      </c>
      <c r="E45" s="50" t="str">
        <f t="shared" si="6"/>
        <v>HUELVA</v>
      </c>
      <c r="F45" s="50">
        <f t="shared" si="8"/>
        <v>106407</v>
      </c>
      <c r="G45" s="50">
        <f t="shared" si="9"/>
        <v>102674</v>
      </c>
    </row>
    <row r="46" spans="1:9" x14ac:dyDescent="0.25">
      <c r="A46" s="50" t="str">
        <f t="shared" si="5"/>
        <v>BARCELONA</v>
      </c>
      <c r="B46" s="51">
        <f t="shared" si="3"/>
        <v>789705</v>
      </c>
      <c r="C46" s="51">
        <f t="shared" si="4"/>
        <v>739206</v>
      </c>
      <c r="D46" s="51">
        <f t="shared" si="7"/>
        <v>3</v>
      </c>
      <c r="E46" s="50" t="str">
        <f t="shared" si="6"/>
        <v>VIGO</v>
      </c>
      <c r="F46" s="50">
        <f t="shared" si="8"/>
        <v>64243</v>
      </c>
      <c r="G46" s="50">
        <f t="shared" si="9"/>
        <v>60945</v>
      </c>
    </row>
    <row r="47" spans="1:9" x14ac:dyDescent="0.25">
      <c r="A47" s="50" t="str">
        <f t="shared" si="5"/>
        <v>BILBAO</v>
      </c>
      <c r="B47" s="51">
        <f t="shared" si="3"/>
        <v>56526</v>
      </c>
      <c r="C47" s="51">
        <f t="shared" si="4"/>
        <v>50619</v>
      </c>
      <c r="D47" s="51">
        <f t="shared" si="7"/>
        <v>9</v>
      </c>
      <c r="E47" s="50" t="str">
        <f t="shared" si="6"/>
        <v>BILBAO</v>
      </c>
      <c r="F47" s="50">
        <f t="shared" si="8"/>
        <v>56526</v>
      </c>
      <c r="G47" s="50">
        <f t="shared" si="9"/>
        <v>50619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6204</v>
      </c>
      <c r="D48" s="51">
        <f t="shared" si="7"/>
        <v>28</v>
      </c>
      <c r="E48" s="50" t="str">
        <f t="shared" si="6"/>
        <v>GIJÓN</v>
      </c>
      <c r="F48" s="50">
        <f t="shared" si="8"/>
        <v>43251</v>
      </c>
      <c r="G48" s="50">
        <f t="shared" si="9"/>
        <v>41287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MÁLAGA</v>
      </c>
      <c r="F49" s="50">
        <f t="shared" si="8"/>
        <v>36530</v>
      </c>
      <c r="G49" s="50">
        <f t="shared" si="9"/>
        <v>24189</v>
      </c>
    </row>
    <row r="50" spans="1:7" x14ac:dyDescent="0.25">
      <c r="A50" s="50" t="str">
        <f t="shared" si="5"/>
        <v>CEUTA</v>
      </c>
      <c r="B50" s="51">
        <f t="shared" si="3"/>
        <v>491578</v>
      </c>
      <c r="C50" s="51">
        <f t="shared" si="4"/>
        <v>440592</v>
      </c>
      <c r="D50" s="51">
        <f t="shared" si="7"/>
        <v>4</v>
      </c>
      <c r="E50" s="50" t="str">
        <f t="shared" si="6"/>
        <v>ALMERÍA</v>
      </c>
      <c r="F50" s="50">
        <f t="shared" si="8"/>
        <v>33525</v>
      </c>
      <c r="G50" s="50">
        <f t="shared" si="9"/>
        <v>24725</v>
      </c>
    </row>
    <row r="51" spans="1:7" x14ac:dyDescent="0.25">
      <c r="A51" s="50" t="str">
        <f t="shared" si="5"/>
        <v>FERROL-SAN CIBRAO</v>
      </c>
      <c r="B51" s="51">
        <f t="shared" si="3"/>
        <v>6035</v>
      </c>
      <c r="C51" s="51">
        <f t="shared" si="4"/>
        <v>3600</v>
      </c>
      <c r="D51" s="51">
        <f t="shared" si="7"/>
        <v>20</v>
      </c>
      <c r="E51" s="50" t="str">
        <f t="shared" si="6"/>
        <v>A CORUÑA</v>
      </c>
      <c r="F51" s="50">
        <f t="shared" si="8"/>
        <v>30498</v>
      </c>
      <c r="G51" s="50">
        <f t="shared" si="9"/>
        <v>22430</v>
      </c>
    </row>
    <row r="52" spans="1:7" x14ac:dyDescent="0.25">
      <c r="A52" s="50" t="str">
        <f t="shared" si="5"/>
        <v>GIJÓN</v>
      </c>
      <c r="B52" s="51">
        <f t="shared" si="3"/>
        <v>43251</v>
      </c>
      <c r="C52" s="51">
        <f t="shared" si="4"/>
        <v>41287</v>
      </c>
      <c r="D52" s="51">
        <f t="shared" si="7"/>
        <v>10</v>
      </c>
      <c r="E52" s="50" t="str">
        <f t="shared" si="6"/>
        <v>MOTRIL</v>
      </c>
      <c r="F52" s="50">
        <f t="shared" si="8"/>
        <v>16468</v>
      </c>
      <c r="G52" s="50">
        <f t="shared" si="9"/>
        <v>23073</v>
      </c>
    </row>
    <row r="53" spans="1:7" x14ac:dyDescent="0.25">
      <c r="A53" s="50" t="str">
        <f t="shared" si="5"/>
        <v>HUELVA</v>
      </c>
      <c r="B53" s="51">
        <f t="shared" si="3"/>
        <v>106407</v>
      </c>
      <c r="C53" s="51">
        <f t="shared" si="4"/>
        <v>102674</v>
      </c>
      <c r="D53" s="51">
        <f t="shared" si="7"/>
        <v>7</v>
      </c>
      <c r="E53" s="50" t="str">
        <f t="shared" si="6"/>
        <v>TARRAGONA</v>
      </c>
      <c r="F53" s="50">
        <f t="shared" si="8"/>
        <v>15536</v>
      </c>
      <c r="G53" s="50">
        <f t="shared" si="9"/>
        <v>11832</v>
      </c>
    </row>
    <row r="54" spans="1:7" x14ac:dyDescent="0.25">
      <c r="A54" s="50" t="str">
        <f t="shared" si="5"/>
        <v>LAS PALMAS</v>
      </c>
      <c r="B54" s="51">
        <f t="shared" si="3"/>
        <v>1943716</v>
      </c>
      <c r="C54" s="51">
        <f t="shared" si="4"/>
        <v>1950404</v>
      </c>
      <c r="D54" s="51">
        <f t="shared" si="7"/>
        <v>2</v>
      </c>
      <c r="E54" s="50" t="str">
        <f t="shared" si="6"/>
        <v>BAHÍA DE CÁDIZ</v>
      </c>
      <c r="F54" s="50">
        <f t="shared" si="8"/>
        <v>15473</v>
      </c>
      <c r="G54" s="50">
        <f t="shared" si="9"/>
        <v>13161</v>
      </c>
    </row>
    <row r="55" spans="1:7" x14ac:dyDescent="0.25">
      <c r="A55" s="50" t="str">
        <f t="shared" si="5"/>
        <v>MÁLAGA</v>
      </c>
      <c r="B55" s="51">
        <f t="shared" si="3"/>
        <v>36530</v>
      </c>
      <c r="C55" s="51">
        <f t="shared" si="4"/>
        <v>24189</v>
      </c>
      <c r="D55" s="51">
        <f t="shared" si="7"/>
        <v>11</v>
      </c>
      <c r="E55" s="50" t="str">
        <f t="shared" si="6"/>
        <v>MARÍN Y RÍA DE PONTEVEDRA</v>
      </c>
      <c r="F55" s="50">
        <f t="shared" si="8"/>
        <v>9613</v>
      </c>
      <c r="G55" s="50">
        <f t="shared" si="9"/>
        <v>10779</v>
      </c>
    </row>
    <row r="56" spans="1:7" x14ac:dyDescent="0.25">
      <c r="A56" s="50" t="str">
        <f t="shared" si="5"/>
        <v>MARÍN Y RÍA DE PONTEVEDRA</v>
      </c>
      <c r="B56" s="51">
        <f t="shared" si="3"/>
        <v>9613</v>
      </c>
      <c r="C56" s="51">
        <f t="shared" si="4"/>
        <v>10779</v>
      </c>
      <c r="D56" s="51">
        <f t="shared" si="7"/>
        <v>17</v>
      </c>
      <c r="E56" s="50" t="str">
        <f t="shared" si="6"/>
        <v>AVILÉS</v>
      </c>
      <c r="F56" s="50">
        <f t="shared" si="8"/>
        <v>7435</v>
      </c>
      <c r="G56" s="50">
        <f t="shared" si="9"/>
        <v>8890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PASAIA</v>
      </c>
      <c r="F57" s="50">
        <f t="shared" si="8"/>
        <v>6430</v>
      </c>
      <c r="G57" s="50">
        <f t="shared" si="9"/>
        <v>6697</v>
      </c>
    </row>
    <row r="58" spans="1:7" x14ac:dyDescent="0.25">
      <c r="A58" s="50" t="str">
        <f t="shared" si="5"/>
        <v>MOTRIL</v>
      </c>
      <c r="B58" s="51">
        <f t="shared" si="3"/>
        <v>16468</v>
      </c>
      <c r="C58" s="51">
        <f t="shared" si="4"/>
        <v>23073</v>
      </c>
      <c r="D58" s="51">
        <f t="shared" si="7"/>
        <v>14</v>
      </c>
      <c r="E58" s="50" t="str">
        <f t="shared" si="6"/>
        <v>FERROL-SAN CIBRAO</v>
      </c>
      <c r="F58" s="50">
        <f t="shared" si="8"/>
        <v>6035</v>
      </c>
      <c r="G58" s="50">
        <f t="shared" si="9"/>
        <v>3600</v>
      </c>
    </row>
    <row r="59" spans="1:7" x14ac:dyDescent="0.25">
      <c r="A59" s="50" t="str">
        <f t="shared" si="5"/>
        <v>PASAIA</v>
      </c>
      <c r="B59" s="51">
        <f t="shared" si="3"/>
        <v>6430</v>
      </c>
      <c r="C59" s="51">
        <f t="shared" si="4"/>
        <v>6697</v>
      </c>
      <c r="D59" s="51">
        <f t="shared" si="7"/>
        <v>19</v>
      </c>
      <c r="E59" s="50" t="str">
        <f t="shared" si="6"/>
        <v>SANTANDER</v>
      </c>
      <c r="F59" s="50">
        <f t="shared" si="8"/>
        <v>5346</v>
      </c>
      <c r="G59" s="50">
        <f t="shared" si="9"/>
        <v>6310</v>
      </c>
    </row>
    <row r="60" spans="1:7" x14ac:dyDescent="0.25">
      <c r="A60" s="50" t="str">
        <f t="shared" si="5"/>
        <v>SANTA CRUZ DE TENERIFE</v>
      </c>
      <c r="B60" s="51">
        <f t="shared" si="3"/>
        <v>453907</v>
      </c>
      <c r="C60" s="51">
        <f t="shared" si="4"/>
        <v>414272</v>
      </c>
      <c r="D60" s="51">
        <f t="shared" si="7"/>
        <v>5</v>
      </c>
      <c r="E60" s="50" t="str">
        <f t="shared" si="6"/>
        <v>BALEARES</v>
      </c>
      <c r="F60" s="50">
        <f t="shared" si="8"/>
        <v>4871</v>
      </c>
      <c r="G60" s="50">
        <f t="shared" si="9"/>
        <v>5067</v>
      </c>
    </row>
    <row r="61" spans="1:7" x14ac:dyDescent="0.25">
      <c r="A61" s="50" t="str">
        <f t="shared" si="5"/>
        <v>SANTANDER</v>
      </c>
      <c r="B61" s="51">
        <f t="shared" si="3"/>
        <v>5346</v>
      </c>
      <c r="C61" s="51">
        <f t="shared" si="4"/>
        <v>6310</v>
      </c>
      <c r="D61" s="51">
        <f t="shared" si="7"/>
        <v>21</v>
      </c>
      <c r="E61" s="50" t="str">
        <f t="shared" si="6"/>
        <v>ALICANTE</v>
      </c>
      <c r="F61" s="50">
        <f t="shared" si="8"/>
        <v>2992</v>
      </c>
      <c r="G61" s="50">
        <f t="shared" si="9"/>
        <v>3434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VILAGARCÍA</v>
      </c>
      <c r="F62" s="50">
        <f t="shared" si="8"/>
        <v>396</v>
      </c>
      <c r="G62" s="50">
        <f t="shared" si="9"/>
        <v>567</v>
      </c>
    </row>
    <row r="63" spans="1:7" x14ac:dyDescent="0.25">
      <c r="A63" s="50" t="str">
        <f t="shared" si="5"/>
        <v>TARRAGONA</v>
      </c>
      <c r="B63" s="51">
        <f t="shared" si="3"/>
        <v>15536</v>
      </c>
      <c r="C63" s="51">
        <f t="shared" si="4"/>
        <v>11832</v>
      </c>
      <c r="D63" s="51">
        <f t="shared" si="7"/>
        <v>15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196729</v>
      </c>
      <c r="C64" s="51">
        <f t="shared" si="4"/>
        <v>335309</v>
      </c>
      <c r="D64" s="51">
        <f t="shared" si="7"/>
        <v>6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64243</v>
      </c>
      <c r="C65" s="51">
        <f t="shared" si="4"/>
        <v>60945</v>
      </c>
      <c r="D65" s="51">
        <f t="shared" si="7"/>
        <v>8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396</v>
      </c>
      <c r="C66" s="51">
        <f t="shared" si="4"/>
        <v>567</v>
      </c>
      <c r="D66" s="51">
        <f t="shared" si="7"/>
        <v>24</v>
      </c>
      <c r="E66" s="50" t="str">
        <f t="shared" si="6"/>
        <v>CARTAGENA</v>
      </c>
      <c r="F66" s="50">
        <f t="shared" si="8"/>
        <v>0</v>
      </c>
      <c r="G66" s="50">
        <f t="shared" si="9"/>
        <v>6204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C26" sqref="C2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23646</v>
      </c>
      <c r="C7" s="44">
        <v>25954</v>
      </c>
      <c r="D7" s="44">
        <v>229825</v>
      </c>
      <c r="E7" s="44">
        <v>244198</v>
      </c>
      <c r="F7" s="11">
        <f>((E7*100)/D7)-100</f>
        <v>6.2538888284564393</v>
      </c>
      <c r="G7" s="1"/>
      <c r="H7" s="1"/>
      <c r="I7" s="1"/>
    </row>
    <row r="8" spans="1:12" x14ac:dyDescent="0.25">
      <c r="A8" s="12" t="s">
        <v>31</v>
      </c>
      <c r="B8" s="45">
        <v>0</v>
      </c>
      <c r="C8" s="45">
        <v>0</v>
      </c>
      <c r="D8" s="45">
        <v>0</v>
      </c>
      <c r="E8" s="45">
        <v>28</v>
      </c>
      <c r="F8" s="14"/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266196</v>
      </c>
      <c r="C11" s="44">
        <v>289771</v>
      </c>
      <c r="D11" s="44">
        <v>2563594</v>
      </c>
      <c r="E11" s="44">
        <v>2182381</v>
      </c>
      <c r="F11" s="11">
        <f t="shared" ref="F11:F31" si="0">((E11*100)/D11)-100</f>
        <v>-14.870256366647766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31</v>
      </c>
      <c r="C13" s="44">
        <v>138</v>
      </c>
      <c r="D13" s="44">
        <v>432</v>
      </c>
      <c r="E13" s="44">
        <v>844</v>
      </c>
      <c r="F13" s="11">
        <f t="shared" si="0"/>
        <v>95.370370370370381</v>
      </c>
      <c r="G13" s="1"/>
      <c r="H13" s="1"/>
      <c r="I13" s="1"/>
    </row>
    <row r="14" spans="1:12" x14ac:dyDescent="0.25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25">
      <c r="A15" s="9" t="s">
        <v>34</v>
      </c>
      <c r="B15" s="44">
        <v>0</v>
      </c>
      <c r="C15" s="44">
        <v>0</v>
      </c>
      <c r="D15" s="44">
        <v>9124</v>
      </c>
      <c r="E15" s="44">
        <v>0</v>
      </c>
      <c r="F15" s="11">
        <f t="shared" si="0"/>
        <v>-100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173</v>
      </c>
      <c r="E19" s="44">
        <v>2260</v>
      </c>
      <c r="F19" s="11">
        <f t="shared" si="0"/>
        <v>1206.3583815028901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8</v>
      </c>
      <c r="F20" s="14"/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20568</v>
      </c>
      <c r="E21" s="44">
        <v>5616</v>
      </c>
      <c r="F21" s="11">
        <f t="shared" si="0"/>
        <v>-72.69544924154026</v>
      </c>
      <c r="G21" s="1"/>
      <c r="H21" s="1"/>
      <c r="I21" s="1"/>
    </row>
    <row r="22" spans="1:9" x14ac:dyDescent="0.25">
      <c r="A22" s="12" t="s">
        <v>59</v>
      </c>
      <c r="B22" s="45">
        <v>0</v>
      </c>
      <c r="C22" s="45">
        <v>0</v>
      </c>
      <c r="D22" s="45">
        <v>0</v>
      </c>
      <c r="E22" s="45">
        <v>25</v>
      </c>
      <c r="F22" s="14"/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8</v>
      </c>
      <c r="F25" s="11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25">
      <c r="A28" s="12" t="s">
        <v>42</v>
      </c>
      <c r="B28" s="45">
        <v>136</v>
      </c>
      <c r="C28" s="45">
        <v>48</v>
      </c>
      <c r="D28" s="45">
        <v>1819</v>
      </c>
      <c r="E28" s="45">
        <v>564</v>
      </c>
      <c r="F28" s="14">
        <f t="shared" si="0"/>
        <v>-68.993952721275434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3675</v>
      </c>
      <c r="E31" s="44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0</v>
      </c>
      <c r="D33" s="44">
        <v>0</v>
      </c>
      <c r="E33" s="44">
        <v>5604</v>
      </c>
      <c r="F33" s="11"/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290009</v>
      </c>
      <c r="C35" s="16">
        <f t="shared" ref="C35:E35" si="1">SUM(C7:C34)</f>
        <v>315911</v>
      </c>
      <c r="D35" s="16">
        <f t="shared" si="1"/>
        <v>2829210</v>
      </c>
      <c r="E35" s="16">
        <f t="shared" si="1"/>
        <v>2441536</v>
      </c>
      <c r="F35" s="17">
        <f t="shared" ref="F35" si="2">((E35*100)/D35)-100</f>
        <v>-13.70255300949735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244198</v>
      </c>
      <c r="C39" s="51">
        <f t="shared" si="4"/>
        <v>229825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2182381</v>
      </c>
      <c r="G39" s="50">
        <f>LOOKUP(E39,$A$39:$A$66,$C$39:$C$66)</f>
        <v>2563594</v>
      </c>
      <c r="H39" s="91"/>
    </row>
    <row r="40" spans="1:9" x14ac:dyDescent="0.25">
      <c r="A40" s="50" t="str">
        <f t="shared" si="5"/>
        <v>ALICANTE</v>
      </c>
      <c r="B40" s="51">
        <f t="shared" si="3"/>
        <v>28</v>
      </c>
      <c r="C40" s="51">
        <f t="shared" si="4"/>
        <v>0</v>
      </c>
      <c r="D40" s="51">
        <f t="shared" ref="D40:D66" si="7">_xlfn.RANK.EQ(B40,$B$39:$B$66)+COUNTIF($B$39:$B$66,B40)-1</f>
        <v>8</v>
      </c>
      <c r="E40" s="50" t="str">
        <f t="shared" si="6"/>
        <v>A CORUÑA</v>
      </c>
      <c r="F40" s="50">
        <f t="shared" ref="F40:F66" si="8">LOOKUP(E40,$A$39:$A$66,$B$39:$B$66)</f>
        <v>244198</v>
      </c>
      <c r="G40" s="50">
        <f t="shared" ref="G40:G66" si="9">LOOKUP(E40,$A$39:$A$66,$C$39:$C$66)</f>
        <v>229825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HUELVA</v>
      </c>
      <c r="F41" s="50">
        <f t="shared" si="8"/>
        <v>5616</v>
      </c>
      <c r="G41" s="50">
        <f t="shared" si="9"/>
        <v>20568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5604</v>
      </c>
      <c r="G42" s="50">
        <f t="shared" si="9"/>
        <v>0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2182381</v>
      </c>
      <c r="C43" s="51">
        <f t="shared" si="4"/>
        <v>2563594</v>
      </c>
      <c r="D43" s="51">
        <f t="shared" si="7"/>
        <v>1</v>
      </c>
      <c r="E43" s="50" t="str">
        <f t="shared" si="6"/>
        <v>FERROL-SAN CIBRAO</v>
      </c>
      <c r="F43" s="50">
        <f t="shared" si="8"/>
        <v>2260</v>
      </c>
      <c r="G43" s="50">
        <f t="shared" si="9"/>
        <v>173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BALEARES</v>
      </c>
      <c r="F44" s="50">
        <f t="shared" si="8"/>
        <v>844</v>
      </c>
      <c r="G44" s="50">
        <f t="shared" si="9"/>
        <v>432</v>
      </c>
      <c r="H44" s="91"/>
    </row>
    <row r="45" spans="1:9" x14ac:dyDescent="0.25">
      <c r="A45" s="50" t="str">
        <f t="shared" si="5"/>
        <v>BALEARES</v>
      </c>
      <c r="B45" s="51">
        <f t="shared" si="3"/>
        <v>844</v>
      </c>
      <c r="C45" s="51">
        <f t="shared" si="4"/>
        <v>432</v>
      </c>
      <c r="D45" s="51">
        <f t="shared" si="7"/>
        <v>6</v>
      </c>
      <c r="E45" s="50" t="str">
        <f t="shared" si="6"/>
        <v>SANTA CRUZ DE TENERIFE</v>
      </c>
      <c r="F45" s="50">
        <f t="shared" si="8"/>
        <v>564</v>
      </c>
      <c r="G45" s="50">
        <f t="shared" si="9"/>
        <v>1819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str">
        <f t="shared" si="6"/>
        <v>ALICANTE</v>
      </c>
      <c r="F46" s="50">
        <f t="shared" si="8"/>
        <v>28</v>
      </c>
      <c r="G46" s="50">
        <f t="shared" si="9"/>
        <v>0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9124</v>
      </c>
      <c r="D47" s="51">
        <f t="shared" si="7"/>
        <v>28</v>
      </c>
      <c r="E47" s="50" t="str">
        <f t="shared" si="6"/>
        <v>LAS PALMAS</v>
      </c>
      <c r="F47" s="50">
        <f t="shared" si="8"/>
        <v>25</v>
      </c>
      <c r="G47" s="50">
        <f t="shared" si="9"/>
        <v>0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">
        <v>39</v>
      </c>
      <c r="F48" s="50">
        <f t="shared" si="8"/>
        <v>8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ref="E49:E66" si="10">INDEX($A$39:$B$66,MATCH(ROW()-38,$D$39:$D$66,0),1)</f>
        <v>GIJÓN</v>
      </c>
      <c r="F49" s="50">
        <f t="shared" si="8"/>
        <v>8</v>
      </c>
      <c r="G49" s="50">
        <f t="shared" si="9"/>
        <v>0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2260</v>
      </c>
      <c r="C51" s="51">
        <f t="shared" si="4"/>
        <v>173</v>
      </c>
      <c r="D51" s="51">
        <f t="shared" si="7"/>
        <v>5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8</v>
      </c>
      <c r="C52" s="51">
        <f t="shared" si="4"/>
        <v>0</v>
      </c>
      <c r="D52" s="51">
        <f t="shared" si="7"/>
        <v>11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5616</v>
      </c>
      <c r="C53" s="51">
        <f t="shared" si="4"/>
        <v>20568</v>
      </c>
      <c r="D53" s="51">
        <f t="shared" si="7"/>
        <v>3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25</v>
      </c>
      <c r="C54" s="51">
        <f t="shared" si="4"/>
        <v>0</v>
      </c>
      <c r="D54" s="51">
        <f t="shared" si="7"/>
        <v>9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8</v>
      </c>
      <c r="C57" s="51">
        <f t="shared" si="4"/>
        <v>0</v>
      </c>
      <c r="D57" s="51">
        <f t="shared" si="7"/>
        <v>11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564</v>
      </c>
      <c r="C60" s="51">
        <f t="shared" si="4"/>
        <v>1819</v>
      </c>
      <c r="D60" s="51">
        <f t="shared" si="7"/>
        <v>7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3675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5604</v>
      </c>
      <c r="C65" s="51">
        <f t="shared" si="4"/>
        <v>0</v>
      </c>
      <c r="D65" s="51">
        <f t="shared" si="7"/>
        <v>4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ALMERÍA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F31" sqref="F31"/>
    </sheetView>
  </sheetViews>
  <sheetFormatPr baseColWidth="10" defaultRowHeight="15" x14ac:dyDescent="0.25"/>
  <cols>
    <col min="1" max="1" width="21.28515625" bestFit="1" customWidth="1"/>
    <col min="6" max="6" width="7.570312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0</v>
      </c>
      <c r="C7" s="34">
        <v>0</v>
      </c>
      <c r="D7" s="34">
        <v>7521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5">
        <v>5253</v>
      </c>
      <c r="C8" s="35">
        <v>0</v>
      </c>
      <c r="D8" s="35">
        <v>54675</v>
      </c>
      <c r="E8" s="35">
        <v>26487</v>
      </c>
      <c r="F8" s="14">
        <f t="shared" ref="F8:F34" si="0">((E8*100)/D8)-100</f>
        <v>-51.555555555555557</v>
      </c>
      <c r="G8" s="1"/>
      <c r="H8" s="1"/>
      <c r="I8" s="1"/>
    </row>
    <row r="9" spans="1:12" x14ac:dyDescent="0.25">
      <c r="A9" s="9" t="s">
        <v>164</v>
      </c>
      <c r="B9" s="34">
        <v>24</v>
      </c>
      <c r="C9" s="34">
        <v>0</v>
      </c>
      <c r="D9" s="34">
        <v>512</v>
      </c>
      <c r="E9" s="34">
        <v>190</v>
      </c>
      <c r="F9" s="19">
        <f t="shared" si="0"/>
        <v>-62.890625</v>
      </c>
      <c r="G9" s="1"/>
      <c r="H9" s="1"/>
      <c r="I9" s="1"/>
    </row>
    <row r="10" spans="1:12" x14ac:dyDescent="0.25">
      <c r="A10" s="12" t="s">
        <v>166</v>
      </c>
      <c r="B10" s="35">
        <v>5520</v>
      </c>
      <c r="C10" s="35">
        <v>10368</v>
      </c>
      <c r="D10" s="35">
        <v>61246</v>
      </c>
      <c r="E10" s="35">
        <v>51638</v>
      </c>
      <c r="F10" s="14">
        <f t="shared" si="0"/>
        <v>-15.687555105639547</v>
      </c>
      <c r="G10" s="1"/>
      <c r="H10" s="1"/>
      <c r="I10" s="1"/>
    </row>
    <row r="11" spans="1:12" x14ac:dyDescent="0.25">
      <c r="A11" s="9" t="s">
        <v>167</v>
      </c>
      <c r="B11" s="34">
        <v>5706943</v>
      </c>
      <c r="C11" s="34">
        <v>5814520</v>
      </c>
      <c r="D11" s="34">
        <v>55759447</v>
      </c>
      <c r="E11" s="34">
        <v>53580689</v>
      </c>
      <c r="F11" s="19">
        <f t="shared" si="0"/>
        <v>-3.9074239742729162</v>
      </c>
      <c r="G11" s="1"/>
      <c r="H11" s="1"/>
      <c r="I11" s="1"/>
    </row>
    <row r="12" spans="1:12" x14ac:dyDescent="0.25">
      <c r="A12" s="12" t="s">
        <v>168</v>
      </c>
      <c r="B12" s="35">
        <v>15810</v>
      </c>
      <c r="C12" s="35">
        <v>11481</v>
      </c>
      <c r="D12" s="35">
        <v>411298</v>
      </c>
      <c r="E12" s="35">
        <v>456403</v>
      </c>
      <c r="F12" s="14">
        <f t="shared" si="0"/>
        <v>10.966501174331015</v>
      </c>
      <c r="G12" s="1"/>
      <c r="H12" s="1"/>
      <c r="I12" s="1"/>
    </row>
    <row r="13" spans="1:12" x14ac:dyDescent="0.25">
      <c r="A13" s="9" t="s">
        <v>32</v>
      </c>
      <c r="B13" s="34">
        <v>3405</v>
      </c>
      <c r="C13" s="34">
        <v>9810</v>
      </c>
      <c r="D13" s="34">
        <v>3487</v>
      </c>
      <c r="E13" s="34">
        <v>90512</v>
      </c>
      <c r="F13" s="11">
        <f t="shared" si="0"/>
        <v>2495.6983080011473</v>
      </c>
      <c r="G13" s="1"/>
      <c r="H13" s="1"/>
      <c r="I13" s="1"/>
    </row>
    <row r="14" spans="1:12" x14ac:dyDescent="0.25">
      <c r="A14" s="12" t="s">
        <v>33</v>
      </c>
      <c r="B14" s="35">
        <v>595083</v>
      </c>
      <c r="C14" s="35">
        <v>1631325</v>
      </c>
      <c r="D14" s="35">
        <v>7219751</v>
      </c>
      <c r="E14" s="35">
        <v>14873909</v>
      </c>
      <c r="F14" s="14">
        <f t="shared" si="0"/>
        <v>106.01692496043145</v>
      </c>
      <c r="G14" s="1"/>
      <c r="H14" s="1"/>
      <c r="I14" s="1"/>
    </row>
    <row r="15" spans="1:12" x14ac:dyDescent="0.25">
      <c r="A15" s="9" t="s">
        <v>34</v>
      </c>
      <c r="B15" s="34">
        <v>4244</v>
      </c>
      <c r="C15" s="34">
        <v>3072</v>
      </c>
      <c r="D15" s="34">
        <v>48336</v>
      </c>
      <c r="E15" s="34">
        <v>30412</v>
      </c>
      <c r="F15" s="11">
        <f t="shared" si="0"/>
        <v>-37.082092022509102</v>
      </c>
      <c r="G15" s="1"/>
      <c r="H15" s="1"/>
      <c r="I15" s="1"/>
    </row>
    <row r="16" spans="1:12" x14ac:dyDescent="0.25">
      <c r="A16" s="12" t="s">
        <v>35</v>
      </c>
      <c r="B16" s="35">
        <v>0</v>
      </c>
      <c r="C16" s="35">
        <v>21</v>
      </c>
      <c r="D16" s="35">
        <v>3820</v>
      </c>
      <c r="E16" s="35">
        <v>997</v>
      </c>
      <c r="F16" s="14">
        <f t="shared" si="0"/>
        <v>-73.900523560209422</v>
      </c>
      <c r="G16" s="1"/>
      <c r="H16" s="1"/>
      <c r="I16" s="1"/>
    </row>
    <row r="17" spans="1:9" x14ac:dyDescent="0.25">
      <c r="A17" s="9" t="s">
        <v>169</v>
      </c>
      <c r="B17" s="34">
        <v>79926</v>
      </c>
      <c r="C17" s="34">
        <v>28393</v>
      </c>
      <c r="D17" s="34">
        <v>304290</v>
      </c>
      <c r="E17" s="34">
        <v>483782</v>
      </c>
      <c r="F17" s="11">
        <f t="shared" si="0"/>
        <v>58.987150415721857</v>
      </c>
      <c r="G17" s="1"/>
      <c r="H17" s="1"/>
      <c r="I17" s="1"/>
    </row>
    <row r="18" spans="1:9" x14ac:dyDescent="0.25">
      <c r="A18" s="12" t="s">
        <v>36</v>
      </c>
      <c r="B18" s="35">
        <v>0</v>
      </c>
      <c r="C18" s="35">
        <v>0</v>
      </c>
      <c r="D18" s="35">
        <v>30576</v>
      </c>
      <c r="E18" s="35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34">
        <v>314</v>
      </c>
      <c r="C19" s="34">
        <v>4707</v>
      </c>
      <c r="D19" s="34">
        <v>314</v>
      </c>
      <c r="E19" s="34">
        <v>49967</v>
      </c>
      <c r="F19" s="19">
        <f t="shared" si="0"/>
        <v>15813.057324840764</v>
      </c>
      <c r="G19" s="1"/>
      <c r="H19" s="1"/>
      <c r="I19" s="1"/>
    </row>
    <row r="20" spans="1:9" x14ac:dyDescent="0.25">
      <c r="A20" s="12" t="s">
        <v>170</v>
      </c>
      <c r="B20" s="35">
        <v>8293</v>
      </c>
      <c r="C20" s="35">
        <v>8640</v>
      </c>
      <c r="D20" s="35">
        <v>158572</v>
      </c>
      <c r="E20" s="35">
        <v>116111</v>
      </c>
      <c r="F20" s="14">
        <f t="shared" si="0"/>
        <v>-26.777110713114553</v>
      </c>
      <c r="G20" s="1"/>
      <c r="H20" s="1"/>
      <c r="I20" s="1"/>
    </row>
    <row r="21" spans="1:9" x14ac:dyDescent="0.25">
      <c r="A21" s="9" t="s">
        <v>38</v>
      </c>
      <c r="B21" s="34">
        <v>159933</v>
      </c>
      <c r="C21" s="34">
        <v>206832</v>
      </c>
      <c r="D21" s="34">
        <v>2009630</v>
      </c>
      <c r="E21" s="34">
        <v>2154061</v>
      </c>
      <c r="F21" s="11">
        <f t="shared" si="0"/>
        <v>7.186944860496709</v>
      </c>
      <c r="G21" s="1"/>
      <c r="H21" s="1"/>
      <c r="I21" s="1"/>
    </row>
    <row r="22" spans="1:9" x14ac:dyDescent="0.25">
      <c r="A22" s="12" t="s">
        <v>59</v>
      </c>
      <c r="B22" s="35">
        <v>646497</v>
      </c>
      <c r="C22" s="35">
        <v>1006190</v>
      </c>
      <c r="D22" s="35">
        <v>6073967</v>
      </c>
      <c r="E22" s="35">
        <v>9078055</v>
      </c>
      <c r="F22" s="14">
        <f t="shared" si="0"/>
        <v>49.458418196872003</v>
      </c>
      <c r="G22" s="1"/>
      <c r="H22" s="1"/>
      <c r="I22" s="1"/>
    </row>
    <row r="23" spans="1:9" x14ac:dyDescent="0.25">
      <c r="A23" s="9" t="s">
        <v>171</v>
      </c>
      <c r="B23" s="34">
        <v>0</v>
      </c>
      <c r="C23" s="34">
        <v>1495</v>
      </c>
      <c r="D23" s="34">
        <v>198872</v>
      </c>
      <c r="E23" s="34">
        <v>185540</v>
      </c>
      <c r="F23" s="11">
        <f t="shared" si="0"/>
        <v>-6.703809485498212</v>
      </c>
      <c r="G23" s="1"/>
      <c r="H23" s="1"/>
      <c r="I23" s="1"/>
    </row>
    <row r="24" spans="1:9" x14ac:dyDescent="0.25">
      <c r="A24" s="12" t="s">
        <v>173</v>
      </c>
      <c r="B24" s="35">
        <v>1670</v>
      </c>
      <c r="C24" s="35">
        <v>494</v>
      </c>
      <c r="D24" s="35">
        <v>6445</v>
      </c>
      <c r="E24" s="35">
        <v>81920</v>
      </c>
      <c r="F24" s="14">
        <f t="shared" si="0"/>
        <v>1171.0628394103956</v>
      </c>
      <c r="G24" s="1"/>
      <c r="H24" s="1"/>
      <c r="I24" s="1"/>
    </row>
    <row r="25" spans="1:9" x14ac:dyDescent="0.25">
      <c r="A25" s="9" t="s">
        <v>39</v>
      </c>
      <c r="B25" s="34">
        <v>0</v>
      </c>
      <c r="C25" s="34">
        <v>0</v>
      </c>
      <c r="D25" s="34">
        <v>8</v>
      </c>
      <c r="E25" s="34">
        <v>58</v>
      </c>
      <c r="F25" s="19">
        <f t="shared" si="0"/>
        <v>625</v>
      </c>
      <c r="G25" s="1"/>
      <c r="H25" s="1"/>
      <c r="I25" s="1"/>
    </row>
    <row r="26" spans="1:9" x14ac:dyDescent="0.25">
      <c r="A26" s="12" t="s">
        <v>40</v>
      </c>
      <c r="B26" s="35">
        <v>0</v>
      </c>
      <c r="C26" s="35">
        <v>0</v>
      </c>
      <c r="D26" s="35">
        <v>108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4">
        <v>0</v>
      </c>
      <c r="C27" s="34">
        <v>1528</v>
      </c>
      <c r="D27" s="34">
        <v>20083</v>
      </c>
      <c r="E27" s="34">
        <v>9589</v>
      </c>
      <c r="F27" s="11">
        <f t="shared" si="0"/>
        <v>-52.253149429866056</v>
      </c>
      <c r="G27" s="1"/>
      <c r="H27" s="1"/>
      <c r="I27" s="1"/>
    </row>
    <row r="28" spans="1:9" x14ac:dyDescent="0.25">
      <c r="A28" s="12" t="s">
        <v>42</v>
      </c>
      <c r="B28" s="35">
        <v>3553</v>
      </c>
      <c r="C28" s="35">
        <v>156105</v>
      </c>
      <c r="D28" s="35">
        <v>29647</v>
      </c>
      <c r="E28" s="35">
        <v>538319</v>
      </c>
      <c r="F28" s="14">
        <f t="shared" si="0"/>
        <v>1715.7621344486795</v>
      </c>
      <c r="G28" s="1"/>
      <c r="H28" s="1"/>
      <c r="I28" s="1"/>
    </row>
    <row r="29" spans="1:9" x14ac:dyDescent="0.25">
      <c r="A29" s="9" t="s">
        <v>43</v>
      </c>
      <c r="B29" s="34">
        <v>349</v>
      </c>
      <c r="C29" s="34">
        <v>212</v>
      </c>
      <c r="D29" s="34">
        <v>3199</v>
      </c>
      <c r="E29" s="34">
        <v>26158</v>
      </c>
      <c r="F29" s="11">
        <f t="shared" si="0"/>
        <v>717.69302907158487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346033</v>
      </c>
      <c r="C31" s="34">
        <v>321429</v>
      </c>
      <c r="D31" s="34">
        <v>2109097</v>
      </c>
      <c r="E31" s="34">
        <v>2793681</v>
      </c>
      <c r="F31" s="11">
        <f t="shared" si="0"/>
        <v>32.45863039964496</v>
      </c>
      <c r="G31" s="1"/>
      <c r="H31" s="1"/>
      <c r="I31" s="1"/>
    </row>
    <row r="32" spans="1:9" x14ac:dyDescent="0.25">
      <c r="A32" s="12" t="s">
        <v>46</v>
      </c>
      <c r="B32" s="35">
        <v>3039802</v>
      </c>
      <c r="C32" s="35">
        <v>2915459</v>
      </c>
      <c r="D32" s="35">
        <v>27261517</v>
      </c>
      <c r="E32" s="35">
        <v>28735223</v>
      </c>
      <c r="F32" s="14">
        <f t="shared" si="0"/>
        <v>5.4058106891116893</v>
      </c>
      <c r="G32" s="1"/>
      <c r="H32" s="1"/>
      <c r="I32" s="1"/>
    </row>
    <row r="33" spans="1:9" x14ac:dyDescent="0.25">
      <c r="A33" s="9" t="s">
        <v>47</v>
      </c>
      <c r="B33" s="34">
        <v>12822</v>
      </c>
      <c r="C33" s="34">
        <v>29987</v>
      </c>
      <c r="D33" s="34">
        <v>149625</v>
      </c>
      <c r="E33" s="34">
        <v>214461</v>
      </c>
      <c r="F33" s="11">
        <f t="shared" si="0"/>
        <v>43.332330827067665</v>
      </c>
      <c r="G33" s="1"/>
      <c r="H33" s="1"/>
      <c r="I33" s="1"/>
    </row>
    <row r="34" spans="1:9" x14ac:dyDescent="0.25">
      <c r="A34" s="12" t="s">
        <v>172</v>
      </c>
      <c r="B34" s="35">
        <v>74</v>
      </c>
      <c r="C34" s="35">
        <v>32</v>
      </c>
      <c r="D34" s="35">
        <v>74</v>
      </c>
      <c r="E34" s="35">
        <v>34702</v>
      </c>
      <c r="F34" s="14">
        <f t="shared" si="0"/>
        <v>46794.594594594593</v>
      </c>
      <c r="G34" s="1"/>
      <c r="H34" s="1"/>
      <c r="I34" s="1"/>
    </row>
    <row r="35" spans="1:9" x14ac:dyDescent="0.25">
      <c r="A35" s="15" t="s">
        <v>48</v>
      </c>
      <c r="B35" s="16">
        <f>SUM(B7:B34)</f>
        <v>10635548</v>
      </c>
      <c r="C35" s="16">
        <f t="shared" ref="C35:E35" si="1">SUM(C7:C34)</f>
        <v>12162100</v>
      </c>
      <c r="D35" s="16">
        <f t="shared" si="1"/>
        <v>101926117</v>
      </c>
      <c r="E35" s="16">
        <f t="shared" si="1"/>
        <v>113612864</v>
      </c>
      <c r="F35" s="17">
        <f t="shared" ref="F35" si="2">((E35*100)/D35)-100</f>
        <v>11.465900344266032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7521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53580689</v>
      </c>
      <c r="G39" s="50">
        <f>LOOKUP(E39,$A$39:$A$66,$C$39:$C$66)</f>
        <v>55759447</v>
      </c>
    </row>
    <row r="40" spans="1:9" x14ac:dyDescent="0.25">
      <c r="A40" s="50" t="str">
        <f t="shared" si="5"/>
        <v>ALICANTE</v>
      </c>
      <c r="B40" s="51">
        <f t="shared" si="3"/>
        <v>26487</v>
      </c>
      <c r="C40" s="51">
        <f t="shared" si="4"/>
        <v>54675</v>
      </c>
      <c r="D40" s="51">
        <f t="shared" ref="D40:D66" si="7">_xlfn.RANK.EQ(B40,$B$39:$B$66)+COUNTIF($B$39:$B$66,B40)-1</f>
        <v>19</v>
      </c>
      <c r="E40" s="50" t="str">
        <f t="shared" si="6"/>
        <v>VALENCIA</v>
      </c>
      <c r="F40" s="50">
        <f t="shared" ref="F40:F55" si="8">LOOKUP(E40,$A$39:$A$66,$B$39:$B$66)</f>
        <v>28735223</v>
      </c>
      <c r="G40" s="50">
        <f t="shared" ref="G40:G66" si="9">LOOKUP(E40,$A$39:$A$66,$C$39:$C$66)</f>
        <v>27261517</v>
      </c>
    </row>
    <row r="41" spans="1:9" x14ac:dyDescent="0.25">
      <c r="A41" s="50" t="str">
        <f t="shared" si="5"/>
        <v>ALMERÍA</v>
      </c>
      <c r="B41" s="51">
        <f t="shared" si="3"/>
        <v>190</v>
      </c>
      <c r="C41" s="51">
        <f t="shared" si="4"/>
        <v>512</v>
      </c>
      <c r="D41" s="51">
        <f t="shared" si="7"/>
        <v>23</v>
      </c>
      <c r="E41" s="50" t="str">
        <f t="shared" si="6"/>
        <v>BARCELONA</v>
      </c>
      <c r="F41" s="50">
        <f t="shared" si="8"/>
        <v>14873909</v>
      </c>
      <c r="G41" s="50">
        <f t="shared" si="9"/>
        <v>7219751</v>
      </c>
    </row>
    <row r="42" spans="1:9" x14ac:dyDescent="0.25">
      <c r="A42" s="50" t="str">
        <f t="shared" si="5"/>
        <v>AVILÉS</v>
      </c>
      <c r="B42" s="51">
        <f t="shared" si="3"/>
        <v>51638</v>
      </c>
      <c r="C42" s="51">
        <f t="shared" si="4"/>
        <v>61246</v>
      </c>
      <c r="D42" s="51">
        <f t="shared" si="7"/>
        <v>15</v>
      </c>
      <c r="E42" s="50" t="str">
        <f t="shared" si="6"/>
        <v>LAS PALMAS</v>
      </c>
      <c r="F42" s="50">
        <f t="shared" si="8"/>
        <v>9078055</v>
      </c>
      <c r="G42" s="50">
        <f t="shared" si="9"/>
        <v>6073967</v>
      </c>
    </row>
    <row r="43" spans="1:9" x14ac:dyDescent="0.25">
      <c r="A43" s="50" t="str">
        <f t="shared" si="5"/>
        <v>BAHÍA DE ALGECIRAS</v>
      </c>
      <c r="B43" s="51">
        <f t="shared" si="3"/>
        <v>53580689</v>
      </c>
      <c r="C43" s="51">
        <f t="shared" si="4"/>
        <v>55759447</v>
      </c>
      <c r="D43" s="51">
        <f t="shared" si="7"/>
        <v>1</v>
      </c>
      <c r="E43" s="50" t="str">
        <f t="shared" si="6"/>
        <v>TARRAGONA</v>
      </c>
      <c r="F43" s="50">
        <f t="shared" si="8"/>
        <v>2793681</v>
      </c>
      <c r="G43" s="50">
        <f t="shared" si="9"/>
        <v>2109097</v>
      </c>
    </row>
    <row r="44" spans="1:9" x14ac:dyDescent="0.25">
      <c r="A44" s="50" t="str">
        <f t="shared" si="5"/>
        <v>BAHÍA DE CÁDIZ</v>
      </c>
      <c r="B44" s="51">
        <f t="shared" si="3"/>
        <v>456403</v>
      </c>
      <c r="C44" s="51">
        <f t="shared" si="4"/>
        <v>411298</v>
      </c>
      <c r="D44" s="51">
        <f t="shared" si="7"/>
        <v>9</v>
      </c>
      <c r="E44" s="50" t="str">
        <f t="shared" si="6"/>
        <v>HUELVA</v>
      </c>
      <c r="F44" s="50">
        <f t="shared" si="8"/>
        <v>2154061</v>
      </c>
      <c r="G44" s="50">
        <f t="shared" si="9"/>
        <v>2009630</v>
      </c>
    </row>
    <row r="45" spans="1:9" x14ac:dyDescent="0.25">
      <c r="A45" s="50" t="str">
        <f t="shared" si="5"/>
        <v>BALEARES</v>
      </c>
      <c r="B45" s="51">
        <f t="shared" si="3"/>
        <v>90512</v>
      </c>
      <c r="C45" s="51">
        <f t="shared" si="4"/>
        <v>3487</v>
      </c>
      <c r="D45" s="51">
        <f t="shared" si="7"/>
        <v>13</v>
      </c>
      <c r="E45" s="50" t="str">
        <f t="shared" si="6"/>
        <v>SANTA CRUZ DE TENERIFE</v>
      </c>
      <c r="F45" s="50">
        <f t="shared" si="8"/>
        <v>538319</v>
      </c>
      <c r="G45" s="50">
        <f t="shared" si="9"/>
        <v>29647</v>
      </c>
    </row>
    <row r="46" spans="1:9" x14ac:dyDescent="0.25">
      <c r="A46" s="50" t="str">
        <f t="shared" si="5"/>
        <v>BARCELONA</v>
      </c>
      <c r="B46" s="51">
        <f t="shared" si="3"/>
        <v>14873909</v>
      </c>
      <c r="C46" s="51">
        <f t="shared" si="4"/>
        <v>7219751</v>
      </c>
      <c r="D46" s="51">
        <f t="shared" si="7"/>
        <v>3</v>
      </c>
      <c r="E46" s="50" t="str">
        <f t="shared" si="6"/>
        <v>CASTELLÓN</v>
      </c>
      <c r="F46" s="50">
        <f t="shared" si="8"/>
        <v>483782</v>
      </c>
      <c r="G46" s="50">
        <f t="shared" si="9"/>
        <v>304290</v>
      </c>
    </row>
    <row r="47" spans="1:9" x14ac:dyDescent="0.25">
      <c r="A47" s="50" t="str">
        <f t="shared" si="5"/>
        <v>BILBAO</v>
      </c>
      <c r="B47" s="51">
        <f t="shared" si="3"/>
        <v>30412</v>
      </c>
      <c r="C47" s="51">
        <f t="shared" si="4"/>
        <v>48336</v>
      </c>
      <c r="D47" s="51">
        <f t="shared" si="7"/>
        <v>18</v>
      </c>
      <c r="E47" s="50" t="str">
        <f t="shared" si="6"/>
        <v>BAHÍA DE CÁDIZ</v>
      </c>
      <c r="F47" s="50">
        <f t="shared" si="8"/>
        <v>456403</v>
      </c>
      <c r="G47" s="50">
        <f t="shared" si="9"/>
        <v>411298</v>
      </c>
    </row>
    <row r="48" spans="1:9" x14ac:dyDescent="0.25">
      <c r="A48" s="50" t="str">
        <f t="shared" si="5"/>
        <v>CARTAGENA</v>
      </c>
      <c r="B48" s="51">
        <f t="shared" si="3"/>
        <v>997</v>
      </c>
      <c r="C48" s="51">
        <f t="shared" si="4"/>
        <v>3820</v>
      </c>
      <c r="D48" s="51">
        <f t="shared" si="7"/>
        <v>22</v>
      </c>
      <c r="E48" s="50" t="str">
        <f t="shared" si="6"/>
        <v>VIGO</v>
      </c>
      <c r="F48" s="50">
        <f t="shared" si="8"/>
        <v>214461</v>
      </c>
      <c r="G48" s="50">
        <f t="shared" si="9"/>
        <v>149625</v>
      </c>
    </row>
    <row r="49" spans="1:7" x14ac:dyDescent="0.25">
      <c r="A49" s="50" t="str">
        <f t="shared" si="5"/>
        <v>CASTELLÓN</v>
      </c>
      <c r="B49" s="51">
        <f t="shared" si="3"/>
        <v>483782</v>
      </c>
      <c r="C49" s="51">
        <f t="shared" si="4"/>
        <v>304290</v>
      </c>
      <c r="D49" s="51">
        <f t="shared" si="7"/>
        <v>8</v>
      </c>
      <c r="E49" s="50" t="str">
        <f t="shared" si="6"/>
        <v>MÁLAGA</v>
      </c>
      <c r="F49" s="50">
        <f t="shared" si="8"/>
        <v>185540</v>
      </c>
      <c r="G49" s="50">
        <f t="shared" si="9"/>
        <v>198872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30576</v>
      </c>
      <c r="D50" s="51">
        <f t="shared" si="7"/>
        <v>28</v>
      </c>
      <c r="E50" s="50" t="str">
        <f t="shared" si="6"/>
        <v>GIJÓN</v>
      </c>
      <c r="F50" s="50">
        <f t="shared" si="8"/>
        <v>116111</v>
      </c>
      <c r="G50" s="50">
        <f t="shared" si="9"/>
        <v>158572</v>
      </c>
    </row>
    <row r="51" spans="1:7" x14ac:dyDescent="0.25">
      <c r="A51" s="50" t="str">
        <f t="shared" si="5"/>
        <v>FERROL-SAN CIBRAO</v>
      </c>
      <c r="B51" s="51">
        <f t="shared" si="3"/>
        <v>49967</v>
      </c>
      <c r="C51" s="51">
        <f t="shared" si="4"/>
        <v>314</v>
      </c>
      <c r="D51" s="51">
        <f t="shared" si="7"/>
        <v>16</v>
      </c>
      <c r="E51" s="50" t="str">
        <f t="shared" si="6"/>
        <v>BALEARES</v>
      </c>
      <c r="F51" s="50">
        <f t="shared" si="8"/>
        <v>90512</v>
      </c>
      <c r="G51" s="50">
        <f t="shared" si="9"/>
        <v>3487</v>
      </c>
    </row>
    <row r="52" spans="1:7" x14ac:dyDescent="0.25">
      <c r="A52" s="50" t="str">
        <f t="shared" si="5"/>
        <v>GIJÓN</v>
      </c>
      <c r="B52" s="51">
        <f t="shared" si="3"/>
        <v>116111</v>
      </c>
      <c r="C52" s="51">
        <f t="shared" si="4"/>
        <v>158572</v>
      </c>
      <c r="D52" s="51">
        <f t="shared" si="7"/>
        <v>12</v>
      </c>
      <c r="E52" s="50" t="str">
        <f t="shared" si="6"/>
        <v>MARÍN Y RÍA DE PONTEVEDRA</v>
      </c>
      <c r="F52" s="50">
        <f t="shared" si="8"/>
        <v>81920</v>
      </c>
      <c r="G52" s="50">
        <f t="shared" si="9"/>
        <v>6445</v>
      </c>
    </row>
    <row r="53" spans="1:7" x14ac:dyDescent="0.25">
      <c r="A53" s="50" t="str">
        <f t="shared" si="5"/>
        <v>HUELVA</v>
      </c>
      <c r="B53" s="51">
        <f t="shared" si="3"/>
        <v>2154061</v>
      </c>
      <c r="C53" s="51">
        <f t="shared" si="4"/>
        <v>2009630</v>
      </c>
      <c r="D53" s="51">
        <f t="shared" si="7"/>
        <v>6</v>
      </c>
      <c r="E53" s="50" t="str">
        <f t="shared" si="6"/>
        <v>AVILÉS</v>
      </c>
      <c r="F53" s="50">
        <f t="shared" si="8"/>
        <v>51638</v>
      </c>
      <c r="G53" s="50">
        <f t="shared" si="9"/>
        <v>61246</v>
      </c>
    </row>
    <row r="54" spans="1:7" x14ac:dyDescent="0.25">
      <c r="A54" s="50" t="str">
        <f t="shared" si="5"/>
        <v>LAS PALMAS</v>
      </c>
      <c r="B54" s="51">
        <f t="shared" si="3"/>
        <v>9078055</v>
      </c>
      <c r="C54" s="51">
        <f t="shared" si="4"/>
        <v>6073967</v>
      </c>
      <c r="D54" s="51">
        <f t="shared" si="7"/>
        <v>4</v>
      </c>
      <c r="E54" s="50" t="str">
        <f t="shared" si="6"/>
        <v>FERROL-SAN CIBRAO</v>
      </c>
      <c r="F54" s="50">
        <f t="shared" si="8"/>
        <v>49967</v>
      </c>
      <c r="G54" s="50">
        <f t="shared" si="9"/>
        <v>314</v>
      </c>
    </row>
    <row r="55" spans="1:7" x14ac:dyDescent="0.25">
      <c r="A55" s="50" t="str">
        <f t="shared" si="5"/>
        <v>MÁLAGA</v>
      </c>
      <c r="B55" s="51">
        <f t="shared" si="3"/>
        <v>185540</v>
      </c>
      <c r="C55" s="51">
        <f t="shared" si="4"/>
        <v>198872</v>
      </c>
      <c r="D55" s="51">
        <f t="shared" si="7"/>
        <v>11</v>
      </c>
      <c r="E55" s="50" t="str">
        <f t="shared" si="6"/>
        <v>VILAGARCÍA</v>
      </c>
      <c r="F55" s="50">
        <f t="shared" si="8"/>
        <v>34702</v>
      </c>
      <c r="G55" s="50">
        <f t="shared" si="9"/>
        <v>74</v>
      </c>
    </row>
    <row r="56" spans="1:7" x14ac:dyDescent="0.25">
      <c r="A56" s="50" t="str">
        <f t="shared" si="5"/>
        <v>MARÍN Y RÍA DE PONTEVEDRA</v>
      </c>
      <c r="B56" s="51">
        <f t="shared" si="3"/>
        <v>81920</v>
      </c>
      <c r="C56" s="51">
        <f t="shared" si="4"/>
        <v>6445</v>
      </c>
      <c r="D56" s="51">
        <f t="shared" si="7"/>
        <v>14</v>
      </c>
      <c r="E56" s="50" t="str">
        <f t="shared" si="6"/>
        <v>BILBAO</v>
      </c>
      <c r="F56" s="50">
        <f t="shared" ref="F56:F66" si="10">LOOKUP(E56,$A$39:$A$66,$B$39:$B$66)</f>
        <v>30412</v>
      </c>
      <c r="G56" s="50">
        <f t="shared" si="9"/>
        <v>48336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8</v>
      </c>
      <c r="D57" s="51">
        <f t="shared" si="7"/>
        <v>24</v>
      </c>
      <c r="E57" s="50" t="str">
        <f t="shared" si="6"/>
        <v>ALICANTE</v>
      </c>
      <c r="F57" s="50">
        <f t="shared" si="10"/>
        <v>26487</v>
      </c>
      <c r="G57" s="50">
        <f t="shared" si="9"/>
        <v>54675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str">
        <f t="shared" si="6"/>
        <v>SANTANDER</v>
      </c>
      <c r="F58" s="50">
        <f t="shared" si="10"/>
        <v>26158</v>
      </c>
      <c r="G58" s="50">
        <f t="shared" si="9"/>
        <v>3199</v>
      </c>
    </row>
    <row r="59" spans="1:7" x14ac:dyDescent="0.25">
      <c r="A59" s="50" t="str">
        <f t="shared" si="5"/>
        <v>PASAIA</v>
      </c>
      <c r="B59" s="51">
        <f t="shared" si="3"/>
        <v>9589</v>
      </c>
      <c r="C59" s="51">
        <f t="shared" si="4"/>
        <v>20083</v>
      </c>
      <c r="D59" s="51">
        <f t="shared" si="7"/>
        <v>21</v>
      </c>
      <c r="E59" s="50" t="str">
        <f t="shared" si="6"/>
        <v>PASAIA</v>
      </c>
      <c r="F59" s="50">
        <f t="shared" si="10"/>
        <v>9589</v>
      </c>
      <c r="G59" s="50">
        <f t="shared" si="9"/>
        <v>20083</v>
      </c>
    </row>
    <row r="60" spans="1:7" x14ac:dyDescent="0.25">
      <c r="A60" s="50" t="str">
        <f t="shared" si="5"/>
        <v>SANTA CRUZ DE TENERIFE</v>
      </c>
      <c r="B60" s="51">
        <f t="shared" si="3"/>
        <v>538319</v>
      </c>
      <c r="C60" s="51">
        <f t="shared" si="4"/>
        <v>29647</v>
      </c>
      <c r="D60" s="51">
        <f t="shared" si="7"/>
        <v>7</v>
      </c>
      <c r="E60" s="50" t="str">
        <f t="shared" si="6"/>
        <v>CARTAGENA</v>
      </c>
      <c r="F60" s="50">
        <f t="shared" si="10"/>
        <v>997</v>
      </c>
      <c r="G60" s="50">
        <f t="shared" si="9"/>
        <v>3820</v>
      </c>
    </row>
    <row r="61" spans="1:7" x14ac:dyDescent="0.25">
      <c r="A61" s="50" t="str">
        <f t="shared" si="5"/>
        <v>SANTANDER</v>
      </c>
      <c r="B61" s="51">
        <f t="shared" si="3"/>
        <v>26158</v>
      </c>
      <c r="C61" s="51">
        <f t="shared" si="4"/>
        <v>3199</v>
      </c>
      <c r="D61" s="51">
        <f t="shared" si="7"/>
        <v>20</v>
      </c>
      <c r="E61" s="50" t="str">
        <f t="shared" si="6"/>
        <v>ALMERÍA</v>
      </c>
      <c r="F61" s="50">
        <f t="shared" si="10"/>
        <v>190</v>
      </c>
      <c r="G61" s="50">
        <f t="shared" si="9"/>
        <v>512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MELILLA</v>
      </c>
      <c r="F62" s="50">
        <f t="shared" si="10"/>
        <v>58</v>
      </c>
      <c r="G62" s="50">
        <f t="shared" si="9"/>
        <v>8</v>
      </c>
    </row>
    <row r="63" spans="1:7" x14ac:dyDescent="0.25">
      <c r="A63" s="50" t="str">
        <f t="shared" si="5"/>
        <v>TARRAGONA</v>
      </c>
      <c r="B63" s="51">
        <f t="shared" si="3"/>
        <v>2793681</v>
      </c>
      <c r="C63" s="51">
        <f t="shared" si="4"/>
        <v>2109097</v>
      </c>
      <c r="D63" s="51">
        <f t="shared" si="7"/>
        <v>5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28735223</v>
      </c>
      <c r="C64" s="51">
        <f t="shared" si="4"/>
        <v>27261517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214461</v>
      </c>
      <c r="C65" s="51">
        <f t="shared" si="4"/>
        <v>149625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34702</v>
      </c>
      <c r="C66" s="51">
        <f t="shared" si="4"/>
        <v>74</v>
      </c>
      <c r="D66" s="51">
        <f t="shared" si="7"/>
        <v>17</v>
      </c>
      <c r="E66" s="50" t="str">
        <f t="shared" si="6"/>
        <v>A CORUÑA</v>
      </c>
      <c r="F66" s="50">
        <f t="shared" si="10"/>
        <v>0</v>
      </c>
      <c r="G66" s="50">
        <f t="shared" si="9"/>
        <v>7521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F31" sqref="F31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5253</v>
      </c>
      <c r="C8" s="37">
        <v>0</v>
      </c>
      <c r="D8" s="37">
        <v>54664</v>
      </c>
      <c r="E8" s="37">
        <v>26487</v>
      </c>
      <c r="F8" s="14">
        <f t="shared" ref="F8:F34" si="0">((E8*100)/D8)-100</f>
        <v>-51.545807112542079</v>
      </c>
      <c r="G8" s="1"/>
      <c r="H8" s="1"/>
      <c r="I8" s="1"/>
    </row>
    <row r="9" spans="1:12" x14ac:dyDescent="0.25">
      <c r="A9" s="9" t="s">
        <v>164</v>
      </c>
      <c r="B9" s="36">
        <v>19</v>
      </c>
      <c r="C9" s="36">
        <v>0</v>
      </c>
      <c r="D9" s="36">
        <v>423</v>
      </c>
      <c r="E9" s="36">
        <v>150</v>
      </c>
      <c r="F9" s="19">
        <f t="shared" si="0"/>
        <v>-64.539007092198574</v>
      </c>
      <c r="G9" s="1"/>
      <c r="H9" s="1"/>
      <c r="I9" s="1"/>
    </row>
    <row r="10" spans="1:12" x14ac:dyDescent="0.25">
      <c r="A10" s="12" t="s">
        <v>166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167</v>
      </c>
      <c r="B11" s="36">
        <v>4854175</v>
      </c>
      <c r="C11" s="36">
        <v>4772000</v>
      </c>
      <c r="D11" s="36">
        <v>46490398</v>
      </c>
      <c r="E11" s="36">
        <v>43431698</v>
      </c>
      <c r="F11" s="19">
        <f t="shared" si="0"/>
        <v>-6.5792080334524172</v>
      </c>
      <c r="G11" s="1"/>
      <c r="H11" s="1"/>
      <c r="I11" s="1"/>
    </row>
    <row r="12" spans="1:12" x14ac:dyDescent="0.25">
      <c r="A12" s="12" t="s">
        <v>168</v>
      </c>
      <c r="B12" s="37">
        <v>0</v>
      </c>
      <c r="C12" s="37">
        <v>0</v>
      </c>
      <c r="D12" s="37">
        <v>1467</v>
      </c>
      <c r="E12" s="37">
        <v>263</v>
      </c>
      <c r="F12" s="14">
        <f t="shared" si="0"/>
        <v>-82.072256305385139</v>
      </c>
      <c r="G12" s="1"/>
      <c r="H12" s="1"/>
      <c r="I12" s="1"/>
    </row>
    <row r="13" spans="1:12" x14ac:dyDescent="0.25">
      <c r="A13" s="9" t="s">
        <v>32</v>
      </c>
      <c r="B13" s="36">
        <v>52</v>
      </c>
      <c r="C13" s="36">
        <v>271</v>
      </c>
      <c r="D13" s="36">
        <v>52</v>
      </c>
      <c r="E13" s="36">
        <v>2934</v>
      </c>
      <c r="F13" s="11">
        <f t="shared" si="0"/>
        <v>5542.3076923076924</v>
      </c>
      <c r="G13" s="1"/>
      <c r="H13" s="1"/>
      <c r="I13" s="1"/>
    </row>
    <row r="14" spans="1:12" x14ac:dyDescent="0.25">
      <c r="A14" s="12" t="s">
        <v>33</v>
      </c>
      <c r="B14" s="37">
        <v>288966</v>
      </c>
      <c r="C14" s="37">
        <v>1107811</v>
      </c>
      <c r="D14" s="37">
        <v>3633304</v>
      </c>
      <c r="E14" s="37">
        <v>10096236</v>
      </c>
      <c r="F14" s="14">
        <f t="shared" si="0"/>
        <v>177.88029848314369</v>
      </c>
      <c r="G14" s="1"/>
      <c r="H14" s="1"/>
      <c r="I14" s="1"/>
    </row>
    <row r="15" spans="1:12" x14ac:dyDescent="0.25">
      <c r="A15" s="9" t="s">
        <v>34</v>
      </c>
      <c r="B15" s="36">
        <v>3079</v>
      </c>
      <c r="C15" s="36">
        <v>3072</v>
      </c>
      <c r="D15" s="36">
        <v>28541</v>
      </c>
      <c r="E15" s="36">
        <v>30058</v>
      </c>
      <c r="F15" s="11">
        <f t="shared" si="0"/>
        <v>5.3151606460880885</v>
      </c>
      <c r="G15" s="1"/>
      <c r="H15" s="1"/>
      <c r="I15" s="1"/>
    </row>
    <row r="16" spans="1:12" x14ac:dyDescent="0.25">
      <c r="A16" s="12" t="s">
        <v>35</v>
      </c>
      <c r="B16" s="37">
        <v>0</v>
      </c>
      <c r="C16" s="37">
        <v>21</v>
      </c>
      <c r="D16" s="37">
        <v>3820</v>
      </c>
      <c r="E16" s="37">
        <v>110</v>
      </c>
      <c r="F16" s="14">
        <f t="shared" si="0"/>
        <v>-97.120418848167546</v>
      </c>
      <c r="G16" s="1"/>
      <c r="H16" s="1"/>
      <c r="I16" s="1"/>
    </row>
    <row r="17" spans="1:9" x14ac:dyDescent="0.25">
      <c r="A17" s="9" t="s">
        <v>169</v>
      </c>
      <c r="B17" s="36">
        <v>79926</v>
      </c>
      <c r="C17" s="36">
        <v>28392</v>
      </c>
      <c r="D17" s="36">
        <v>279488</v>
      </c>
      <c r="E17" s="36">
        <v>477729</v>
      </c>
      <c r="F17" s="11">
        <f t="shared" si="0"/>
        <v>70.930057820013729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314</v>
      </c>
      <c r="C19" s="36">
        <v>0</v>
      </c>
      <c r="D19" s="36">
        <v>314</v>
      </c>
      <c r="E19" s="36">
        <v>0</v>
      </c>
      <c r="F19" s="19">
        <f t="shared" si="0"/>
        <v>-100</v>
      </c>
      <c r="G19" s="1"/>
      <c r="H19" s="1"/>
      <c r="I19" s="1"/>
    </row>
    <row r="20" spans="1:9" x14ac:dyDescent="0.25">
      <c r="A20" s="12" t="s">
        <v>170</v>
      </c>
      <c r="B20" s="37">
        <v>0</v>
      </c>
      <c r="C20" s="37">
        <v>0</v>
      </c>
      <c r="D20" s="37">
        <v>810</v>
      </c>
      <c r="E20" s="37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36">
        <v>0</v>
      </c>
      <c r="C21" s="36">
        <v>0</v>
      </c>
      <c r="D21" s="36">
        <v>0</v>
      </c>
      <c r="E21" s="36">
        <v>8716</v>
      </c>
      <c r="F21" s="19"/>
      <c r="G21" s="1"/>
      <c r="H21" s="1"/>
      <c r="I21" s="1"/>
    </row>
    <row r="22" spans="1:9" x14ac:dyDescent="0.25">
      <c r="A22" s="12" t="s">
        <v>59</v>
      </c>
      <c r="B22" s="37">
        <v>490724</v>
      </c>
      <c r="C22" s="37">
        <v>846371</v>
      </c>
      <c r="D22" s="37">
        <v>4368200</v>
      </c>
      <c r="E22" s="37">
        <v>7116053</v>
      </c>
      <c r="F22" s="18">
        <f t="shared" si="0"/>
        <v>62.905842223341409</v>
      </c>
      <c r="G22" s="1"/>
      <c r="H22" s="1"/>
      <c r="I22" s="1"/>
    </row>
    <row r="23" spans="1:9" x14ac:dyDescent="0.25">
      <c r="A23" s="9" t="s">
        <v>171</v>
      </c>
      <c r="B23" s="36">
        <v>0</v>
      </c>
      <c r="C23" s="36">
        <v>649</v>
      </c>
      <c r="D23" s="36">
        <v>185997</v>
      </c>
      <c r="E23" s="36">
        <v>178790</v>
      </c>
      <c r="F23" s="11">
        <f t="shared" si="0"/>
        <v>-3.8747936794679418</v>
      </c>
      <c r="G23" s="1"/>
      <c r="H23" s="1"/>
      <c r="I23" s="1"/>
    </row>
    <row r="24" spans="1:9" x14ac:dyDescent="0.25">
      <c r="A24" s="12" t="s">
        <v>173</v>
      </c>
      <c r="B24" s="37">
        <v>1665</v>
      </c>
      <c r="C24" s="37">
        <v>494</v>
      </c>
      <c r="D24" s="37">
        <v>6440</v>
      </c>
      <c r="E24" s="37">
        <v>81898</v>
      </c>
      <c r="F24" s="14">
        <f t="shared" si="0"/>
        <v>1171.7080745341616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0</v>
      </c>
      <c r="C26" s="37">
        <v>0</v>
      </c>
      <c r="D26" s="37">
        <v>108</v>
      </c>
      <c r="E26" s="37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25">
      <c r="A28" s="12" t="s">
        <v>42</v>
      </c>
      <c r="B28" s="37">
        <v>3117</v>
      </c>
      <c r="C28" s="37">
        <v>154554</v>
      </c>
      <c r="D28" s="37">
        <v>27192</v>
      </c>
      <c r="E28" s="37">
        <v>528015</v>
      </c>
      <c r="F28" s="14">
        <f t="shared" si="0"/>
        <v>1841.8027360988526</v>
      </c>
      <c r="G28" s="1"/>
      <c r="H28" s="1"/>
      <c r="I28" s="1"/>
    </row>
    <row r="29" spans="1:9" x14ac:dyDescent="0.25">
      <c r="A29" s="9" t="s">
        <v>43</v>
      </c>
      <c r="B29" s="36">
        <v>0</v>
      </c>
      <c r="C29" s="36">
        <v>0</v>
      </c>
      <c r="D29" s="36">
        <v>19</v>
      </c>
      <c r="E29" s="36">
        <v>0</v>
      </c>
      <c r="F29" s="19">
        <f t="shared" si="0"/>
        <v>-100</v>
      </c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16296</v>
      </c>
      <c r="C31" s="36">
        <v>62</v>
      </c>
      <c r="D31" s="36">
        <v>196242</v>
      </c>
      <c r="E31" s="36">
        <v>37979</v>
      </c>
      <c r="F31" s="11">
        <f t="shared" si="0"/>
        <v>-80.646854394064476</v>
      </c>
      <c r="G31" s="1"/>
      <c r="H31" s="1"/>
      <c r="I31" s="1"/>
    </row>
    <row r="32" spans="1:9" x14ac:dyDescent="0.25">
      <c r="A32" s="12" t="s">
        <v>46</v>
      </c>
      <c r="B32" s="37">
        <v>3026612</v>
      </c>
      <c r="C32" s="37">
        <v>2836537</v>
      </c>
      <c r="D32" s="37">
        <v>27129236</v>
      </c>
      <c r="E32" s="37">
        <v>28285183</v>
      </c>
      <c r="F32" s="14">
        <f t="shared" si="0"/>
        <v>4.260890354597521</v>
      </c>
      <c r="G32" s="1"/>
      <c r="H32" s="1"/>
      <c r="I32" s="1"/>
    </row>
    <row r="33" spans="1:9" x14ac:dyDescent="0.25">
      <c r="A33" s="9" t="s">
        <v>47</v>
      </c>
      <c r="B33" s="36">
        <v>8772</v>
      </c>
      <c r="C33" s="36">
        <v>16082</v>
      </c>
      <c r="D33" s="36">
        <v>101761</v>
      </c>
      <c r="E33" s="36">
        <v>138569</v>
      </c>
      <c r="F33" s="11">
        <f t="shared" si="0"/>
        <v>36.171028193512257</v>
      </c>
      <c r="G33" s="1"/>
      <c r="H33" s="1"/>
      <c r="I33" s="1"/>
    </row>
    <row r="34" spans="1:9" x14ac:dyDescent="0.25">
      <c r="A34" s="12" t="s">
        <v>172</v>
      </c>
      <c r="B34" s="37">
        <v>74</v>
      </c>
      <c r="C34" s="37">
        <v>32</v>
      </c>
      <c r="D34" s="37">
        <v>74</v>
      </c>
      <c r="E34" s="37">
        <v>32</v>
      </c>
      <c r="F34" s="14">
        <f t="shared" si="0"/>
        <v>-56.756756756756758</v>
      </c>
      <c r="G34" s="1"/>
      <c r="H34" s="1"/>
      <c r="I34" s="1"/>
    </row>
    <row r="35" spans="1:9" x14ac:dyDescent="0.25">
      <c r="A35" s="15" t="s">
        <v>48</v>
      </c>
      <c r="B35" s="16">
        <f>SUM(B7:B34)</f>
        <v>8779044</v>
      </c>
      <c r="C35" s="16">
        <f t="shared" ref="C35:E35" si="1">SUM(C7:C34)</f>
        <v>9766348</v>
      </c>
      <c r="D35" s="16">
        <f t="shared" si="1"/>
        <v>82508550</v>
      </c>
      <c r="E35" s="16">
        <f t="shared" si="1"/>
        <v>90440958</v>
      </c>
      <c r="F35" s="17">
        <f t="shared" ref="F35" si="2">((E35*100)/D35)-100</f>
        <v>9.6140436354777847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43431698</v>
      </c>
      <c r="G39" s="50">
        <f>LOOKUP(E39,$A$39:$A$66,$C$39:$C$66)</f>
        <v>46490398</v>
      </c>
    </row>
    <row r="40" spans="1:9" x14ac:dyDescent="0.25">
      <c r="A40" s="50" t="str">
        <f t="shared" si="5"/>
        <v>ALICANTE</v>
      </c>
      <c r="B40" s="51">
        <f t="shared" si="3"/>
        <v>26487</v>
      </c>
      <c r="C40" s="51">
        <f t="shared" si="4"/>
        <v>54664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28285183</v>
      </c>
      <c r="G40" s="50">
        <f t="shared" ref="G40:G66" si="9">LOOKUP(E40,$A$39:$A$66,$C$39:$C$66)</f>
        <v>27129236</v>
      </c>
    </row>
    <row r="41" spans="1:9" x14ac:dyDescent="0.25">
      <c r="A41" s="50" t="str">
        <f t="shared" si="5"/>
        <v>ALMERÍA</v>
      </c>
      <c r="B41" s="51">
        <f t="shared" si="3"/>
        <v>150</v>
      </c>
      <c r="C41" s="51">
        <f t="shared" si="4"/>
        <v>423</v>
      </c>
      <c r="D41" s="51">
        <f t="shared" si="7"/>
        <v>16</v>
      </c>
      <c r="E41" s="50" t="str">
        <f t="shared" si="6"/>
        <v>BARCELONA</v>
      </c>
      <c r="F41" s="50">
        <f t="shared" si="8"/>
        <v>10096236</v>
      </c>
      <c r="G41" s="50">
        <f t="shared" si="9"/>
        <v>3633304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7116053</v>
      </c>
      <c r="G42" s="50">
        <f t="shared" si="9"/>
        <v>4368200</v>
      </c>
    </row>
    <row r="43" spans="1:9" x14ac:dyDescent="0.25">
      <c r="A43" s="50" t="str">
        <f t="shared" si="5"/>
        <v>BAHÍA DE ALGECIRAS</v>
      </c>
      <c r="B43" s="51">
        <f t="shared" si="3"/>
        <v>43431698</v>
      </c>
      <c r="C43" s="51">
        <f t="shared" si="4"/>
        <v>46490398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528015</v>
      </c>
      <c r="G43" s="50">
        <f t="shared" si="9"/>
        <v>27192</v>
      </c>
    </row>
    <row r="44" spans="1:9" x14ac:dyDescent="0.25">
      <c r="A44" s="50" t="str">
        <f t="shared" si="5"/>
        <v>BAHÍA DE CÁDIZ</v>
      </c>
      <c r="B44" s="51">
        <f t="shared" si="3"/>
        <v>263</v>
      </c>
      <c r="C44" s="51">
        <f t="shared" si="4"/>
        <v>1467</v>
      </c>
      <c r="D44" s="51">
        <f t="shared" si="7"/>
        <v>15</v>
      </c>
      <c r="E44" s="50" t="str">
        <f t="shared" si="6"/>
        <v>CASTELLÓN</v>
      </c>
      <c r="F44" s="50">
        <f t="shared" si="8"/>
        <v>477729</v>
      </c>
      <c r="G44" s="50">
        <f t="shared" si="9"/>
        <v>279488</v>
      </c>
    </row>
    <row r="45" spans="1:9" x14ac:dyDescent="0.25">
      <c r="A45" s="50" t="str">
        <f t="shared" si="5"/>
        <v>BALEARES</v>
      </c>
      <c r="B45" s="51">
        <f t="shared" si="3"/>
        <v>2934</v>
      </c>
      <c r="C45" s="51">
        <f t="shared" si="4"/>
        <v>52</v>
      </c>
      <c r="D45" s="51">
        <f t="shared" si="7"/>
        <v>14</v>
      </c>
      <c r="E45" s="50" t="str">
        <f t="shared" si="6"/>
        <v>MÁLAGA</v>
      </c>
      <c r="F45" s="50">
        <f t="shared" si="8"/>
        <v>178790</v>
      </c>
      <c r="G45" s="50">
        <f t="shared" si="9"/>
        <v>185997</v>
      </c>
    </row>
    <row r="46" spans="1:9" x14ac:dyDescent="0.25">
      <c r="A46" s="50" t="str">
        <f t="shared" si="5"/>
        <v>BARCELONA</v>
      </c>
      <c r="B46" s="51">
        <f t="shared" si="3"/>
        <v>10096236</v>
      </c>
      <c r="C46" s="51">
        <f t="shared" si="4"/>
        <v>3633304</v>
      </c>
      <c r="D46" s="51">
        <f t="shared" si="7"/>
        <v>3</v>
      </c>
      <c r="E46" s="50" t="str">
        <f t="shared" si="6"/>
        <v>VIGO</v>
      </c>
      <c r="F46" s="50">
        <f t="shared" si="8"/>
        <v>138569</v>
      </c>
      <c r="G46" s="50">
        <f t="shared" si="9"/>
        <v>101761</v>
      </c>
    </row>
    <row r="47" spans="1:9" x14ac:dyDescent="0.25">
      <c r="A47" s="50" t="str">
        <f t="shared" si="5"/>
        <v>BILBAO</v>
      </c>
      <c r="B47" s="51">
        <f t="shared" si="3"/>
        <v>30058</v>
      </c>
      <c r="C47" s="51">
        <f t="shared" si="4"/>
        <v>28541</v>
      </c>
      <c r="D47" s="51">
        <f t="shared" si="7"/>
        <v>11</v>
      </c>
      <c r="E47" s="50" t="str">
        <f t="shared" si="6"/>
        <v>MARÍN Y RÍA DE PONTEVEDRA</v>
      </c>
      <c r="F47" s="50">
        <f t="shared" si="8"/>
        <v>81898</v>
      </c>
      <c r="G47" s="50">
        <f t="shared" si="9"/>
        <v>6440</v>
      </c>
    </row>
    <row r="48" spans="1:9" x14ac:dyDescent="0.25">
      <c r="A48" s="50" t="str">
        <f t="shared" si="5"/>
        <v>CARTAGENA</v>
      </c>
      <c r="B48" s="51">
        <f t="shared" si="3"/>
        <v>110</v>
      </c>
      <c r="C48" s="51">
        <f t="shared" si="4"/>
        <v>3820</v>
      </c>
      <c r="D48" s="51">
        <f t="shared" si="7"/>
        <v>17</v>
      </c>
      <c r="E48" s="50" t="str">
        <f t="shared" si="6"/>
        <v>TARRAGONA</v>
      </c>
      <c r="F48" s="50">
        <f t="shared" si="8"/>
        <v>37979</v>
      </c>
      <c r="G48" s="50">
        <f t="shared" si="9"/>
        <v>196242</v>
      </c>
    </row>
    <row r="49" spans="1:7" x14ac:dyDescent="0.25">
      <c r="A49" s="50" t="str">
        <f t="shared" si="5"/>
        <v>CASTELLÓN</v>
      </c>
      <c r="B49" s="51">
        <f t="shared" si="3"/>
        <v>477729</v>
      </c>
      <c r="C49" s="51">
        <f t="shared" si="4"/>
        <v>279488</v>
      </c>
      <c r="D49" s="51">
        <f t="shared" si="7"/>
        <v>6</v>
      </c>
      <c r="E49" s="50" t="str">
        <f t="shared" si="6"/>
        <v>BILBAO</v>
      </c>
      <c r="F49" s="50">
        <f t="shared" si="8"/>
        <v>30058</v>
      </c>
      <c r="G49" s="50">
        <f t="shared" si="9"/>
        <v>28541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26487</v>
      </c>
      <c r="G50" s="50">
        <f t="shared" si="9"/>
        <v>54664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314</v>
      </c>
      <c r="D51" s="51">
        <f t="shared" si="7"/>
        <v>28</v>
      </c>
      <c r="E51" s="50" t="str">
        <f t="shared" si="6"/>
        <v>HUELVA</v>
      </c>
      <c r="F51" s="50">
        <f t="shared" si="8"/>
        <v>8716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810</v>
      </c>
      <c r="D52" s="51">
        <f t="shared" si="7"/>
        <v>28</v>
      </c>
      <c r="E52" s="50" t="str">
        <f t="shared" si="6"/>
        <v>BALEARES</v>
      </c>
      <c r="F52" s="50">
        <f t="shared" si="8"/>
        <v>2934</v>
      </c>
      <c r="G52" s="50">
        <f t="shared" si="9"/>
        <v>52</v>
      </c>
    </row>
    <row r="53" spans="1:7" x14ac:dyDescent="0.25">
      <c r="A53" s="50" t="str">
        <f t="shared" si="5"/>
        <v>HUELVA</v>
      </c>
      <c r="B53" s="51">
        <f t="shared" si="3"/>
        <v>8716</v>
      </c>
      <c r="C53" s="51">
        <f t="shared" si="4"/>
        <v>0</v>
      </c>
      <c r="D53" s="51">
        <f t="shared" si="7"/>
        <v>13</v>
      </c>
      <c r="E53" s="50" t="str">
        <f t="shared" si="6"/>
        <v>BAHÍA DE CÁDIZ</v>
      </c>
      <c r="F53" s="50">
        <f t="shared" si="8"/>
        <v>263</v>
      </c>
      <c r="G53" s="50">
        <f t="shared" si="9"/>
        <v>1467</v>
      </c>
    </row>
    <row r="54" spans="1:7" x14ac:dyDescent="0.25">
      <c r="A54" s="50" t="str">
        <f t="shared" si="5"/>
        <v>LAS PALMAS</v>
      </c>
      <c r="B54" s="51">
        <f t="shared" si="3"/>
        <v>7116053</v>
      </c>
      <c r="C54" s="51">
        <f t="shared" si="4"/>
        <v>4368200</v>
      </c>
      <c r="D54" s="51">
        <f t="shared" si="7"/>
        <v>4</v>
      </c>
      <c r="E54" s="50" t="str">
        <f t="shared" si="6"/>
        <v>ALMERÍA</v>
      </c>
      <c r="F54" s="50">
        <f t="shared" si="8"/>
        <v>150</v>
      </c>
      <c r="G54" s="50">
        <f t="shared" si="9"/>
        <v>423</v>
      </c>
    </row>
    <row r="55" spans="1:7" x14ac:dyDescent="0.25">
      <c r="A55" s="50" t="str">
        <f t="shared" si="5"/>
        <v>MÁLAGA</v>
      </c>
      <c r="B55" s="51">
        <f t="shared" si="3"/>
        <v>178790</v>
      </c>
      <c r="C55" s="51">
        <f t="shared" si="4"/>
        <v>185997</v>
      </c>
      <c r="D55" s="51">
        <f t="shared" si="7"/>
        <v>7</v>
      </c>
      <c r="E55" s="50" t="str">
        <f t="shared" si="6"/>
        <v>CARTAGENA</v>
      </c>
      <c r="F55" s="50">
        <f t="shared" si="8"/>
        <v>110</v>
      </c>
      <c r="G55" s="50">
        <f t="shared" si="9"/>
        <v>3820</v>
      </c>
    </row>
    <row r="56" spans="1:7" x14ac:dyDescent="0.25">
      <c r="A56" s="50" t="str">
        <f t="shared" si="5"/>
        <v>MARÍN Y RÍA DE PONTEVEDRA</v>
      </c>
      <c r="B56" s="51">
        <f t="shared" si="3"/>
        <v>81898</v>
      </c>
      <c r="C56" s="51">
        <f t="shared" si="4"/>
        <v>6440</v>
      </c>
      <c r="D56" s="51">
        <f t="shared" si="7"/>
        <v>9</v>
      </c>
      <c r="E56" s="50" t="str">
        <f t="shared" si="6"/>
        <v>MELILLA</v>
      </c>
      <c r="F56" s="50">
        <f t="shared" ref="F56:F66" si="10">LOOKUP(E56,$A$39:$A$66,$B$39:$B$66)</f>
        <v>58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18</v>
      </c>
      <c r="E57" s="50" t="str">
        <f t="shared" si="6"/>
        <v>VILAGARCÍA</v>
      </c>
      <c r="F57" s="50">
        <f t="shared" si="10"/>
        <v>32</v>
      </c>
      <c r="G57" s="50">
        <f t="shared" si="9"/>
        <v>74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528015</v>
      </c>
      <c r="C60" s="51">
        <f t="shared" si="4"/>
        <v>27192</v>
      </c>
      <c r="D60" s="51">
        <f t="shared" si="7"/>
        <v>5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19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37979</v>
      </c>
      <c r="C63" s="51">
        <f t="shared" si="4"/>
        <v>196242</v>
      </c>
      <c r="D63" s="51">
        <f t="shared" si="7"/>
        <v>10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28285183</v>
      </c>
      <c r="C64" s="51">
        <f t="shared" si="4"/>
        <v>27129236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138569</v>
      </c>
      <c r="C65" s="51">
        <f t="shared" si="4"/>
        <v>101761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32</v>
      </c>
      <c r="C66" s="51">
        <f t="shared" si="4"/>
        <v>74</v>
      </c>
      <c r="D66" s="51">
        <f t="shared" si="7"/>
        <v>19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15660</v>
      </c>
      <c r="C8" s="41">
        <v>913</v>
      </c>
      <c r="D8" s="41">
        <v>87112</v>
      </c>
      <c r="E8" s="41">
        <v>78599</v>
      </c>
      <c r="F8" s="14">
        <f t="shared" ref="F7:F34" si="0">((E8*100)/D8)-100</f>
        <v>-9.7724768114611038</v>
      </c>
      <c r="G8" s="1"/>
      <c r="H8" s="1"/>
      <c r="I8" s="1"/>
    </row>
    <row r="9" spans="1:12" x14ac:dyDescent="0.25">
      <c r="A9" s="9" t="s">
        <v>164</v>
      </c>
      <c r="B9" s="40">
        <v>33584</v>
      </c>
      <c r="C9" s="40">
        <v>35649</v>
      </c>
      <c r="D9" s="40">
        <v>329118</v>
      </c>
      <c r="E9" s="40">
        <v>340009</v>
      </c>
      <c r="F9" s="11">
        <f t="shared" si="0"/>
        <v>3.3091474790196855</v>
      </c>
      <c r="G9" s="1"/>
      <c r="H9" s="1"/>
      <c r="I9" s="1"/>
    </row>
    <row r="10" spans="1:12" x14ac:dyDescent="0.25">
      <c r="A10" s="12" t="s">
        <v>166</v>
      </c>
      <c r="B10" s="41">
        <v>0</v>
      </c>
      <c r="C10" s="41">
        <v>0</v>
      </c>
      <c r="D10" s="41">
        <v>0</v>
      </c>
      <c r="E10" s="41">
        <v>1105</v>
      </c>
      <c r="F10" s="18"/>
      <c r="G10" s="1"/>
      <c r="H10" s="1"/>
      <c r="I10" s="1"/>
    </row>
    <row r="11" spans="1:12" x14ac:dyDescent="0.25">
      <c r="A11" s="9" t="s">
        <v>167</v>
      </c>
      <c r="B11" s="40">
        <v>541722</v>
      </c>
      <c r="C11" s="40">
        <v>667729</v>
      </c>
      <c r="D11" s="40">
        <v>6011712</v>
      </c>
      <c r="E11" s="40">
        <v>6410005</v>
      </c>
      <c r="F11" s="11">
        <f t="shared" si="0"/>
        <v>6.625284112079882</v>
      </c>
      <c r="G11" s="1"/>
      <c r="H11" s="1"/>
      <c r="I11" s="1"/>
    </row>
    <row r="12" spans="1:12" x14ac:dyDescent="0.25">
      <c r="A12" s="12" t="s">
        <v>168</v>
      </c>
      <c r="B12" s="41">
        <v>70328</v>
      </c>
      <c r="C12" s="41">
        <v>85208</v>
      </c>
      <c r="D12" s="41">
        <v>644382</v>
      </c>
      <c r="E12" s="41">
        <v>843078</v>
      </c>
      <c r="F12" s="14">
        <f t="shared" si="0"/>
        <v>30.835125748391476</v>
      </c>
      <c r="G12" s="1"/>
      <c r="H12" s="1"/>
      <c r="I12" s="1"/>
    </row>
    <row r="13" spans="1:12" x14ac:dyDescent="0.25">
      <c r="A13" s="9" t="s">
        <v>32</v>
      </c>
      <c r="B13" s="40">
        <v>876273</v>
      </c>
      <c r="C13" s="40">
        <v>942263</v>
      </c>
      <c r="D13" s="40">
        <v>9875870</v>
      </c>
      <c r="E13" s="40">
        <v>10509288</v>
      </c>
      <c r="F13" s="11">
        <f t="shared" si="0"/>
        <v>6.413794430262854</v>
      </c>
      <c r="G13" s="1"/>
      <c r="H13" s="1"/>
      <c r="I13" s="1"/>
    </row>
    <row r="14" spans="1:12" x14ac:dyDescent="0.25">
      <c r="A14" s="12" t="s">
        <v>33</v>
      </c>
      <c r="B14" s="41">
        <v>817186</v>
      </c>
      <c r="C14" s="41">
        <v>861793</v>
      </c>
      <c r="D14" s="41">
        <v>8424325</v>
      </c>
      <c r="E14" s="41">
        <v>8854129</v>
      </c>
      <c r="F14" s="14">
        <f t="shared" si="0"/>
        <v>5.1019399180349723</v>
      </c>
      <c r="G14" s="1"/>
      <c r="H14" s="1"/>
      <c r="I14" s="1"/>
    </row>
    <row r="15" spans="1:12" x14ac:dyDescent="0.25">
      <c r="A15" s="9" t="s">
        <v>34</v>
      </c>
      <c r="B15" s="40">
        <v>54496</v>
      </c>
      <c r="C15" s="40">
        <v>81875</v>
      </c>
      <c r="D15" s="40">
        <v>517051</v>
      </c>
      <c r="E15" s="40">
        <v>689077</v>
      </c>
      <c r="F15" s="11">
        <f t="shared" si="0"/>
        <v>33.270605800975147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0</v>
      </c>
      <c r="D16" s="41">
        <v>0</v>
      </c>
      <c r="E16" s="41">
        <v>3116</v>
      </c>
      <c r="F16" s="18"/>
      <c r="G16" s="1"/>
      <c r="H16" s="1"/>
      <c r="I16" s="1"/>
    </row>
    <row r="17" spans="1:9" x14ac:dyDescent="0.25">
      <c r="A17" s="9" t="s">
        <v>169</v>
      </c>
      <c r="B17" s="40">
        <v>43740</v>
      </c>
      <c r="C17" s="40">
        <v>44746</v>
      </c>
      <c r="D17" s="40">
        <v>526807</v>
      </c>
      <c r="E17" s="40">
        <v>462266</v>
      </c>
      <c r="F17" s="11">
        <f t="shared" si="0"/>
        <v>-12.251355809622879</v>
      </c>
      <c r="G17" s="1"/>
      <c r="H17" s="1"/>
      <c r="I17" s="1"/>
    </row>
    <row r="18" spans="1:9" x14ac:dyDescent="0.25">
      <c r="A18" s="12" t="s">
        <v>36</v>
      </c>
      <c r="B18" s="41">
        <v>90448</v>
      </c>
      <c r="C18" s="41">
        <v>62338</v>
      </c>
      <c r="D18" s="41">
        <v>860851</v>
      </c>
      <c r="E18" s="41">
        <v>746070</v>
      </c>
      <c r="F18" s="14">
        <f t="shared" si="0"/>
        <v>-13.333434008905144</v>
      </c>
      <c r="G18" s="1"/>
      <c r="H18" s="1"/>
      <c r="I18" s="1"/>
    </row>
    <row r="19" spans="1:9" x14ac:dyDescent="0.25">
      <c r="A19" s="9" t="s">
        <v>37</v>
      </c>
      <c r="B19" s="40">
        <v>6236</v>
      </c>
      <c r="C19" s="40">
        <v>5656</v>
      </c>
      <c r="D19" s="40">
        <v>57444</v>
      </c>
      <c r="E19" s="40">
        <v>57760</v>
      </c>
      <c r="F19" s="11">
        <f t="shared" si="0"/>
        <v>0.55010096789916929</v>
      </c>
      <c r="G19" s="1"/>
      <c r="H19" s="1"/>
      <c r="I19" s="1"/>
    </row>
    <row r="20" spans="1:9" x14ac:dyDescent="0.25">
      <c r="A20" s="12" t="s">
        <v>170</v>
      </c>
      <c r="B20" s="41">
        <v>497</v>
      </c>
      <c r="C20" s="41">
        <v>0</v>
      </c>
      <c r="D20" s="41">
        <v>5624</v>
      </c>
      <c r="E20" s="41">
        <v>977</v>
      </c>
      <c r="F20" s="14">
        <f t="shared" si="0"/>
        <v>-82.628022759601706</v>
      </c>
      <c r="G20" s="1"/>
      <c r="H20" s="1"/>
      <c r="I20" s="1"/>
    </row>
    <row r="21" spans="1:9" x14ac:dyDescent="0.25">
      <c r="A21" s="9" t="s">
        <v>38</v>
      </c>
      <c r="B21" s="40">
        <v>11785</v>
      </c>
      <c r="C21" s="40">
        <v>11053</v>
      </c>
      <c r="D21" s="40">
        <v>114199</v>
      </c>
      <c r="E21" s="40">
        <v>125163</v>
      </c>
      <c r="F21" s="11">
        <f t="shared" si="0"/>
        <v>9.6007845953116941</v>
      </c>
      <c r="G21" s="1"/>
      <c r="H21" s="1"/>
      <c r="I21" s="1"/>
    </row>
    <row r="22" spans="1:9" x14ac:dyDescent="0.25">
      <c r="A22" s="12" t="s">
        <v>59</v>
      </c>
      <c r="B22" s="41">
        <v>277412</v>
      </c>
      <c r="C22" s="41">
        <v>364491</v>
      </c>
      <c r="D22" s="41">
        <v>2792812</v>
      </c>
      <c r="E22" s="41">
        <v>3097572</v>
      </c>
      <c r="F22" s="14">
        <f t="shared" si="0"/>
        <v>10.91229914509104</v>
      </c>
      <c r="G22" s="1"/>
      <c r="H22" s="1"/>
      <c r="I22" s="1"/>
    </row>
    <row r="23" spans="1:9" x14ac:dyDescent="0.25">
      <c r="A23" s="9" t="s">
        <v>171</v>
      </c>
      <c r="B23" s="40">
        <v>46031</v>
      </c>
      <c r="C23" s="40">
        <v>45589</v>
      </c>
      <c r="D23" s="40">
        <v>434305</v>
      </c>
      <c r="E23" s="40">
        <v>442457</v>
      </c>
      <c r="F23" s="11">
        <f t="shared" si="0"/>
        <v>1.8770219085665616</v>
      </c>
      <c r="G23" s="1"/>
      <c r="H23" s="1"/>
      <c r="I23" s="1"/>
    </row>
    <row r="24" spans="1:9" x14ac:dyDescent="0.25">
      <c r="A24" s="12" t="s">
        <v>173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65778</v>
      </c>
      <c r="C25" s="40">
        <v>70115</v>
      </c>
      <c r="D25" s="40">
        <v>664556</v>
      </c>
      <c r="E25" s="40">
        <v>724795</v>
      </c>
      <c r="F25" s="11">
        <f t="shared" si="0"/>
        <v>9.0645483601081054</v>
      </c>
      <c r="G25" s="1"/>
      <c r="H25" s="1"/>
      <c r="I25" s="1"/>
    </row>
    <row r="26" spans="1:9" x14ac:dyDescent="0.25">
      <c r="A26" s="12" t="s">
        <v>40</v>
      </c>
      <c r="B26" s="41">
        <v>34508</v>
      </c>
      <c r="C26" s="41">
        <v>59435</v>
      </c>
      <c r="D26" s="41">
        <v>274123</v>
      </c>
      <c r="E26" s="41">
        <v>504598</v>
      </c>
      <c r="F26" s="14">
        <f t="shared" si="0"/>
        <v>84.077220809636543</v>
      </c>
      <c r="G26" s="1"/>
      <c r="H26" s="1"/>
      <c r="I26" s="1"/>
    </row>
    <row r="27" spans="1:9" x14ac:dyDescent="0.25">
      <c r="A27" s="9" t="s">
        <v>41</v>
      </c>
      <c r="B27" s="40">
        <v>50524</v>
      </c>
      <c r="C27" s="40">
        <v>54510</v>
      </c>
      <c r="D27" s="40">
        <v>510780</v>
      </c>
      <c r="E27" s="40">
        <v>497886</v>
      </c>
      <c r="F27" s="11">
        <f t="shared" si="0"/>
        <v>-2.5243744860801058</v>
      </c>
      <c r="G27" s="1"/>
      <c r="H27" s="1"/>
      <c r="I27" s="1"/>
    </row>
    <row r="28" spans="1:9" x14ac:dyDescent="0.25">
      <c r="A28" s="12" t="s">
        <v>42</v>
      </c>
      <c r="B28" s="41">
        <v>314180</v>
      </c>
      <c r="C28" s="41">
        <v>326788</v>
      </c>
      <c r="D28" s="41">
        <v>3100752</v>
      </c>
      <c r="E28" s="41">
        <v>3153574</v>
      </c>
      <c r="F28" s="14">
        <f t="shared" si="0"/>
        <v>1.7035222423463665</v>
      </c>
      <c r="G28" s="1"/>
      <c r="H28" s="1"/>
      <c r="I28" s="1"/>
    </row>
    <row r="29" spans="1:9" x14ac:dyDescent="0.25">
      <c r="A29" s="9" t="s">
        <v>43</v>
      </c>
      <c r="B29" s="40">
        <v>127452</v>
      </c>
      <c r="C29" s="40">
        <v>135918</v>
      </c>
      <c r="D29" s="40">
        <v>1162846</v>
      </c>
      <c r="E29" s="40">
        <v>1304978</v>
      </c>
      <c r="F29" s="11">
        <f t="shared" si="0"/>
        <v>12.222770685026219</v>
      </c>
      <c r="G29" s="1"/>
      <c r="H29" s="1"/>
      <c r="I29" s="1"/>
    </row>
    <row r="30" spans="1:9" x14ac:dyDescent="0.25">
      <c r="A30" s="12" t="s">
        <v>44</v>
      </c>
      <c r="B30" s="41">
        <v>17775</v>
      </c>
      <c r="C30" s="41">
        <v>18329</v>
      </c>
      <c r="D30" s="41">
        <v>219153</v>
      </c>
      <c r="E30" s="41">
        <v>169157</v>
      </c>
      <c r="F30" s="14">
        <f t="shared" si="0"/>
        <v>-22.813285695381765</v>
      </c>
      <c r="G30" s="1"/>
      <c r="H30" s="1"/>
      <c r="I30" s="1"/>
    </row>
    <row r="31" spans="1:9" x14ac:dyDescent="0.25">
      <c r="A31" s="9" t="s">
        <v>45</v>
      </c>
      <c r="B31" s="40">
        <v>14951</v>
      </c>
      <c r="C31" s="40">
        <v>25096</v>
      </c>
      <c r="D31" s="40">
        <v>183220</v>
      </c>
      <c r="E31" s="40">
        <v>242966</v>
      </c>
      <c r="F31" s="11">
        <f t="shared" si="0"/>
        <v>32.608885492850135</v>
      </c>
      <c r="G31" s="1"/>
      <c r="H31" s="1"/>
      <c r="I31" s="1"/>
    </row>
    <row r="32" spans="1:9" x14ac:dyDescent="0.25">
      <c r="A32" s="12" t="s">
        <v>46</v>
      </c>
      <c r="B32" s="41">
        <v>669575</v>
      </c>
      <c r="C32" s="41">
        <v>828156</v>
      </c>
      <c r="D32" s="41">
        <v>7520205</v>
      </c>
      <c r="E32" s="41">
        <v>7776531</v>
      </c>
      <c r="F32" s="14">
        <f t="shared" si="0"/>
        <v>3.4084975077142161</v>
      </c>
      <c r="G32" s="1"/>
      <c r="H32" s="1"/>
      <c r="I32" s="1"/>
    </row>
    <row r="33" spans="1:9" x14ac:dyDescent="0.25">
      <c r="A33" s="9" t="s">
        <v>47</v>
      </c>
      <c r="B33" s="40">
        <v>83083</v>
      </c>
      <c r="C33" s="40">
        <v>102905</v>
      </c>
      <c r="D33" s="40">
        <v>849659</v>
      </c>
      <c r="E33" s="40">
        <v>902691</v>
      </c>
      <c r="F33" s="11">
        <f t="shared" si="0"/>
        <v>6.2415627916611243</v>
      </c>
      <c r="G33" s="1"/>
      <c r="H33" s="1"/>
      <c r="I33" s="1"/>
    </row>
    <row r="34" spans="1:9" x14ac:dyDescent="0.25">
      <c r="A34" s="12" t="s">
        <v>172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4263224</v>
      </c>
      <c r="C35" s="16">
        <f t="shared" ref="C35:E35" si="1">SUM(C7:C34)</f>
        <v>4830555</v>
      </c>
      <c r="D35" s="16">
        <f t="shared" si="1"/>
        <v>45166906</v>
      </c>
      <c r="E35" s="16">
        <f t="shared" si="1"/>
        <v>47937847</v>
      </c>
      <c r="F35" s="17">
        <f t="shared" ref="F35" si="2">((E35*100)/D35)-100</f>
        <v>6.1348922151098861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10509288</v>
      </c>
      <c r="G39" s="50">
        <f>LOOKUP(E39,$A$39:$A$66,$C$39:$C$66)</f>
        <v>9875870</v>
      </c>
    </row>
    <row r="40" spans="1:9" x14ac:dyDescent="0.25">
      <c r="A40" s="50" t="str">
        <f t="shared" si="5"/>
        <v>ALICANTE</v>
      </c>
      <c r="B40" s="51">
        <f t="shared" si="3"/>
        <v>78599</v>
      </c>
      <c r="C40" s="51">
        <f t="shared" si="4"/>
        <v>87112</v>
      </c>
      <c r="D40" s="51">
        <f t="shared" ref="D40:D66" si="7">_xlfn.RANK.EQ(B40,$B$39:$B$66)+COUNTIF($B$39:$B$66,B40)-1</f>
        <v>21</v>
      </c>
      <c r="E40" s="50" t="str">
        <f t="shared" si="6"/>
        <v>BARCELONA</v>
      </c>
      <c r="F40" s="50">
        <f t="shared" ref="F40:F55" si="8">LOOKUP(E40,$A$39:$A$66,$B$39:$B$66)</f>
        <v>8854129</v>
      </c>
      <c r="G40" s="50">
        <f t="shared" ref="G40:G66" si="9">LOOKUP(E40,$A$39:$A$66,$C$39:$C$66)</f>
        <v>8424325</v>
      </c>
    </row>
    <row r="41" spans="1:9" x14ac:dyDescent="0.25">
      <c r="A41" s="50" t="str">
        <f t="shared" si="5"/>
        <v>ALMERÍA</v>
      </c>
      <c r="B41" s="51">
        <f t="shared" si="3"/>
        <v>340009</v>
      </c>
      <c r="C41" s="51">
        <f t="shared" si="4"/>
        <v>329118</v>
      </c>
      <c r="D41" s="51">
        <f t="shared" si="7"/>
        <v>17</v>
      </c>
      <c r="E41" s="50" t="str">
        <f t="shared" si="6"/>
        <v>VALENCIA</v>
      </c>
      <c r="F41" s="50">
        <f t="shared" si="8"/>
        <v>7776531</v>
      </c>
      <c r="G41" s="50">
        <f t="shared" si="9"/>
        <v>7520205</v>
      </c>
    </row>
    <row r="42" spans="1:9" x14ac:dyDescent="0.25">
      <c r="A42" s="50" t="str">
        <f t="shared" si="5"/>
        <v>AVILÉS</v>
      </c>
      <c r="B42" s="51">
        <f t="shared" si="3"/>
        <v>1105</v>
      </c>
      <c r="C42" s="51">
        <f t="shared" si="4"/>
        <v>0</v>
      </c>
      <c r="D42" s="51">
        <f t="shared" si="7"/>
        <v>24</v>
      </c>
      <c r="E42" s="50" t="str">
        <f t="shared" si="6"/>
        <v>BAHÍA DE ALGECIRAS</v>
      </c>
      <c r="F42" s="50">
        <f t="shared" si="8"/>
        <v>6410005</v>
      </c>
      <c r="G42" s="50">
        <f t="shared" si="9"/>
        <v>6011712</v>
      </c>
    </row>
    <row r="43" spans="1:9" x14ac:dyDescent="0.25">
      <c r="A43" s="50" t="str">
        <f t="shared" si="5"/>
        <v>BAHÍA DE ALGECIRAS</v>
      </c>
      <c r="B43" s="51">
        <f t="shared" si="3"/>
        <v>6410005</v>
      </c>
      <c r="C43" s="51">
        <f t="shared" si="4"/>
        <v>6011712</v>
      </c>
      <c r="D43" s="51">
        <f t="shared" si="7"/>
        <v>4</v>
      </c>
      <c r="E43" s="50" t="str">
        <f t="shared" si="6"/>
        <v>SANTA CRUZ DE TENERIFE</v>
      </c>
      <c r="F43" s="50">
        <f t="shared" si="8"/>
        <v>3153574</v>
      </c>
      <c r="G43" s="50">
        <f t="shared" si="9"/>
        <v>3100752</v>
      </c>
    </row>
    <row r="44" spans="1:9" x14ac:dyDescent="0.25">
      <c r="A44" s="50" t="str">
        <f t="shared" si="5"/>
        <v>BAHÍA DE CÁDIZ</v>
      </c>
      <c r="B44" s="51">
        <f t="shared" si="3"/>
        <v>843078</v>
      </c>
      <c r="C44" s="51">
        <f t="shared" si="4"/>
        <v>644382</v>
      </c>
      <c r="D44" s="51">
        <f t="shared" si="7"/>
        <v>9</v>
      </c>
      <c r="E44" s="50" t="str">
        <f t="shared" si="6"/>
        <v>LAS PALMAS</v>
      </c>
      <c r="F44" s="50">
        <f t="shared" si="8"/>
        <v>3097572</v>
      </c>
      <c r="G44" s="50">
        <f t="shared" si="9"/>
        <v>2792812</v>
      </c>
    </row>
    <row r="45" spans="1:9" x14ac:dyDescent="0.25">
      <c r="A45" s="50" t="str">
        <f t="shared" si="5"/>
        <v>BALEARES</v>
      </c>
      <c r="B45" s="51">
        <f t="shared" si="3"/>
        <v>10509288</v>
      </c>
      <c r="C45" s="51">
        <f t="shared" si="4"/>
        <v>9875870</v>
      </c>
      <c r="D45" s="51">
        <f t="shared" si="7"/>
        <v>1</v>
      </c>
      <c r="E45" s="50" t="str">
        <f t="shared" si="6"/>
        <v>SANTANDER</v>
      </c>
      <c r="F45" s="50">
        <f t="shared" si="8"/>
        <v>1304978</v>
      </c>
      <c r="G45" s="50">
        <f t="shared" si="9"/>
        <v>1162846</v>
      </c>
    </row>
    <row r="46" spans="1:9" x14ac:dyDescent="0.25">
      <c r="A46" s="50" t="str">
        <f t="shared" si="5"/>
        <v>BARCELONA</v>
      </c>
      <c r="B46" s="51">
        <f t="shared" si="3"/>
        <v>8854129</v>
      </c>
      <c r="C46" s="51">
        <f t="shared" si="4"/>
        <v>8424325</v>
      </c>
      <c r="D46" s="51">
        <f t="shared" si="7"/>
        <v>2</v>
      </c>
      <c r="E46" s="50" t="str">
        <f t="shared" si="6"/>
        <v>VIGO</v>
      </c>
      <c r="F46" s="50">
        <f t="shared" si="8"/>
        <v>902691</v>
      </c>
      <c r="G46" s="50">
        <f t="shared" si="9"/>
        <v>849659</v>
      </c>
    </row>
    <row r="47" spans="1:9" x14ac:dyDescent="0.25">
      <c r="A47" s="50" t="str">
        <f t="shared" si="5"/>
        <v>BILBAO</v>
      </c>
      <c r="B47" s="51">
        <f t="shared" si="3"/>
        <v>689077</v>
      </c>
      <c r="C47" s="51">
        <f t="shared" si="4"/>
        <v>517051</v>
      </c>
      <c r="D47" s="51">
        <f t="shared" si="7"/>
        <v>12</v>
      </c>
      <c r="E47" s="50" t="str">
        <f t="shared" si="6"/>
        <v>BAHÍA DE CÁDIZ</v>
      </c>
      <c r="F47" s="50">
        <f t="shared" si="8"/>
        <v>843078</v>
      </c>
      <c r="G47" s="50">
        <f t="shared" si="9"/>
        <v>644382</v>
      </c>
    </row>
    <row r="48" spans="1:9" x14ac:dyDescent="0.25">
      <c r="A48" s="50" t="str">
        <f t="shared" si="5"/>
        <v>CARTAGENA</v>
      </c>
      <c r="B48" s="51">
        <f t="shared" si="3"/>
        <v>3116</v>
      </c>
      <c r="C48" s="51">
        <f t="shared" si="4"/>
        <v>0</v>
      </c>
      <c r="D48" s="51">
        <f t="shared" si="7"/>
        <v>23</v>
      </c>
      <c r="E48" s="50" t="str">
        <f t="shared" si="6"/>
        <v>CEUTA</v>
      </c>
      <c r="F48" s="50">
        <f t="shared" si="8"/>
        <v>746070</v>
      </c>
      <c r="G48" s="50">
        <f t="shared" si="9"/>
        <v>860851</v>
      </c>
    </row>
    <row r="49" spans="1:7" x14ac:dyDescent="0.25">
      <c r="A49" s="50" t="str">
        <f t="shared" si="5"/>
        <v>CASTELLÓN</v>
      </c>
      <c r="B49" s="51">
        <f t="shared" si="3"/>
        <v>462266</v>
      </c>
      <c r="C49" s="51">
        <f t="shared" si="4"/>
        <v>526807</v>
      </c>
      <c r="D49" s="51">
        <f t="shared" si="7"/>
        <v>15</v>
      </c>
      <c r="E49" s="50" t="str">
        <f t="shared" si="6"/>
        <v>MELILLA</v>
      </c>
      <c r="F49" s="50">
        <f t="shared" si="8"/>
        <v>724795</v>
      </c>
      <c r="G49" s="50">
        <f t="shared" si="9"/>
        <v>664556</v>
      </c>
    </row>
    <row r="50" spans="1:7" x14ac:dyDescent="0.25">
      <c r="A50" s="50" t="str">
        <f t="shared" si="5"/>
        <v>CEUTA</v>
      </c>
      <c r="B50" s="51">
        <f t="shared" si="3"/>
        <v>746070</v>
      </c>
      <c r="C50" s="51">
        <f t="shared" si="4"/>
        <v>860851</v>
      </c>
      <c r="D50" s="51">
        <f t="shared" si="7"/>
        <v>10</v>
      </c>
      <c r="E50" s="50" t="str">
        <f t="shared" si="6"/>
        <v>BILBAO</v>
      </c>
      <c r="F50" s="50">
        <f t="shared" si="8"/>
        <v>689077</v>
      </c>
      <c r="G50" s="50">
        <f t="shared" si="9"/>
        <v>517051</v>
      </c>
    </row>
    <row r="51" spans="1:7" x14ac:dyDescent="0.25">
      <c r="A51" s="50" t="str">
        <f t="shared" si="5"/>
        <v>FERROL-SAN CIBRAO</v>
      </c>
      <c r="B51" s="51">
        <f t="shared" si="3"/>
        <v>57760</v>
      </c>
      <c r="C51" s="51">
        <f t="shared" si="4"/>
        <v>57444</v>
      </c>
      <c r="D51" s="51">
        <f t="shared" si="7"/>
        <v>22</v>
      </c>
      <c r="E51" s="50" t="str">
        <f t="shared" si="6"/>
        <v>MOTRIL</v>
      </c>
      <c r="F51" s="50">
        <f t="shared" si="8"/>
        <v>504598</v>
      </c>
      <c r="G51" s="50">
        <f t="shared" si="9"/>
        <v>274123</v>
      </c>
    </row>
    <row r="52" spans="1:7" x14ac:dyDescent="0.25">
      <c r="A52" s="50" t="str">
        <f t="shared" si="5"/>
        <v>GIJÓN</v>
      </c>
      <c r="B52" s="51">
        <f t="shared" si="3"/>
        <v>977</v>
      </c>
      <c r="C52" s="51">
        <f t="shared" si="4"/>
        <v>5624</v>
      </c>
      <c r="D52" s="51">
        <f t="shared" si="7"/>
        <v>25</v>
      </c>
      <c r="E52" s="50" t="str">
        <f t="shared" si="6"/>
        <v>PASAIA</v>
      </c>
      <c r="F52" s="50">
        <f t="shared" si="8"/>
        <v>497886</v>
      </c>
      <c r="G52" s="50">
        <f t="shared" si="9"/>
        <v>510780</v>
      </c>
    </row>
    <row r="53" spans="1:7" x14ac:dyDescent="0.25">
      <c r="A53" s="50" t="str">
        <f t="shared" si="5"/>
        <v>HUELVA</v>
      </c>
      <c r="B53" s="51">
        <f t="shared" si="3"/>
        <v>125163</v>
      </c>
      <c r="C53" s="51">
        <f t="shared" si="4"/>
        <v>114199</v>
      </c>
      <c r="D53" s="51">
        <f t="shared" si="7"/>
        <v>20</v>
      </c>
      <c r="E53" s="50" t="str">
        <f t="shared" si="6"/>
        <v>CASTELLÓN</v>
      </c>
      <c r="F53" s="50">
        <f t="shared" si="8"/>
        <v>462266</v>
      </c>
      <c r="G53" s="50">
        <f t="shared" si="9"/>
        <v>526807</v>
      </c>
    </row>
    <row r="54" spans="1:7" x14ac:dyDescent="0.25">
      <c r="A54" s="50" t="str">
        <f t="shared" si="5"/>
        <v>LAS PALMAS</v>
      </c>
      <c r="B54" s="51">
        <f t="shared" si="3"/>
        <v>3097572</v>
      </c>
      <c r="C54" s="51">
        <f t="shared" si="4"/>
        <v>2792812</v>
      </c>
      <c r="D54" s="51">
        <f t="shared" si="7"/>
        <v>6</v>
      </c>
      <c r="E54" s="50" t="str">
        <f t="shared" si="6"/>
        <v>MÁLAGA</v>
      </c>
      <c r="F54" s="50">
        <f t="shared" si="8"/>
        <v>442457</v>
      </c>
      <c r="G54" s="50">
        <f t="shared" si="9"/>
        <v>434305</v>
      </c>
    </row>
    <row r="55" spans="1:7" x14ac:dyDescent="0.25">
      <c r="A55" s="50" t="str">
        <f t="shared" si="5"/>
        <v>MÁLAGA</v>
      </c>
      <c r="B55" s="51">
        <f t="shared" si="3"/>
        <v>442457</v>
      </c>
      <c r="C55" s="51">
        <f t="shared" si="4"/>
        <v>434305</v>
      </c>
      <c r="D55" s="51">
        <f t="shared" si="7"/>
        <v>16</v>
      </c>
      <c r="E55" s="50" t="str">
        <f t="shared" si="6"/>
        <v>ALMERÍA</v>
      </c>
      <c r="F55" s="50">
        <f t="shared" si="8"/>
        <v>340009</v>
      </c>
      <c r="G55" s="50">
        <f t="shared" si="9"/>
        <v>329118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242966</v>
      </c>
      <c r="G56" s="50">
        <f t="shared" si="9"/>
        <v>183220</v>
      </c>
    </row>
    <row r="57" spans="1:7" x14ac:dyDescent="0.25">
      <c r="A57" s="50" t="str">
        <f t="shared" si="5"/>
        <v>MELILLA</v>
      </c>
      <c r="B57" s="51">
        <f t="shared" si="3"/>
        <v>724795</v>
      </c>
      <c r="C57" s="51">
        <f t="shared" si="4"/>
        <v>664556</v>
      </c>
      <c r="D57" s="51">
        <f t="shared" si="7"/>
        <v>11</v>
      </c>
      <c r="E57" s="50" t="str">
        <f t="shared" si="6"/>
        <v>SEVILLA</v>
      </c>
      <c r="F57" s="50">
        <f t="shared" si="10"/>
        <v>169157</v>
      </c>
      <c r="G57" s="50">
        <f t="shared" si="9"/>
        <v>219153</v>
      </c>
    </row>
    <row r="58" spans="1:7" x14ac:dyDescent="0.25">
      <c r="A58" s="50" t="str">
        <f t="shared" si="5"/>
        <v>MOTRIL</v>
      </c>
      <c r="B58" s="51">
        <f t="shared" si="3"/>
        <v>504598</v>
      </c>
      <c r="C58" s="51">
        <f t="shared" si="4"/>
        <v>274123</v>
      </c>
      <c r="D58" s="51">
        <f t="shared" si="7"/>
        <v>13</v>
      </c>
      <c r="E58" s="50" t="str">
        <f t="shared" si="6"/>
        <v>HUELVA</v>
      </c>
      <c r="F58" s="50">
        <f t="shared" si="10"/>
        <v>125163</v>
      </c>
      <c r="G58" s="50">
        <f t="shared" si="9"/>
        <v>114199</v>
      </c>
    </row>
    <row r="59" spans="1:7" x14ac:dyDescent="0.25">
      <c r="A59" s="50" t="str">
        <f t="shared" si="5"/>
        <v>PASAIA</v>
      </c>
      <c r="B59" s="51">
        <f t="shared" si="3"/>
        <v>497886</v>
      </c>
      <c r="C59" s="51">
        <f t="shared" si="4"/>
        <v>510780</v>
      </c>
      <c r="D59" s="51">
        <f t="shared" si="7"/>
        <v>14</v>
      </c>
      <c r="E59" s="50" t="str">
        <f t="shared" si="6"/>
        <v>ALICANTE</v>
      </c>
      <c r="F59" s="50">
        <f t="shared" si="10"/>
        <v>78599</v>
      </c>
      <c r="G59" s="50">
        <f t="shared" si="9"/>
        <v>87112</v>
      </c>
    </row>
    <row r="60" spans="1:7" x14ac:dyDescent="0.25">
      <c r="A60" s="50" t="str">
        <f t="shared" si="5"/>
        <v>SANTA CRUZ DE TENERIFE</v>
      </c>
      <c r="B60" s="51">
        <f t="shared" si="3"/>
        <v>3153574</v>
      </c>
      <c r="C60" s="51">
        <f t="shared" si="4"/>
        <v>3100752</v>
      </c>
      <c r="D60" s="51">
        <f t="shared" si="7"/>
        <v>5</v>
      </c>
      <c r="E60" s="50" t="str">
        <f t="shared" si="6"/>
        <v>FERROL-SAN CIBRAO</v>
      </c>
      <c r="F60" s="50">
        <f t="shared" si="10"/>
        <v>57760</v>
      </c>
      <c r="G60" s="50">
        <f t="shared" si="9"/>
        <v>57444</v>
      </c>
    </row>
    <row r="61" spans="1:7" x14ac:dyDescent="0.25">
      <c r="A61" s="50" t="str">
        <f t="shared" si="5"/>
        <v>SANTANDER</v>
      </c>
      <c r="B61" s="51">
        <f t="shared" si="3"/>
        <v>1304978</v>
      </c>
      <c r="C61" s="51">
        <f t="shared" si="4"/>
        <v>1162846</v>
      </c>
      <c r="D61" s="51">
        <f t="shared" si="7"/>
        <v>7</v>
      </c>
      <c r="E61" s="50" t="str">
        <f t="shared" si="6"/>
        <v>CARTAGENA</v>
      </c>
      <c r="F61" s="50">
        <f t="shared" si="10"/>
        <v>3116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169157</v>
      </c>
      <c r="C62" s="51">
        <f t="shared" si="4"/>
        <v>219153</v>
      </c>
      <c r="D62" s="51">
        <f t="shared" si="7"/>
        <v>19</v>
      </c>
      <c r="E62" s="50" t="str">
        <f t="shared" si="6"/>
        <v>AVILÉS</v>
      </c>
      <c r="F62" s="50">
        <f t="shared" si="10"/>
        <v>1105</v>
      </c>
      <c r="G62" s="50">
        <f t="shared" si="9"/>
        <v>0</v>
      </c>
    </row>
    <row r="63" spans="1:7" x14ac:dyDescent="0.25">
      <c r="A63" s="50" t="str">
        <f t="shared" si="5"/>
        <v>TARRAGONA</v>
      </c>
      <c r="B63" s="51">
        <f t="shared" si="3"/>
        <v>242966</v>
      </c>
      <c r="C63" s="51">
        <f t="shared" si="4"/>
        <v>183220</v>
      </c>
      <c r="D63" s="51">
        <f t="shared" si="7"/>
        <v>18</v>
      </c>
      <c r="E63" s="50" t="str">
        <f t="shared" si="6"/>
        <v>GIJÓN</v>
      </c>
      <c r="F63" s="50">
        <f t="shared" si="10"/>
        <v>977</v>
      </c>
      <c r="G63" s="50">
        <f t="shared" si="9"/>
        <v>5624</v>
      </c>
    </row>
    <row r="64" spans="1:7" x14ac:dyDescent="0.25">
      <c r="A64" s="50" t="str">
        <f t="shared" si="5"/>
        <v>VALENCIA</v>
      </c>
      <c r="B64" s="51">
        <f t="shared" si="3"/>
        <v>7776531</v>
      </c>
      <c r="C64" s="51">
        <f t="shared" si="4"/>
        <v>7520205</v>
      </c>
      <c r="D64" s="51">
        <f t="shared" si="7"/>
        <v>3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902691</v>
      </c>
      <c r="C65" s="51">
        <f t="shared" si="4"/>
        <v>849659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tabSelected="1" zoomScaleNormal="100" workbookViewId="0">
      <selection activeCell="D20" sqref="D2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66</v>
      </c>
      <c r="C8" s="45">
        <v>10</v>
      </c>
      <c r="D8" s="45">
        <v>1054</v>
      </c>
      <c r="E8" s="45">
        <v>720</v>
      </c>
      <c r="F8" s="14">
        <f t="shared" ref="F8:F33" si="0">((E8*100)/D8)-100</f>
        <v>-31.688804554079695</v>
      </c>
      <c r="G8" s="1"/>
      <c r="H8" s="1"/>
      <c r="I8" s="1"/>
    </row>
    <row r="9" spans="1:12" x14ac:dyDescent="0.25">
      <c r="A9" s="9" t="s">
        <v>164</v>
      </c>
      <c r="B9" s="44">
        <v>1060</v>
      </c>
      <c r="C9" s="44">
        <v>1170</v>
      </c>
      <c r="D9" s="44">
        <v>9004</v>
      </c>
      <c r="E9" s="44">
        <v>8951</v>
      </c>
      <c r="F9" s="11">
        <f t="shared" si="0"/>
        <v>-0.58862727676587667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19153</v>
      </c>
      <c r="C11" s="44">
        <v>16802</v>
      </c>
      <c r="D11" s="44">
        <v>205199</v>
      </c>
      <c r="E11" s="44">
        <v>182194</v>
      </c>
      <c r="F11" s="11">
        <f t="shared" si="0"/>
        <v>-11.211068280059848</v>
      </c>
      <c r="G11" s="1"/>
      <c r="H11" s="1"/>
      <c r="I11" s="1"/>
    </row>
    <row r="12" spans="1:12" x14ac:dyDescent="0.25">
      <c r="A12" s="12" t="s">
        <v>168</v>
      </c>
      <c r="B12" s="45">
        <v>2163</v>
      </c>
      <c r="C12" s="45">
        <v>2550</v>
      </c>
      <c r="D12" s="45">
        <v>19235</v>
      </c>
      <c r="E12" s="45">
        <v>23877</v>
      </c>
      <c r="F12" s="14">
        <f t="shared" si="0"/>
        <v>24.133090720041594</v>
      </c>
      <c r="G12" s="1"/>
      <c r="H12" s="1"/>
      <c r="I12" s="1"/>
    </row>
    <row r="13" spans="1:12" x14ac:dyDescent="0.25">
      <c r="A13" s="9" t="s">
        <v>32</v>
      </c>
      <c r="B13" s="44">
        <v>18419</v>
      </c>
      <c r="C13" s="44">
        <v>20107</v>
      </c>
      <c r="D13" s="44">
        <v>221502</v>
      </c>
      <c r="E13" s="44">
        <v>228103</v>
      </c>
      <c r="F13" s="11">
        <f t="shared" si="0"/>
        <v>2.9801085317514122</v>
      </c>
      <c r="G13" s="1"/>
      <c r="H13" s="1"/>
      <c r="I13" s="1"/>
    </row>
    <row r="14" spans="1:12" x14ac:dyDescent="0.25">
      <c r="A14" s="12" t="s">
        <v>33</v>
      </c>
      <c r="B14" s="45">
        <v>16227</v>
      </c>
      <c r="C14" s="45">
        <v>16271</v>
      </c>
      <c r="D14" s="45">
        <v>174049</v>
      </c>
      <c r="E14" s="45">
        <v>171676</v>
      </c>
      <c r="F14" s="14">
        <f t="shared" si="0"/>
        <v>-1.3634091548931622</v>
      </c>
      <c r="G14" s="1"/>
      <c r="H14" s="1"/>
      <c r="I14" s="1"/>
    </row>
    <row r="15" spans="1:12" x14ac:dyDescent="0.25">
      <c r="A15" s="9" t="s">
        <v>34</v>
      </c>
      <c r="B15" s="44">
        <v>828</v>
      </c>
      <c r="C15" s="44">
        <v>2225</v>
      </c>
      <c r="D15" s="44">
        <v>9087</v>
      </c>
      <c r="E15" s="44">
        <v>17587</v>
      </c>
      <c r="F15" s="11">
        <f t="shared" si="0"/>
        <v>93.540222295587114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2630</v>
      </c>
      <c r="C18" s="45">
        <v>1654</v>
      </c>
      <c r="D18" s="45">
        <v>25611</v>
      </c>
      <c r="E18" s="45">
        <v>14531</v>
      </c>
      <c r="F18" s="14">
        <f t="shared" si="0"/>
        <v>-43.26266057553395</v>
      </c>
      <c r="G18" s="1"/>
      <c r="H18" s="1"/>
      <c r="I18" s="1"/>
    </row>
    <row r="19" spans="1:9" x14ac:dyDescent="0.25">
      <c r="A19" s="9" t="s">
        <v>37</v>
      </c>
      <c r="B19" s="44">
        <v>182</v>
      </c>
      <c r="C19" s="44">
        <v>67</v>
      </c>
      <c r="D19" s="44">
        <v>1869</v>
      </c>
      <c r="E19" s="44">
        <v>573</v>
      </c>
      <c r="F19" s="11">
        <f t="shared" si="0"/>
        <v>-69.341894060995187</v>
      </c>
      <c r="G19" s="1"/>
      <c r="H19" s="1"/>
      <c r="I19" s="1"/>
    </row>
    <row r="20" spans="1:9" x14ac:dyDescent="0.25">
      <c r="A20" s="12" t="s">
        <v>170</v>
      </c>
      <c r="B20" s="45">
        <v>17</v>
      </c>
      <c r="C20" s="45">
        <v>0</v>
      </c>
      <c r="D20" s="45">
        <v>77</v>
      </c>
      <c r="E20" s="45">
        <v>34</v>
      </c>
      <c r="F20" s="14">
        <f t="shared" si="0"/>
        <v>-55.844155844155843</v>
      </c>
      <c r="G20" s="1"/>
      <c r="H20" s="1"/>
      <c r="I20" s="1"/>
    </row>
    <row r="21" spans="1:9" x14ac:dyDescent="0.25">
      <c r="A21" s="9" t="s">
        <v>38</v>
      </c>
      <c r="B21" s="44">
        <v>4091</v>
      </c>
      <c r="C21" s="44">
        <v>485</v>
      </c>
      <c r="D21" s="44">
        <v>40555</v>
      </c>
      <c r="E21" s="44">
        <v>5307</v>
      </c>
      <c r="F21" s="11">
        <f t="shared" si="0"/>
        <v>-86.914067315990636</v>
      </c>
      <c r="G21" s="1"/>
      <c r="H21" s="1"/>
      <c r="I21" s="1"/>
    </row>
    <row r="22" spans="1:9" x14ac:dyDescent="0.25">
      <c r="A22" s="12" t="s">
        <v>59</v>
      </c>
      <c r="B22" s="45">
        <v>11865</v>
      </c>
      <c r="C22" s="45">
        <v>12835</v>
      </c>
      <c r="D22" s="45">
        <v>119423</v>
      </c>
      <c r="E22" s="45">
        <v>119136</v>
      </c>
      <c r="F22" s="14">
        <f t="shared" si="0"/>
        <v>-0.24032221598854164</v>
      </c>
      <c r="G22" s="1"/>
      <c r="H22" s="1"/>
      <c r="I22" s="1"/>
    </row>
    <row r="23" spans="1:9" x14ac:dyDescent="0.25">
      <c r="A23" s="9" t="s">
        <v>171</v>
      </c>
      <c r="B23" s="44">
        <v>2152</v>
      </c>
      <c r="C23" s="44">
        <v>1759</v>
      </c>
      <c r="D23" s="44">
        <v>19904</v>
      </c>
      <c r="E23" s="44">
        <v>17646</v>
      </c>
      <c r="F23" s="11">
        <f t="shared" si="0"/>
        <v>-11.344453376205792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3011</v>
      </c>
      <c r="C25" s="44">
        <v>2862</v>
      </c>
      <c r="D25" s="44">
        <v>28436</v>
      </c>
      <c r="E25" s="44">
        <v>29199</v>
      </c>
      <c r="F25" s="11">
        <f t="shared" si="0"/>
        <v>2.6832184554789649</v>
      </c>
      <c r="G25" s="1"/>
      <c r="H25" s="1"/>
      <c r="I25" s="1"/>
    </row>
    <row r="26" spans="1:9" x14ac:dyDescent="0.25">
      <c r="A26" s="12" t="s">
        <v>40</v>
      </c>
      <c r="B26" s="45">
        <v>1324</v>
      </c>
      <c r="C26" s="45">
        <v>2478</v>
      </c>
      <c r="D26" s="45">
        <v>9853</v>
      </c>
      <c r="E26" s="45">
        <v>20294</v>
      </c>
      <c r="F26" s="14">
        <f t="shared" si="0"/>
        <v>105.96772556581752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474</v>
      </c>
      <c r="D27" s="44">
        <v>0</v>
      </c>
      <c r="E27" s="44">
        <v>4084</v>
      </c>
      <c r="F27" s="11"/>
      <c r="G27" s="1"/>
      <c r="H27" s="1"/>
      <c r="I27" s="1"/>
    </row>
    <row r="28" spans="1:9" x14ac:dyDescent="0.25">
      <c r="A28" s="12" t="s">
        <v>42</v>
      </c>
      <c r="B28" s="45">
        <v>11909</v>
      </c>
      <c r="C28" s="45">
        <v>10509</v>
      </c>
      <c r="D28" s="45">
        <v>118754</v>
      </c>
      <c r="E28" s="45">
        <v>101445</v>
      </c>
      <c r="F28" s="14">
        <f t="shared" si="0"/>
        <v>-14.575509035485126</v>
      </c>
      <c r="G28" s="1"/>
      <c r="H28" s="1"/>
      <c r="I28" s="1"/>
    </row>
    <row r="29" spans="1:9" x14ac:dyDescent="0.25">
      <c r="A29" s="9" t="s">
        <v>43</v>
      </c>
      <c r="B29" s="44">
        <v>1508</v>
      </c>
      <c r="C29" s="44">
        <v>1237</v>
      </c>
      <c r="D29" s="44">
        <v>13174</v>
      </c>
      <c r="E29" s="44">
        <v>15452</v>
      </c>
      <c r="F29" s="11">
        <f t="shared" si="0"/>
        <v>17.291635038712613</v>
      </c>
      <c r="G29" s="1"/>
      <c r="H29" s="1"/>
      <c r="I29" s="1"/>
    </row>
    <row r="30" spans="1:9" x14ac:dyDescent="0.25">
      <c r="A30" s="12" t="s">
        <v>44</v>
      </c>
      <c r="B30" s="45">
        <v>811</v>
      </c>
      <c r="C30" s="45">
        <v>819</v>
      </c>
      <c r="D30" s="45">
        <v>8853</v>
      </c>
      <c r="E30" s="45">
        <v>7262</v>
      </c>
      <c r="F30" s="14">
        <f t="shared" si="0"/>
        <v>-17.971309160736467</v>
      </c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17068</v>
      </c>
      <c r="C32" s="45">
        <v>20280</v>
      </c>
      <c r="D32" s="45">
        <v>190368</v>
      </c>
      <c r="E32" s="45">
        <v>181511</v>
      </c>
      <c r="F32" s="14">
        <f t="shared" si="0"/>
        <v>-4.6525676584299873</v>
      </c>
      <c r="G32" s="1"/>
      <c r="H32" s="1"/>
      <c r="I32" s="1"/>
    </row>
    <row r="33" spans="1:9" x14ac:dyDescent="0.25">
      <c r="A33" s="9" t="s">
        <v>47</v>
      </c>
      <c r="B33" s="44">
        <v>1475</v>
      </c>
      <c r="C33" s="44">
        <v>1551</v>
      </c>
      <c r="D33" s="44">
        <v>14340</v>
      </c>
      <c r="E33" s="44">
        <v>14928</v>
      </c>
      <c r="F33" s="11">
        <f t="shared" si="0"/>
        <v>4.1004184100418399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115959</v>
      </c>
      <c r="C35" s="16">
        <f t="shared" ref="C35:E35" si="1">SUM(C7:C34)</f>
        <v>116145</v>
      </c>
      <c r="D35" s="16">
        <f t="shared" si="1"/>
        <v>1230347</v>
      </c>
      <c r="E35" s="16">
        <f t="shared" si="1"/>
        <v>1164510</v>
      </c>
      <c r="F35" s="17">
        <f t="shared" ref="F35" si="2">((E35*100)/D35)-100</f>
        <v>-5.3510920090023433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228103</v>
      </c>
      <c r="G39" s="50">
        <f>LOOKUP(E39,$A$39:$A$66,$C$39:$C$66)</f>
        <v>221502</v>
      </c>
    </row>
    <row r="40" spans="1:9" x14ac:dyDescent="0.25">
      <c r="A40" s="50" t="str">
        <f t="shared" si="5"/>
        <v>ALICANTE</v>
      </c>
      <c r="B40" s="51">
        <f t="shared" si="3"/>
        <v>720</v>
      </c>
      <c r="C40" s="51">
        <f t="shared" si="4"/>
        <v>1054</v>
      </c>
      <c r="D40" s="51">
        <f t="shared" ref="D40:D66" si="7">_xlfn.RANK.EQ(B40,$B$39:$B$66)+COUNTIF($B$39:$B$66,B40)-1</f>
        <v>19</v>
      </c>
      <c r="E40" s="50" t="str">
        <f t="shared" si="6"/>
        <v>BAHÍA DE ALGECIRAS</v>
      </c>
      <c r="F40" s="50">
        <f t="shared" ref="F40:F66" si="8">LOOKUP(E40,$A$39:$A$66,$B$39:$B$66)</f>
        <v>182194</v>
      </c>
      <c r="G40" s="50">
        <f t="shared" ref="G40:G66" si="9">LOOKUP(E40,$A$39:$A$66,$C$39:$C$66)</f>
        <v>205199</v>
      </c>
    </row>
    <row r="41" spans="1:9" x14ac:dyDescent="0.25">
      <c r="A41" s="50" t="str">
        <f t="shared" si="5"/>
        <v>ALMERÍA</v>
      </c>
      <c r="B41" s="51">
        <f t="shared" si="3"/>
        <v>8951</v>
      </c>
      <c r="C41" s="51">
        <f t="shared" si="4"/>
        <v>9004</v>
      </c>
      <c r="D41" s="51">
        <f t="shared" si="7"/>
        <v>15</v>
      </c>
      <c r="E41" s="50" t="str">
        <f t="shared" si="6"/>
        <v>VALENCIA</v>
      </c>
      <c r="F41" s="50">
        <f t="shared" si="8"/>
        <v>181511</v>
      </c>
      <c r="G41" s="50">
        <f t="shared" si="9"/>
        <v>190368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171676</v>
      </c>
      <c r="G42" s="50">
        <f t="shared" si="9"/>
        <v>174049</v>
      </c>
    </row>
    <row r="43" spans="1:9" x14ac:dyDescent="0.25">
      <c r="A43" s="50" t="str">
        <f t="shared" si="5"/>
        <v>BAHÍA DE ALGECIRAS</v>
      </c>
      <c r="B43" s="51">
        <f t="shared" si="3"/>
        <v>182194</v>
      </c>
      <c r="C43" s="51">
        <f t="shared" si="4"/>
        <v>205199</v>
      </c>
      <c r="D43" s="51">
        <f t="shared" si="7"/>
        <v>2</v>
      </c>
      <c r="E43" s="50" t="str">
        <f t="shared" si="6"/>
        <v>LAS PALMAS</v>
      </c>
      <c r="F43" s="50">
        <f t="shared" si="8"/>
        <v>119136</v>
      </c>
      <c r="G43" s="50">
        <f t="shared" si="9"/>
        <v>119423</v>
      </c>
    </row>
    <row r="44" spans="1:9" x14ac:dyDescent="0.25">
      <c r="A44" s="50" t="str">
        <f t="shared" si="5"/>
        <v>BAHÍA DE CÁDIZ</v>
      </c>
      <c r="B44" s="51">
        <f t="shared" si="3"/>
        <v>23877</v>
      </c>
      <c r="C44" s="51">
        <f t="shared" si="4"/>
        <v>19235</v>
      </c>
      <c r="D44" s="51">
        <f t="shared" si="7"/>
        <v>8</v>
      </c>
      <c r="E44" s="50" t="str">
        <f t="shared" si="6"/>
        <v>SANTA CRUZ DE TENERIFE</v>
      </c>
      <c r="F44" s="50">
        <f t="shared" si="8"/>
        <v>101445</v>
      </c>
      <c r="G44" s="50">
        <f t="shared" si="9"/>
        <v>118754</v>
      </c>
    </row>
    <row r="45" spans="1:9" x14ac:dyDescent="0.25">
      <c r="A45" s="50" t="str">
        <f t="shared" si="5"/>
        <v>BALEARES</v>
      </c>
      <c r="B45" s="51">
        <f t="shared" si="3"/>
        <v>228103</v>
      </c>
      <c r="C45" s="51">
        <f t="shared" si="4"/>
        <v>221502</v>
      </c>
      <c r="D45" s="51">
        <f t="shared" si="7"/>
        <v>1</v>
      </c>
      <c r="E45" s="50" t="str">
        <f t="shared" si="6"/>
        <v>MELILLA</v>
      </c>
      <c r="F45" s="50">
        <f t="shared" si="8"/>
        <v>29199</v>
      </c>
      <c r="G45" s="50">
        <f t="shared" si="9"/>
        <v>28436</v>
      </c>
    </row>
    <row r="46" spans="1:9" x14ac:dyDescent="0.25">
      <c r="A46" s="50" t="str">
        <f t="shared" si="5"/>
        <v>BARCELONA</v>
      </c>
      <c r="B46" s="51">
        <f t="shared" si="3"/>
        <v>171676</v>
      </c>
      <c r="C46" s="51">
        <f t="shared" si="4"/>
        <v>174049</v>
      </c>
      <c r="D46" s="51">
        <f t="shared" si="7"/>
        <v>4</v>
      </c>
      <c r="E46" s="50" t="str">
        <f t="shared" si="6"/>
        <v>BAHÍA DE CÁDIZ</v>
      </c>
      <c r="F46" s="50">
        <f t="shared" si="8"/>
        <v>23877</v>
      </c>
      <c r="G46" s="50">
        <f t="shared" si="9"/>
        <v>19235</v>
      </c>
    </row>
    <row r="47" spans="1:9" x14ac:dyDescent="0.25">
      <c r="A47" s="50" t="str">
        <f t="shared" si="5"/>
        <v>BILBAO</v>
      </c>
      <c r="B47" s="51">
        <f t="shared" si="3"/>
        <v>17587</v>
      </c>
      <c r="C47" s="51">
        <f t="shared" si="4"/>
        <v>9087</v>
      </c>
      <c r="D47" s="51">
        <f t="shared" si="7"/>
        <v>11</v>
      </c>
      <c r="E47" s="50" t="str">
        <f t="shared" si="6"/>
        <v>MOTRIL</v>
      </c>
      <c r="F47" s="50">
        <f t="shared" si="8"/>
        <v>20294</v>
      </c>
      <c r="G47" s="50">
        <f t="shared" si="9"/>
        <v>9853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MÁLAGA</v>
      </c>
      <c r="F48" s="50">
        <f t="shared" si="8"/>
        <v>17646</v>
      </c>
      <c r="G48" s="50">
        <f t="shared" si="9"/>
        <v>19904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BILBAO</v>
      </c>
      <c r="F49" s="50">
        <f t="shared" si="8"/>
        <v>17587</v>
      </c>
      <c r="G49" s="50">
        <f t="shared" si="9"/>
        <v>9087</v>
      </c>
    </row>
    <row r="50" spans="1:7" x14ac:dyDescent="0.25">
      <c r="A50" s="50" t="str">
        <f t="shared" si="5"/>
        <v>CEUTA</v>
      </c>
      <c r="B50" s="51">
        <f t="shared" si="3"/>
        <v>14531</v>
      </c>
      <c r="C50" s="51">
        <f t="shared" si="4"/>
        <v>25611</v>
      </c>
      <c r="D50" s="51">
        <f t="shared" si="7"/>
        <v>14</v>
      </c>
      <c r="E50" s="50" t="str">
        <f t="shared" si="6"/>
        <v>SANTANDER</v>
      </c>
      <c r="F50" s="50">
        <f t="shared" si="8"/>
        <v>15452</v>
      </c>
      <c r="G50" s="50">
        <f t="shared" si="9"/>
        <v>13174</v>
      </c>
    </row>
    <row r="51" spans="1:7" x14ac:dyDescent="0.25">
      <c r="A51" s="50" t="str">
        <f t="shared" si="5"/>
        <v>FERROL-SAN CIBRAO</v>
      </c>
      <c r="B51" s="51">
        <f t="shared" si="3"/>
        <v>573</v>
      </c>
      <c r="C51" s="51">
        <f t="shared" si="4"/>
        <v>1869</v>
      </c>
      <c r="D51" s="51">
        <f t="shared" si="7"/>
        <v>20</v>
      </c>
      <c r="E51" s="50" t="str">
        <f t="shared" si="6"/>
        <v>VIGO</v>
      </c>
      <c r="F51" s="50">
        <f t="shared" si="8"/>
        <v>14928</v>
      </c>
      <c r="G51" s="50">
        <f t="shared" si="9"/>
        <v>14340</v>
      </c>
    </row>
    <row r="52" spans="1:7" x14ac:dyDescent="0.25">
      <c r="A52" s="50" t="str">
        <f t="shared" si="5"/>
        <v>GIJÓN</v>
      </c>
      <c r="B52" s="51">
        <f t="shared" si="3"/>
        <v>34</v>
      </c>
      <c r="C52" s="51">
        <f t="shared" si="4"/>
        <v>77</v>
      </c>
      <c r="D52" s="51">
        <f t="shared" si="7"/>
        <v>21</v>
      </c>
      <c r="E52" s="50" t="str">
        <f t="shared" si="6"/>
        <v>CEUTA</v>
      </c>
      <c r="F52" s="50">
        <f t="shared" si="8"/>
        <v>14531</v>
      </c>
      <c r="G52" s="50">
        <f t="shared" si="9"/>
        <v>25611</v>
      </c>
    </row>
    <row r="53" spans="1:7" x14ac:dyDescent="0.25">
      <c r="A53" s="50" t="str">
        <f t="shared" si="5"/>
        <v>HUELVA</v>
      </c>
      <c r="B53" s="51">
        <f t="shared" si="3"/>
        <v>5307</v>
      </c>
      <c r="C53" s="51">
        <f t="shared" si="4"/>
        <v>40555</v>
      </c>
      <c r="D53" s="51">
        <f t="shared" si="7"/>
        <v>17</v>
      </c>
      <c r="E53" s="50" t="str">
        <f t="shared" si="6"/>
        <v>ALMERÍA</v>
      </c>
      <c r="F53" s="50">
        <f t="shared" si="8"/>
        <v>8951</v>
      </c>
      <c r="G53" s="50">
        <f t="shared" si="9"/>
        <v>9004</v>
      </c>
    </row>
    <row r="54" spans="1:7" x14ac:dyDescent="0.25">
      <c r="A54" s="50" t="str">
        <f t="shared" si="5"/>
        <v>LAS PALMAS</v>
      </c>
      <c r="B54" s="51">
        <f t="shared" si="3"/>
        <v>119136</v>
      </c>
      <c r="C54" s="51">
        <f t="shared" si="4"/>
        <v>119423</v>
      </c>
      <c r="D54" s="51">
        <f t="shared" si="7"/>
        <v>5</v>
      </c>
      <c r="E54" s="50" t="str">
        <f t="shared" si="6"/>
        <v>SEVILLA</v>
      </c>
      <c r="F54" s="50">
        <f t="shared" si="8"/>
        <v>7262</v>
      </c>
      <c r="G54" s="50">
        <f t="shared" si="9"/>
        <v>8853</v>
      </c>
    </row>
    <row r="55" spans="1:7" x14ac:dyDescent="0.25">
      <c r="A55" s="50" t="str">
        <f t="shared" si="5"/>
        <v>MÁLAGA</v>
      </c>
      <c r="B55" s="51">
        <f t="shared" si="3"/>
        <v>17646</v>
      </c>
      <c r="C55" s="51">
        <f t="shared" si="4"/>
        <v>19904</v>
      </c>
      <c r="D55" s="51">
        <f t="shared" si="7"/>
        <v>10</v>
      </c>
      <c r="E55" s="50" t="str">
        <f t="shared" si="6"/>
        <v>HUELVA</v>
      </c>
      <c r="F55" s="50">
        <f t="shared" si="8"/>
        <v>5307</v>
      </c>
      <c r="G55" s="50">
        <f t="shared" si="9"/>
        <v>40555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4084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29199</v>
      </c>
      <c r="C57" s="51">
        <f t="shared" si="4"/>
        <v>28436</v>
      </c>
      <c r="D57" s="51">
        <f t="shared" si="7"/>
        <v>7</v>
      </c>
      <c r="E57" s="50" t="str">
        <f t="shared" si="6"/>
        <v>ALICANTE</v>
      </c>
      <c r="F57" s="50">
        <f t="shared" si="8"/>
        <v>720</v>
      </c>
      <c r="G57" s="50">
        <f t="shared" si="9"/>
        <v>1054</v>
      </c>
    </row>
    <row r="58" spans="1:7" x14ac:dyDescent="0.25">
      <c r="A58" s="50" t="str">
        <f t="shared" si="5"/>
        <v>MOTRIL</v>
      </c>
      <c r="B58" s="51">
        <f t="shared" si="3"/>
        <v>20294</v>
      </c>
      <c r="C58" s="51">
        <f t="shared" si="4"/>
        <v>9853</v>
      </c>
      <c r="D58" s="51">
        <f t="shared" si="7"/>
        <v>9</v>
      </c>
      <c r="E58" s="50" t="str">
        <f t="shared" si="6"/>
        <v>FERROL-SAN CIBRAO</v>
      </c>
      <c r="F58" s="50">
        <f t="shared" si="8"/>
        <v>573</v>
      </c>
      <c r="G58" s="50">
        <f t="shared" si="9"/>
        <v>1869</v>
      </c>
    </row>
    <row r="59" spans="1:7" x14ac:dyDescent="0.25">
      <c r="A59" s="50" t="str">
        <f t="shared" si="5"/>
        <v>PASAIA</v>
      </c>
      <c r="B59" s="51">
        <f t="shared" si="3"/>
        <v>4084</v>
      </c>
      <c r="C59" s="51">
        <f t="shared" si="4"/>
        <v>0</v>
      </c>
      <c r="D59" s="51">
        <f t="shared" si="7"/>
        <v>18</v>
      </c>
      <c r="E59" s="50" t="str">
        <f t="shared" si="6"/>
        <v>GIJÓN</v>
      </c>
      <c r="F59" s="50">
        <f t="shared" si="8"/>
        <v>34</v>
      </c>
      <c r="G59" s="50">
        <f t="shared" si="9"/>
        <v>77</v>
      </c>
    </row>
    <row r="60" spans="1:7" x14ac:dyDescent="0.25">
      <c r="A60" s="50" t="str">
        <f t="shared" si="5"/>
        <v>SANTA CRUZ DE TENERIFE</v>
      </c>
      <c r="B60" s="51">
        <f t="shared" si="3"/>
        <v>101445</v>
      </c>
      <c r="C60" s="51">
        <f t="shared" si="4"/>
        <v>118754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15452</v>
      </c>
      <c r="C61" s="51">
        <f t="shared" si="4"/>
        <v>13174</v>
      </c>
      <c r="D61" s="51">
        <f t="shared" si="7"/>
        <v>12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7262</v>
      </c>
      <c r="C62" s="51">
        <f t="shared" si="4"/>
        <v>8853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181511</v>
      </c>
      <c r="C64" s="51">
        <f t="shared" si="4"/>
        <v>190368</v>
      </c>
      <c r="D64" s="51">
        <f t="shared" si="7"/>
        <v>3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14928</v>
      </c>
      <c r="C65" s="51">
        <f t="shared" si="4"/>
        <v>14340</v>
      </c>
      <c r="D65" s="51">
        <f t="shared" si="7"/>
        <v>13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E19" sqref="E19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7</v>
      </c>
      <c r="C7" s="42">
        <v>0</v>
      </c>
      <c r="D7" s="42">
        <v>214</v>
      </c>
      <c r="E7" s="42">
        <v>3</v>
      </c>
      <c r="F7" s="11">
        <f>((E7*100)/D7)-100</f>
        <v>-98.598130841121502</v>
      </c>
      <c r="G7" s="1"/>
      <c r="H7" s="1"/>
      <c r="I7" s="1"/>
    </row>
    <row r="8" spans="1:12" x14ac:dyDescent="0.25">
      <c r="A8" s="12" t="s">
        <v>31</v>
      </c>
      <c r="B8" s="43">
        <v>15354</v>
      </c>
      <c r="C8" s="43">
        <v>13708</v>
      </c>
      <c r="D8" s="43">
        <v>132452</v>
      </c>
      <c r="E8" s="43">
        <v>136077</v>
      </c>
      <c r="F8" s="14">
        <f t="shared" ref="F8:F34" si="0">((E8*100)/D8)-100</f>
        <v>2.7368405158095044</v>
      </c>
      <c r="G8" s="1"/>
      <c r="H8" s="1"/>
      <c r="I8" s="1"/>
    </row>
    <row r="9" spans="1:12" x14ac:dyDescent="0.25">
      <c r="A9" s="9" t="s">
        <v>164</v>
      </c>
      <c r="B9" s="42">
        <v>701</v>
      </c>
      <c r="C9" s="42">
        <v>807</v>
      </c>
      <c r="D9" s="42">
        <v>5062</v>
      </c>
      <c r="E9" s="42">
        <v>5511</v>
      </c>
      <c r="F9" s="11">
        <f t="shared" si="0"/>
        <v>8.8700118530225183</v>
      </c>
      <c r="G9" s="1"/>
      <c r="H9" s="1"/>
      <c r="I9" s="1"/>
    </row>
    <row r="10" spans="1:12" x14ac:dyDescent="0.25">
      <c r="A10" s="12" t="s">
        <v>166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167</v>
      </c>
      <c r="B11" s="42">
        <v>414359</v>
      </c>
      <c r="C11" s="42">
        <v>389620</v>
      </c>
      <c r="D11" s="42">
        <v>3984447</v>
      </c>
      <c r="E11" s="42">
        <v>3587408</v>
      </c>
      <c r="F11" s="11">
        <f t="shared" si="0"/>
        <v>-9.9647203237990141</v>
      </c>
      <c r="G11" s="1"/>
      <c r="H11" s="1"/>
      <c r="I11" s="1"/>
    </row>
    <row r="12" spans="1:12" x14ac:dyDescent="0.25">
      <c r="A12" s="12" t="s">
        <v>168</v>
      </c>
      <c r="B12" s="43">
        <v>6524</v>
      </c>
      <c r="C12" s="43">
        <v>6215</v>
      </c>
      <c r="D12" s="43">
        <v>61136</v>
      </c>
      <c r="E12" s="43">
        <v>68305</v>
      </c>
      <c r="F12" s="14">
        <f t="shared" si="0"/>
        <v>11.726315100758967</v>
      </c>
      <c r="G12" s="1"/>
      <c r="H12" s="1"/>
      <c r="I12" s="1"/>
    </row>
    <row r="13" spans="1:12" x14ac:dyDescent="0.25">
      <c r="A13" s="9" t="s">
        <v>32</v>
      </c>
      <c r="B13" s="42">
        <v>9465</v>
      </c>
      <c r="C13" s="42">
        <v>9106</v>
      </c>
      <c r="D13" s="42">
        <v>112740</v>
      </c>
      <c r="E13" s="42">
        <v>104905</v>
      </c>
      <c r="F13" s="11">
        <f t="shared" si="0"/>
        <v>-6.9496185914493509</v>
      </c>
      <c r="G13" s="1"/>
      <c r="H13" s="1"/>
      <c r="I13" s="1"/>
    </row>
    <row r="14" spans="1:12" x14ac:dyDescent="0.25">
      <c r="A14" s="12" t="s">
        <v>33</v>
      </c>
      <c r="B14" s="43">
        <v>193977</v>
      </c>
      <c r="C14" s="43">
        <v>256346</v>
      </c>
      <c r="D14" s="43">
        <v>1881903</v>
      </c>
      <c r="E14" s="43">
        <v>2517560</v>
      </c>
      <c r="F14" s="14">
        <f t="shared" si="0"/>
        <v>33.777351967662526</v>
      </c>
      <c r="G14" s="1"/>
      <c r="H14" s="1"/>
      <c r="I14" s="1"/>
    </row>
    <row r="15" spans="1:12" x14ac:dyDescent="0.25">
      <c r="A15" s="9" t="s">
        <v>34</v>
      </c>
      <c r="B15" s="42">
        <v>49401</v>
      </c>
      <c r="C15" s="42">
        <v>57199</v>
      </c>
      <c r="D15" s="42">
        <v>484728</v>
      </c>
      <c r="E15" s="42">
        <v>489430</v>
      </c>
      <c r="F15" s="11">
        <f t="shared" si="0"/>
        <v>0.97002855209520078</v>
      </c>
      <c r="G15" s="1"/>
      <c r="H15" s="1"/>
      <c r="I15" s="1"/>
    </row>
    <row r="16" spans="1:12" x14ac:dyDescent="0.25">
      <c r="A16" s="12" t="s">
        <v>35</v>
      </c>
      <c r="B16" s="43">
        <v>5665</v>
      </c>
      <c r="C16" s="43">
        <v>7464</v>
      </c>
      <c r="D16" s="43">
        <v>84134</v>
      </c>
      <c r="E16" s="43">
        <v>73479</v>
      </c>
      <c r="F16" s="14">
        <f t="shared" si="0"/>
        <v>-12.664321201892221</v>
      </c>
      <c r="G16" s="1"/>
      <c r="H16" s="1"/>
      <c r="I16" s="1"/>
    </row>
    <row r="17" spans="1:9" x14ac:dyDescent="0.25">
      <c r="A17" s="9" t="s">
        <v>169</v>
      </c>
      <c r="B17" s="42">
        <v>21290</v>
      </c>
      <c r="C17" s="42">
        <v>19848</v>
      </c>
      <c r="D17" s="42">
        <v>188981</v>
      </c>
      <c r="E17" s="42">
        <v>205068</v>
      </c>
      <c r="F17" s="11">
        <f t="shared" si="0"/>
        <v>8.5124959652028451</v>
      </c>
      <c r="G17" s="1"/>
      <c r="H17" s="1"/>
      <c r="I17" s="1"/>
    </row>
    <row r="18" spans="1:9" x14ac:dyDescent="0.25">
      <c r="A18" s="12" t="s">
        <v>36</v>
      </c>
      <c r="B18" s="43">
        <v>1577</v>
      </c>
      <c r="C18" s="43">
        <v>832</v>
      </c>
      <c r="D18" s="43">
        <v>18078</v>
      </c>
      <c r="E18" s="43">
        <v>14477</v>
      </c>
      <c r="F18" s="14">
        <f t="shared" si="0"/>
        <v>-19.919238853855518</v>
      </c>
      <c r="G18" s="1"/>
      <c r="H18" s="1"/>
      <c r="I18" s="1"/>
    </row>
    <row r="19" spans="1:9" x14ac:dyDescent="0.25">
      <c r="A19" s="9" t="s">
        <v>37</v>
      </c>
      <c r="B19" s="42">
        <v>103</v>
      </c>
      <c r="C19" s="42">
        <v>8</v>
      </c>
      <c r="D19" s="42">
        <v>699</v>
      </c>
      <c r="E19" s="42">
        <v>289</v>
      </c>
      <c r="F19" s="11">
        <f t="shared" si="0"/>
        <v>-58.655221745350502</v>
      </c>
      <c r="G19" s="1"/>
      <c r="H19" s="1"/>
      <c r="I19" s="1"/>
    </row>
    <row r="20" spans="1:9" x14ac:dyDescent="0.25">
      <c r="A20" s="12" t="s">
        <v>170</v>
      </c>
      <c r="B20" s="43">
        <v>6363</v>
      </c>
      <c r="C20" s="43">
        <v>7283</v>
      </c>
      <c r="D20" s="43">
        <v>53626</v>
      </c>
      <c r="E20" s="43">
        <v>64413</v>
      </c>
      <c r="F20" s="14">
        <f t="shared" si="0"/>
        <v>20.115242606198493</v>
      </c>
      <c r="G20" s="1"/>
      <c r="H20" s="1"/>
      <c r="I20" s="1"/>
    </row>
    <row r="21" spans="1:9" x14ac:dyDescent="0.25">
      <c r="A21" s="9" t="s">
        <v>38</v>
      </c>
      <c r="B21" s="42">
        <v>1005</v>
      </c>
      <c r="C21" s="42">
        <v>5492</v>
      </c>
      <c r="D21" s="42">
        <v>8331</v>
      </c>
      <c r="E21" s="42">
        <v>45942</v>
      </c>
      <c r="F21" s="11">
        <f t="shared" si="0"/>
        <v>451.45840835433921</v>
      </c>
      <c r="G21" s="1"/>
      <c r="H21" s="1"/>
      <c r="I21" s="1"/>
    </row>
    <row r="22" spans="1:9" x14ac:dyDescent="0.25">
      <c r="A22" s="12" t="s">
        <v>59</v>
      </c>
      <c r="B22" s="43">
        <v>86046</v>
      </c>
      <c r="C22" s="43">
        <v>116180</v>
      </c>
      <c r="D22" s="43">
        <v>766498</v>
      </c>
      <c r="E22" s="43">
        <v>971367</v>
      </c>
      <c r="F22" s="14">
        <f t="shared" si="0"/>
        <v>26.727923621457592</v>
      </c>
      <c r="G22" s="1"/>
      <c r="H22" s="1"/>
      <c r="I22" s="1"/>
    </row>
    <row r="23" spans="1:9" x14ac:dyDescent="0.25">
      <c r="A23" s="9" t="s">
        <v>171</v>
      </c>
      <c r="B23" s="42">
        <v>3033</v>
      </c>
      <c r="C23" s="42">
        <v>5888</v>
      </c>
      <c r="D23" s="42">
        <v>111980</v>
      </c>
      <c r="E23" s="42">
        <v>80269</v>
      </c>
      <c r="F23" s="11">
        <f t="shared" si="0"/>
        <v>-28.318449723164846</v>
      </c>
      <c r="G23" s="1"/>
      <c r="H23" s="1"/>
      <c r="I23" s="1"/>
    </row>
    <row r="24" spans="1:9" x14ac:dyDescent="0.25">
      <c r="A24" s="12" t="s">
        <v>173</v>
      </c>
      <c r="B24" s="43">
        <v>7281</v>
      </c>
      <c r="C24" s="43">
        <v>6870</v>
      </c>
      <c r="D24" s="43">
        <v>48461</v>
      </c>
      <c r="E24" s="43">
        <v>73689</v>
      </c>
      <c r="F24" s="14">
        <f t="shared" si="0"/>
        <v>52.058356203957828</v>
      </c>
      <c r="G24" s="1"/>
      <c r="H24" s="1"/>
      <c r="I24" s="1"/>
    </row>
    <row r="25" spans="1:9" x14ac:dyDescent="0.25">
      <c r="A25" s="9" t="s">
        <v>39</v>
      </c>
      <c r="B25" s="42">
        <v>3832</v>
      </c>
      <c r="C25" s="42">
        <v>3197</v>
      </c>
      <c r="D25" s="42">
        <v>32919</v>
      </c>
      <c r="E25" s="42">
        <v>31623</v>
      </c>
      <c r="F25" s="11">
        <f t="shared" si="0"/>
        <v>-3.9369361159209006</v>
      </c>
      <c r="G25" s="1"/>
      <c r="H25" s="1"/>
      <c r="I25" s="1"/>
    </row>
    <row r="26" spans="1:9" x14ac:dyDescent="0.25">
      <c r="A26" s="12" t="s">
        <v>40</v>
      </c>
      <c r="B26" s="43">
        <v>175</v>
      </c>
      <c r="C26" s="43">
        <v>0</v>
      </c>
      <c r="D26" s="43">
        <v>2275</v>
      </c>
      <c r="E26" s="43">
        <v>1450</v>
      </c>
      <c r="F26" s="14">
        <f t="shared" si="0"/>
        <v>-36.263736263736263</v>
      </c>
      <c r="G26" s="1"/>
      <c r="H26" s="1"/>
      <c r="I26" s="1"/>
    </row>
    <row r="27" spans="1:9" x14ac:dyDescent="0.25">
      <c r="A27" s="9" t="s">
        <v>41</v>
      </c>
      <c r="B27" s="42">
        <v>0</v>
      </c>
      <c r="C27" s="42">
        <v>6</v>
      </c>
      <c r="D27" s="42">
        <v>6818</v>
      </c>
      <c r="E27" s="42">
        <v>8</v>
      </c>
      <c r="F27" s="19">
        <f t="shared" si="0"/>
        <v>-99.882663537694341</v>
      </c>
      <c r="G27" s="1"/>
      <c r="H27" s="1"/>
      <c r="I27" s="1"/>
    </row>
    <row r="28" spans="1:9" x14ac:dyDescent="0.25">
      <c r="A28" s="12" t="s">
        <v>42</v>
      </c>
      <c r="B28" s="43">
        <v>33503</v>
      </c>
      <c r="C28" s="43">
        <v>48567</v>
      </c>
      <c r="D28" s="43">
        <v>305153</v>
      </c>
      <c r="E28" s="43">
        <v>362368</v>
      </c>
      <c r="F28" s="14">
        <f t="shared" si="0"/>
        <v>18.749610850950177</v>
      </c>
      <c r="G28" s="1"/>
      <c r="H28" s="1"/>
      <c r="I28" s="1"/>
    </row>
    <row r="29" spans="1:9" x14ac:dyDescent="0.25">
      <c r="A29" s="9" t="s">
        <v>43</v>
      </c>
      <c r="B29" s="42">
        <v>64</v>
      </c>
      <c r="C29" s="42">
        <v>1000</v>
      </c>
      <c r="D29" s="42">
        <v>841</v>
      </c>
      <c r="E29" s="42">
        <v>5243</v>
      </c>
      <c r="F29" s="11">
        <f t="shared" si="0"/>
        <v>523.42449464922709</v>
      </c>
      <c r="G29" s="1"/>
      <c r="H29" s="1"/>
      <c r="I29" s="1"/>
    </row>
    <row r="30" spans="1:9" x14ac:dyDescent="0.25">
      <c r="A30" s="12" t="s">
        <v>44</v>
      </c>
      <c r="B30" s="43">
        <v>11858</v>
      </c>
      <c r="C30" s="43">
        <v>8103</v>
      </c>
      <c r="D30" s="43">
        <v>120268</v>
      </c>
      <c r="E30" s="43">
        <v>86250</v>
      </c>
      <c r="F30" s="14">
        <f t="shared" si="0"/>
        <v>-28.28516313566368</v>
      </c>
      <c r="G30" s="1"/>
      <c r="H30" s="1"/>
      <c r="I30" s="1"/>
    </row>
    <row r="31" spans="1:9" x14ac:dyDescent="0.25">
      <c r="A31" s="9" t="s">
        <v>45</v>
      </c>
      <c r="B31" s="42">
        <v>7138</v>
      </c>
      <c r="C31" s="42">
        <v>4774</v>
      </c>
      <c r="D31" s="42">
        <v>70530</v>
      </c>
      <c r="E31" s="42">
        <v>52634</v>
      </c>
      <c r="F31" s="11">
        <f t="shared" si="0"/>
        <v>-25.373599886573089</v>
      </c>
      <c r="G31" s="1"/>
      <c r="H31" s="1"/>
      <c r="I31" s="1"/>
    </row>
    <row r="32" spans="1:9" x14ac:dyDescent="0.25">
      <c r="A32" s="12" t="s">
        <v>46</v>
      </c>
      <c r="B32" s="43">
        <v>417058</v>
      </c>
      <c r="C32" s="43">
        <v>424998</v>
      </c>
      <c r="D32" s="43">
        <v>3974387</v>
      </c>
      <c r="E32" s="43">
        <v>4056249</v>
      </c>
      <c r="F32" s="14">
        <f t="shared" si="0"/>
        <v>2.0597390239048252</v>
      </c>
      <c r="G32" s="1"/>
      <c r="H32" s="1"/>
      <c r="I32" s="1"/>
    </row>
    <row r="33" spans="1:9" x14ac:dyDescent="0.25">
      <c r="A33" s="9" t="s">
        <v>47</v>
      </c>
      <c r="B33" s="42">
        <v>13564</v>
      </c>
      <c r="C33" s="42">
        <v>17066</v>
      </c>
      <c r="D33" s="42">
        <v>156620</v>
      </c>
      <c r="E33" s="42">
        <v>155285</v>
      </c>
      <c r="F33" s="11">
        <f t="shared" si="0"/>
        <v>-0.85238156046482061</v>
      </c>
      <c r="G33" s="1"/>
      <c r="H33" s="1"/>
      <c r="I33" s="1"/>
    </row>
    <row r="34" spans="1:9" x14ac:dyDescent="0.25">
      <c r="A34" s="12" t="s">
        <v>172</v>
      </c>
      <c r="B34" s="43">
        <v>3188</v>
      </c>
      <c r="C34" s="43">
        <v>3115</v>
      </c>
      <c r="D34" s="43">
        <v>27591</v>
      </c>
      <c r="E34" s="43">
        <v>28955</v>
      </c>
      <c r="F34" s="14">
        <f t="shared" si="0"/>
        <v>4.9436410423688955</v>
      </c>
      <c r="G34" s="1"/>
      <c r="H34" s="1"/>
      <c r="I34" s="1"/>
    </row>
    <row r="35" spans="1:9" x14ac:dyDescent="0.25">
      <c r="A35" s="15" t="s">
        <v>48</v>
      </c>
      <c r="B35" s="16">
        <f>SUM(B7:B34)</f>
        <v>1312531</v>
      </c>
      <c r="C35" s="16">
        <f t="shared" ref="C35:E35" si="1">SUM(C7:C34)</f>
        <v>1413692</v>
      </c>
      <c r="D35" s="16">
        <f t="shared" si="1"/>
        <v>12640872</v>
      </c>
      <c r="E35" s="16">
        <f t="shared" si="1"/>
        <v>13218257</v>
      </c>
      <c r="F35" s="17">
        <f t="shared" ref="F35" si="2">((E35*100)/D35)-100</f>
        <v>4.5676041969256573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214</v>
      </c>
      <c r="D39" s="51">
        <f>_xlfn.RANK.EQ(B39,$B$39:$B$66)+COUNTIF($B$39:$B$66,B39)-1</f>
        <v>27</v>
      </c>
      <c r="E39" s="50" t="str">
        <f t="shared" ref="E39:E66" si="6">INDEX($A$39:$B$66,MATCH(ROW()-38,$D$39:$D$66,0),1)</f>
        <v>VALENCIA</v>
      </c>
      <c r="F39" s="50">
        <f>LOOKUP(E39,$A$39:$A$66,$B$39:$B$66)</f>
        <v>4056249</v>
      </c>
      <c r="G39" s="50">
        <f>LOOKUP(E39,$A$39:$A$66,$C$39:$C$66)</f>
        <v>3974387</v>
      </c>
    </row>
    <row r="40" spans="1:9" x14ac:dyDescent="0.25">
      <c r="A40" s="50" t="str">
        <f t="shared" si="5"/>
        <v>ALICANTE</v>
      </c>
      <c r="B40" s="51">
        <f t="shared" si="3"/>
        <v>136077</v>
      </c>
      <c r="C40" s="51">
        <f t="shared" si="4"/>
        <v>132452</v>
      </c>
      <c r="D40" s="51">
        <f t="shared" ref="D40:D66" si="7">_xlfn.RANK.EQ(B40,$B$39:$B$66)+COUNTIF($B$39:$B$66,B40)-1</f>
        <v>9</v>
      </c>
      <c r="E40" s="50" t="str">
        <f t="shared" si="6"/>
        <v>BAHÍA DE ALGECIRAS</v>
      </c>
      <c r="F40" s="50">
        <f t="shared" ref="F40:F55" si="8">LOOKUP(E40,$A$39:$A$66,$B$39:$B$66)</f>
        <v>3587408</v>
      </c>
      <c r="G40" s="50">
        <f t="shared" ref="G40:G66" si="9">LOOKUP(E40,$A$39:$A$66,$C$39:$C$66)</f>
        <v>3984447</v>
      </c>
    </row>
    <row r="41" spans="1:9" x14ac:dyDescent="0.25">
      <c r="A41" s="50" t="str">
        <f t="shared" si="5"/>
        <v>ALMERÍA</v>
      </c>
      <c r="B41" s="51">
        <f t="shared" si="3"/>
        <v>5511</v>
      </c>
      <c r="C41" s="51">
        <f t="shared" si="4"/>
        <v>5062</v>
      </c>
      <c r="D41" s="51">
        <f t="shared" si="7"/>
        <v>22</v>
      </c>
      <c r="E41" s="50" t="str">
        <f t="shared" si="6"/>
        <v>BARCELONA</v>
      </c>
      <c r="F41" s="50">
        <f t="shared" si="8"/>
        <v>2517560</v>
      </c>
      <c r="G41" s="50">
        <f t="shared" si="9"/>
        <v>1881903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971367</v>
      </c>
      <c r="G42" s="50">
        <f t="shared" si="9"/>
        <v>766498</v>
      </c>
    </row>
    <row r="43" spans="1:9" x14ac:dyDescent="0.25">
      <c r="A43" s="50" t="str">
        <f t="shared" si="5"/>
        <v>BAHÍA DE ALGECIRAS</v>
      </c>
      <c r="B43" s="51">
        <f t="shared" si="3"/>
        <v>3587408</v>
      </c>
      <c r="C43" s="51">
        <f t="shared" si="4"/>
        <v>3984447</v>
      </c>
      <c r="D43" s="51">
        <f t="shared" si="7"/>
        <v>2</v>
      </c>
      <c r="E43" s="50" t="str">
        <f t="shared" si="6"/>
        <v>BILBAO</v>
      </c>
      <c r="F43" s="50">
        <f t="shared" si="8"/>
        <v>489430</v>
      </c>
      <c r="G43" s="50">
        <f t="shared" si="9"/>
        <v>484728</v>
      </c>
    </row>
    <row r="44" spans="1:9" x14ac:dyDescent="0.25">
      <c r="A44" s="50" t="str">
        <f t="shared" si="5"/>
        <v>BAHÍA DE CÁDIZ</v>
      </c>
      <c r="B44" s="51">
        <f t="shared" si="3"/>
        <v>68305</v>
      </c>
      <c r="C44" s="51">
        <f t="shared" si="4"/>
        <v>61136</v>
      </c>
      <c r="D44" s="51">
        <f t="shared" si="7"/>
        <v>15</v>
      </c>
      <c r="E44" s="50" t="str">
        <f t="shared" si="6"/>
        <v>SANTA CRUZ DE TENERIFE</v>
      </c>
      <c r="F44" s="50">
        <f t="shared" si="8"/>
        <v>362368</v>
      </c>
      <c r="G44" s="50">
        <f t="shared" si="9"/>
        <v>305153</v>
      </c>
    </row>
    <row r="45" spans="1:9" x14ac:dyDescent="0.25">
      <c r="A45" s="50" t="str">
        <f t="shared" si="5"/>
        <v>BALEARES</v>
      </c>
      <c r="B45" s="51">
        <f t="shared" si="3"/>
        <v>104905</v>
      </c>
      <c r="C45" s="51">
        <f t="shared" si="4"/>
        <v>112740</v>
      </c>
      <c r="D45" s="51">
        <f t="shared" si="7"/>
        <v>10</v>
      </c>
      <c r="E45" s="50" t="str">
        <f t="shared" si="6"/>
        <v>CASTELLÓN</v>
      </c>
      <c r="F45" s="50">
        <f t="shared" si="8"/>
        <v>205068</v>
      </c>
      <c r="G45" s="50">
        <f t="shared" si="9"/>
        <v>188981</v>
      </c>
    </row>
    <row r="46" spans="1:9" x14ac:dyDescent="0.25">
      <c r="A46" s="50" t="str">
        <f t="shared" si="5"/>
        <v>BARCELONA</v>
      </c>
      <c r="B46" s="51">
        <f t="shared" si="3"/>
        <v>2517560</v>
      </c>
      <c r="C46" s="51">
        <f t="shared" si="4"/>
        <v>1881903</v>
      </c>
      <c r="D46" s="51">
        <f t="shared" si="7"/>
        <v>3</v>
      </c>
      <c r="E46" s="50" t="str">
        <f t="shared" si="6"/>
        <v>VIGO</v>
      </c>
      <c r="F46" s="50">
        <f t="shared" si="8"/>
        <v>155285</v>
      </c>
      <c r="G46" s="50">
        <f t="shared" si="9"/>
        <v>156620</v>
      </c>
    </row>
    <row r="47" spans="1:9" x14ac:dyDescent="0.25">
      <c r="A47" s="50" t="str">
        <f t="shared" si="5"/>
        <v>BILBAO</v>
      </c>
      <c r="B47" s="51">
        <f t="shared" si="3"/>
        <v>489430</v>
      </c>
      <c r="C47" s="51">
        <f t="shared" si="4"/>
        <v>484728</v>
      </c>
      <c r="D47" s="51">
        <f t="shared" si="7"/>
        <v>5</v>
      </c>
      <c r="E47" s="50" t="str">
        <f t="shared" si="6"/>
        <v>ALICANTE</v>
      </c>
      <c r="F47" s="50">
        <f t="shared" si="8"/>
        <v>136077</v>
      </c>
      <c r="G47" s="50">
        <f t="shared" si="9"/>
        <v>132452</v>
      </c>
    </row>
    <row r="48" spans="1:9" x14ac:dyDescent="0.25">
      <c r="A48" s="50" t="str">
        <f t="shared" si="5"/>
        <v>CARTAGENA</v>
      </c>
      <c r="B48" s="51">
        <f t="shared" si="3"/>
        <v>73479</v>
      </c>
      <c r="C48" s="51">
        <f t="shared" si="4"/>
        <v>84134</v>
      </c>
      <c r="D48" s="51">
        <f t="shared" si="7"/>
        <v>14</v>
      </c>
      <c r="E48" s="50" t="str">
        <f t="shared" si="6"/>
        <v>BALEARES</v>
      </c>
      <c r="F48" s="50">
        <f t="shared" si="8"/>
        <v>104905</v>
      </c>
      <c r="G48" s="50">
        <f t="shared" si="9"/>
        <v>112740</v>
      </c>
    </row>
    <row r="49" spans="1:7" x14ac:dyDescent="0.25">
      <c r="A49" s="50" t="str">
        <f t="shared" si="5"/>
        <v>CASTELLÓN</v>
      </c>
      <c r="B49" s="51">
        <f t="shared" si="3"/>
        <v>205068</v>
      </c>
      <c r="C49" s="51">
        <f t="shared" si="4"/>
        <v>188981</v>
      </c>
      <c r="D49" s="51">
        <f t="shared" si="7"/>
        <v>7</v>
      </c>
      <c r="E49" s="50" t="str">
        <f t="shared" si="6"/>
        <v>SEVILLA</v>
      </c>
      <c r="F49" s="50">
        <f t="shared" si="8"/>
        <v>86250</v>
      </c>
      <c r="G49" s="50">
        <f t="shared" si="9"/>
        <v>120268</v>
      </c>
    </row>
    <row r="50" spans="1:7" x14ac:dyDescent="0.25">
      <c r="A50" s="50" t="str">
        <f t="shared" si="5"/>
        <v>CEUTA</v>
      </c>
      <c r="B50" s="51">
        <f t="shared" si="3"/>
        <v>14477</v>
      </c>
      <c r="C50" s="51">
        <f t="shared" si="4"/>
        <v>18078</v>
      </c>
      <c r="D50" s="51">
        <f t="shared" si="7"/>
        <v>21</v>
      </c>
      <c r="E50" s="50" t="str">
        <f t="shared" si="6"/>
        <v>MÁLAGA</v>
      </c>
      <c r="F50" s="50">
        <f t="shared" si="8"/>
        <v>80269</v>
      </c>
      <c r="G50" s="50">
        <f t="shared" si="9"/>
        <v>111980</v>
      </c>
    </row>
    <row r="51" spans="1:7" x14ac:dyDescent="0.25">
      <c r="A51" s="50" t="str">
        <f t="shared" si="5"/>
        <v>FERROL-SAN CIBRAO</v>
      </c>
      <c r="B51" s="51">
        <f t="shared" si="3"/>
        <v>289</v>
      </c>
      <c r="C51" s="51">
        <f t="shared" si="4"/>
        <v>699</v>
      </c>
      <c r="D51" s="51">
        <f t="shared" si="7"/>
        <v>25</v>
      </c>
      <c r="E51" s="50" t="str">
        <f t="shared" si="6"/>
        <v>MARÍN Y RÍA DE PONTEVEDRA</v>
      </c>
      <c r="F51" s="50">
        <f t="shared" si="8"/>
        <v>73689</v>
      </c>
      <c r="G51" s="50">
        <f t="shared" si="9"/>
        <v>48461</v>
      </c>
    </row>
    <row r="52" spans="1:7" x14ac:dyDescent="0.25">
      <c r="A52" s="50" t="str">
        <f t="shared" si="5"/>
        <v>GIJÓN</v>
      </c>
      <c r="B52" s="51">
        <f t="shared" si="3"/>
        <v>64413</v>
      </c>
      <c r="C52" s="51">
        <f t="shared" si="4"/>
        <v>53626</v>
      </c>
      <c r="D52" s="51">
        <f t="shared" si="7"/>
        <v>16</v>
      </c>
      <c r="E52" s="50" t="str">
        <f t="shared" si="6"/>
        <v>CARTAGENA</v>
      </c>
      <c r="F52" s="50">
        <f t="shared" si="8"/>
        <v>73479</v>
      </c>
      <c r="G52" s="50">
        <f t="shared" si="9"/>
        <v>84134</v>
      </c>
    </row>
    <row r="53" spans="1:7" x14ac:dyDescent="0.25">
      <c r="A53" s="50" t="str">
        <f t="shared" si="5"/>
        <v>HUELVA</v>
      </c>
      <c r="B53" s="51">
        <f t="shared" si="3"/>
        <v>45942</v>
      </c>
      <c r="C53" s="51">
        <f t="shared" si="4"/>
        <v>8331</v>
      </c>
      <c r="D53" s="51">
        <f t="shared" si="7"/>
        <v>18</v>
      </c>
      <c r="E53" s="50" t="str">
        <f t="shared" si="6"/>
        <v>BAHÍA DE CÁDIZ</v>
      </c>
      <c r="F53" s="50">
        <f t="shared" si="8"/>
        <v>68305</v>
      </c>
      <c r="G53" s="50">
        <f t="shared" si="9"/>
        <v>61136</v>
      </c>
    </row>
    <row r="54" spans="1:7" x14ac:dyDescent="0.25">
      <c r="A54" s="50" t="str">
        <f t="shared" si="5"/>
        <v>LAS PALMAS</v>
      </c>
      <c r="B54" s="51">
        <f t="shared" si="3"/>
        <v>971367</v>
      </c>
      <c r="C54" s="51">
        <f t="shared" si="4"/>
        <v>766498</v>
      </c>
      <c r="D54" s="51">
        <f t="shared" si="7"/>
        <v>4</v>
      </c>
      <c r="E54" s="50" t="str">
        <f t="shared" si="6"/>
        <v>GIJÓN</v>
      </c>
      <c r="F54" s="50">
        <f t="shared" si="8"/>
        <v>64413</v>
      </c>
      <c r="G54" s="50">
        <f t="shared" si="9"/>
        <v>53626</v>
      </c>
    </row>
    <row r="55" spans="1:7" x14ac:dyDescent="0.25">
      <c r="A55" s="50" t="str">
        <f t="shared" si="5"/>
        <v>MÁLAGA</v>
      </c>
      <c r="B55" s="51">
        <f t="shared" si="3"/>
        <v>80269</v>
      </c>
      <c r="C55" s="51">
        <f t="shared" si="4"/>
        <v>111980</v>
      </c>
      <c r="D55" s="51">
        <f t="shared" si="7"/>
        <v>12</v>
      </c>
      <c r="E55" s="50" t="str">
        <f t="shared" si="6"/>
        <v>TARRAGONA</v>
      </c>
      <c r="F55" s="50">
        <f t="shared" si="8"/>
        <v>52634</v>
      </c>
      <c r="G55" s="50">
        <f t="shared" si="9"/>
        <v>70530</v>
      </c>
    </row>
    <row r="56" spans="1:7" x14ac:dyDescent="0.25">
      <c r="A56" s="50" t="str">
        <f t="shared" si="5"/>
        <v>MARÍN Y RÍA DE PONTEVEDRA</v>
      </c>
      <c r="B56" s="51">
        <f t="shared" si="3"/>
        <v>73689</v>
      </c>
      <c r="C56" s="51">
        <f t="shared" si="4"/>
        <v>48461</v>
      </c>
      <c r="D56" s="51">
        <f t="shared" si="7"/>
        <v>13</v>
      </c>
      <c r="E56" s="50" t="str">
        <f t="shared" si="6"/>
        <v>HUELVA</v>
      </c>
      <c r="F56" s="50">
        <f t="shared" ref="F56:F66" si="10">LOOKUP(E56,$A$39:$A$66,$B$39:$B$66)</f>
        <v>45942</v>
      </c>
      <c r="G56" s="50">
        <f t="shared" si="9"/>
        <v>8331</v>
      </c>
    </row>
    <row r="57" spans="1:7" x14ac:dyDescent="0.25">
      <c r="A57" s="50" t="str">
        <f t="shared" si="5"/>
        <v>MELILLA</v>
      </c>
      <c r="B57" s="51">
        <f t="shared" si="3"/>
        <v>31623</v>
      </c>
      <c r="C57" s="51">
        <f t="shared" si="4"/>
        <v>32919</v>
      </c>
      <c r="D57" s="51">
        <f t="shared" si="7"/>
        <v>19</v>
      </c>
      <c r="E57" s="50" t="str">
        <f t="shared" si="6"/>
        <v>MELILLA</v>
      </c>
      <c r="F57" s="50">
        <f t="shared" si="10"/>
        <v>31623</v>
      </c>
      <c r="G57" s="50">
        <f t="shared" si="9"/>
        <v>32919</v>
      </c>
    </row>
    <row r="58" spans="1:7" x14ac:dyDescent="0.25">
      <c r="A58" s="50" t="str">
        <f t="shared" si="5"/>
        <v>MOTRIL</v>
      </c>
      <c r="B58" s="51">
        <f t="shared" si="3"/>
        <v>1450</v>
      </c>
      <c r="C58" s="51">
        <f t="shared" si="4"/>
        <v>2275</v>
      </c>
      <c r="D58" s="51">
        <f t="shared" si="7"/>
        <v>24</v>
      </c>
      <c r="E58" s="50" t="str">
        <f t="shared" si="6"/>
        <v>VILAGARCÍA</v>
      </c>
      <c r="F58" s="50">
        <f t="shared" si="10"/>
        <v>28955</v>
      </c>
      <c r="G58" s="50">
        <f t="shared" si="9"/>
        <v>27591</v>
      </c>
    </row>
    <row r="59" spans="1:7" x14ac:dyDescent="0.25">
      <c r="A59" s="50" t="str">
        <f t="shared" si="5"/>
        <v>PASAIA</v>
      </c>
      <c r="B59" s="51">
        <f t="shared" si="3"/>
        <v>8</v>
      </c>
      <c r="C59" s="51">
        <f t="shared" si="4"/>
        <v>6818</v>
      </c>
      <c r="D59" s="51">
        <f t="shared" si="7"/>
        <v>26</v>
      </c>
      <c r="E59" s="50" t="str">
        <f t="shared" si="6"/>
        <v>CEUTA</v>
      </c>
      <c r="F59" s="50">
        <f t="shared" si="10"/>
        <v>14477</v>
      </c>
      <c r="G59" s="50">
        <f t="shared" si="9"/>
        <v>18078</v>
      </c>
    </row>
    <row r="60" spans="1:7" x14ac:dyDescent="0.25">
      <c r="A60" s="50" t="str">
        <f t="shared" si="5"/>
        <v>SANTA CRUZ DE TENERIFE</v>
      </c>
      <c r="B60" s="51">
        <f t="shared" si="3"/>
        <v>362368</v>
      </c>
      <c r="C60" s="51">
        <f t="shared" si="4"/>
        <v>305153</v>
      </c>
      <c r="D60" s="51">
        <f t="shared" si="7"/>
        <v>6</v>
      </c>
      <c r="E60" s="50" t="str">
        <f t="shared" si="6"/>
        <v>ALMERÍA</v>
      </c>
      <c r="F60" s="50">
        <f t="shared" si="10"/>
        <v>5511</v>
      </c>
      <c r="G60" s="50">
        <f t="shared" si="9"/>
        <v>5062</v>
      </c>
    </row>
    <row r="61" spans="1:7" x14ac:dyDescent="0.25">
      <c r="A61" s="50" t="str">
        <f t="shared" si="5"/>
        <v>SANTANDER</v>
      </c>
      <c r="B61" s="51">
        <f t="shared" si="3"/>
        <v>5243</v>
      </c>
      <c r="C61" s="51">
        <f t="shared" si="4"/>
        <v>841</v>
      </c>
      <c r="D61" s="51">
        <f t="shared" si="7"/>
        <v>23</v>
      </c>
      <c r="E61" s="50" t="str">
        <f t="shared" si="6"/>
        <v>SANTANDER</v>
      </c>
      <c r="F61" s="50">
        <f t="shared" si="10"/>
        <v>5243</v>
      </c>
      <c r="G61" s="50">
        <f t="shared" si="9"/>
        <v>841</v>
      </c>
    </row>
    <row r="62" spans="1:7" x14ac:dyDescent="0.25">
      <c r="A62" s="50" t="str">
        <f t="shared" si="5"/>
        <v>SEVILLA</v>
      </c>
      <c r="B62" s="51">
        <f t="shared" si="3"/>
        <v>86250</v>
      </c>
      <c r="C62" s="51">
        <f t="shared" si="4"/>
        <v>120268</v>
      </c>
      <c r="D62" s="51">
        <f t="shared" si="7"/>
        <v>11</v>
      </c>
      <c r="E62" s="50" t="str">
        <f t="shared" si="6"/>
        <v>MOTRIL</v>
      </c>
      <c r="F62" s="50">
        <f t="shared" si="10"/>
        <v>1450</v>
      </c>
      <c r="G62" s="50">
        <f t="shared" si="9"/>
        <v>2275</v>
      </c>
    </row>
    <row r="63" spans="1:7" x14ac:dyDescent="0.25">
      <c r="A63" s="50" t="str">
        <f t="shared" si="5"/>
        <v>TARRAGONA</v>
      </c>
      <c r="B63" s="51">
        <f t="shared" si="3"/>
        <v>52634</v>
      </c>
      <c r="C63" s="51">
        <f t="shared" si="4"/>
        <v>70530</v>
      </c>
      <c r="D63" s="51">
        <f t="shared" si="7"/>
        <v>17</v>
      </c>
      <c r="E63" s="50" t="str">
        <f t="shared" si="6"/>
        <v>FERROL-SAN CIBRAO</v>
      </c>
      <c r="F63" s="50">
        <f t="shared" si="10"/>
        <v>289</v>
      </c>
      <c r="G63" s="50">
        <f t="shared" si="9"/>
        <v>699</v>
      </c>
    </row>
    <row r="64" spans="1:7" x14ac:dyDescent="0.25">
      <c r="A64" s="50" t="str">
        <f t="shared" si="5"/>
        <v>VALENCIA</v>
      </c>
      <c r="B64" s="51">
        <f t="shared" si="3"/>
        <v>4056249</v>
      </c>
      <c r="C64" s="51">
        <f t="shared" si="4"/>
        <v>3974387</v>
      </c>
      <c r="D64" s="51">
        <f t="shared" si="7"/>
        <v>1</v>
      </c>
      <c r="E64" s="50" t="str">
        <f t="shared" si="6"/>
        <v>PASAIA</v>
      </c>
      <c r="F64" s="50">
        <f t="shared" si="10"/>
        <v>8</v>
      </c>
      <c r="G64" s="50">
        <f t="shared" si="9"/>
        <v>6818</v>
      </c>
    </row>
    <row r="65" spans="1:7" x14ac:dyDescent="0.25">
      <c r="A65" s="50" t="str">
        <f t="shared" si="5"/>
        <v>VIGO</v>
      </c>
      <c r="B65" s="51">
        <f t="shared" si="3"/>
        <v>155285</v>
      </c>
      <c r="C65" s="51">
        <f t="shared" si="4"/>
        <v>156620</v>
      </c>
      <c r="D65" s="51">
        <f t="shared" si="7"/>
        <v>8</v>
      </c>
      <c r="E65" s="50" t="str">
        <f t="shared" si="6"/>
        <v>A CORUÑA</v>
      </c>
      <c r="F65" s="50">
        <f t="shared" si="10"/>
        <v>3</v>
      </c>
      <c r="G65" s="50">
        <f t="shared" si="9"/>
        <v>214</v>
      </c>
    </row>
    <row r="66" spans="1:7" x14ac:dyDescent="0.25">
      <c r="A66" s="50" t="str">
        <f t="shared" si="5"/>
        <v>VILAGARCÍA</v>
      </c>
      <c r="B66" s="51">
        <f t="shared" si="3"/>
        <v>28955</v>
      </c>
      <c r="C66" s="51">
        <f t="shared" si="4"/>
        <v>27591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F21" sqref="F21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317</v>
      </c>
      <c r="C8" s="45">
        <v>0</v>
      </c>
      <c r="D8" s="45">
        <v>4437</v>
      </c>
      <c r="E8" s="45">
        <v>1652</v>
      </c>
      <c r="F8" s="14">
        <f t="shared" ref="F7:F34" si="0">((E8*100)/D8)-100</f>
        <v>-62.767635789948166</v>
      </c>
      <c r="G8" s="1"/>
      <c r="H8" s="1"/>
      <c r="I8" s="1"/>
    </row>
    <row r="9" spans="1:12" x14ac:dyDescent="0.25">
      <c r="A9" s="9" t="s">
        <v>164</v>
      </c>
      <c r="B9" s="44">
        <v>2</v>
      </c>
      <c r="C9" s="44">
        <v>0</v>
      </c>
      <c r="D9" s="44">
        <v>36</v>
      </c>
      <c r="E9" s="44">
        <v>14</v>
      </c>
      <c r="F9" s="19">
        <f t="shared" si="0"/>
        <v>-61.111111111111114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167</v>
      </c>
      <c r="B11" s="44">
        <v>381804</v>
      </c>
      <c r="C11" s="44">
        <v>352818</v>
      </c>
      <c r="D11" s="44">
        <v>3670874</v>
      </c>
      <c r="E11" s="44">
        <v>3272187</v>
      </c>
      <c r="F11" s="19">
        <f t="shared" si="0"/>
        <v>-10.860819521454559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112</v>
      </c>
      <c r="E12" s="45">
        <v>126</v>
      </c>
      <c r="F12" s="14">
        <f t="shared" si="0"/>
        <v>12.5</v>
      </c>
      <c r="G12" s="1"/>
      <c r="H12" s="1"/>
      <c r="I12" s="1"/>
    </row>
    <row r="13" spans="1:12" x14ac:dyDescent="0.25">
      <c r="A13" s="9" t="s">
        <v>32</v>
      </c>
      <c r="B13" s="44">
        <v>8</v>
      </c>
      <c r="C13" s="44">
        <v>40</v>
      </c>
      <c r="D13" s="44">
        <v>8</v>
      </c>
      <c r="E13" s="44">
        <v>471</v>
      </c>
      <c r="F13" s="11">
        <f t="shared" si="0"/>
        <v>5787.5</v>
      </c>
      <c r="G13" s="1"/>
      <c r="H13" s="1"/>
      <c r="I13" s="1"/>
    </row>
    <row r="14" spans="1:12" x14ac:dyDescent="0.25">
      <c r="A14" s="12" t="s">
        <v>33</v>
      </c>
      <c r="B14" s="45">
        <v>30543</v>
      </c>
      <c r="C14" s="45">
        <v>90473</v>
      </c>
      <c r="D14" s="45">
        <v>363443</v>
      </c>
      <c r="E14" s="45">
        <v>891825</v>
      </c>
      <c r="F14" s="14">
        <f t="shared" si="0"/>
        <v>145.38235706837111</v>
      </c>
      <c r="G14" s="1"/>
      <c r="H14" s="1"/>
      <c r="I14" s="1"/>
    </row>
    <row r="15" spans="1:12" x14ac:dyDescent="0.25">
      <c r="A15" s="9" t="s">
        <v>34</v>
      </c>
      <c r="B15" s="44">
        <v>215</v>
      </c>
      <c r="C15" s="44">
        <v>278</v>
      </c>
      <c r="D15" s="44">
        <v>1962</v>
      </c>
      <c r="E15" s="44">
        <v>2288</v>
      </c>
      <c r="F15" s="11">
        <f t="shared" si="0"/>
        <v>16.615698267074407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248</v>
      </c>
      <c r="E16" s="45">
        <v>3</v>
      </c>
      <c r="F16" s="14">
        <f t="shared" si="0"/>
        <v>-98.790322580645167</v>
      </c>
      <c r="G16" s="1"/>
      <c r="H16" s="1"/>
      <c r="I16" s="1"/>
    </row>
    <row r="17" spans="1:9" x14ac:dyDescent="0.25">
      <c r="A17" s="9" t="s">
        <v>169</v>
      </c>
      <c r="B17" s="44">
        <v>4367</v>
      </c>
      <c r="C17" s="44">
        <v>2043</v>
      </c>
      <c r="D17" s="44">
        <v>17029</v>
      </c>
      <c r="E17" s="44">
        <v>29699</v>
      </c>
      <c r="F17" s="11">
        <f t="shared" si="0"/>
        <v>74.402489870221387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38</v>
      </c>
      <c r="C19" s="44">
        <v>0</v>
      </c>
      <c r="D19" s="44">
        <v>38</v>
      </c>
      <c r="E19" s="44">
        <v>0</v>
      </c>
      <c r="F19" s="19">
        <f t="shared" si="0"/>
        <v>-100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287</v>
      </c>
      <c r="E20" s="45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0</v>
      </c>
      <c r="E21" s="44">
        <v>596</v>
      </c>
      <c r="F21" s="19"/>
      <c r="G21" s="1"/>
      <c r="H21" s="1"/>
      <c r="I21" s="1"/>
    </row>
    <row r="22" spans="1:9" x14ac:dyDescent="0.25">
      <c r="A22" s="12" t="s">
        <v>59</v>
      </c>
      <c r="B22" s="45">
        <v>39721</v>
      </c>
      <c r="C22" s="45">
        <v>61986</v>
      </c>
      <c r="D22" s="45">
        <v>344985</v>
      </c>
      <c r="E22" s="45">
        <v>506642</v>
      </c>
      <c r="F22" s="18">
        <f t="shared" si="0"/>
        <v>46.859138803136375</v>
      </c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301</v>
      </c>
      <c r="D23" s="44">
        <v>85729</v>
      </c>
      <c r="E23" s="44">
        <v>48906</v>
      </c>
      <c r="F23" s="11">
        <f t="shared" si="0"/>
        <v>-42.952793103850503</v>
      </c>
      <c r="G23" s="1"/>
      <c r="H23" s="1"/>
      <c r="I23" s="1"/>
    </row>
    <row r="24" spans="1:9" x14ac:dyDescent="0.25">
      <c r="A24" s="12" t="s">
        <v>173</v>
      </c>
      <c r="B24" s="45">
        <v>820</v>
      </c>
      <c r="C24" s="45">
        <v>159</v>
      </c>
      <c r="D24" s="45">
        <v>1927</v>
      </c>
      <c r="E24" s="45">
        <v>10587</v>
      </c>
      <c r="F24" s="14">
        <f t="shared" si="0"/>
        <v>449.40321743642971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54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262</v>
      </c>
      <c r="C28" s="45">
        <v>11887</v>
      </c>
      <c r="D28" s="45">
        <v>2440</v>
      </c>
      <c r="E28" s="45">
        <v>35658</v>
      </c>
      <c r="F28" s="14">
        <f t="shared" si="0"/>
        <v>1361.3934426229507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1</v>
      </c>
      <c r="E29" s="44">
        <v>0</v>
      </c>
      <c r="F29" s="19">
        <f t="shared" si="0"/>
        <v>-100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1371</v>
      </c>
      <c r="C31" s="44">
        <v>12</v>
      </c>
      <c r="D31" s="44">
        <v>16505</v>
      </c>
      <c r="E31" s="44">
        <v>3819</v>
      </c>
      <c r="F31" s="11">
        <f t="shared" si="0"/>
        <v>-76.861557103907899</v>
      </c>
      <c r="G31" s="1"/>
      <c r="H31" s="1"/>
      <c r="I31" s="1"/>
    </row>
    <row r="32" spans="1:9" x14ac:dyDescent="0.25">
      <c r="A32" s="12" t="s">
        <v>46</v>
      </c>
      <c r="B32" s="45">
        <v>229780</v>
      </c>
      <c r="C32" s="45">
        <v>234913</v>
      </c>
      <c r="D32" s="45">
        <v>2105516</v>
      </c>
      <c r="E32" s="45">
        <v>2215770</v>
      </c>
      <c r="F32" s="14">
        <f t="shared" si="0"/>
        <v>5.2364361040239089</v>
      </c>
      <c r="G32" s="1"/>
      <c r="H32" s="1"/>
      <c r="I32" s="1"/>
    </row>
    <row r="33" spans="1:9" x14ac:dyDescent="0.25">
      <c r="A33" s="9" t="s">
        <v>47</v>
      </c>
      <c r="B33" s="44">
        <v>641</v>
      </c>
      <c r="C33" s="44">
        <v>924</v>
      </c>
      <c r="D33" s="44">
        <v>7423</v>
      </c>
      <c r="E33" s="44">
        <v>8263</v>
      </c>
      <c r="F33" s="11">
        <f t="shared" si="0"/>
        <v>11.31617944227402</v>
      </c>
      <c r="G33" s="1"/>
      <c r="H33" s="1"/>
      <c r="I33" s="1"/>
    </row>
    <row r="34" spans="1:9" x14ac:dyDescent="0.25">
      <c r="A34" s="12" t="s">
        <v>172</v>
      </c>
      <c r="B34" s="45">
        <v>10</v>
      </c>
      <c r="C34" s="45">
        <v>16</v>
      </c>
      <c r="D34" s="45">
        <v>10</v>
      </c>
      <c r="E34" s="45">
        <v>16</v>
      </c>
      <c r="F34" s="14">
        <f t="shared" si="0"/>
        <v>60</v>
      </c>
      <c r="G34" s="1"/>
      <c r="H34" s="1"/>
      <c r="I34" s="1"/>
    </row>
    <row r="35" spans="1:9" x14ac:dyDescent="0.25">
      <c r="A35" s="15" t="s">
        <v>48</v>
      </c>
      <c r="B35" s="16">
        <f>SUM(B7:B34)</f>
        <v>689899</v>
      </c>
      <c r="C35" s="16">
        <f t="shared" ref="C35:E35" si="1">SUM(C7:C34)</f>
        <v>755850</v>
      </c>
      <c r="D35" s="16">
        <f t="shared" si="1"/>
        <v>6623064</v>
      </c>
      <c r="E35" s="16">
        <f t="shared" si="1"/>
        <v>7028526</v>
      </c>
      <c r="F35" s="17">
        <f t="shared" ref="F35" si="2">((E35*100)/D35)-100</f>
        <v>6.1219701334608914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3272187</v>
      </c>
      <c r="G39" s="50">
        <f>LOOKUP(E39,$A$39:$A$66,$C$39:$C$66)</f>
        <v>3670874</v>
      </c>
    </row>
    <row r="40" spans="1:9" x14ac:dyDescent="0.25">
      <c r="A40" s="50" t="str">
        <f t="shared" si="5"/>
        <v>ALICANTE</v>
      </c>
      <c r="B40" s="51">
        <f t="shared" si="3"/>
        <v>1652</v>
      </c>
      <c r="C40" s="51">
        <f t="shared" si="4"/>
        <v>4437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2215770</v>
      </c>
      <c r="G40" s="50">
        <f t="shared" ref="G40:G66" si="9">LOOKUP(E40,$A$39:$A$66,$C$39:$C$66)</f>
        <v>2105516</v>
      </c>
    </row>
    <row r="41" spans="1:9" x14ac:dyDescent="0.25">
      <c r="A41" s="50" t="str">
        <f t="shared" si="5"/>
        <v>ALMERÍA</v>
      </c>
      <c r="B41" s="51">
        <f t="shared" si="3"/>
        <v>14</v>
      </c>
      <c r="C41" s="51">
        <f t="shared" si="4"/>
        <v>36</v>
      </c>
      <c r="D41" s="51">
        <f t="shared" si="7"/>
        <v>17</v>
      </c>
      <c r="E41" s="50" t="str">
        <f t="shared" si="6"/>
        <v>BARCELONA</v>
      </c>
      <c r="F41" s="50">
        <f t="shared" si="8"/>
        <v>891825</v>
      </c>
      <c r="G41" s="50">
        <f t="shared" si="9"/>
        <v>363443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506642</v>
      </c>
      <c r="G42" s="50">
        <f t="shared" si="9"/>
        <v>344985</v>
      </c>
    </row>
    <row r="43" spans="1:9" x14ac:dyDescent="0.25">
      <c r="A43" s="50" t="str">
        <f t="shared" si="5"/>
        <v>BAHÍA DE ALGECIRAS</v>
      </c>
      <c r="B43" s="51">
        <f t="shared" si="3"/>
        <v>3272187</v>
      </c>
      <c r="C43" s="51">
        <f t="shared" si="4"/>
        <v>3670874</v>
      </c>
      <c r="D43" s="51">
        <f t="shared" si="7"/>
        <v>1</v>
      </c>
      <c r="E43" s="50" t="str">
        <f t="shared" si="6"/>
        <v>MÁLAGA</v>
      </c>
      <c r="F43" s="50">
        <f t="shared" si="8"/>
        <v>48906</v>
      </c>
      <c r="G43" s="50">
        <f t="shared" si="9"/>
        <v>85729</v>
      </c>
    </row>
    <row r="44" spans="1:9" x14ac:dyDescent="0.25">
      <c r="A44" s="50" t="str">
        <f t="shared" si="5"/>
        <v>BAHÍA DE CÁDIZ</v>
      </c>
      <c r="B44" s="51">
        <f t="shared" si="3"/>
        <v>126</v>
      </c>
      <c r="C44" s="51">
        <f t="shared" si="4"/>
        <v>112</v>
      </c>
      <c r="D44" s="51">
        <f t="shared" si="7"/>
        <v>15</v>
      </c>
      <c r="E44" s="50" t="str">
        <f t="shared" si="6"/>
        <v>SANTA CRUZ DE TENERIFE</v>
      </c>
      <c r="F44" s="50">
        <f t="shared" si="8"/>
        <v>35658</v>
      </c>
      <c r="G44" s="50">
        <f t="shared" si="9"/>
        <v>2440</v>
      </c>
    </row>
    <row r="45" spans="1:9" x14ac:dyDescent="0.25">
      <c r="A45" s="50" t="str">
        <f t="shared" si="5"/>
        <v>BALEARES</v>
      </c>
      <c r="B45" s="51">
        <f t="shared" si="3"/>
        <v>471</v>
      </c>
      <c r="C45" s="51">
        <f t="shared" si="4"/>
        <v>8</v>
      </c>
      <c r="D45" s="51">
        <f t="shared" si="7"/>
        <v>14</v>
      </c>
      <c r="E45" s="50" t="str">
        <f t="shared" si="6"/>
        <v>CASTELLÓN</v>
      </c>
      <c r="F45" s="50">
        <f t="shared" si="8"/>
        <v>29699</v>
      </c>
      <c r="G45" s="50">
        <f t="shared" si="9"/>
        <v>17029</v>
      </c>
    </row>
    <row r="46" spans="1:9" x14ac:dyDescent="0.25">
      <c r="A46" s="50" t="str">
        <f t="shared" si="5"/>
        <v>BARCELONA</v>
      </c>
      <c r="B46" s="51">
        <f t="shared" si="3"/>
        <v>891825</v>
      </c>
      <c r="C46" s="51">
        <f t="shared" si="4"/>
        <v>363443</v>
      </c>
      <c r="D46" s="51">
        <f t="shared" si="7"/>
        <v>3</v>
      </c>
      <c r="E46" s="50" t="str">
        <f t="shared" si="6"/>
        <v>MARÍN Y RÍA DE PONTEVEDRA</v>
      </c>
      <c r="F46" s="50">
        <f t="shared" si="8"/>
        <v>10587</v>
      </c>
      <c r="G46" s="50">
        <f t="shared" si="9"/>
        <v>1927</v>
      </c>
    </row>
    <row r="47" spans="1:9" x14ac:dyDescent="0.25">
      <c r="A47" s="50" t="str">
        <f t="shared" si="5"/>
        <v>BILBAO</v>
      </c>
      <c r="B47" s="51">
        <f t="shared" si="3"/>
        <v>2288</v>
      </c>
      <c r="C47" s="51">
        <f t="shared" si="4"/>
        <v>1962</v>
      </c>
      <c r="D47" s="51">
        <f t="shared" si="7"/>
        <v>11</v>
      </c>
      <c r="E47" s="50" t="str">
        <f t="shared" si="6"/>
        <v>VIGO</v>
      </c>
      <c r="F47" s="50">
        <f t="shared" si="8"/>
        <v>8263</v>
      </c>
      <c r="G47" s="50">
        <f t="shared" si="9"/>
        <v>7423</v>
      </c>
    </row>
    <row r="48" spans="1:9" x14ac:dyDescent="0.25">
      <c r="A48" s="50" t="str">
        <f t="shared" si="5"/>
        <v>CARTAGENA</v>
      </c>
      <c r="B48" s="51">
        <f t="shared" si="3"/>
        <v>3</v>
      </c>
      <c r="C48" s="51">
        <f t="shared" si="4"/>
        <v>248</v>
      </c>
      <c r="D48" s="51">
        <f t="shared" si="7"/>
        <v>19</v>
      </c>
      <c r="E48" s="50" t="str">
        <f t="shared" si="6"/>
        <v>TARRAGONA</v>
      </c>
      <c r="F48" s="50">
        <f t="shared" si="8"/>
        <v>3819</v>
      </c>
      <c r="G48" s="50">
        <f t="shared" si="9"/>
        <v>16505</v>
      </c>
    </row>
    <row r="49" spans="1:7" x14ac:dyDescent="0.25">
      <c r="A49" s="50" t="str">
        <f t="shared" si="5"/>
        <v>CASTELLÓN</v>
      </c>
      <c r="B49" s="51">
        <f t="shared" si="3"/>
        <v>29699</v>
      </c>
      <c r="C49" s="51">
        <f t="shared" si="4"/>
        <v>17029</v>
      </c>
      <c r="D49" s="51">
        <f t="shared" si="7"/>
        <v>7</v>
      </c>
      <c r="E49" s="50" t="str">
        <f t="shared" si="6"/>
        <v>BILBAO</v>
      </c>
      <c r="F49" s="50">
        <f t="shared" si="8"/>
        <v>2288</v>
      </c>
      <c r="G49" s="50">
        <f t="shared" si="9"/>
        <v>1962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1652</v>
      </c>
      <c r="G50" s="50">
        <f t="shared" si="9"/>
        <v>4437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38</v>
      </c>
      <c r="D51" s="51">
        <f t="shared" si="7"/>
        <v>28</v>
      </c>
      <c r="E51" s="50" t="str">
        <f t="shared" si="6"/>
        <v>HUELVA</v>
      </c>
      <c r="F51" s="50">
        <f t="shared" si="8"/>
        <v>596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287</v>
      </c>
      <c r="D52" s="51">
        <f t="shared" si="7"/>
        <v>28</v>
      </c>
      <c r="E52" s="50" t="str">
        <f t="shared" si="6"/>
        <v>BALEARES</v>
      </c>
      <c r="F52" s="50">
        <f t="shared" si="8"/>
        <v>471</v>
      </c>
      <c r="G52" s="50">
        <f t="shared" si="9"/>
        <v>8</v>
      </c>
    </row>
    <row r="53" spans="1:7" x14ac:dyDescent="0.25">
      <c r="A53" s="50" t="str">
        <f t="shared" si="5"/>
        <v>HUELVA</v>
      </c>
      <c r="B53" s="51">
        <f t="shared" si="3"/>
        <v>596</v>
      </c>
      <c r="C53" s="51">
        <f t="shared" si="4"/>
        <v>0</v>
      </c>
      <c r="D53" s="51">
        <f t="shared" si="7"/>
        <v>13</v>
      </c>
      <c r="E53" s="50" t="str">
        <f t="shared" si="6"/>
        <v>BAHÍA DE CÁDIZ</v>
      </c>
      <c r="F53" s="50">
        <f t="shared" si="8"/>
        <v>126</v>
      </c>
      <c r="G53" s="50">
        <f t="shared" si="9"/>
        <v>112</v>
      </c>
    </row>
    <row r="54" spans="1:7" x14ac:dyDescent="0.25">
      <c r="A54" s="50" t="str">
        <f t="shared" si="5"/>
        <v>LAS PALMAS</v>
      </c>
      <c r="B54" s="51">
        <f t="shared" si="3"/>
        <v>506642</v>
      </c>
      <c r="C54" s="51">
        <f t="shared" si="4"/>
        <v>344985</v>
      </c>
      <c r="D54" s="51">
        <f t="shared" si="7"/>
        <v>4</v>
      </c>
      <c r="E54" s="50" t="str">
        <f t="shared" si="6"/>
        <v>VILAGARCÍA</v>
      </c>
      <c r="F54" s="50">
        <f t="shared" si="8"/>
        <v>16</v>
      </c>
      <c r="G54" s="50">
        <f t="shared" si="9"/>
        <v>10</v>
      </c>
    </row>
    <row r="55" spans="1:7" x14ac:dyDescent="0.25">
      <c r="A55" s="50" t="str">
        <f t="shared" si="5"/>
        <v>MÁLAGA</v>
      </c>
      <c r="B55" s="51">
        <f t="shared" si="3"/>
        <v>48906</v>
      </c>
      <c r="C55" s="51">
        <f t="shared" si="4"/>
        <v>85729</v>
      </c>
      <c r="D55" s="51">
        <f t="shared" si="7"/>
        <v>5</v>
      </c>
      <c r="E55" s="50" t="str">
        <f t="shared" si="6"/>
        <v>ALMERÍA</v>
      </c>
      <c r="F55" s="50">
        <f t="shared" si="8"/>
        <v>14</v>
      </c>
      <c r="G55" s="50">
        <f t="shared" si="9"/>
        <v>36</v>
      </c>
    </row>
    <row r="56" spans="1:7" x14ac:dyDescent="0.25">
      <c r="A56" s="50" t="str">
        <f t="shared" si="5"/>
        <v>MARÍN Y RÍA DE PONTEVEDRA</v>
      </c>
      <c r="B56" s="51">
        <f t="shared" si="3"/>
        <v>10587</v>
      </c>
      <c r="C56" s="51">
        <f t="shared" si="4"/>
        <v>1927</v>
      </c>
      <c r="D56" s="51">
        <f t="shared" si="7"/>
        <v>8</v>
      </c>
      <c r="E56" s="50" t="str">
        <f t="shared" si="6"/>
        <v>MELILLA</v>
      </c>
      <c r="F56" s="50">
        <f t="shared" ref="F56:F66" si="10">LOOKUP(E56,$A$39:$A$66,$B$39:$B$66)</f>
        <v>4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18</v>
      </c>
      <c r="E57" s="50" t="str">
        <f t="shared" si="6"/>
        <v>CARTAGENA</v>
      </c>
      <c r="F57" s="50">
        <f t="shared" si="10"/>
        <v>3</v>
      </c>
      <c r="G57" s="50">
        <f t="shared" si="9"/>
        <v>248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54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35658</v>
      </c>
      <c r="C60" s="51">
        <f t="shared" si="4"/>
        <v>2440</v>
      </c>
      <c r="D60" s="51">
        <f t="shared" si="7"/>
        <v>6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1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3819</v>
      </c>
      <c r="C63" s="51">
        <f t="shared" si="4"/>
        <v>16505</v>
      </c>
      <c r="D63" s="51">
        <f t="shared" si="7"/>
        <v>10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2215770</v>
      </c>
      <c r="C64" s="51">
        <f t="shared" si="4"/>
        <v>2105516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8263</v>
      </c>
      <c r="C65" s="51">
        <f t="shared" si="4"/>
        <v>7423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16</v>
      </c>
      <c r="C66" s="51">
        <f t="shared" si="4"/>
        <v>10</v>
      </c>
      <c r="D66" s="51">
        <f t="shared" si="7"/>
        <v>16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G38" sqref="G3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203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12902</v>
      </c>
      <c r="C8" s="13">
        <v>12411</v>
      </c>
      <c r="D8" s="13">
        <v>113732</v>
      </c>
      <c r="E8" s="13">
        <v>119198</v>
      </c>
      <c r="F8" s="14">
        <f t="shared" ref="F8:F34" si="0">((E8*100)/D8)-100</f>
        <v>4.8060352407413944</v>
      </c>
      <c r="G8" s="1"/>
      <c r="H8" s="1"/>
      <c r="I8" s="1"/>
    </row>
    <row r="9" spans="1:12" x14ac:dyDescent="0.25">
      <c r="A9" s="9" t="s">
        <v>164</v>
      </c>
      <c r="B9" s="10">
        <v>4</v>
      </c>
      <c r="C9" s="10">
        <v>1</v>
      </c>
      <c r="D9" s="10">
        <v>413</v>
      </c>
      <c r="E9" s="10">
        <v>281</v>
      </c>
      <c r="F9" s="11">
        <f t="shared" si="0"/>
        <v>-31.961259079903144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963</v>
      </c>
      <c r="C11" s="10">
        <v>214</v>
      </c>
      <c r="D11" s="10">
        <v>3336</v>
      </c>
      <c r="E11" s="10">
        <v>2468</v>
      </c>
      <c r="F11" s="11">
        <f t="shared" si="0"/>
        <v>-26.019184652278184</v>
      </c>
      <c r="G11" s="1"/>
      <c r="H11" s="1"/>
      <c r="I11" s="1"/>
    </row>
    <row r="12" spans="1:12" x14ac:dyDescent="0.25">
      <c r="A12" s="12" t="s">
        <v>168</v>
      </c>
      <c r="B12" s="13">
        <v>4972</v>
      </c>
      <c r="C12" s="13">
        <v>4167</v>
      </c>
      <c r="D12" s="13">
        <v>39727</v>
      </c>
      <c r="E12" s="13">
        <v>45154</v>
      </c>
      <c r="F12" s="14">
        <f t="shared" si="0"/>
        <v>13.66073451305158</v>
      </c>
      <c r="G12" s="1"/>
      <c r="H12" s="1"/>
      <c r="I12" s="1"/>
    </row>
    <row r="13" spans="1:12" x14ac:dyDescent="0.25">
      <c r="A13" s="9" t="s">
        <v>32</v>
      </c>
      <c r="B13" s="10">
        <v>9457</v>
      </c>
      <c r="C13" s="10">
        <v>9064</v>
      </c>
      <c r="D13" s="10">
        <v>112663</v>
      </c>
      <c r="E13" s="10">
        <v>104387</v>
      </c>
      <c r="F13" s="11">
        <f t="shared" si="0"/>
        <v>-7.345801194713431</v>
      </c>
      <c r="G13" s="1"/>
      <c r="H13" s="1"/>
      <c r="I13" s="1"/>
    </row>
    <row r="14" spans="1:12" x14ac:dyDescent="0.25">
      <c r="A14" s="12" t="s">
        <v>33</v>
      </c>
      <c r="B14" s="13">
        <v>22077</v>
      </c>
      <c r="C14" s="13">
        <v>21049</v>
      </c>
      <c r="D14" s="13">
        <v>204293</v>
      </c>
      <c r="E14" s="13">
        <v>208113</v>
      </c>
      <c r="F14" s="14">
        <f t="shared" si="0"/>
        <v>1.8698633824947564</v>
      </c>
      <c r="G14" s="1"/>
      <c r="H14" s="1"/>
      <c r="I14" s="1"/>
    </row>
    <row r="15" spans="1:12" x14ac:dyDescent="0.25">
      <c r="A15" s="9" t="s">
        <v>34</v>
      </c>
      <c r="B15" s="10">
        <v>5498</v>
      </c>
      <c r="C15" s="10">
        <v>7301</v>
      </c>
      <c r="D15" s="10">
        <v>55764</v>
      </c>
      <c r="E15" s="10">
        <v>58094</v>
      </c>
      <c r="F15" s="11">
        <f t="shared" si="0"/>
        <v>4.1783229323577871</v>
      </c>
      <c r="G15" s="1"/>
      <c r="H15" s="1"/>
      <c r="I15" s="1"/>
    </row>
    <row r="16" spans="1:12" x14ac:dyDescent="0.25">
      <c r="A16" s="12" t="s">
        <v>35</v>
      </c>
      <c r="B16" s="13">
        <v>2116</v>
      </c>
      <c r="C16" s="13">
        <v>914</v>
      </c>
      <c r="D16" s="13">
        <v>28240</v>
      </c>
      <c r="E16" s="13">
        <v>13430</v>
      </c>
      <c r="F16" s="14">
        <f t="shared" si="0"/>
        <v>-52.443342776203963</v>
      </c>
      <c r="G16" s="1"/>
      <c r="H16" s="1"/>
      <c r="I16" s="1"/>
    </row>
    <row r="17" spans="1:9" x14ac:dyDescent="0.25">
      <c r="A17" s="9" t="s">
        <v>169</v>
      </c>
      <c r="B17" s="10">
        <v>80</v>
      </c>
      <c r="C17" s="10">
        <v>1424</v>
      </c>
      <c r="D17" s="10">
        <v>5635</v>
      </c>
      <c r="E17" s="10">
        <v>4482</v>
      </c>
      <c r="F17" s="11">
        <f t="shared" si="0"/>
        <v>-20.461401952085183</v>
      </c>
      <c r="G17" s="1"/>
      <c r="H17" s="1"/>
      <c r="I17" s="1"/>
    </row>
    <row r="18" spans="1:9" x14ac:dyDescent="0.25">
      <c r="A18" s="12" t="s">
        <v>36</v>
      </c>
      <c r="B18" s="13">
        <v>1568</v>
      </c>
      <c r="C18" s="13">
        <v>832</v>
      </c>
      <c r="D18" s="13">
        <v>18053</v>
      </c>
      <c r="E18" s="13">
        <v>14468</v>
      </c>
      <c r="F18" s="14">
        <f t="shared" si="0"/>
        <v>-19.858195313798262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4</v>
      </c>
      <c r="E19" s="10">
        <v>0</v>
      </c>
      <c r="F19" s="19">
        <f t="shared" si="0"/>
        <v>-100</v>
      </c>
      <c r="G19" s="1"/>
      <c r="H19" s="1"/>
      <c r="I19" s="1"/>
    </row>
    <row r="20" spans="1:9" x14ac:dyDescent="0.25">
      <c r="A20" s="12" t="s">
        <v>170</v>
      </c>
      <c r="B20" s="13">
        <v>1546</v>
      </c>
      <c r="C20" s="13">
        <v>2475</v>
      </c>
      <c r="D20" s="13">
        <v>9114</v>
      </c>
      <c r="E20" s="13">
        <v>16105</v>
      </c>
      <c r="F20" s="14">
        <f t="shared" si="0"/>
        <v>76.706166337502736</v>
      </c>
      <c r="G20" s="1"/>
      <c r="H20" s="1"/>
      <c r="I20" s="1"/>
    </row>
    <row r="21" spans="1:9" x14ac:dyDescent="0.25">
      <c r="A21" s="9" t="s">
        <v>38</v>
      </c>
      <c r="B21" s="10">
        <v>114</v>
      </c>
      <c r="C21" s="10">
        <v>3538</v>
      </c>
      <c r="D21" s="10">
        <v>2390</v>
      </c>
      <c r="E21" s="10">
        <v>35873</v>
      </c>
      <c r="F21" s="11">
        <f t="shared" si="0"/>
        <v>1400.9623430962342</v>
      </c>
      <c r="G21" s="1"/>
      <c r="H21" s="1"/>
      <c r="I21" s="1"/>
    </row>
    <row r="22" spans="1:9" x14ac:dyDescent="0.25">
      <c r="A22" s="12" t="s">
        <v>59</v>
      </c>
      <c r="B22" s="13">
        <v>39123</v>
      </c>
      <c r="C22" s="13">
        <v>39586</v>
      </c>
      <c r="D22" s="13">
        <v>355345</v>
      </c>
      <c r="E22" s="13">
        <v>381703</v>
      </c>
      <c r="F22" s="14">
        <f t="shared" si="0"/>
        <v>7.4175800982144153</v>
      </c>
      <c r="G22" s="1"/>
      <c r="H22" s="1"/>
      <c r="I22" s="1"/>
    </row>
    <row r="23" spans="1:9" x14ac:dyDescent="0.25">
      <c r="A23" s="9" t="s">
        <v>171</v>
      </c>
      <c r="B23" s="10">
        <v>1511</v>
      </c>
      <c r="C23" s="10">
        <v>1536</v>
      </c>
      <c r="D23" s="10">
        <v>13192</v>
      </c>
      <c r="E23" s="10">
        <v>13224</v>
      </c>
      <c r="F23" s="11">
        <f t="shared" si="0"/>
        <v>0.24257125530624535</v>
      </c>
      <c r="G23" s="1"/>
      <c r="H23" s="1"/>
      <c r="I23" s="1"/>
    </row>
    <row r="24" spans="1:9" x14ac:dyDescent="0.25">
      <c r="A24" s="12" t="s">
        <v>173</v>
      </c>
      <c r="B24" s="13">
        <v>264</v>
      </c>
      <c r="C24" s="13">
        <v>369</v>
      </c>
      <c r="D24" s="13">
        <v>4212</v>
      </c>
      <c r="E24" s="13">
        <v>3991</v>
      </c>
      <c r="F24" s="14">
        <f t="shared" si="0"/>
        <v>-5.2469135802469111</v>
      </c>
      <c r="G24" s="1"/>
      <c r="H24" s="1"/>
      <c r="I24" s="1"/>
    </row>
    <row r="25" spans="1:9" x14ac:dyDescent="0.25">
      <c r="A25" s="9" t="s">
        <v>39</v>
      </c>
      <c r="B25" s="10">
        <v>2476</v>
      </c>
      <c r="C25" s="10">
        <v>2092</v>
      </c>
      <c r="D25" s="10">
        <v>21674</v>
      </c>
      <c r="E25" s="10">
        <v>20615</v>
      </c>
      <c r="F25" s="11">
        <f t="shared" si="0"/>
        <v>-4.8860385715603911</v>
      </c>
      <c r="G25" s="1"/>
      <c r="H25" s="1"/>
      <c r="I25" s="1"/>
    </row>
    <row r="26" spans="1:9" x14ac:dyDescent="0.25">
      <c r="A26" s="12" t="s">
        <v>40</v>
      </c>
      <c r="B26" s="13">
        <v>170</v>
      </c>
      <c r="C26" s="13">
        <v>0</v>
      </c>
      <c r="D26" s="13">
        <v>2214</v>
      </c>
      <c r="E26" s="13">
        <v>1276</v>
      </c>
      <c r="F26" s="14">
        <f t="shared" si="0"/>
        <v>-42.366757000903341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28987</v>
      </c>
      <c r="C28" s="13">
        <v>29931</v>
      </c>
      <c r="D28" s="13">
        <v>267922</v>
      </c>
      <c r="E28" s="13">
        <v>286836</v>
      </c>
      <c r="F28" s="14">
        <f t="shared" si="0"/>
        <v>7.0595173222057213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11810</v>
      </c>
      <c r="C30" s="13">
        <v>7964</v>
      </c>
      <c r="D30" s="13">
        <v>116933</v>
      </c>
      <c r="E30" s="13">
        <v>82079</v>
      </c>
      <c r="F30" s="14">
        <f t="shared" si="0"/>
        <v>-29.806812448154076</v>
      </c>
      <c r="G30" s="1"/>
      <c r="H30" s="1"/>
      <c r="I30" s="1"/>
    </row>
    <row r="31" spans="1:9" x14ac:dyDescent="0.25">
      <c r="A31" s="9" t="s">
        <v>45</v>
      </c>
      <c r="B31" s="10">
        <v>1181</v>
      </c>
      <c r="C31" s="10">
        <v>746</v>
      </c>
      <c r="D31" s="10">
        <v>9389</v>
      </c>
      <c r="E31" s="10">
        <v>8628</v>
      </c>
      <c r="F31" s="11">
        <f t="shared" si="0"/>
        <v>-8.105229523910964</v>
      </c>
      <c r="G31" s="1"/>
      <c r="H31" s="1"/>
      <c r="I31" s="1"/>
    </row>
    <row r="32" spans="1:9" x14ac:dyDescent="0.25">
      <c r="A32" s="12" t="s">
        <v>46</v>
      </c>
      <c r="B32" s="13">
        <v>17858</v>
      </c>
      <c r="C32" s="13">
        <v>16563</v>
      </c>
      <c r="D32" s="13">
        <v>169764</v>
      </c>
      <c r="E32" s="13">
        <v>165681</v>
      </c>
      <c r="F32" s="14">
        <f t="shared" si="0"/>
        <v>-2.4051035555241356</v>
      </c>
      <c r="G32" s="1"/>
      <c r="H32" s="1"/>
      <c r="I32" s="1"/>
    </row>
    <row r="33" spans="1:9" x14ac:dyDescent="0.25">
      <c r="A33" s="9" t="s">
        <v>47</v>
      </c>
      <c r="B33" s="10">
        <v>1876</v>
      </c>
      <c r="C33" s="10">
        <v>2235</v>
      </c>
      <c r="D33" s="10">
        <v>24047</v>
      </c>
      <c r="E33" s="10">
        <v>19655</v>
      </c>
      <c r="F33" s="11">
        <f t="shared" si="0"/>
        <v>-18.264232544600162</v>
      </c>
      <c r="G33" s="1"/>
      <c r="H33" s="1"/>
      <c r="I33" s="1"/>
    </row>
    <row r="34" spans="1:9" x14ac:dyDescent="0.25">
      <c r="A34" s="12" t="s">
        <v>172</v>
      </c>
      <c r="B34" s="13">
        <v>3125</v>
      </c>
      <c r="C34" s="13">
        <v>3011</v>
      </c>
      <c r="D34" s="13">
        <v>26972</v>
      </c>
      <c r="E34" s="13">
        <v>28293</v>
      </c>
      <c r="F34" s="14">
        <f t="shared" si="0"/>
        <v>4.8976716594987408</v>
      </c>
      <c r="G34" s="1"/>
      <c r="H34" s="1"/>
      <c r="I34" s="1"/>
    </row>
    <row r="35" spans="1:9" x14ac:dyDescent="0.25">
      <c r="A35" s="15" t="s">
        <v>48</v>
      </c>
      <c r="B35" s="16">
        <f>SUM(B7:B34)</f>
        <v>169678</v>
      </c>
      <c r="C35" s="16">
        <f t="shared" ref="C35:E35" si="1">SUM(C7:C34)</f>
        <v>167423</v>
      </c>
      <c r="D35" s="16">
        <f t="shared" si="1"/>
        <v>1605231</v>
      </c>
      <c r="E35" s="16">
        <f t="shared" si="1"/>
        <v>1634034</v>
      </c>
      <c r="F35" s="17">
        <f t="shared" ref="F35" si="2">((E35*100)/D35)-100</f>
        <v>1.7943211911556602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203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381703</v>
      </c>
      <c r="G39" s="50">
        <f>LOOKUP(E39,$A$39:$A$66,$C$39:$C$66)</f>
        <v>355345</v>
      </c>
    </row>
    <row r="40" spans="1:9" x14ac:dyDescent="0.25">
      <c r="A40" s="50" t="str">
        <f t="shared" si="5"/>
        <v>ALICANTE</v>
      </c>
      <c r="B40" s="51">
        <f t="shared" si="3"/>
        <v>119198</v>
      </c>
      <c r="C40" s="51">
        <f t="shared" si="4"/>
        <v>113732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286836</v>
      </c>
      <c r="G40" s="50">
        <f t="shared" ref="G40:G66" si="9">LOOKUP(E40,$A$39:$A$66,$C$39:$C$66)</f>
        <v>267922</v>
      </c>
    </row>
    <row r="41" spans="1:9" x14ac:dyDescent="0.25">
      <c r="A41" s="50" t="str">
        <f t="shared" si="5"/>
        <v>ALMERÍA</v>
      </c>
      <c r="B41" s="51">
        <f t="shared" si="3"/>
        <v>281</v>
      </c>
      <c r="C41" s="51">
        <f t="shared" si="4"/>
        <v>413</v>
      </c>
      <c r="D41" s="51">
        <f t="shared" si="7"/>
        <v>23</v>
      </c>
      <c r="E41" s="50" t="str">
        <f t="shared" si="6"/>
        <v>BARCELONA</v>
      </c>
      <c r="F41" s="50">
        <f t="shared" si="8"/>
        <v>208113</v>
      </c>
      <c r="G41" s="50">
        <f t="shared" si="9"/>
        <v>204293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165681</v>
      </c>
      <c r="G42" s="50">
        <f t="shared" si="9"/>
        <v>169764</v>
      </c>
    </row>
    <row r="43" spans="1:9" x14ac:dyDescent="0.25">
      <c r="A43" s="50" t="str">
        <f t="shared" si="5"/>
        <v>BAHÍA DE ALGECIRAS</v>
      </c>
      <c r="B43" s="51">
        <f t="shared" si="3"/>
        <v>2468</v>
      </c>
      <c r="C43" s="51">
        <f t="shared" si="4"/>
        <v>3336</v>
      </c>
      <c r="D43" s="51">
        <f t="shared" si="7"/>
        <v>21</v>
      </c>
      <c r="E43" s="50" t="str">
        <f t="shared" si="6"/>
        <v>ALICANTE</v>
      </c>
      <c r="F43" s="50">
        <f t="shared" si="8"/>
        <v>119198</v>
      </c>
      <c r="G43" s="50">
        <f t="shared" si="9"/>
        <v>113732</v>
      </c>
    </row>
    <row r="44" spans="1:9" x14ac:dyDescent="0.25">
      <c r="A44" s="50" t="str">
        <f t="shared" si="5"/>
        <v>BAHÍA DE CÁDIZ</v>
      </c>
      <c r="B44" s="51">
        <f t="shared" si="3"/>
        <v>45154</v>
      </c>
      <c r="C44" s="51">
        <f t="shared" si="4"/>
        <v>39727</v>
      </c>
      <c r="D44" s="51">
        <f t="shared" si="7"/>
        <v>9</v>
      </c>
      <c r="E44" s="50" t="str">
        <f t="shared" si="6"/>
        <v>BALEARES</v>
      </c>
      <c r="F44" s="50">
        <f t="shared" si="8"/>
        <v>104387</v>
      </c>
      <c r="G44" s="50">
        <f t="shared" si="9"/>
        <v>112663</v>
      </c>
    </row>
    <row r="45" spans="1:9" x14ac:dyDescent="0.25">
      <c r="A45" s="50" t="str">
        <f t="shared" si="5"/>
        <v>BALEARES</v>
      </c>
      <c r="B45" s="51">
        <f t="shared" si="3"/>
        <v>104387</v>
      </c>
      <c r="C45" s="51">
        <f t="shared" si="4"/>
        <v>112663</v>
      </c>
      <c r="D45" s="51">
        <f t="shared" si="7"/>
        <v>6</v>
      </c>
      <c r="E45" s="50" t="str">
        <f t="shared" si="6"/>
        <v>SEVILLA</v>
      </c>
      <c r="F45" s="50">
        <f t="shared" si="8"/>
        <v>82079</v>
      </c>
      <c r="G45" s="50">
        <f t="shared" si="9"/>
        <v>116933</v>
      </c>
    </row>
    <row r="46" spans="1:9" x14ac:dyDescent="0.25">
      <c r="A46" s="50" t="str">
        <f t="shared" si="5"/>
        <v>BARCELONA</v>
      </c>
      <c r="B46" s="51">
        <f t="shared" si="3"/>
        <v>208113</v>
      </c>
      <c r="C46" s="51">
        <f t="shared" si="4"/>
        <v>204293</v>
      </c>
      <c r="D46" s="51">
        <f t="shared" si="7"/>
        <v>3</v>
      </c>
      <c r="E46" s="50" t="str">
        <f t="shared" si="6"/>
        <v>BILBAO</v>
      </c>
      <c r="F46" s="50">
        <f t="shared" si="8"/>
        <v>58094</v>
      </c>
      <c r="G46" s="50">
        <f t="shared" si="9"/>
        <v>55764</v>
      </c>
    </row>
    <row r="47" spans="1:9" x14ac:dyDescent="0.25">
      <c r="A47" s="50" t="str">
        <f t="shared" si="5"/>
        <v>BILBAO</v>
      </c>
      <c r="B47" s="51">
        <f t="shared" si="3"/>
        <v>58094</v>
      </c>
      <c r="C47" s="51">
        <f t="shared" si="4"/>
        <v>55764</v>
      </c>
      <c r="D47" s="51">
        <f t="shared" si="7"/>
        <v>8</v>
      </c>
      <c r="E47" s="50" t="str">
        <f t="shared" si="6"/>
        <v>BAHÍA DE CÁDIZ</v>
      </c>
      <c r="F47" s="50">
        <f t="shared" si="8"/>
        <v>45154</v>
      </c>
      <c r="G47" s="50">
        <f t="shared" si="9"/>
        <v>39727</v>
      </c>
    </row>
    <row r="48" spans="1:9" x14ac:dyDescent="0.25">
      <c r="A48" s="50" t="str">
        <f t="shared" si="5"/>
        <v>CARTAGENA</v>
      </c>
      <c r="B48" s="51">
        <f t="shared" si="3"/>
        <v>13430</v>
      </c>
      <c r="C48" s="51">
        <f t="shared" si="4"/>
        <v>28240</v>
      </c>
      <c r="D48" s="51">
        <f t="shared" si="7"/>
        <v>16</v>
      </c>
      <c r="E48" s="50" t="str">
        <f t="shared" si="6"/>
        <v>HUELVA</v>
      </c>
      <c r="F48" s="50">
        <f t="shared" si="8"/>
        <v>35873</v>
      </c>
      <c r="G48" s="50">
        <f t="shared" si="9"/>
        <v>2390</v>
      </c>
    </row>
    <row r="49" spans="1:7" x14ac:dyDescent="0.25">
      <c r="A49" s="50" t="str">
        <f t="shared" si="5"/>
        <v>CASTELLÓN</v>
      </c>
      <c r="B49" s="51">
        <f t="shared" si="3"/>
        <v>4482</v>
      </c>
      <c r="C49" s="51">
        <f t="shared" si="4"/>
        <v>5635</v>
      </c>
      <c r="D49" s="51">
        <f t="shared" si="7"/>
        <v>19</v>
      </c>
      <c r="E49" s="50" t="str">
        <f t="shared" si="6"/>
        <v>VILAGARCÍA</v>
      </c>
      <c r="F49" s="50">
        <f t="shared" si="8"/>
        <v>28293</v>
      </c>
      <c r="G49" s="50">
        <f t="shared" si="9"/>
        <v>26972</v>
      </c>
    </row>
    <row r="50" spans="1:7" x14ac:dyDescent="0.25">
      <c r="A50" s="50" t="str">
        <f t="shared" si="5"/>
        <v>CEUTA</v>
      </c>
      <c r="B50" s="51">
        <f t="shared" si="3"/>
        <v>14468</v>
      </c>
      <c r="C50" s="51">
        <f t="shared" si="4"/>
        <v>18053</v>
      </c>
      <c r="D50" s="51">
        <f t="shared" si="7"/>
        <v>15</v>
      </c>
      <c r="E50" s="50" t="str">
        <f t="shared" si="6"/>
        <v>MELILLA</v>
      </c>
      <c r="F50" s="50">
        <f t="shared" si="8"/>
        <v>20615</v>
      </c>
      <c r="G50" s="50">
        <f t="shared" si="9"/>
        <v>21674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4</v>
      </c>
      <c r="D51" s="51">
        <f t="shared" si="7"/>
        <v>28</v>
      </c>
      <c r="E51" s="50" t="str">
        <f t="shared" si="6"/>
        <v>VIGO</v>
      </c>
      <c r="F51" s="50">
        <f t="shared" si="8"/>
        <v>19655</v>
      </c>
      <c r="G51" s="50">
        <f t="shared" si="9"/>
        <v>24047</v>
      </c>
    </row>
    <row r="52" spans="1:7" x14ac:dyDescent="0.25">
      <c r="A52" s="50" t="str">
        <f t="shared" si="5"/>
        <v>GIJÓN</v>
      </c>
      <c r="B52" s="51">
        <f t="shared" si="3"/>
        <v>16105</v>
      </c>
      <c r="C52" s="51">
        <f t="shared" si="4"/>
        <v>9114</v>
      </c>
      <c r="D52" s="51">
        <f t="shared" si="7"/>
        <v>14</v>
      </c>
      <c r="E52" s="50" t="str">
        <f t="shared" si="6"/>
        <v>GIJÓN</v>
      </c>
      <c r="F52" s="50">
        <f t="shared" si="8"/>
        <v>16105</v>
      </c>
      <c r="G52" s="50">
        <f t="shared" si="9"/>
        <v>9114</v>
      </c>
    </row>
    <row r="53" spans="1:7" x14ac:dyDescent="0.25">
      <c r="A53" s="50" t="str">
        <f t="shared" si="5"/>
        <v>HUELVA</v>
      </c>
      <c r="B53" s="51">
        <f t="shared" si="3"/>
        <v>35873</v>
      </c>
      <c r="C53" s="51">
        <f t="shared" si="4"/>
        <v>2390</v>
      </c>
      <c r="D53" s="51">
        <f t="shared" si="7"/>
        <v>10</v>
      </c>
      <c r="E53" s="50" t="str">
        <f t="shared" si="6"/>
        <v>CEUTA</v>
      </c>
      <c r="F53" s="50">
        <f t="shared" si="8"/>
        <v>14468</v>
      </c>
      <c r="G53" s="50">
        <f t="shared" si="9"/>
        <v>18053</v>
      </c>
    </row>
    <row r="54" spans="1:7" x14ac:dyDescent="0.25">
      <c r="A54" s="50" t="str">
        <f t="shared" si="5"/>
        <v>LAS PALMAS</v>
      </c>
      <c r="B54" s="51">
        <f t="shared" si="3"/>
        <v>381703</v>
      </c>
      <c r="C54" s="51">
        <f t="shared" si="4"/>
        <v>355345</v>
      </c>
      <c r="D54" s="51">
        <f t="shared" si="7"/>
        <v>1</v>
      </c>
      <c r="E54" s="50" t="str">
        <f t="shared" si="6"/>
        <v>CARTAGENA</v>
      </c>
      <c r="F54" s="50">
        <f t="shared" si="8"/>
        <v>13430</v>
      </c>
      <c r="G54" s="50">
        <f t="shared" si="9"/>
        <v>28240</v>
      </c>
    </row>
    <row r="55" spans="1:7" x14ac:dyDescent="0.25">
      <c r="A55" s="50" t="str">
        <f t="shared" si="5"/>
        <v>MÁLAGA</v>
      </c>
      <c r="B55" s="51">
        <f t="shared" si="3"/>
        <v>13224</v>
      </c>
      <c r="C55" s="51">
        <f t="shared" si="4"/>
        <v>13192</v>
      </c>
      <c r="D55" s="51">
        <f t="shared" si="7"/>
        <v>17</v>
      </c>
      <c r="E55" s="50" t="str">
        <f t="shared" si="6"/>
        <v>MÁLAGA</v>
      </c>
      <c r="F55" s="50">
        <f t="shared" si="8"/>
        <v>13224</v>
      </c>
      <c r="G55" s="50">
        <f t="shared" si="9"/>
        <v>13192</v>
      </c>
    </row>
    <row r="56" spans="1:7" x14ac:dyDescent="0.25">
      <c r="A56" s="50" t="str">
        <f t="shared" si="5"/>
        <v>MARÍN Y RÍA DE PONTEVEDRA</v>
      </c>
      <c r="B56" s="51">
        <f t="shared" si="3"/>
        <v>3991</v>
      </c>
      <c r="C56" s="51">
        <f t="shared" si="4"/>
        <v>4212</v>
      </c>
      <c r="D56" s="51">
        <f t="shared" si="7"/>
        <v>20</v>
      </c>
      <c r="E56" s="50" t="str">
        <f t="shared" si="6"/>
        <v>TARRAGONA</v>
      </c>
      <c r="F56" s="50">
        <f t="shared" ref="F56:F66" si="10">LOOKUP(E56,$A$39:$A$66,$B$39:$B$66)</f>
        <v>8628</v>
      </c>
      <c r="G56" s="50">
        <f t="shared" si="9"/>
        <v>9389</v>
      </c>
    </row>
    <row r="57" spans="1:7" x14ac:dyDescent="0.25">
      <c r="A57" s="50" t="str">
        <f t="shared" si="5"/>
        <v>MELILLA</v>
      </c>
      <c r="B57" s="51">
        <f t="shared" si="3"/>
        <v>20615</v>
      </c>
      <c r="C57" s="51">
        <f t="shared" si="4"/>
        <v>21674</v>
      </c>
      <c r="D57" s="51">
        <f t="shared" si="7"/>
        <v>12</v>
      </c>
      <c r="E57" s="50" t="str">
        <f t="shared" si="6"/>
        <v>CASTELLÓN</v>
      </c>
      <c r="F57" s="50">
        <f t="shared" si="10"/>
        <v>4482</v>
      </c>
      <c r="G57" s="50">
        <f t="shared" si="9"/>
        <v>5635</v>
      </c>
    </row>
    <row r="58" spans="1:7" x14ac:dyDescent="0.25">
      <c r="A58" s="50" t="str">
        <f t="shared" si="5"/>
        <v>MOTRIL</v>
      </c>
      <c r="B58" s="51">
        <f t="shared" si="3"/>
        <v>1276</v>
      </c>
      <c r="C58" s="51">
        <f t="shared" si="4"/>
        <v>2214</v>
      </c>
      <c r="D58" s="51">
        <f t="shared" si="7"/>
        <v>22</v>
      </c>
      <c r="E58" s="50" t="str">
        <f t="shared" si="6"/>
        <v>MARÍN Y RÍA DE PONTEVEDRA</v>
      </c>
      <c r="F58" s="50">
        <f t="shared" si="10"/>
        <v>3991</v>
      </c>
      <c r="G58" s="50">
        <f t="shared" si="9"/>
        <v>4212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BAHÍA DE ALGECIRAS</v>
      </c>
      <c r="F59" s="50">
        <f t="shared" si="10"/>
        <v>2468</v>
      </c>
      <c r="G59" s="50">
        <f t="shared" si="9"/>
        <v>3336</v>
      </c>
    </row>
    <row r="60" spans="1:7" x14ac:dyDescent="0.25">
      <c r="A60" s="50" t="str">
        <f t="shared" si="5"/>
        <v>SANTA CRUZ DE TENERIFE</v>
      </c>
      <c r="B60" s="51">
        <f t="shared" si="3"/>
        <v>286836</v>
      </c>
      <c r="C60" s="51">
        <f t="shared" si="4"/>
        <v>267922</v>
      </c>
      <c r="D60" s="51">
        <f t="shared" si="7"/>
        <v>2</v>
      </c>
      <c r="E60" s="50" t="str">
        <f t="shared" si="6"/>
        <v>MOTRIL</v>
      </c>
      <c r="F60" s="50">
        <f t="shared" si="10"/>
        <v>1276</v>
      </c>
      <c r="G60" s="50">
        <f t="shared" si="9"/>
        <v>2214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281</v>
      </c>
      <c r="G61" s="50">
        <f t="shared" si="9"/>
        <v>413</v>
      </c>
    </row>
    <row r="62" spans="1:7" x14ac:dyDescent="0.25">
      <c r="A62" s="50" t="str">
        <f t="shared" si="5"/>
        <v>SEVILLA</v>
      </c>
      <c r="B62" s="51">
        <f t="shared" si="3"/>
        <v>82079</v>
      </c>
      <c r="C62" s="51">
        <f t="shared" si="4"/>
        <v>116933</v>
      </c>
      <c r="D62" s="51">
        <f t="shared" si="7"/>
        <v>7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8628</v>
      </c>
      <c r="C63" s="51">
        <f t="shared" si="4"/>
        <v>9389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165681</v>
      </c>
      <c r="C64" s="51">
        <f t="shared" si="4"/>
        <v>169764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19655</v>
      </c>
      <c r="C65" s="51">
        <f t="shared" si="4"/>
        <v>24047</v>
      </c>
      <c r="D65" s="51">
        <f t="shared" si="7"/>
        <v>13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28293</v>
      </c>
      <c r="C66" s="51">
        <f t="shared" si="4"/>
        <v>26972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203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G26" sqref="G2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7</v>
      </c>
      <c r="C7" s="10">
        <v>0</v>
      </c>
      <c r="D7" s="10">
        <v>11</v>
      </c>
      <c r="E7" s="10">
        <v>3</v>
      </c>
      <c r="F7" s="11">
        <f>((E7*100)/D7)-100</f>
        <v>-72.72727272727272</v>
      </c>
      <c r="G7" s="1"/>
      <c r="H7" s="1"/>
      <c r="I7" s="1"/>
    </row>
    <row r="8" spans="1:12" x14ac:dyDescent="0.25">
      <c r="A8" s="12" t="s">
        <v>31</v>
      </c>
      <c r="B8" s="13">
        <v>2135</v>
      </c>
      <c r="C8" s="13">
        <v>1297</v>
      </c>
      <c r="D8" s="13">
        <v>14283</v>
      </c>
      <c r="E8" s="13">
        <v>15227</v>
      </c>
      <c r="F8" s="14">
        <f t="shared" ref="F8:F34" si="0">((E8*100)/D8)-100</f>
        <v>6.6092557585941307</v>
      </c>
      <c r="G8" s="1"/>
      <c r="H8" s="1"/>
      <c r="I8" s="1"/>
    </row>
    <row r="9" spans="1:12" x14ac:dyDescent="0.25">
      <c r="A9" s="9" t="s">
        <v>164</v>
      </c>
      <c r="B9" s="10">
        <v>695</v>
      </c>
      <c r="C9" s="10">
        <v>806</v>
      </c>
      <c r="D9" s="10">
        <v>4613</v>
      </c>
      <c r="E9" s="10">
        <v>5216</v>
      </c>
      <c r="F9" s="11">
        <f t="shared" si="0"/>
        <v>13.07175373943204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31592</v>
      </c>
      <c r="C11" s="10">
        <v>36588</v>
      </c>
      <c r="D11" s="10">
        <v>310237</v>
      </c>
      <c r="E11" s="10">
        <v>312753</v>
      </c>
      <c r="F11" s="11">
        <f t="shared" si="0"/>
        <v>0.81099288608386644</v>
      </c>
      <c r="G11" s="1"/>
      <c r="H11" s="1"/>
      <c r="I11" s="1"/>
    </row>
    <row r="12" spans="1:12" x14ac:dyDescent="0.25">
      <c r="A12" s="12" t="s">
        <v>168</v>
      </c>
      <c r="B12" s="13">
        <v>1552</v>
      </c>
      <c r="C12" s="13">
        <v>2048</v>
      </c>
      <c r="D12" s="13">
        <v>21297</v>
      </c>
      <c r="E12" s="13">
        <v>23025</v>
      </c>
      <c r="F12" s="14">
        <f t="shared" si="0"/>
        <v>8.1138188477250281</v>
      </c>
      <c r="G12" s="1"/>
      <c r="H12" s="1"/>
      <c r="I12" s="1"/>
    </row>
    <row r="13" spans="1:12" x14ac:dyDescent="0.25">
      <c r="A13" s="9" t="s">
        <v>32</v>
      </c>
      <c r="B13" s="10">
        <v>0</v>
      </c>
      <c r="C13" s="10">
        <v>2</v>
      </c>
      <c r="D13" s="10">
        <v>69</v>
      </c>
      <c r="E13" s="10">
        <v>47</v>
      </c>
      <c r="F13" s="11">
        <f t="shared" si="0"/>
        <v>-31.884057971014499</v>
      </c>
      <c r="G13" s="1"/>
      <c r="H13" s="1"/>
      <c r="I13" s="1"/>
    </row>
    <row r="14" spans="1:12" x14ac:dyDescent="0.25">
      <c r="A14" s="12" t="s">
        <v>33</v>
      </c>
      <c r="B14" s="13">
        <v>141358</v>
      </c>
      <c r="C14" s="13">
        <v>144824</v>
      </c>
      <c r="D14" s="13">
        <v>1314165</v>
      </c>
      <c r="E14" s="13">
        <v>1417388</v>
      </c>
      <c r="F14" s="14">
        <f t="shared" si="0"/>
        <v>7.854645345143112</v>
      </c>
      <c r="G14" s="1"/>
      <c r="H14" s="1"/>
      <c r="I14" s="1"/>
    </row>
    <row r="15" spans="1:12" x14ac:dyDescent="0.25">
      <c r="A15" s="9" t="s">
        <v>34</v>
      </c>
      <c r="B15" s="10">
        <v>43689</v>
      </c>
      <c r="C15" s="10">
        <v>49620</v>
      </c>
      <c r="D15" s="10">
        <v>427002</v>
      </c>
      <c r="E15" s="10">
        <v>429049</v>
      </c>
      <c r="F15" s="11">
        <f t="shared" si="0"/>
        <v>0.47938885532151687</v>
      </c>
      <c r="G15" s="1"/>
      <c r="H15" s="1"/>
      <c r="I15" s="1"/>
    </row>
    <row r="16" spans="1:12" x14ac:dyDescent="0.25">
      <c r="A16" s="12" t="s">
        <v>35</v>
      </c>
      <c r="B16" s="13">
        <v>3549</v>
      </c>
      <c r="C16" s="13">
        <v>6550</v>
      </c>
      <c r="D16" s="13">
        <v>55646</v>
      </c>
      <c r="E16" s="13">
        <v>60046</v>
      </c>
      <c r="F16" s="14">
        <f t="shared" si="0"/>
        <v>7.9071271969234118</v>
      </c>
      <c r="G16" s="1"/>
      <c r="H16" s="1"/>
      <c r="I16" s="1"/>
    </row>
    <row r="17" spans="1:9" x14ac:dyDescent="0.25">
      <c r="A17" s="9" t="s">
        <v>169</v>
      </c>
      <c r="B17" s="10">
        <v>16843</v>
      </c>
      <c r="C17" s="10">
        <v>16381</v>
      </c>
      <c r="D17" s="10">
        <v>166317</v>
      </c>
      <c r="E17" s="10">
        <v>170887</v>
      </c>
      <c r="F17" s="11">
        <f t="shared" si="0"/>
        <v>2.7477648105725763</v>
      </c>
      <c r="G17" s="1"/>
      <c r="H17" s="1"/>
      <c r="I17" s="1"/>
    </row>
    <row r="18" spans="1:9" x14ac:dyDescent="0.25">
      <c r="A18" s="12" t="s">
        <v>36</v>
      </c>
      <c r="B18" s="13">
        <v>9</v>
      </c>
      <c r="C18" s="13">
        <v>0</v>
      </c>
      <c r="D18" s="13">
        <v>25</v>
      </c>
      <c r="E18" s="13">
        <v>9</v>
      </c>
      <c r="F18" s="14">
        <f t="shared" si="0"/>
        <v>-64</v>
      </c>
      <c r="G18" s="1"/>
      <c r="H18" s="1"/>
      <c r="I18" s="1"/>
    </row>
    <row r="19" spans="1:9" x14ac:dyDescent="0.25">
      <c r="A19" s="9" t="s">
        <v>37</v>
      </c>
      <c r="B19" s="10">
        <v>65</v>
      </c>
      <c r="C19" s="10">
        <v>8</v>
      </c>
      <c r="D19" s="10">
        <v>657</v>
      </c>
      <c r="E19" s="10">
        <v>289</v>
      </c>
      <c r="F19" s="11">
        <f t="shared" si="0"/>
        <v>-56.012176560121766</v>
      </c>
      <c r="G19" s="1"/>
      <c r="H19" s="1"/>
      <c r="I19" s="1"/>
    </row>
    <row r="20" spans="1:9" x14ac:dyDescent="0.25">
      <c r="A20" s="12" t="s">
        <v>170</v>
      </c>
      <c r="B20" s="13">
        <v>4817</v>
      </c>
      <c r="C20" s="13">
        <v>4808</v>
      </c>
      <c r="D20" s="13">
        <v>44225</v>
      </c>
      <c r="E20" s="13">
        <v>48308</v>
      </c>
      <c r="F20" s="14">
        <f t="shared" si="0"/>
        <v>9.2323346523459549</v>
      </c>
      <c r="G20" s="1"/>
      <c r="H20" s="1"/>
      <c r="I20" s="1"/>
    </row>
    <row r="21" spans="1:9" x14ac:dyDescent="0.25">
      <c r="A21" s="9" t="s">
        <v>38</v>
      </c>
      <c r="B21" s="10">
        <v>891</v>
      </c>
      <c r="C21" s="10">
        <v>1954</v>
      </c>
      <c r="D21" s="10">
        <v>5941</v>
      </c>
      <c r="E21" s="10">
        <v>9473</v>
      </c>
      <c r="F21" s="11">
        <f t="shared" si="0"/>
        <v>59.451270829826626</v>
      </c>
      <c r="G21" s="1"/>
      <c r="H21" s="1"/>
      <c r="I21" s="1"/>
    </row>
    <row r="22" spans="1:9" x14ac:dyDescent="0.25">
      <c r="A22" s="12" t="s">
        <v>59</v>
      </c>
      <c r="B22" s="13">
        <v>7202</v>
      </c>
      <c r="C22" s="13">
        <v>14608</v>
      </c>
      <c r="D22" s="13">
        <v>66165</v>
      </c>
      <c r="E22" s="13">
        <v>83017</v>
      </c>
      <c r="F22" s="14">
        <f t="shared" si="0"/>
        <v>25.469659185369906</v>
      </c>
      <c r="G22" s="1"/>
      <c r="H22" s="1"/>
      <c r="I22" s="1"/>
    </row>
    <row r="23" spans="1:9" x14ac:dyDescent="0.25">
      <c r="A23" s="9" t="s">
        <v>171</v>
      </c>
      <c r="B23" s="10">
        <v>1522</v>
      </c>
      <c r="C23" s="10">
        <v>4051</v>
      </c>
      <c r="D23" s="10">
        <v>13059</v>
      </c>
      <c r="E23" s="10">
        <v>18139</v>
      </c>
      <c r="F23" s="11">
        <f t="shared" si="0"/>
        <v>38.900375220154672</v>
      </c>
      <c r="G23" s="1"/>
      <c r="H23" s="1"/>
      <c r="I23" s="1"/>
    </row>
    <row r="24" spans="1:9" x14ac:dyDescent="0.25">
      <c r="A24" s="12" t="s">
        <v>173</v>
      </c>
      <c r="B24" s="13">
        <v>6197</v>
      </c>
      <c r="C24" s="13">
        <v>6342</v>
      </c>
      <c r="D24" s="13">
        <v>42322</v>
      </c>
      <c r="E24" s="13">
        <v>59111</v>
      </c>
      <c r="F24" s="14">
        <f t="shared" si="0"/>
        <v>39.669675346155657</v>
      </c>
      <c r="G24" s="1"/>
      <c r="H24" s="1"/>
      <c r="I24" s="1"/>
    </row>
    <row r="25" spans="1:9" x14ac:dyDescent="0.25">
      <c r="A25" s="9" t="s">
        <v>39</v>
      </c>
      <c r="B25" s="10">
        <v>1356</v>
      </c>
      <c r="C25" s="10">
        <v>1105</v>
      </c>
      <c r="D25" s="10">
        <v>11245</v>
      </c>
      <c r="E25" s="10">
        <v>11004</v>
      </c>
      <c r="F25" s="11">
        <f t="shared" si="0"/>
        <v>-2.1431747443308069</v>
      </c>
      <c r="G25" s="1"/>
      <c r="H25" s="1"/>
      <c r="I25" s="1"/>
    </row>
    <row r="26" spans="1:9" x14ac:dyDescent="0.25">
      <c r="A26" s="12" t="s">
        <v>40</v>
      </c>
      <c r="B26" s="13">
        <v>5</v>
      </c>
      <c r="C26" s="13">
        <v>0</v>
      </c>
      <c r="D26" s="13">
        <v>7</v>
      </c>
      <c r="E26" s="13">
        <v>174</v>
      </c>
      <c r="F26" s="14">
        <f t="shared" si="0"/>
        <v>2385.7142857142858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6</v>
      </c>
      <c r="D27" s="10">
        <v>6818</v>
      </c>
      <c r="E27" s="10">
        <v>8</v>
      </c>
      <c r="F27" s="19">
        <f t="shared" si="0"/>
        <v>-99.882663537694341</v>
      </c>
      <c r="G27" s="1"/>
      <c r="H27" s="1"/>
      <c r="I27" s="1"/>
    </row>
    <row r="28" spans="1:9" x14ac:dyDescent="0.25">
      <c r="A28" s="12" t="s">
        <v>42</v>
      </c>
      <c r="B28" s="13">
        <v>4254</v>
      </c>
      <c r="C28" s="13">
        <v>6749</v>
      </c>
      <c r="D28" s="13">
        <v>34791</v>
      </c>
      <c r="E28" s="13">
        <v>39874</v>
      </c>
      <c r="F28" s="14">
        <f t="shared" si="0"/>
        <v>14.610100313299412</v>
      </c>
      <c r="G28" s="1"/>
      <c r="H28" s="1"/>
      <c r="I28" s="1"/>
    </row>
    <row r="29" spans="1:9" x14ac:dyDescent="0.25">
      <c r="A29" s="9" t="s">
        <v>43</v>
      </c>
      <c r="B29" s="10">
        <v>64</v>
      </c>
      <c r="C29" s="10">
        <v>1000</v>
      </c>
      <c r="D29" s="10">
        <v>840</v>
      </c>
      <c r="E29" s="10">
        <v>5243</v>
      </c>
      <c r="F29" s="11">
        <f t="shared" si="0"/>
        <v>524.16666666666663</v>
      </c>
      <c r="G29" s="1"/>
      <c r="H29" s="1"/>
      <c r="I29" s="1"/>
    </row>
    <row r="30" spans="1:9" x14ac:dyDescent="0.25">
      <c r="A30" s="12" t="s">
        <v>44</v>
      </c>
      <c r="B30" s="13">
        <v>48</v>
      </c>
      <c r="C30" s="13">
        <v>139</v>
      </c>
      <c r="D30" s="13">
        <v>3335</v>
      </c>
      <c r="E30" s="13">
        <v>4171</v>
      </c>
      <c r="F30" s="14">
        <f t="shared" si="0"/>
        <v>25.06746626686656</v>
      </c>
      <c r="G30" s="1"/>
      <c r="H30" s="1"/>
      <c r="I30" s="1"/>
    </row>
    <row r="31" spans="1:9" x14ac:dyDescent="0.25">
      <c r="A31" s="9" t="s">
        <v>45</v>
      </c>
      <c r="B31" s="10">
        <v>4586</v>
      </c>
      <c r="C31" s="10">
        <v>4016</v>
      </c>
      <c r="D31" s="10">
        <v>44636</v>
      </c>
      <c r="E31" s="10">
        <v>40187</v>
      </c>
      <c r="F31" s="11">
        <f t="shared" si="0"/>
        <v>-9.9672909758939028</v>
      </c>
      <c r="G31" s="1"/>
      <c r="H31" s="1"/>
      <c r="I31" s="1"/>
    </row>
    <row r="32" spans="1:9" x14ac:dyDescent="0.25">
      <c r="A32" s="12" t="s">
        <v>46</v>
      </c>
      <c r="B32" s="13">
        <v>169420</v>
      </c>
      <c r="C32" s="13">
        <v>173522</v>
      </c>
      <c r="D32" s="13">
        <v>1699107</v>
      </c>
      <c r="E32" s="13">
        <v>1674798</v>
      </c>
      <c r="F32" s="14">
        <f t="shared" si="0"/>
        <v>-1.4306927109358014</v>
      </c>
      <c r="G32" s="1"/>
      <c r="H32" s="1"/>
      <c r="I32" s="1"/>
    </row>
    <row r="33" spans="1:9" x14ac:dyDescent="0.25">
      <c r="A33" s="9" t="s">
        <v>47</v>
      </c>
      <c r="B33" s="10">
        <v>11047</v>
      </c>
      <c r="C33" s="10">
        <v>13907</v>
      </c>
      <c r="D33" s="10">
        <v>125150</v>
      </c>
      <c r="E33" s="10">
        <v>127367</v>
      </c>
      <c r="F33" s="11">
        <f t="shared" si="0"/>
        <v>1.771474230922891</v>
      </c>
      <c r="G33" s="1"/>
      <c r="H33" s="1"/>
      <c r="I33" s="1"/>
    </row>
    <row r="34" spans="1:9" x14ac:dyDescent="0.25">
      <c r="A34" s="12" t="s">
        <v>172</v>
      </c>
      <c r="B34" s="13">
        <v>53</v>
      </c>
      <c r="C34" s="13">
        <v>88</v>
      </c>
      <c r="D34" s="13">
        <v>609</v>
      </c>
      <c r="E34" s="13">
        <v>646</v>
      </c>
      <c r="F34" s="14">
        <f t="shared" si="0"/>
        <v>6.0755336617405646</v>
      </c>
      <c r="G34" s="1"/>
      <c r="H34" s="1"/>
      <c r="I34" s="1"/>
    </row>
    <row r="35" spans="1:9" x14ac:dyDescent="0.25">
      <c r="A35" s="15" t="s">
        <v>48</v>
      </c>
      <c r="B35" s="16">
        <f>SUM(B7:B34)</f>
        <v>452956</v>
      </c>
      <c r="C35" s="16">
        <f t="shared" ref="C35:E35" si="1">SUM(C7:C34)</f>
        <v>490419</v>
      </c>
      <c r="D35" s="16">
        <f t="shared" si="1"/>
        <v>4412572</v>
      </c>
      <c r="E35" s="16">
        <f t="shared" si="1"/>
        <v>4555459</v>
      </c>
      <c r="F35" s="17">
        <f t="shared" ref="F35" si="2">((E35*100)/D35)-100</f>
        <v>3.2381794563352173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11</v>
      </c>
      <c r="D39" s="51">
        <f>_xlfn.RANK.EQ(B39,$B$39:$B$66)+COUNTIF($B$39:$B$66,B39)-1</f>
        <v>27</v>
      </c>
      <c r="E39" s="50" t="str">
        <f t="shared" ref="E39:E66" si="6">INDEX($A$39:$B$66,MATCH(ROW()-38,$D$39:$D$66,0),1)</f>
        <v>VALENCIA</v>
      </c>
      <c r="F39" s="50">
        <f>LOOKUP(E39,$A$39:$A$66,$B$39:$B$66)</f>
        <v>1674798</v>
      </c>
      <c r="G39" s="50">
        <f>LOOKUP(E39,$A$39:$A$66,$C$39:$C$66)</f>
        <v>1699107</v>
      </c>
    </row>
    <row r="40" spans="1:9" x14ac:dyDescent="0.25">
      <c r="A40" s="50" t="str">
        <f t="shared" si="5"/>
        <v>ALICANTE</v>
      </c>
      <c r="B40" s="51">
        <f t="shared" si="3"/>
        <v>15227</v>
      </c>
      <c r="C40" s="51">
        <f t="shared" si="4"/>
        <v>14283</v>
      </c>
      <c r="D40" s="51">
        <f t="shared" ref="D40:D66" si="7">_xlfn.RANK.EQ(B40,$B$39:$B$66)+COUNTIF($B$39:$B$66,B40)-1</f>
        <v>15</v>
      </c>
      <c r="E40" s="50" t="str">
        <f t="shared" si="6"/>
        <v>BARCELONA</v>
      </c>
      <c r="F40" s="50">
        <f t="shared" ref="F40:F55" si="8">LOOKUP(E40,$A$39:$A$66,$B$39:$B$66)</f>
        <v>1417388</v>
      </c>
      <c r="G40" s="50">
        <f t="shared" ref="G40:G66" si="9">LOOKUP(E40,$A$39:$A$66,$C$39:$C$66)</f>
        <v>1314165</v>
      </c>
    </row>
    <row r="41" spans="1:9" x14ac:dyDescent="0.25">
      <c r="A41" s="50" t="str">
        <f t="shared" si="5"/>
        <v>ALMERÍA</v>
      </c>
      <c r="B41" s="51">
        <f t="shared" si="3"/>
        <v>5216</v>
      </c>
      <c r="C41" s="51">
        <f t="shared" si="4"/>
        <v>4613</v>
      </c>
      <c r="D41" s="51">
        <f t="shared" si="7"/>
        <v>19</v>
      </c>
      <c r="E41" s="50" t="str">
        <f t="shared" si="6"/>
        <v>BILBAO</v>
      </c>
      <c r="F41" s="50">
        <f t="shared" si="8"/>
        <v>429049</v>
      </c>
      <c r="G41" s="50">
        <f t="shared" si="9"/>
        <v>427002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312753</v>
      </c>
      <c r="G42" s="50">
        <f t="shared" si="9"/>
        <v>310237</v>
      </c>
    </row>
    <row r="43" spans="1:9" x14ac:dyDescent="0.25">
      <c r="A43" s="50" t="str">
        <f t="shared" si="5"/>
        <v>BAHÍA DE ALGECIRAS</v>
      </c>
      <c r="B43" s="51">
        <f t="shared" si="3"/>
        <v>312753</v>
      </c>
      <c r="C43" s="51">
        <f t="shared" si="4"/>
        <v>310237</v>
      </c>
      <c r="D43" s="51">
        <f t="shared" si="7"/>
        <v>4</v>
      </c>
      <c r="E43" s="50" t="str">
        <f t="shared" si="6"/>
        <v>CASTELLÓN</v>
      </c>
      <c r="F43" s="50">
        <f t="shared" si="8"/>
        <v>170887</v>
      </c>
      <c r="G43" s="50">
        <f t="shared" si="9"/>
        <v>166317</v>
      </c>
    </row>
    <row r="44" spans="1:9" x14ac:dyDescent="0.25">
      <c r="A44" s="50" t="str">
        <f t="shared" si="5"/>
        <v>BAHÍA DE CÁDIZ</v>
      </c>
      <c r="B44" s="51">
        <f t="shared" si="3"/>
        <v>23025</v>
      </c>
      <c r="C44" s="51">
        <f t="shared" si="4"/>
        <v>21297</v>
      </c>
      <c r="D44" s="51">
        <f t="shared" si="7"/>
        <v>13</v>
      </c>
      <c r="E44" s="50" t="str">
        <f t="shared" si="6"/>
        <v>VIGO</v>
      </c>
      <c r="F44" s="50">
        <f t="shared" si="8"/>
        <v>127367</v>
      </c>
      <c r="G44" s="50">
        <f t="shared" si="9"/>
        <v>125150</v>
      </c>
    </row>
    <row r="45" spans="1:9" x14ac:dyDescent="0.25">
      <c r="A45" s="50" t="str">
        <f t="shared" si="5"/>
        <v>BALEARES</v>
      </c>
      <c r="B45" s="51">
        <f t="shared" si="3"/>
        <v>47</v>
      </c>
      <c r="C45" s="51">
        <f t="shared" si="4"/>
        <v>69</v>
      </c>
      <c r="D45" s="51">
        <f t="shared" si="7"/>
        <v>24</v>
      </c>
      <c r="E45" s="50" t="str">
        <f t="shared" si="6"/>
        <v>LAS PALMAS</v>
      </c>
      <c r="F45" s="50">
        <f t="shared" si="8"/>
        <v>83017</v>
      </c>
      <c r="G45" s="50">
        <f t="shared" si="9"/>
        <v>66165</v>
      </c>
    </row>
    <row r="46" spans="1:9" x14ac:dyDescent="0.25">
      <c r="A46" s="50" t="str">
        <f t="shared" si="5"/>
        <v>BARCELONA</v>
      </c>
      <c r="B46" s="51">
        <f t="shared" si="3"/>
        <v>1417388</v>
      </c>
      <c r="C46" s="51">
        <f t="shared" si="4"/>
        <v>1314165</v>
      </c>
      <c r="D46" s="51">
        <f t="shared" si="7"/>
        <v>2</v>
      </c>
      <c r="E46" s="50" t="str">
        <f t="shared" si="6"/>
        <v>CARTAGENA</v>
      </c>
      <c r="F46" s="50">
        <f t="shared" si="8"/>
        <v>60046</v>
      </c>
      <c r="G46" s="50">
        <f t="shared" si="9"/>
        <v>55646</v>
      </c>
    </row>
    <row r="47" spans="1:9" x14ac:dyDescent="0.25">
      <c r="A47" s="50" t="str">
        <f t="shared" si="5"/>
        <v>BILBAO</v>
      </c>
      <c r="B47" s="51">
        <f t="shared" si="3"/>
        <v>429049</v>
      </c>
      <c r="C47" s="51">
        <f t="shared" si="4"/>
        <v>427002</v>
      </c>
      <c r="D47" s="51">
        <f t="shared" si="7"/>
        <v>3</v>
      </c>
      <c r="E47" s="50" t="str">
        <f t="shared" si="6"/>
        <v>MARÍN Y RÍA DE PONTEVEDRA</v>
      </c>
      <c r="F47" s="50">
        <f t="shared" si="8"/>
        <v>59111</v>
      </c>
      <c r="G47" s="50">
        <f t="shared" si="9"/>
        <v>42322</v>
      </c>
    </row>
    <row r="48" spans="1:9" x14ac:dyDescent="0.25">
      <c r="A48" s="50" t="str">
        <f t="shared" si="5"/>
        <v>CARTAGENA</v>
      </c>
      <c r="B48" s="51">
        <f t="shared" si="3"/>
        <v>60046</v>
      </c>
      <c r="C48" s="51">
        <f t="shared" si="4"/>
        <v>55646</v>
      </c>
      <c r="D48" s="51">
        <f t="shared" si="7"/>
        <v>8</v>
      </c>
      <c r="E48" s="50" t="str">
        <f t="shared" si="6"/>
        <v>GIJÓN</v>
      </c>
      <c r="F48" s="50">
        <f t="shared" si="8"/>
        <v>48308</v>
      </c>
      <c r="G48" s="50">
        <f t="shared" si="9"/>
        <v>44225</v>
      </c>
    </row>
    <row r="49" spans="1:7" x14ac:dyDescent="0.25">
      <c r="A49" s="50" t="str">
        <f t="shared" si="5"/>
        <v>CASTELLÓN</v>
      </c>
      <c r="B49" s="51">
        <f t="shared" si="3"/>
        <v>170887</v>
      </c>
      <c r="C49" s="51">
        <f t="shared" si="4"/>
        <v>166317</v>
      </c>
      <c r="D49" s="51">
        <f t="shared" si="7"/>
        <v>5</v>
      </c>
      <c r="E49" s="50" t="str">
        <f t="shared" si="6"/>
        <v>TARRAGONA</v>
      </c>
      <c r="F49" s="50">
        <f t="shared" si="8"/>
        <v>40187</v>
      </c>
      <c r="G49" s="50">
        <f t="shared" si="9"/>
        <v>44636</v>
      </c>
    </row>
    <row r="50" spans="1:7" x14ac:dyDescent="0.25">
      <c r="A50" s="50" t="str">
        <f t="shared" si="5"/>
        <v>CEUTA</v>
      </c>
      <c r="B50" s="51">
        <f t="shared" si="3"/>
        <v>9</v>
      </c>
      <c r="C50" s="51">
        <f t="shared" si="4"/>
        <v>25</v>
      </c>
      <c r="D50" s="51">
        <f t="shared" si="7"/>
        <v>25</v>
      </c>
      <c r="E50" s="50" t="str">
        <f t="shared" si="6"/>
        <v>SANTA CRUZ DE TENERIFE</v>
      </c>
      <c r="F50" s="50">
        <f t="shared" si="8"/>
        <v>39874</v>
      </c>
      <c r="G50" s="50">
        <f t="shared" si="9"/>
        <v>34791</v>
      </c>
    </row>
    <row r="51" spans="1:7" x14ac:dyDescent="0.25">
      <c r="A51" s="50" t="str">
        <f t="shared" si="5"/>
        <v>FERROL-SAN CIBRAO</v>
      </c>
      <c r="B51" s="51">
        <f t="shared" si="3"/>
        <v>289</v>
      </c>
      <c r="C51" s="51">
        <f t="shared" si="4"/>
        <v>657</v>
      </c>
      <c r="D51" s="51">
        <f t="shared" si="7"/>
        <v>22</v>
      </c>
      <c r="E51" s="50" t="str">
        <f t="shared" si="6"/>
        <v>BAHÍA DE CÁDIZ</v>
      </c>
      <c r="F51" s="50">
        <f t="shared" si="8"/>
        <v>23025</v>
      </c>
      <c r="G51" s="50">
        <f t="shared" si="9"/>
        <v>21297</v>
      </c>
    </row>
    <row r="52" spans="1:7" x14ac:dyDescent="0.25">
      <c r="A52" s="50" t="str">
        <f t="shared" si="5"/>
        <v>GIJÓN</v>
      </c>
      <c r="B52" s="51">
        <f t="shared" si="3"/>
        <v>48308</v>
      </c>
      <c r="C52" s="51">
        <f t="shared" si="4"/>
        <v>44225</v>
      </c>
      <c r="D52" s="51">
        <f t="shared" si="7"/>
        <v>10</v>
      </c>
      <c r="E52" s="50" t="str">
        <f t="shared" si="6"/>
        <v>MÁLAGA</v>
      </c>
      <c r="F52" s="50">
        <f t="shared" si="8"/>
        <v>18139</v>
      </c>
      <c r="G52" s="50">
        <f t="shared" si="9"/>
        <v>13059</v>
      </c>
    </row>
    <row r="53" spans="1:7" x14ac:dyDescent="0.25">
      <c r="A53" s="50" t="str">
        <f t="shared" si="5"/>
        <v>HUELVA</v>
      </c>
      <c r="B53" s="51">
        <f t="shared" si="3"/>
        <v>9473</v>
      </c>
      <c r="C53" s="51">
        <f t="shared" si="4"/>
        <v>5941</v>
      </c>
      <c r="D53" s="51">
        <f t="shared" si="7"/>
        <v>17</v>
      </c>
      <c r="E53" s="50" t="str">
        <f t="shared" si="6"/>
        <v>ALICANTE</v>
      </c>
      <c r="F53" s="50">
        <f t="shared" si="8"/>
        <v>15227</v>
      </c>
      <c r="G53" s="50">
        <f t="shared" si="9"/>
        <v>14283</v>
      </c>
    </row>
    <row r="54" spans="1:7" x14ac:dyDescent="0.25">
      <c r="A54" s="50" t="str">
        <f t="shared" si="5"/>
        <v>LAS PALMAS</v>
      </c>
      <c r="B54" s="51">
        <f t="shared" si="3"/>
        <v>83017</v>
      </c>
      <c r="C54" s="51">
        <f t="shared" si="4"/>
        <v>66165</v>
      </c>
      <c r="D54" s="51">
        <f t="shared" si="7"/>
        <v>7</v>
      </c>
      <c r="E54" s="50" t="str">
        <f t="shared" si="6"/>
        <v>MELILLA</v>
      </c>
      <c r="F54" s="50">
        <f t="shared" si="8"/>
        <v>11004</v>
      </c>
      <c r="G54" s="50">
        <f t="shared" si="9"/>
        <v>11245</v>
      </c>
    </row>
    <row r="55" spans="1:7" x14ac:dyDescent="0.25">
      <c r="A55" s="50" t="str">
        <f t="shared" si="5"/>
        <v>MÁLAGA</v>
      </c>
      <c r="B55" s="51">
        <f t="shared" si="3"/>
        <v>18139</v>
      </c>
      <c r="C55" s="51">
        <f t="shared" si="4"/>
        <v>13059</v>
      </c>
      <c r="D55" s="51">
        <f t="shared" si="7"/>
        <v>14</v>
      </c>
      <c r="E55" s="50" t="str">
        <f t="shared" si="6"/>
        <v>HUELVA</v>
      </c>
      <c r="F55" s="50">
        <f t="shared" si="8"/>
        <v>9473</v>
      </c>
      <c r="G55" s="50">
        <f t="shared" si="9"/>
        <v>5941</v>
      </c>
    </row>
    <row r="56" spans="1:7" x14ac:dyDescent="0.25">
      <c r="A56" s="50" t="str">
        <f t="shared" si="5"/>
        <v>MARÍN Y RÍA DE PONTEVEDRA</v>
      </c>
      <c r="B56" s="51">
        <f t="shared" si="3"/>
        <v>59111</v>
      </c>
      <c r="C56" s="51">
        <f t="shared" si="4"/>
        <v>42322</v>
      </c>
      <c r="D56" s="51">
        <f t="shared" si="7"/>
        <v>9</v>
      </c>
      <c r="E56" s="50" t="str">
        <f t="shared" si="6"/>
        <v>SANTANDER</v>
      </c>
      <c r="F56" s="50">
        <f t="shared" ref="F56:F66" si="10">LOOKUP(E56,$A$39:$A$66,$B$39:$B$66)</f>
        <v>5243</v>
      </c>
      <c r="G56" s="50">
        <f t="shared" si="9"/>
        <v>840</v>
      </c>
    </row>
    <row r="57" spans="1:7" x14ac:dyDescent="0.25">
      <c r="A57" s="50" t="str">
        <f t="shared" si="5"/>
        <v>MELILLA</v>
      </c>
      <c r="B57" s="51">
        <f t="shared" si="3"/>
        <v>11004</v>
      </c>
      <c r="C57" s="51">
        <f t="shared" si="4"/>
        <v>11245</v>
      </c>
      <c r="D57" s="51">
        <f t="shared" si="7"/>
        <v>16</v>
      </c>
      <c r="E57" s="50" t="str">
        <f t="shared" si="6"/>
        <v>ALMERÍA</v>
      </c>
      <c r="F57" s="50">
        <f t="shared" si="10"/>
        <v>5216</v>
      </c>
      <c r="G57" s="50">
        <f t="shared" si="9"/>
        <v>4613</v>
      </c>
    </row>
    <row r="58" spans="1:7" x14ac:dyDescent="0.25">
      <c r="A58" s="50" t="str">
        <f t="shared" si="5"/>
        <v>MOTRIL</v>
      </c>
      <c r="B58" s="51">
        <f t="shared" si="3"/>
        <v>174</v>
      </c>
      <c r="C58" s="51">
        <f t="shared" si="4"/>
        <v>7</v>
      </c>
      <c r="D58" s="51">
        <f t="shared" si="7"/>
        <v>23</v>
      </c>
      <c r="E58" s="50" t="str">
        <f t="shared" si="6"/>
        <v>SEVILLA</v>
      </c>
      <c r="F58" s="50">
        <f t="shared" si="10"/>
        <v>4171</v>
      </c>
      <c r="G58" s="50">
        <f t="shared" si="9"/>
        <v>3335</v>
      </c>
    </row>
    <row r="59" spans="1:7" x14ac:dyDescent="0.25">
      <c r="A59" s="50" t="str">
        <f t="shared" si="5"/>
        <v>PASAIA</v>
      </c>
      <c r="B59" s="51">
        <f t="shared" si="3"/>
        <v>8</v>
      </c>
      <c r="C59" s="51">
        <f t="shared" si="4"/>
        <v>6818</v>
      </c>
      <c r="D59" s="51">
        <f t="shared" si="7"/>
        <v>26</v>
      </c>
      <c r="E59" s="50" t="str">
        <f t="shared" si="6"/>
        <v>VILAGARCÍA</v>
      </c>
      <c r="F59" s="50">
        <f t="shared" si="10"/>
        <v>646</v>
      </c>
      <c r="G59" s="50">
        <f t="shared" si="9"/>
        <v>609</v>
      </c>
    </row>
    <row r="60" spans="1:7" x14ac:dyDescent="0.25">
      <c r="A60" s="50" t="str">
        <f t="shared" si="5"/>
        <v>SANTA CRUZ DE TENERIFE</v>
      </c>
      <c r="B60" s="51">
        <f t="shared" si="3"/>
        <v>39874</v>
      </c>
      <c r="C60" s="51">
        <f t="shared" si="4"/>
        <v>34791</v>
      </c>
      <c r="D60" s="51">
        <f t="shared" si="7"/>
        <v>12</v>
      </c>
      <c r="E60" s="50" t="str">
        <f t="shared" si="6"/>
        <v>FERROL-SAN CIBRAO</v>
      </c>
      <c r="F60" s="50">
        <f t="shared" si="10"/>
        <v>289</v>
      </c>
      <c r="G60" s="50">
        <f t="shared" si="9"/>
        <v>657</v>
      </c>
    </row>
    <row r="61" spans="1:7" x14ac:dyDescent="0.25">
      <c r="A61" s="50" t="str">
        <f t="shared" si="5"/>
        <v>SANTANDER</v>
      </c>
      <c r="B61" s="51">
        <f t="shared" si="3"/>
        <v>5243</v>
      </c>
      <c r="C61" s="51">
        <f t="shared" si="4"/>
        <v>840</v>
      </c>
      <c r="D61" s="51">
        <f t="shared" si="7"/>
        <v>18</v>
      </c>
      <c r="E61" s="50" t="str">
        <f t="shared" si="6"/>
        <v>MOTRIL</v>
      </c>
      <c r="F61" s="50">
        <f t="shared" si="10"/>
        <v>174</v>
      </c>
      <c r="G61" s="50">
        <f t="shared" si="9"/>
        <v>7</v>
      </c>
    </row>
    <row r="62" spans="1:7" x14ac:dyDescent="0.25">
      <c r="A62" s="50" t="str">
        <f t="shared" si="5"/>
        <v>SEVILLA</v>
      </c>
      <c r="B62" s="51">
        <f t="shared" si="3"/>
        <v>4171</v>
      </c>
      <c r="C62" s="51">
        <f t="shared" si="4"/>
        <v>3335</v>
      </c>
      <c r="D62" s="51">
        <f t="shared" si="7"/>
        <v>20</v>
      </c>
      <c r="E62" s="50" t="str">
        <f t="shared" si="6"/>
        <v>BALEARES</v>
      </c>
      <c r="F62" s="50">
        <f t="shared" si="10"/>
        <v>47</v>
      </c>
      <c r="G62" s="50">
        <f t="shared" si="9"/>
        <v>69</v>
      </c>
    </row>
    <row r="63" spans="1:7" x14ac:dyDescent="0.25">
      <c r="A63" s="50" t="str">
        <f t="shared" si="5"/>
        <v>TARRAGONA</v>
      </c>
      <c r="B63" s="51">
        <f t="shared" si="3"/>
        <v>40187</v>
      </c>
      <c r="C63" s="51">
        <f t="shared" si="4"/>
        <v>44636</v>
      </c>
      <c r="D63" s="51">
        <f t="shared" si="7"/>
        <v>11</v>
      </c>
      <c r="E63" s="50" t="str">
        <f t="shared" si="6"/>
        <v>CEUTA</v>
      </c>
      <c r="F63" s="50">
        <f t="shared" si="10"/>
        <v>9</v>
      </c>
      <c r="G63" s="50">
        <f t="shared" si="9"/>
        <v>25</v>
      </c>
    </row>
    <row r="64" spans="1:7" x14ac:dyDescent="0.25">
      <c r="A64" s="50" t="str">
        <f t="shared" si="5"/>
        <v>VALENCIA</v>
      </c>
      <c r="B64" s="51">
        <f t="shared" si="3"/>
        <v>1674798</v>
      </c>
      <c r="C64" s="51">
        <f t="shared" si="4"/>
        <v>1699107</v>
      </c>
      <c r="D64" s="51">
        <f t="shared" si="7"/>
        <v>1</v>
      </c>
      <c r="E64" s="50" t="str">
        <f t="shared" si="6"/>
        <v>PASAIA</v>
      </c>
      <c r="F64" s="50">
        <f t="shared" si="10"/>
        <v>8</v>
      </c>
      <c r="G64" s="50">
        <f t="shared" si="9"/>
        <v>6818</v>
      </c>
    </row>
    <row r="65" spans="1:7" x14ac:dyDescent="0.25">
      <c r="A65" s="50" t="str">
        <f t="shared" si="5"/>
        <v>VIGO</v>
      </c>
      <c r="B65" s="51">
        <f t="shared" si="3"/>
        <v>127367</v>
      </c>
      <c r="C65" s="51">
        <f t="shared" si="4"/>
        <v>125150</v>
      </c>
      <c r="D65" s="51">
        <f t="shared" si="7"/>
        <v>6</v>
      </c>
      <c r="E65" s="50" t="str">
        <f t="shared" si="6"/>
        <v>A CORUÑA</v>
      </c>
      <c r="F65" s="50">
        <f t="shared" si="10"/>
        <v>3</v>
      </c>
      <c r="G65" s="50">
        <f t="shared" si="9"/>
        <v>11</v>
      </c>
    </row>
    <row r="66" spans="1:7" x14ac:dyDescent="0.25">
      <c r="A66" s="50" t="str">
        <f t="shared" si="5"/>
        <v>VILAGARCÍA</v>
      </c>
      <c r="B66" s="51">
        <f t="shared" si="3"/>
        <v>646</v>
      </c>
      <c r="C66" s="51">
        <f t="shared" si="4"/>
        <v>609</v>
      </c>
      <c r="D66" s="51">
        <f t="shared" si="7"/>
        <v>21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D14" sqref="D1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7</v>
      </c>
      <c r="C7" s="10">
        <v>0</v>
      </c>
      <c r="D7" s="10">
        <v>214</v>
      </c>
      <c r="E7" s="10">
        <v>3</v>
      </c>
      <c r="F7" s="11">
        <f>((E7*100)/D7)-100</f>
        <v>-98.598130841121502</v>
      </c>
      <c r="G7" s="1"/>
      <c r="H7" s="1"/>
      <c r="I7" s="1"/>
    </row>
    <row r="8" spans="1:12" x14ac:dyDescent="0.25">
      <c r="A8" s="12" t="s">
        <v>31</v>
      </c>
      <c r="B8" s="13">
        <v>15037</v>
      </c>
      <c r="C8" s="13">
        <v>13708</v>
      </c>
      <c r="D8" s="13">
        <v>128015</v>
      </c>
      <c r="E8" s="13">
        <v>134425</v>
      </c>
      <c r="F8" s="14">
        <f t="shared" ref="F8:F34" si="0">((E8*100)/D8)-100</f>
        <v>5.007225715736439</v>
      </c>
      <c r="G8" s="1"/>
      <c r="H8" s="1"/>
      <c r="I8" s="1"/>
    </row>
    <row r="9" spans="1:12" x14ac:dyDescent="0.25">
      <c r="A9" s="9" t="s">
        <v>164</v>
      </c>
      <c r="B9" s="10">
        <v>699</v>
      </c>
      <c r="C9" s="10">
        <v>807</v>
      </c>
      <c r="D9" s="10">
        <v>5026</v>
      </c>
      <c r="E9" s="10">
        <v>5497</v>
      </c>
      <c r="F9" s="11">
        <f t="shared" si="0"/>
        <v>9.3712693991245573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32555</v>
      </c>
      <c r="C11" s="10">
        <v>36802</v>
      </c>
      <c r="D11" s="10">
        <v>313573</v>
      </c>
      <c r="E11" s="10">
        <v>315221</v>
      </c>
      <c r="F11" s="11">
        <f t="shared" si="0"/>
        <v>0.52555545279727767</v>
      </c>
      <c r="G11" s="1"/>
      <c r="H11" s="1"/>
      <c r="I11" s="1"/>
    </row>
    <row r="12" spans="1:12" x14ac:dyDescent="0.25">
      <c r="A12" s="12" t="s">
        <v>168</v>
      </c>
      <c r="B12" s="13">
        <v>6524</v>
      </c>
      <c r="C12" s="13">
        <v>6215</v>
      </c>
      <c r="D12" s="13">
        <v>61024</v>
      </c>
      <c r="E12" s="13">
        <v>68179</v>
      </c>
      <c r="F12" s="14">
        <f t="shared" si="0"/>
        <v>11.724895123230198</v>
      </c>
      <c r="G12" s="1"/>
      <c r="H12" s="1"/>
      <c r="I12" s="1"/>
    </row>
    <row r="13" spans="1:12" x14ac:dyDescent="0.25">
      <c r="A13" s="9" t="s">
        <v>32</v>
      </c>
      <c r="B13" s="10">
        <v>9457</v>
      </c>
      <c r="C13" s="10">
        <v>9066</v>
      </c>
      <c r="D13" s="10">
        <v>112732</v>
      </c>
      <c r="E13" s="10">
        <v>104434</v>
      </c>
      <c r="F13" s="11">
        <f t="shared" si="0"/>
        <v>-7.360820352694887</v>
      </c>
      <c r="G13" s="1"/>
      <c r="H13" s="1"/>
      <c r="I13" s="1"/>
    </row>
    <row r="14" spans="1:12" x14ac:dyDescent="0.25">
      <c r="A14" s="12" t="s">
        <v>33</v>
      </c>
      <c r="B14" s="13">
        <v>163434</v>
      </c>
      <c r="C14" s="13">
        <v>165873</v>
      </c>
      <c r="D14" s="13">
        <v>1518460</v>
      </c>
      <c r="E14" s="13">
        <v>1625735</v>
      </c>
      <c r="F14" s="14">
        <f t="shared" si="0"/>
        <v>7.0647234698312786</v>
      </c>
      <c r="G14" s="1"/>
      <c r="H14" s="1"/>
      <c r="I14" s="1"/>
    </row>
    <row r="15" spans="1:12" x14ac:dyDescent="0.25">
      <c r="A15" s="9" t="s">
        <v>34</v>
      </c>
      <c r="B15" s="10">
        <v>49186</v>
      </c>
      <c r="C15" s="10">
        <v>56920</v>
      </c>
      <c r="D15" s="10">
        <v>482766</v>
      </c>
      <c r="E15" s="10">
        <v>487143</v>
      </c>
      <c r="F15" s="11">
        <f t="shared" si="0"/>
        <v>0.90665042691490783</v>
      </c>
      <c r="G15" s="1"/>
      <c r="H15" s="1"/>
      <c r="I15" s="1"/>
    </row>
    <row r="16" spans="1:12" x14ac:dyDescent="0.25">
      <c r="A16" s="12" t="s">
        <v>35</v>
      </c>
      <c r="B16" s="13">
        <v>5665</v>
      </c>
      <c r="C16" s="13">
        <v>7464</v>
      </c>
      <c r="D16" s="13">
        <v>83886</v>
      </c>
      <c r="E16" s="13">
        <v>73476</v>
      </c>
      <c r="F16" s="14">
        <f t="shared" si="0"/>
        <v>-12.409698877047418</v>
      </c>
      <c r="G16" s="1"/>
      <c r="H16" s="1"/>
      <c r="I16" s="1"/>
    </row>
    <row r="17" spans="1:9" x14ac:dyDescent="0.25">
      <c r="A17" s="9" t="s">
        <v>169</v>
      </c>
      <c r="B17" s="10">
        <v>16923</v>
      </c>
      <c r="C17" s="10">
        <v>17805</v>
      </c>
      <c r="D17" s="10">
        <v>171952</v>
      </c>
      <c r="E17" s="10">
        <v>175369</v>
      </c>
      <c r="F17" s="11">
        <f t="shared" si="0"/>
        <v>1.987182469526374</v>
      </c>
      <c r="G17" s="1"/>
      <c r="H17" s="1"/>
      <c r="I17" s="1"/>
    </row>
    <row r="18" spans="1:9" x14ac:dyDescent="0.25">
      <c r="A18" s="12" t="s">
        <v>36</v>
      </c>
      <c r="B18" s="13">
        <v>1577</v>
      </c>
      <c r="C18" s="13">
        <v>832</v>
      </c>
      <c r="D18" s="13">
        <v>18078</v>
      </c>
      <c r="E18" s="13">
        <v>14477</v>
      </c>
      <c r="F18" s="14">
        <f t="shared" si="0"/>
        <v>-19.919238853855518</v>
      </c>
      <c r="G18" s="1"/>
      <c r="H18" s="1"/>
      <c r="I18" s="1"/>
    </row>
    <row r="19" spans="1:9" x14ac:dyDescent="0.25">
      <c r="A19" s="9" t="s">
        <v>37</v>
      </c>
      <c r="B19" s="10">
        <v>65</v>
      </c>
      <c r="C19" s="10">
        <v>8</v>
      </c>
      <c r="D19" s="10">
        <v>661</v>
      </c>
      <c r="E19" s="10">
        <v>289</v>
      </c>
      <c r="F19" s="11">
        <f t="shared" si="0"/>
        <v>-56.278366111951591</v>
      </c>
      <c r="G19" s="1"/>
      <c r="H19" s="1"/>
      <c r="I19" s="1"/>
    </row>
    <row r="20" spans="1:9" x14ac:dyDescent="0.25">
      <c r="A20" s="12" t="s">
        <v>170</v>
      </c>
      <c r="B20" s="13">
        <v>6363</v>
      </c>
      <c r="C20" s="13">
        <v>7283</v>
      </c>
      <c r="D20" s="13">
        <v>53339</v>
      </c>
      <c r="E20" s="13">
        <v>64413</v>
      </c>
      <c r="F20" s="14">
        <f t="shared" si="0"/>
        <v>20.761544085940869</v>
      </c>
      <c r="G20" s="1"/>
      <c r="H20" s="1"/>
      <c r="I20" s="1"/>
    </row>
    <row r="21" spans="1:9" x14ac:dyDescent="0.25">
      <c r="A21" s="9" t="s">
        <v>38</v>
      </c>
      <c r="B21" s="10">
        <v>1005</v>
      </c>
      <c r="C21" s="10">
        <v>5492</v>
      </c>
      <c r="D21" s="10">
        <v>8331</v>
      </c>
      <c r="E21" s="10">
        <v>45346</v>
      </c>
      <c r="F21" s="11">
        <f t="shared" si="0"/>
        <v>444.30440523346533</v>
      </c>
      <c r="G21" s="1"/>
      <c r="H21" s="1"/>
      <c r="I21" s="1"/>
    </row>
    <row r="22" spans="1:9" x14ac:dyDescent="0.25">
      <c r="A22" s="12" t="s">
        <v>59</v>
      </c>
      <c r="B22" s="13">
        <v>46325</v>
      </c>
      <c r="C22" s="13">
        <v>54194</v>
      </c>
      <c r="D22" s="13">
        <v>421513</v>
      </c>
      <c r="E22" s="13">
        <v>464725</v>
      </c>
      <c r="F22" s="14">
        <f t="shared" si="0"/>
        <v>10.251641111899275</v>
      </c>
      <c r="G22" s="1"/>
      <c r="H22" s="1"/>
      <c r="I22" s="1"/>
    </row>
    <row r="23" spans="1:9" x14ac:dyDescent="0.25">
      <c r="A23" s="9" t="s">
        <v>171</v>
      </c>
      <c r="B23" s="10">
        <v>3033</v>
      </c>
      <c r="C23" s="10">
        <v>5587</v>
      </c>
      <c r="D23" s="10">
        <v>26251</v>
      </c>
      <c r="E23" s="10">
        <v>31363</v>
      </c>
      <c r="F23" s="11">
        <f t="shared" si="0"/>
        <v>19.473543864995619</v>
      </c>
      <c r="G23" s="1"/>
      <c r="H23" s="1"/>
      <c r="I23" s="1"/>
    </row>
    <row r="24" spans="1:9" x14ac:dyDescent="0.25">
      <c r="A24" s="12" t="s">
        <v>173</v>
      </c>
      <c r="B24" s="13">
        <v>6461</v>
      </c>
      <c r="C24" s="13">
        <v>6711</v>
      </c>
      <c r="D24" s="13">
        <v>46534</v>
      </c>
      <c r="E24" s="13">
        <v>63102</v>
      </c>
      <c r="F24" s="14">
        <f t="shared" si="0"/>
        <v>35.604074440194267</v>
      </c>
      <c r="G24" s="1"/>
      <c r="H24" s="1"/>
      <c r="I24" s="1"/>
    </row>
    <row r="25" spans="1:9" x14ac:dyDescent="0.25">
      <c r="A25" s="9" t="s">
        <v>39</v>
      </c>
      <c r="B25" s="10">
        <v>3832</v>
      </c>
      <c r="C25" s="10">
        <v>3197</v>
      </c>
      <c r="D25" s="10">
        <v>32919</v>
      </c>
      <c r="E25" s="10">
        <v>31619</v>
      </c>
      <c r="F25" s="11">
        <f t="shared" si="0"/>
        <v>-3.9490871533157161</v>
      </c>
      <c r="G25" s="1"/>
      <c r="H25" s="1"/>
      <c r="I25" s="1"/>
    </row>
    <row r="26" spans="1:9" x14ac:dyDescent="0.25">
      <c r="A26" s="12" t="s">
        <v>40</v>
      </c>
      <c r="B26" s="13">
        <v>175</v>
      </c>
      <c r="C26" s="13">
        <v>0</v>
      </c>
      <c r="D26" s="13">
        <v>2221</v>
      </c>
      <c r="E26" s="13">
        <v>1450</v>
      </c>
      <c r="F26" s="14">
        <f t="shared" si="0"/>
        <v>-34.714092751013055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6</v>
      </c>
      <c r="D27" s="10">
        <v>6818</v>
      </c>
      <c r="E27" s="10">
        <v>8</v>
      </c>
      <c r="F27" s="19">
        <f t="shared" si="0"/>
        <v>-99.882663537694341</v>
      </c>
      <c r="G27" s="1"/>
      <c r="H27" s="1"/>
      <c r="I27" s="1"/>
    </row>
    <row r="28" spans="1:9" x14ac:dyDescent="0.25">
      <c r="A28" s="12" t="s">
        <v>42</v>
      </c>
      <c r="B28" s="13">
        <v>33241</v>
      </c>
      <c r="C28" s="13">
        <v>36680</v>
      </c>
      <c r="D28" s="13">
        <v>302713</v>
      </c>
      <c r="E28" s="13">
        <v>326710</v>
      </c>
      <c r="F28" s="14">
        <f t="shared" si="0"/>
        <v>7.9273106870203804</v>
      </c>
      <c r="G28" s="1"/>
      <c r="H28" s="1"/>
      <c r="I28" s="1"/>
    </row>
    <row r="29" spans="1:9" x14ac:dyDescent="0.25">
      <c r="A29" s="9" t="s">
        <v>43</v>
      </c>
      <c r="B29" s="10">
        <v>64</v>
      </c>
      <c r="C29" s="10">
        <v>1000</v>
      </c>
      <c r="D29" s="10">
        <v>840</v>
      </c>
      <c r="E29" s="10">
        <v>5243</v>
      </c>
      <c r="F29" s="11">
        <f t="shared" si="0"/>
        <v>524.16666666666663</v>
      </c>
      <c r="G29" s="1"/>
      <c r="H29" s="1"/>
      <c r="I29" s="1"/>
    </row>
    <row r="30" spans="1:9" x14ac:dyDescent="0.25">
      <c r="A30" s="12" t="s">
        <v>44</v>
      </c>
      <c r="B30" s="13">
        <v>11858</v>
      </c>
      <c r="C30" s="13">
        <v>8103</v>
      </c>
      <c r="D30" s="13">
        <v>120268</v>
      </c>
      <c r="E30" s="13">
        <v>86250</v>
      </c>
      <c r="F30" s="14">
        <f t="shared" si="0"/>
        <v>-28.28516313566368</v>
      </c>
      <c r="G30" s="1"/>
      <c r="H30" s="1"/>
      <c r="I30" s="1"/>
    </row>
    <row r="31" spans="1:9" x14ac:dyDescent="0.25">
      <c r="A31" s="9" t="s">
        <v>45</v>
      </c>
      <c r="B31" s="10">
        <v>5767</v>
      </c>
      <c r="C31" s="10">
        <v>4762</v>
      </c>
      <c r="D31" s="10">
        <v>54025</v>
      </c>
      <c r="E31" s="10">
        <v>48815</v>
      </c>
      <c r="F31" s="11">
        <f t="shared" si="0"/>
        <v>-9.6436834798704325</v>
      </c>
      <c r="G31" s="1"/>
      <c r="H31" s="1"/>
      <c r="I31" s="1"/>
    </row>
    <row r="32" spans="1:9" x14ac:dyDescent="0.25">
      <c r="A32" s="12" t="s">
        <v>46</v>
      </c>
      <c r="B32" s="13">
        <v>187278</v>
      </c>
      <c r="C32" s="13">
        <v>190085</v>
      </c>
      <c r="D32" s="13">
        <v>1868871</v>
      </c>
      <c r="E32" s="13">
        <v>1840479</v>
      </c>
      <c r="F32" s="14">
        <f t="shared" si="0"/>
        <v>-1.519205980509085</v>
      </c>
      <c r="G32" s="1"/>
      <c r="H32" s="1"/>
      <c r="I32" s="1"/>
    </row>
    <row r="33" spans="1:9" x14ac:dyDescent="0.25">
      <c r="A33" s="9" t="s">
        <v>47</v>
      </c>
      <c r="B33" s="10">
        <v>12923</v>
      </c>
      <c r="C33" s="10">
        <v>16142</v>
      </c>
      <c r="D33" s="10">
        <v>149197</v>
      </c>
      <c r="E33" s="10">
        <v>147022</v>
      </c>
      <c r="F33" s="11">
        <f t="shared" si="0"/>
        <v>-1.4578041113427247</v>
      </c>
      <c r="G33" s="1"/>
      <c r="H33" s="1"/>
      <c r="I33" s="1"/>
    </row>
    <row r="34" spans="1:9" x14ac:dyDescent="0.25">
      <c r="A34" s="12" t="s">
        <v>172</v>
      </c>
      <c r="B34" s="13">
        <v>3178</v>
      </c>
      <c r="C34" s="13">
        <v>3099</v>
      </c>
      <c r="D34" s="13">
        <v>27581</v>
      </c>
      <c r="E34" s="13">
        <v>28939</v>
      </c>
      <c r="F34" s="14">
        <f t="shared" si="0"/>
        <v>4.9236793444762696</v>
      </c>
      <c r="G34" s="1"/>
      <c r="H34" s="1"/>
      <c r="I34" s="1"/>
    </row>
    <row r="35" spans="1:9" x14ac:dyDescent="0.25">
      <c r="A35" s="15" t="s">
        <v>48</v>
      </c>
      <c r="B35" s="16">
        <f>SUM(B7:B34)</f>
        <v>622632</v>
      </c>
      <c r="C35" s="16">
        <f t="shared" ref="C35:E35" si="1">SUM(C7:C34)</f>
        <v>657841</v>
      </c>
      <c r="D35" s="16">
        <f t="shared" si="1"/>
        <v>6017808</v>
      </c>
      <c r="E35" s="16">
        <f t="shared" si="1"/>
        <v>6189732</v>
      </c>
      <c r="F35" s="17">
        <f t="shared" ref="F35" si="2">((E35*100)/D35)-100</f>
        <v>2.8569206594826539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</v>
      </c>
      <c r="C39" s="51">
        <f t="shared" si="4"/>
        <v>214</v>
      </c>
      <c r="D39" s="51">
        <f>_xlfn.RANK.EQ(B39,$B$39:$B$66)+COUNTIF($B$39:$B$66,B39)-1</f>
        <v>27</v>
      </c>
      <c r="E39" s="50" t="str">
        <f t="shared" ref="E39:E66" si="6">INDEX($A$39:$B$66,MATCH(ROW()-38,$D$39:$D$66,0),1)</f>
        <v>VALENCIA</v>
      </c>
      <c r="F39" s="50">
        <f>LOOKUP(E39,$A$39:$A$66,$B$39:$B$66)</f>
        <v>1840479</v>
      </c>
      <c r="G39" s="50">
        <f>LOOKUP(E39,$A$39:$A$66,$C$39:$C$66)</f>
        <v>1868871</v>
      </c>
    </row>
    <row r="40" spans="1:9" x14ac:dyDescent="0.25">
      <c r="A40" s="50" t="str">
        <f t="shared" si="5"/>
        <v>ALICANTE</v>
      </c>
      <c r="B40" s="51">
        <f t="shared" si="3"/>
        <v>134425</v>
      </c>
      <c r="C40" s="51">
        <f t="shared" si="4"/>
        <v>128015</v>
      </c>
      <c r="D40" s="51">
        <f t="shared" ref="D40:D66" si="7">_xlfn.RANK.EQ(B40,$B$39:$B$66)+COUNTIF($B$39:$B$66,B40)-1</f>
        <v>9</v>
      </c>
      <c r="E40" s="50" t="str">
        <f t="shared" si="6"/>
        <v>BARCELONA</v>
      </c>
      <c r="F40" s="50">
        <f t="shared" ref="F40:F55" si="8">LOOKUP(E40,$A$39:$A$66,$B$39:$B$66)</f>
        <v>1625735</v>
      </c>
      <c r="G40" s="50">
        <f t="shared" ref="G40:G66" si="9">LOOKUP(E40,$A$39:$A$66,$C$39:$C$66)</f>
        <v>1518460</v>
      </c>
    </row>
    <row r="41" spans="1:9" x14ac:dyDescent="0.25">
      <c r="A41" s="50" t="str">
        <f t="shared" si="5"/>
        <v>ALMERÍA</v>
      </c>
      <c r="B41" s="51">
        <f t="shared" si="3"/>
        <v>5497</v>
      </c>
      <c r="C41" s="51">
        <f t="shared" si="4"/>
        <v>5026</v>
      </c>
      <c r="D41" s="51">
        <f t="shared" si="7"/>
        <v>22</v>
      </c>
      <c r="E41" s="50" t="str">
        <f t="shared" si="6"/>
        <v>BILBAO</v>
      </c>
      <c r="F41" s="50">
        <f t="shared" si="8"/>
        <v>487143</v>
      </c>
      <c r="G41" s="50">
        <f t="shared" si="9"/>
        <v>482766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464725</v>
      </c>
      <c r="G42" s="50">
        <f t="shared" si="9"/>
        <v>421513</v>
      </c>
    </row>
    <row r="43" spans="1:9" x14ac:dyDescent="0.25">
      <c r="A43" s="50" t="str">
        <f t="shared" si="5"/>
        <v>BAHÍA DE ALGECIRAS</v>
      </c>
      <c r="B43" s="51">
        <f t="shared" si="3"/>
        <v>315221</v>
      </c>
      <c r="C43" s="51">
        <f t="shared" si="4"/>
        <v>313573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326710</v>
      </c>
      <c r="G43" s="50">
        <f t="shared" si="9"/>
        <v>302713</v>
      </c>
    </row>
    <row r="44" spans="1:9" x14ac:dyDescent="0.25">
      <c r="A44" s="50" t="str">
        <f t="shared" si="5"/>
        <v>BAHÍA DE CÁDIZ</v>
      </c>
      <c r="B44" s="51">
        <f t="shared" si="3"/>
        <v>68179</v>
      </c>
      <c r="C44" s="51">
        <f t="shared" si="4"/>
        <v>61024</v>
      </c>
      <c r="D44" s="51">
        <f t="shared" si="7"/>
        <v>13</v>
      </c>
      <c r="E44" s="50" t="str">
        <f t="shared" si="6"/>
        <v>BAHÍA DE ALGECIRAS</v>
      </c>
      <c r="F44" s="50">
        <f t="shared" si="8"/>
        <v>315221</v>
      </c>
      <c r="G44" s="50">
        <f t="shared" si="9"/>
        <v>313573</v>
      </c>
    </row>
    <row r="45" spans="1:9" x14ac:dyDescent="0.25">
      <c r="A45" s="50" t="str">
        <f t="shared" si="5"/>
        <v>BALEARES</v>
      </c>
      <c r="B45" s="51">
        <f t="shared" si="3"/>
        <v>104434</v>
      </c>
      <c r="C45" s="51">
        <f t="shared" si="4"/>
        <v>112732</v>
      </c>
      <c r="D45" s="51">
        <f t="shared" si="7"/>
        <v>10</v>
      </c>
      <c r="E45" s="50" t="str">
        <f t="shared" si="6"/>
        <v>CASTELLÓN</v>
      </c>
      <c r="F45" s="50">
        <f t="shared" si="8"/>
        <v>175369</v>
      </c>
      <c r="G45" s="50">
        <f t="shared" si="9"/>
        <v>171952</v>
      </c>
    </row>
    <row r="46" spans="1:9" x14ac:dyDescent="0.25">
      <c r="A46" s="50" t="str">
        <f t="shared" si="5"/>
        <v>BARCELONA</v>
      </c>
      <c r="B46" s="51">
        <f t="shared" si="3"/>
        <v>1625735</v>
      </c>
      <c r="C46" s="51">
        <f t="shared" si="4"/>
        <v>1518460</v>
      </c>
      <c r="D46" s="51">
        <f t="shared" si="7"/>
        <v>2</v>
      </c>
      <c r="E46" s="50" t="str">
        <f t="shared" si="6"/>
        <v>VIGO</v>
      </c>
      <c r="F46" s="50">
        <f t="shared" si="8"/>
        <v>147022</v>
      </c>
      <c r="G46" s="50">
        <f t="shared" si="9"/>
        <v>149197</v>
      </c>
    </row>
    <row r="47" spans="1:9" x14ac:dyDescent="0.25">
      <c r="A47" s="50" t="str">
        <f t="shared" si="5"/>
        <v>BILBAO</v>
      </c>
      <c r="B47" s="51">
        <f t="shared" si="3"/>
        <v>487143</v>
      </c>
      <c r="C47" s="51">
        <f t="shared" si="4"/>
        <v>482766</v>
      </c>
      <c r="D47" s="51">
        <f t="shared" si="7"/>
        <v>3</v>
      </c>
      <c r="E47" s="50" t="str">
        <f t="shared" si="6"/>
        <v>ALICANTE</v>
      </c>
      <c r="F47" s="50">
        <f t="shared" si="8"/>
        <v>134425</v>
      </c>
      <c r="G47" s="50">
        <f t="shared" si="9"/>
        <v>128015</v>
      </c>
    </row>
    <row r="48" spans="1:9" x14ac:dyDescent="0.25">
      <c r="A48" s="50" t="str">
        <f t="shared" si="5"/>
        <v>CARTAGENA</v>
      </c>
      <c r="B48" s="51">
        <f t="shared" si="3"/>
        <v>73476</v>
      </c>
      <c r="C48" s="51">
        <f t="shared" si="4"/>
        <v>83886</v>
      </c>
      <c r="D48" s="51">
        <f t="shared" si="7"/>
        <v>12</v>
      </c>
      <c r="E48" s="50" t="str">
        <f t="shared" si="6"/>
        <v>BALEARES</v>
      </c>
      <c r="F48" s="50">
        <f t="shared" si="8"/>
        <v>104434</v>
      </c>
      <c r="G48" s="50">
        <f t="shared" si="9"/>
        <v>112732</v>
      </c>
    </row>
    <row r="49" spans="1:7" x14ac:dyDescent="0.25">
      <c r="A49" s="50" t="str">
        <f t="shared" si="5"/>
        <v>CASTELLÓN</v>
      </c>
      <c r="B49" s="51">
        <f t="shared" si="3"/>
        <v>175369</v>
      </c>
      <c r="C49" s="51">
        <f t="shared" si="4"/>
        <v>171952</v>
      </c>
      <c r="D49" s="51">
        <f t="shared" si="7"/>
        <v>7</v>
      </c>
      <c r="E49" s="50" t="str">
        <f t="shared" si="6"/>
        <v>SEVILLA</v>
      </c>
      <c r="F49" s="50">
        <f t="shared" si="8"/>
        <v>86250</v>
      </c>
      <c r="G49" s="50">
        <f t="shared" si="9"/>
        <v>120268</v>
      </c>
    </row>
    <row r="50" spans="1:7" x14ac:dyDescent="0.25">
      <c r="A50" s="50" t="str">
        <f t="shared" si="5"/>
        <v>CEUTA</v>
      </c>
      <c r="B50" s="51">
        <f t="shared" si="3"/>
        <v>14477</v>
      </c>
      <c r="C50" s="51">
        <f t="shared" si="4"/>
        <v>18078</v>
      </c>
      <c r="D50" s="51">
        <f t="shared" si="7"/>
        <v>21</v>
      </c>
      <c r="E50" s="50" t="str">
        <f t="shared" si="6"/>
        <v>CARTAGENA</v>
      </c>
      <c r="F50" s="50">
        <f t="shared" si="8"/>
        <v>73476</v>
      </c>
      <c r="G50" s="50">
        <f t="shared" si="9"/>
        <v>83886</v>
      </c>
    </row>
    <row r="51" spans="1:7" x14ac:dyDescent="0.25">
      <c r="A51" s="50" t="str">
        <f t="shared" si="5"/>
        <v>FERROL-SAN CIBRAO</v>
      </c>
      <c r="B51" s="51">
        <f t="shared" si="3"/>
        <v>289</v>
      </c>
      <c r="C51" s="51">
        <f t="shared" si="4"/>
        <v>661</v>
      </c>
      <c r="D51" s="51">
        <f t="shared" si="7"/>
        <v>25</v>
      </c>
      <c r="E51" s="50" t="str">
        <f t="shared" si="6"/>
        <v>BAHÍA DE CÁDIZ</v>
      </c>
      <c r="F51" s="50">
        <f t="shared" si="8"/>
        <v>68179</v>
      </c>
      <c r="G51" s="50">
        <f t="shared" si="9"/>
        <v>61024</v>
      </c>
    </row>
    <row r="52" spans="1:7" x14ac:dyDescent="0.25">
      <c r="A52" s="50" t="str">
        <f t="shared" si="5"/>
        <v>GIJÓN</v>
      </c>
      <c r="B52" s="51">
        <f t="shared" si="3"/>
        <v>64413</v>
      </c>
      <c r="C52" s="51">
        <f t="shared" si="4"/>
        <v>53339</v>
      </c>
      <c r="D52" s="51">
        <f t="shared" si="7"/>
        <v>14</v>
      </c>
      <c r="E52" s="50" t="str">
        <f t="shared" si="6"/>
        <v>GIJÓN</v>
      </c>
      <c r="F52" s="50">
        <f t="shared" si="8"/>
        <v>64413</v>
      </c>
      <c r="G52" s="50">
        <f t="shared" si="9"/>
        <v>53339</v>
      </c>
    </row>
    <row r="53" spans="1:7" x14ac:dyDescent="0.25">
      <c r="A53" s="50" t="str">
        <f t="shared" si="5"/>
        <v>HUELVA</v>
      </c>
      <c r="B53" s="51">
        <f t="shared" si="3"/>
        <v>45346</v>
      </c>
      <c r="C53" s="51">
        <f t="shared" si="4"/>
        <v>8331</v>
      </c>
      <c r="D53" s="51">
        <f t="shared" si="7"/>
        <v>17</v>
      </c>
      <c r="E53" s="50" t="str">
        <f t="shared" si="6"/>
        <v>MARÍN Y RÍA DE PONTEVEDRA</v>
      </c>
      <c r="F53" s="50">
        <f t="shared" si="8"/>
        <v>63102</v>
      </c>
      <c r="G53" s="50">
        <f t="shared" si="9"/>
        <v>46534</v>
      </c>
    </row>
    <row r="54" spans="1:7" x14ac:dyDescent="0.25">
      <c r="A54" s="50" t="str">
        <f t="shared" si="5"/>
        <v>LAS PALMAS</v>
      </c>
      <c r="B54" s="51">
        <f t="shared" si="3"/>
        <v>464725</v>
      </c>
      <c r="C54" s="51">
        <f t="shared" si="4"/>
        <v>421513</v>
      </c>
      <c r="D54" s="51">
        <f t="shared" si="7"/>
        <v>4</v>
      </c>
      <c r="E54" s="50" t="str">
        <f t="shared" si="6"/>
        <v>TARRAGONA</v>
      </c>
      <c r="F54" s="50">
        <f t="shared" si="8"/>
        <v>48815</v>
      </c>
      <c r="G54" s="50">
        <f t="shared" si="9"/>
        <v>54025</v>
      </c>
    </row>
    <row r="55" spans="1:7" x14ac:dyDescent="0.25">
      <c r="A55" s="50" t="str">
        <f t="shared" si="5"/>
        <v>MÁLAGA</v>
      </c>
      <c r="B55" s="51">
        <f t="shared" si="3"/>
        <v>31363</v>
      </c>
      <c r="C55" s="51">
        <f t="shared" si="4"/>
        <v>26251</v>
      </c>
      <c r="D55" s="51">
        <f t="shared" si="7"/>
        <v>19</v>
      </c>
      <c r="E55" s="50" t="str">
        <f t="shared" si="6"/>
        <v>HUELVA</v>
      </c>
      <c r="F55" s="50">
        <f t="shared" si="8"/>
        <v>45346</v>
      </c>
      <c r="G55" s="50">
        <f t="shared" si="9"/>
        <v>8331</v>
      </c>
    </row>
    <row r="56" spans="1:7" x14ac:dyDescent="0.25">
      <c r="A56" s="50" t="str">
        <f t="shared" si="5"/>
        <v>MARÍN Y RÍA DE PONTEVEDRA</v>
      </c>
      <c r="B56" s="51">
        <f t="shared" si="3"/>
        <v>63102</v>
      </c>
      <c r="C56" s="51">
        <f t="shared" si="4"/>
        <v>46534</v>
      </c>
      <c r="D56" s="51">
        <f t="shared" si="7"/>
        <v>15</v>
      </c>
      <c r="E56" s="50" t="str">
        <f t="shared" si="6"/>
        <v>MELILLA</v>
      </c>
      <c r="F56" s="50">
        <f t="shared" ref="F56:F66" si="10">LOOKUP(E56,$A$39:$A$66,$B$39:$B$66)</f>
        <v>31619</v>
      </c>
      <c r="G56" s="50">
        <f t="shared" si="9"/>
        <v>32919</v>
      </c>
    </row>
    <row r="57" spans="1:7" x14ac:dyDescent="0.25">
      <c r="A57" s="50" t="str">
        <f t="shared" si="5"/>
        <v>MELILLA</v>
      </c>
      <c r="B57" s="51">
        <f t="shared" si="3"/>
        <v>31619</v>
      </c>
      <c r="C57" s="51">
        <f t="shared" si="4"/>
        <v>32919</v>
      </c>
      <c r="D57" s="51">
        <f t="shared" si="7"/>
        <v>18</v>
      </c>
      <c r="E57" s="50" t="str">
        <f t="shared" si="6"/>
        <v>MÁLAGA</v>
      </c>
      <c r="F57" s="50">
        <f t="shared" si="10"/>
        <v>31363</v>
      </c>
      <c r="G57" s="50">
        <f t="shared" si="9"/>
        <v>26251</v>
      </c>
    </row>
    <row r="58" spans="1:7" x14ac:dyDescent="0.25">
      <c r="A58" s="50" t="str">
        <f t="shared" si="5"/>
        <v>MOTRIL</v>
      </c>
      <c r="B58" s="51">
        <f t="shared" si="3"/>
        <v>1450</v>
      </c>
      <c r="C58" s="51">
        <f t="shared" si="4"/>
        <v>2221</v>
      </c>
      <c r="D58" s="51">
        <f t="shared" si="7"/>
        <v>24</v>
      </c>
      <c r="E58" s="50" t="str">
        <f t="shared" si="6"/>
        <v>VILAGARCÍA</v>
      </c>
      <c r="F58" s="50">
        <f t="shared" si="10"/>
        <v>28939</v>
      </c>
      <c r="G58" s="50">
        <f t="shared" si="9"/>
        <v>27581</v>
      </c>
    </row>
    <row r="59" spans="1:7" x14ac:dyDescent="0.25">
      <c r="A59" s="50" t="str">
        <f t="shared" si="5"/>
        <v>PASAIA</v>
      </c>
      <c r="B59" s="51">
        <f t="shared" si="3"/>
        <v>8</v>
      </c>
      <c r="C59" s="51">
        <f t="shared" si="4"/>
        <v>6818</v>
      </c>
      <c r="D59" s="51">
        <f t="shared" si="7"/>
        <v>26</v>
      </c>
      <c r="E59" s="50" t="str">
        <f t="shared" si="6"/>
        <v>CEUTA</v>
      </c>
      <c r="F59" s="50">
        <f t="shared" si="10"/>
        <v>14477</v>
      </c>
      <c r="G59" s="50">
        <f t="shared" si="9"/>
        <v>18078</v>
      </c>
    </row>
    <row r="60" spans="1:7" x14ac:dyDescent="0.25">
      <c r="A60" s="50" t="str">
        <f t="shared" si="5"/>
        <v>SANTA CRUZ DE TENERIFE</v>
      </c>
      <c r="B60" s="51">
        <f t="shared" si="3"/>
        <v>326710</v>
      </c>
      <c r="C60" s="51">
        <f t="shared" si="4"/>
        <v>302713</v>
      </c>
      <c r="D60" s="51">
        <f t="shared" si="7"/>
        <v>5</v>
      </c>
      <c r="E60" s="50" t="str">
        <f t="shared" si="6"/>
        <v>ALMERÍA</v>
      </c>
      <c r="F60" s="50">
        <f t="shared" si="10"/>
        <v>5497</v>
      </c>
      <c r="G60" s="50">
        <f t="shared" si="9"/>
        <v>5026</v>
      </c>
    </row>
    <row r="61" spans="1:7" x14ac:dyDescent="0.25">
      <c r="A61" s="50" t="str">
        <f t="shared" si="5"/>
        <v>SANTANDER</v>
      </c>
      <c r="B61" s="51">
        <f t="shared" si="3"/>
        <v>5243</v>
      </c>
      <c r="C61" s="51">
        <f t="shared" si="4"/>
        <v>840</v>
      </c>
      <c r="D61" s="51">
        <f t="shared" si="7"/>
        <v>23</v>
      </c>
      <c r="E61" s="50" t="str">
        <f t="shared" si="6"/>
        <v>SANTANDER</v>
      </c>
      <c r="F61" s="50">
        <f t="shared" si="10"/>
        <v>5243</v>
      </c>
      <c r="G61" s="50">
        <f t="shared" si="9"/>
        <v>840</v>
      </c>
    </row>
    <row r="62" spans="1:7" x14ac:dyDescent="0.25">
      <c r="A62" s="50" t="str">
        <f t="shared" si="5"/>
        <v>SEVILLA</v>
      </c>
      <c r="B62" s="51">
        <f t="shared" si="3"/>
        <v>86250</v>
      </c>
      <c r="C62" s="51">
        <f t="shared" si="4"/>
        <v>120268</v>
      </c>
      <c r="D62" s="51">
        <f t="shared" si="7"/>
        <v>11</v>
      </c>
      <c r="E62" s="50" t="str">
        <f t="shared" si="6"/>
        <v>MOTRIL</v>
      </c>
      <c r="F62" s="50">
        <f t="shared" si="10"/>
        <v>1450</v>
      </c>
      <c r="G62" s="50">
        <f t="shared" si="9"/>
        <v>2221</v>
      </c>
    </row>
    <row r="63" spans="1:7" x14ac:dyDescent="0.25">
      <c r="A63" s="50" t="str">
        <f t="shared" si="5"/>
        <v>TARRAGONA</v>
      </c>
      <c r="B63" s="51">
        <f t="shared" si="3"/>
        <v>48815</v>
      </c>
      <c r="C63" s="51">
        <f t="shared" si="4"/>
        <v>54025</v>
      </c>
      <c r="D63" s="51">
        <f t="shared" si="7"/>
        <v>16</v>
      </c>
      <c r="E63" s="50" t="str">
        <f t="shared" si="6"/>
        <v>FERROL-SAN CIBRAO</v>
      </c>
      <c r="F63" s="50">
        <f t="shared" si="10"/>
        <v>289</v>
      </c>
      <c r="G63" s="50">
        <f t="shared" si="9"/>
        <v>661</v>
      </c>
    </row>
    <row r="64" spans="1:7" x14ac:dyDescent="0.25">
      <c r="A64" s="50" t="str">
        <f t="shared" si="5"/>
        <v>VALENCIA</v>
      </c>
      <c r="B64" s="51">
        <f t="shared" si="3"/>
        <v>1840479</v>
      </c>
      <c r="C64" s="51">
        <f t="shared" si="4"/>
        <v>1868871</v>
      </c>
      <c r="D64" s="51">
        <f t="shared" si="7"/>
        <v>1</v>
      </c>
      <c r="E64" s="50" t="str">
        <f t="shared" si="6"/>
        <v>PASAIA</v>
      </c>
      <c r="F64" s="50">
        <f t="shared" si="10"/>
        <v>8</v>
      </c>
      <c r="G64" s="50">
        <f t="shared" si="9"/>
        <v>6818</v>
      </c>
    </row>
    <row r="65" spans="1:7" x14ac:dyDescent="0.25">
      <c r="A65" s="50" t="str">
        <f t="shared" si="5"/>
        <v>VIGO</v>
      </c>
      <c r="B65" s="51">
        <f t="shared" si="3"/>
        <v>147022</v>
      </c>
      <c r="C65" s="51">
        <f t="shared" si="4"/>
        <v>149197</v>
      </c>
      <c r="D65" s="51">
        <f t="shared" si="7"/>
        <v>8</v>
      </c>
      <c r="E65" s="50" t="str">
        <f t="shared" si="6"/>
        <v>A CORUÑA</v>
      </c>
      <c r="F65" s="50">
        <f t="shared" si="10"/>
        <v>3</v>
      </c>
      <c r="G65" s="50">
        <f t="shared" si="9"/>
        <v>214</v>
      </c>
    </row>
    <row r="66" spans="1:7" x14ac:dyDescent="0.25">
      <c r="A66" s="50" t="str">
        <f t="shared" si="5"/>
        <v>VILAGARCÍA</v>
      </c>
      <c r="B66" s="51">
        <f t="shared" si="3"/>
        <v>28939</v>
      </c>
      <c r="C66" s="51">
        <f t="shared" si="4"/>
        <v>27581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20666</v>
      </c>
      <c r="C7" s="10">
        <v>27763</v>
      </c>
      <c r="D7" s="10">
        <v>106552</v>
      </c>
      <c r="E7" s="10">
        <v>161612</v>
      </c>
      <c r="F7" s="11">
        <f>((E7*100)/D7)-100</f>
        <v>51.674299872362781</v>
      </c>
      <c r="G7" s="1"/>
      <c r="H7" s="1"/>
      <c r="I7" s="1"/>
    </row>
    <row r="8" spans="1:12" x14ac:dyDescent="0.25">
      <c r="A8" s="12" t="s">
        <v>31</v>
      </c>
      <c r="B8" s="13">
        <v>27177</v>
      </c>
      <c r="C8" s="13">
        <v>26106</v>
      </c>
      <c r="D8" s="13">
        <v>232547</v>
      </c>
      <c r="E8" s="13">
        <v>201586</v>
      </c>
      <c r="F8" s="14">
        <f t="shared" ref="F8:F34" si="0">((E8*100)/D8)-100</f>
        <v>-13.313867734264477</v>
      </c>
      <c r="G8" s="1"/>
      <c r="H8" s="1"/>
      <c r="I8" s="1"/>
    </row>
    <row r="9" spans="1:12" x14ac:dyDescent="0.25">
      <c r="A9" s="9" t="s">
        <v>164</v>
      </c>
      <c r="B9" s="10">
        <v>51161</v>
      </c>
      <c r="C9" s="10">
        <v>46199</v>
      </c>
      <c r="D9" s="10">
        <v>751376</v>
      </c>
      <c r="E9" s="10">
        <v>863807</v>
      </c>
      <c r="F9" s="11">
        <f t="shared" si="0"/>
        <v>14.96334724558676</v>
      </c>
      <c r="G9" s="1"/>
      <c r="H9" s="1"/>
      <c r="I9" s="1"/>
    </row>
    <row r="10" spans="1:12" x14ac:dyDescent="0.25">
      <c r="A10" s="12" t="s">
        <v>166</v>
      </c>
      <c r="B10" s="13">
        <v>678</v>
      </c>
      <c r="C10" s="13">
        <v>0</v>
      </c>
      <c r="D10" s="13">
        <v>2707</v>
      </c>
      <c r="E10" s="13">
        <v>1506</v>
      </c>
      <c r="F10" s="18">
        <f t="shared" si="0"/>
        <v>-44.366457332840781</v>
      </c>
      <c r="G10" s="1"/>
      <c r="H10" s="1"/>
      <c r="I10" s="1"/>
    </row>
    <row r="11" spans="1:12" x14ac:dyDescent="0.25">
      <c r="A11" s="9" t="s">
        <v>167</v>
      </c>
      <c r="B11" s="10">
        <v>361373</v>
      </c>
      <c r="C11" s="10">
        <v>337507</v>
      </c>
      <c r="D11" s="10">
        <v>4949219</v>
      </c>
      <c r="E11" s="10">
        <v>4876106</v>
      </c>
      <c r="F11" s="11">
        <f t="shared" si="0"/>
        <v>-1.477263382363958</v>
      </c>
      <c r="G11" s="1"/>
      <c r="H11" s="1"/>
      <c r="I11" s="1"/>
    </row>
    <row r="12" spans="1:12" x14ac:dyDescent="0.25">
      <c r="A12" s="12" t="s">
        <v>168</v>
      </c>
      <c r="B12" s="13">
        <v>71527</v>
      </c>
      <c r="C12" s="13">
        <v>55792</v>
      </c>
      <c r="D12" s="13">
        <v>360408</v>
      </c>
      <c r="E12" s="13">
        <v>331208</v>
      </c>
      <c r="F12" s="14">
        <f t="shared" si="0"/>
        <v>-8.1019289249961162</v>
      </c>
      <c r="G12" s="1"/>
      <c r="H12" s="1"/>
      <c r="I12" s="1"/>
    </row>
    <row r="13" spans="1:12" x14ac:dyDescent="0.25">
      <c r="A13" s="9" t="s">
        <v>32</v>
      </c>
      <c r="B13" s="10">
        <v>702413</v>
      </c>
      <c r="C13" s="10">
        <v>731865</v>
      </c>
      <c r="D13" s="10">
        <v>7265437</v>
      </c>
      <c r="E13" s="10">
        <v>7651244</v>
      </c>
      <c r="F13" s="11">
        <f t="shared" si="0"/>
        <v>5.3101692300132868</v>
      </c>
      <c r="G13" s="1"/>
      <c r="H13" s="1"/>
      <c r="I13" s="1"/>
    </row>
    <row r="14" spans="1:12" x14ac:dyDescent="0.25">
      <c r="A14" s="12" t="s">
        <v>33</v>
      </c>
      <c r="B14" s="13">
        <v>466419</v>
      </c>
      <c r="C14" s="13">
        <v>446407</v>
      </c>
      <c r="D14" s="13">
        <v>3625556</v>
      </c>
      <c r="E14" s="13">
        <v>3692544</v>
      </c>
      <c r="F14" s="14">
        <f t="shared" si="0"/>
        <v>1.8476614345496216</v>
      </c>
      <c r="G14" s="1"/>
      <c r="H14" s="1"/>
      <c r="I14" s="1"/>
    </row>
    <row r="15" spans="1:12" x14ac:dyDescent="0.25">
      <c r="A15" s="9" t="s">
        <v>34</v>
      </c>
      <c r="B15" s="10">
        <v>18805</v>
      </c>
      <c r="C15" s="10">
        <v>24835</v>
      </c>
      <c r="D15" s="10">
        <v>176315</v>
      </c>
      <c r="E15" s="10">
        <v>177713</v>
      </c>
      <c r="F15" s="11">
        <f t="shared" si="0"/>
        <v>0.79289907268241677</v>
      </c>
      <c r="G15" s="1"/>
      <c r="H15" s="1"/>
      <c r="I15" s="1"/>
    </row>
    <row r="16" spans="1:12" x14ac:dyDescent="0.25">
      <c r="A16" s="12" t="s">
        <v>35</v>
      </c>
      <c r="B16" s="13">
        <v>26586</v>
      </c>
      <c r="C16" s="13">
        <v>43253</v>
      </c>
      <c r="D16" s="13">
        <v>170837</v>
      </c>
      <c r="E16" s="13">
        <v>214250</v>
      </c>
      <c r="F16" s="14">
        <f t="shared" si="0"/>
        <v>25.411942377822129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1095</v>
      </c>
      <c r="E17" s="10">
        <v>411</v>
      </c>
      <c r="F17" s="11">
        <f t="shared" si="0"/>
        <v>-62.465753424657535</v>
      </c>
      <c r="G17" s="1"/>
      <c r="H17" s="1"/>
      <c r="I17" s="1"/>
    </row>
    <row r="18" spans="1:9" x14ac:dyDescent="0.25">
      <c r="A18" s="12" t="s">
        <v>36</v>
      </c>
      <c r="B18" s="13">
        <v>139706</v>
      </c>
      <c r="C18" s="13">
        <v>130875</v>
      </c>
      <c r="D18" s="13">
        <v>1676571</v>
      </c>
      <c r="E18" s="13">
        <v>1586180</v>
      </c>
      <c r="F18" s="14">
        <f t="shared" si="0"/>
        <v>-5.3914209419105958</v>
      </c>
      <c r="G18" s="1"/>
      <c r="H18" s="1"/>
      <c r="I18" s="1"/>
    </row>
    <row r="19" spans="1:9" x14ac:dyDescent="0.25">
      <c r="A19" s="9" t="s">
        <v>37</v>
      </c>
      <c r="B19" s="10">
        <v>5716</v>
      </c>
      <c r="C19" s="10">
        <v>3788</v>
      </c>
      <c r="D19" s="10">
        <v>18949</v>
      </c>
      <c r="E19" s="10">
        <v>19681</v>
      </c>
      <c r="F19" s="11">
        <f t="shared" si="0"/>
        <v>3.8630006860520325</v>
      </c>
      <c r="G19" s="1"/>
      <c r="H19" s="1"/>
      <c r="I19" s="1"/>
    </row>
    <row r="20" spans="1:9" x14ac:dyDescent="0.25">
      <c r="A20" s="12" t="s">
        <v>170</v>
      </c>
      <c r="B20" s="13">
        <v>9595</v>
      </c>
      <c r="C20" s="13">
        <v>4599</v>
      </c>
      <c r="D20" s="13">
        <v>32804</v>
      </c>
      <c r="E20" s="13">
        <v>21813</v>
      </c>
      <c r="F20" s="14">
        <f t="shared" si="0"/>
        <v>-33.505060358492869</v>
      </c>
      <c r="G20" s="1"/>
      <c r="H20" s="1"/>
      <c r="I20" s="1"/>
    </row>
    <row r="21" spans="1:9" x14ac:dyDescent="0.25">
      <c r="A21" s="9" t="s">
        <v>38</v>
      </c>
      <c r="B21" s="10">
        <v>4651</v>
      </c>
      <c r="C21" s="10">
        <v>3519</v>
      </c>
      <c r="D21" s="10">
        <v>50637</v>
      </c>
      <c r="E21" s="10">
        <v>38371</v>
      </c>
      <c r="F21" s="11">
        <f t="shared" si="0"/>
        <v>-24.223393960937656</v>
      </c>
      <c r="G21" s="1"/>
      <c r="H21" s="1"/>
      <c r="I21" s="1"/>
    </row>
    <row r="22" spans="1:9" x14ac:dyDescent="0.25">
      <c r="A22" s="12" t="s">
        <v>59</v>
      </c>
      <c r="B22" s="13">
        <v>184274</v>
      </c>
      <c r="C22" s="13">
        <v>254401</v>
      </c>
      <c r="D22" s="13">
        <v>1914060</v>
      </c>
      <c r="E22" s="13">
        <v>1972538</v>
      </c>
      <c r="F22" s="14">
        <f t="shared" si="0"/>
        <v>3.0551811332978076</v>
      </c>
      <c r="G22" s="1"/>
      <c r="H22" s="1"/>
      <c r="I22" s="1"/>
    </row>
    <row r="23" spans="1:9" x14ac:dyDescent="0.25">
      <c r="A23" s="9" t="s">
        <v>171</v>
      </c>
      <c r="B23" s="10">
        <v>87123</v>
      </c>
      <c r="C23" s="10">
        <v>104240</v>
      </c>
      <c r="D23" s="10">
        <v>606016</v>
      </c>
      <c r="E23" s="10">
        <v>690133</v>
      </c>
      <c r="F23" s="11">
        <f t="shared" si="0"/>
        <v>13.880326592037179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143</v>
      </c>
      <c r="D24" s="13">
        <v>0</v>
      </c>
      <c r="E24" s="13">
        <v>143</v>
      </c>
      <c r="F24" s="18"/>
      <c r="G24" s="1"/>
      <c r="H24" s="1"/>
      <c r="I24" s="1"/>
    </row>
    <row r="25" spans="1:9" x14ac:dyDescent="0.25">
      <c r="A25" s="9" t="s">
        <v>39</v>
      </c>
      <c r="B25" s="10">
        <v>52633</v>
      </c>
      <c r="C25" s="10">
        <v>53282</v>
      </c>
      <c r="D25" s="10">
        <v>784324</v>
      </c>
      <c r="E25" s="10">
        <v>725981</v>
      </c>
      <c r="F25" s="11">
        <f t="shared" si="0"/>
        <v>-7.4386350538807875</v>
      </c>
      <c r="G25" s="1"/>
      <c r="H25" s="1"/>
      <c r="I25" s="1"/>
    </row>
    <row r="26" spans="1:9" x14ac:dyDescent="0.25">
      <c r="A26" s="12" t="s">
        <v>40</v>
      </c>
      <c r="B26" s="13">
        <v>19297</v>
      </c>
      <c r="C26" s="13">
        <v>16851</v>
      </c>
      <c r="D26" s="13">
        <v>373817</v>
      </c>
      <c r="E26" s="13">
        <v>315169</v>
      </c>
      <c r="F26" s="14">
        <f t="shared" si="0"/>
        <v>-15.688960106148201</v>
      </c>
      <c r="G26" s="1"/>
      <c r="H26" s="1"/>
      <c r="I26" s="1"/>
    </row>
    <row r="27" spans="1:9" x14ac:dyDescent="0.25">
      <c r="A27" s="9" t="s">
        <v>41</v>
      </c>
      <c r="B27" s="10">
        <v>1</v>
      </c>
      <c r="C27" s="10">
        <v>110</v>
      </c>
      <c r="D27" s="10">
        <v>505</v>
      </c>
      <c r="E27" s="10">
        <v>814</v>
      </c>
      <c r="F27" s="19">
        <f t="shared" si="0"/>
        <v>61.188118811881196</v>
      </c>
      <c r="G27" s="1"/>
      <c r="H27" s="1"/>
      <c r="I27" s="1"/>
    </row>
    <row r="28" spans="1:9" x14ac:dyDescent="0.25">
      <c r="A28" s="12" t="s">
        <v>42</v>
      </c>
      <c r="B28" s="13">
        <v>413570</v>
      </c>
      <c r="C28" s="13">
        <v>545841</v>
      </c>
      <c r="D28" s="13">
        <v>4398993</v>
      </c>
      <c r="E28" s="13">
        <v>4764607</v>
      </c>
      <c r="F28" s="14">
        <f t="shared" si="0"/>
        <v>8.3113112478242215</v>
      </c>
      <c r="G28" s="1"/>
      <c r="H28" s="1"/>
      <c r="I28" s="1"/>
    </row>
    <row r="29" spans="1:9" x14ac:dyDescent="0.25">
      <c r="A29" s="9" t="s">
        <v>43</v>
      </c>
      <c r="B29" s="10">
        <v>23879</v>
      </c>
      <c r="C29" s="10">
        <v>21148</v>
      </c>
      <c r="D29" s="10">
        <v>201361</v>
      </c>
      <c r="E29" s="10">
        <v>216943</v>
      </c>
      <c r="F29" s="11">
        <f t="shared" si="0"/>
        <v>7.7383405922696085</v>
      </c>
      <c r="G29" s="1"/>
      <c r="H29" s="1"/>
      <c r="I29" s="1"/>
    </row>
    <row r="30" spans="1:9" x14ac:dyDescent="0.25">
      <c r="A30" s="12" t="s">
        <v>44</v>
      </c>
      <c r="B30" s="13">
        <v>3800</v>
      </c>
      <c r="C30" s="13">
        <v>4305</v>
      </c>
      <c r="D30" s="13">
        <v>18900</v>
      </c>
      <c r="E30" s="13">
        <v>20977</v>
      </c>
      <c r="F30" s="14">
        <f t="shared" si="0"/>
        <v>10.989417989417987</v>
      </c>
      <c r="G30" s="1"/>
      <c r="H30" s="1"/>
      <c r="I30" s="1"/>
    </row>
    <row r="31" spans="1:9" x14ac:dyDescent="0.25">
      <c r="A31" s="9" t="s">
        <v>45</v>
      </c>
      <c r="B31" s="10">
        <v>1617</v>
      </c>
      <c r="C31" s="10">
        <v>7104</v>
      </c>
      <c r="D31" s="10">
        <v>13034</v>
      </c>
      <c r="E31" s="10">
        <v>50740</v>
      </c>
      <c r="F31" s="11">
        <f t="shared" si="0"/>
        <v>289.28955040662879</v>
      </c>
      <c r="G31" s="1"/>
      <c r="H31" s="1"/>
      <c r="I31" s="1"/>
    </row>
    <row r="32" spans="1:9" x14ac:dyDescent="0.25">
      <c r="A32" s="12" t="s">
        <v>46</v>
      </c>
      <c r="B32" s="13">
        <v>104945</v>
      </c>
      <c r="C32" s="13">
        <v>116858</v>
      </c>
      <c r="D32" s="13">
        <v>767358</v>
      </c>
      <c r="E32" s="13">
        <v>909377</v>
      </c>
      <c r="F32" s="14">
        <f t="shared" si="0"/>
        <v>18.507528428712547</v>
      </c>
      <c r="G32" s="1"/>
      <c r="H32" s="1"/>
      <c r="I32" s="1"/>
    </row>
    <row r="33" spans="1:9" x14ac:dyDescent="0.25">
      <c r="A33" s="9" t="s">
        <v>47</v>
      </c>
      <c r="B33" s="10">
        <v>29644</v>
      </c>
      <c r="C33" s="10">
        <v>16155</v>
      </c>
      <c r="D33" s="10">
        <v>163360</v>
      </c>
      <c r="E33" s="10">
        <v>132036</v>
      </c>
      <c r="F33" s="11">
        <f t="shared" si="0"/>
        <v>-19.174828599412336</v>
      </c>
      <c r="G33" s="1"/>
      <c r="H33" s="1"/>
      <c r="I33" s="1"/>
    </row>
    <row r="34" spans="1:9" x14ac:dyDescent="0.25">
      <c r="A34" s="12" t="s">
        <v>172</v>
      </c>
      <c r="B34" s="13">
        <v>572</v>
      </c>
      <c r="C34" s="13">
        <v>590</v>
      </c>
      <c r="D34" s="13">
        <v>758</v>
      </c>
      <c r="E34" s="13">
        <v>1596</v>
      </c>
      <c r="F34" s="14">
        <f t="shared" si="0"/>
        <v>110.55408970976254</v>
      </c>
      <c r="G34" s="1"/>
      <c r="H34" s="1"/>
      <c r="I34" s="1"/>
    </row>
    <row r="35" spans="1:9" x14ac:dyDescent="0.25">
      <c r="A35" s="15" t="s">
        <v>48</v>
      </c>
      <c r="B35" s="16">
        <f>SUM(B7:B34)</f>
        <v>2827828</v>
      </c>
      <c r="C35" s="16">
        <f t="shared" ref="C35:E35" si="1">SUM(C7:C34)</f>
        <v>3023536</v>
      </c>
      <c r="D35" s="16">
        <f t="shared" si="1"/>
        <v>28663496</v>
      </c>
      <c r="E35" s="16">
        <f t="shared" si="1"/>
        <v>29639086</v>
      </c>
      <c r="F35" s="17">
        <f t="shared" ref="F35" si="2">((E35*100)/D35)-100</f>
        <v>3.4035973839339135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161612</v>
      </c>
      <c r="C39" s="51">
        <f t="shared" si="4"/>
        <v>106552</v>
      </c>
      <c r="D39" s="51">
        <f>_xlfn.RANK.EQ(B39,$B$39:$B$66)+COUNTIF($B$39:$B$66,B39)-1</f>
        <v>17</v>
      </c>
      <c r="E39" s="50" t="str">
        <f t="shared" ref="E39:E66" si="6">INDEX($A$39:$B$66,MATCH(ROW()-38,$D$39:$D$66,0),1)</f>
        <v>BALEARES</v>
      </c>
      <c r="F39" s="50">
        <f>LOOKUP(E39,$A$39:$A$66,$B$39:$B$66)</f>
        <v>7651244</v>
      </c>
      <c r="G39" s="50">
        <f>LOOKUP(E39,$A$39:$A$66,$C$39:$C$66)</f>
        <v>7265437</v>
      </c>
    </row>
    <row r="40" spans="1:9" x14ac:dyDescent="0.25">
      <c r="A40" s="50" t="str">
        <f t="shared" si="5"/>
        <v>ALICANTE</v>
      </c>
      <c r="B40" s="51">
        <f t="shared" si="3"/>
        <v>201586</v>
      </c>
      <c r="C40" s="51">
        <f t="shared" si="4"/>
        <v>232547</v>
      </c>
      <c r="D40" s="51">
        <f t="shared" ref="D40:D66" si="7">_xlfn.RANK.EQ(B40,$B$39:$B$66)+COUNTIF($B$39:$B$66,B40)-1</f>
        <v>15</v>
      </c>
      <c r="E40" s="50" t="str">
        <f t="shared" si="6"/>
        <v>BAHÍA DE ALGECIRAS</v>
      </c>
      <c r="F40" s="50">
        <f t="shared" ref="F40:F55" si="8">LOOKUP(E40,$A$39:$A$66,$B$39:$B$66)</f>
        <v>4876106</v>
      </c>
      <c r="G40" s="50">
        <f t="shared" ref="G40:G66" si="9">LOOKUP(E40,$A$39:$A$66,$C$39:$C$66)</f>
        <v>4949219</v>
      </c>
    </row>
    <row r="41" spans="1:9" x14ac:dyDescent="0.25">
      <c r="A41" s="50" t="str">
        <f t="shared" si="5"/>
        <v>ALMERÍA</v>
      </c>
      <c r="B41" s="51">
        <f t="shared" si="3"/>
        <v>863807</v>
      </c>
      <c r="C41" s="51">
        <f t="shared" si="4"/>
        <v>751376</v>
      </c>
      <c r="D41" s="51">
        <f t="shared" si="7"/>
        <v>8</v>
      </c>
      <c r="E41" s="50" t="str">
        <f t="shared" si="6"/>
        <v>SANTA CRUZ DE TENERIFE</v>
      </c>
      <c r="F41" s="50">
        <f t="shared" si="8"/>
        <v>4764607</v>
      </c>
      <c r="G41" s="50">
        <f t="shared" si="9"/>
        <v>4398993</v>
      </c>
    </row>
    <row r="42" spans="1:9" x14ac:dyDescent="0.25">
      <c r="A42" s="50" t="str">
        <f t="shared" si="5"/>
        <v>AVILÉS</v>
      </c>
      <c r="B42" s="51">
        <f t="shared" si="3"/>
        <v>1506</v>
      </c>
      <c r="C42" s="51">
        <f t="shared" si="4"/>
        <v>2707</v>
      </c>
      <c r="D42" s="51">
        <f t="shared" si="7"/>
        <v>25</v>
      </c>
      <c r="E42" s="50" t="str">
        <f t="shared" si="6"/>
        <v>BARCELONA</v>
      </c>
      <c r="F42" s="50">
        <f t="shared" si="8"/>
        <v>3692544</v>
      </c>
      <c r="G42" s="50">
        <f t="shared" si="9"/>
        <v>3625556</v>
      </c>
    </row>
    <row r="43" spans="1:9" x14ac:dyDescent="0.25">
      <c r="A43" s="50" t="str">
        <f t="shared" si="5"/>
        <v>BAHÍA DE ALGECIRAS</v>
      </c>
      <c r="B43" s="51">
        <f t="shared" si="3"/>
        <v>4876106</v>
      </c>
      <c r="C43" s="51">
        <f t="shared" si="4"/>
        <v>4949219</v>
      </c>
      <c r="D43" s="51">
        <f t="shared" si="7"/>
        <v>2</v>
      </c>
      <c r="E43" s="50" t="str">
        <f t="shared" si="6"/>
        <v>LAS PALMAS</v>
      </c>
      <c r="F43" s="50">
        <f t="shared" si="8"/>
        <v>1972538</v>
      </c>
      <c r="G43" s="50">
        <f t="shared" si="9"/>
        <v>1914060</v>
      </c>
    </row>
    <row r="44" spans="1:9" x14ac:dyDescent="0.25">
      <c r="A44" s="50" t="str">
        <f t="shared" si="5"/>
        <v>BAHÍA DE CÁDIZ</v>
      </c>
      <c r="B44" s="51">
        <f t="shared" si="3"/>
        <v>331208</v>
      </c>
      <c r="C44" s="51">
        <f t="shared" si="4"/>
        <v>360408</v>
      </c>
      <c r="D44" s="51">
        <f t="shared" si="7"/>
        <v>11</v>
      </c>
      <c r="E44" s="50" t="str">
        <f t="shared" si="6"/>
        <v>CEUTA</v>
      </c>
      <c r="F44" s="50">
        <f t="shared" si="8"/>
        <v>1586180</v>
      </c>
      <c r="G44" s="50">
        <f t="shared" si="9"/>
        <v>1676571</v>
      </c>
    </row>
    <row r="45" spans="1:9" x14ac:dyDescent="0.25">
      <c r="A45" s="50" t="str">
        <f t="shared" si="5"/>
        <v>BALEARES</v>
      </c>
      <c r="B45" s="51">
        <f t="shared" si="3"/>
        <v>7651244</v>
      </c>
      <c r="C45" s="51">
        <f t="shared" si="4"/>
        <v>7265437</v>
      </c>
      <c r="D45" s="51">
        <f t="shared" si="7"/>
        <v>1</v>
      </c>
      <c r="E45" s="50" t="str">
        <f t="shared" si="6"/>
        <v>VALENCIA</v>
      </c>
      <c r="F45" s="50">
        <f t="shared" si="8"/>
        <v>909377</v>
      </c>
      <c r="G45" s="50">
        <f t="shared" si="9"/>
        <v>767358</v>
      </c>
    </row>
    <row r="46" spans="1:9" x14ac:dyDescent="0.25">
      <c r="A46" s="50" t="str">
        <f t="shared" si="5"/>
        <v>BARCELONA</v>
      </c>
      <c r="B46" s="51">
        <f t="shared" si="3"/>
        <v>3692544</v>
      </c>
      <c r="C46" s="51">
        <f t="shared" si="4"/>
        <v>3625556</v>
      </c>
      <c r="D46" s="51">
        <f t="shared" si="7"/>
        <v>4</v>
      </c>
      <c r="E46" s="50" t="str">
        <f t="shared" si="6"/>
        <v>ALMERÍA</v>
      </c>
      <c r="F46" s="50">
        <f t="shared" si="8"/>
        <v>863807</v>
      </c>
      <c r="G46" s="50">
        <f t="shared" si="9"/>
        <v>751376</v>
      </c>
    </row>
    <row r="47" spans="1:9" x14ac:dyDescent="0.25">
      <c r="A47" s="50" t="str">
        <f t="shared" si="5"/>
        <v>BILBAO</v>
      </c>
      <c r="B47" s="51">
        <f t="shared" si="3"/>
        <v>177713</v>
      </c>
      <c r="C47" s="51">
        <f t="shared" si="4"/>
        <v>176315</v>
      </c>
      <c r="D47" s="51">
        <f t="shared" si="7"/>
        <v>16</v>
      </c>
      <c r="E47" s="50" t="str">
        <f t="shared" si="6"/>
        <v>MELILLA</v>
      </c>
      <c r="F47" s="50">
        <f t="shared" si="8"/>
        <v>725981</v>
      </c>
      <c r="G47" s="50">
        <f t="shared" si="9"/>
        <v>784324</v>
      </c>
    </row>
    <row r="48" spans="1:9" x14ac:dyDescent="0.25">
      <c r="A48" s="50" t="str">
        <f t="shared" si="5"/>
        <v>CARTAGENA</v>
      </c>
      <c r="B48" s="51">
        <f t="shared" si="3"/>
        <v>214250</v>
      </c>
      <c r="C48" s="51">
        <f t="shared" si="4"/>
        <v>170837</v>
      </c>
      <c r="D48" s="51">
        <f t="shared" si="7"/>
        <v>14</v>
      </c>
      <c r="E48" s="50" t="str">
        <f t="shared" si="6"/>
        <v>MÁLAGA</v>
      </c>
      <c r="F48" s="50">
        <f t="shared" si="8"/>
        <v>690133</v>
      </c>
      <c r="G48" s="50">
        <f t="shared" si="9"/>
        <v>606016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1095</v>
      </c>
      <c r="D49" s="51">
        <f t="shared" si="7"/>
        <v>27</v>
      </c>
      <c r="E49" s="50" t="str">
        <f t="shared" si="6"/>
        <v>BAHÍA DE CÁDIZ</v>
      </c>
      <c r="F49" s="50">
        <f t="shared" si="8"/>
        <v>331208</v>
      </c>
      <c r="G49" s="50">
        <f t="shared" si="9"/>
        <v>360408</v>
      </c>
    </row>
    <row r="50" spans="1:7" x14ac:dyDescent="0.25">
      <c r="A50" s="50" t="str">
        <f t="shared" si="5"/>
        <v>CEUTA</v>
      </c>
      <c r="B50" s="51">
        <f t="shared" si="3"/>
        <v>1586180</v>
      </c>
      <c r="C50" s="51">
        <f t="shared" si="4"/>
        <v>1676571</v>
      </c>
      <c r="D50" s="51">
        <f t="shared" si="7"/>
        <v>6</v>
      </c>
      <c r="E50" s="50" t="str">
        <f t="shared" si="6"/>
        <v>MOTRIL</v>
      </c>
      <c r="F50" s="50">
        <f t="shared" si="8"/>
        <v>315169</v>
      </c>
      <c r="G50" s="50">
        <f t="shared" si="9"/>
        <v>373817</v>
      </c>
    </row>
    <row r="51" spans="1:7" x14ac:dyDescent="0.25">
      <c r="A51" s="50" t="str">
        <f t="shared" si="5"/>
        <v>FERROL-SAN CIBRAO</v>
      </c>
      <c r="B51" s="51">
        <f t="shared" si="3"/>
        <v>19681</v>
      </c>
      <c r="C51" s="51">
        <f t="shared" si="4"/>
        <v>18949</v>
      </c>
      <c r="D51" s="51">
        <f t="shared" si="7"/>
        <v>23</v>
      </c>
      <c r="E51" s="50" t="str">
        <f t="shared" si="6"/>
        <v>SANTANDER</v>
      </c>
      <c r="F51" s="50">
        <f t="shared" si="8"/>
        <v>216943</v>
      </c>
      <c r="G51" s="50">
        <f t="shared" si="9"/>
        <v>201361</v>
      </c>
    </row>
    <row r="52" spans="1:7" x14ac:dyDescent="0.25">
      <c r="A52" s="50" t="str">
        <f t="shared" si="5"/>
        <v>GIJÓN</v>
      </c>
      <c r="B52" s="51">
        <f t="shared" si="3"/>
        <v>21813</v>
      </c>
      <c r="C52" s="51">
        <f t="shared" si="4"/>
        <v>32804</v>
      </c>
      <c r="D52" s="51">
        <f t="shared" si="7"/>
        <v>21</v>
      </c>
      <c r="E52" s="50" t="str">
        <f t="shared" si="6"/>
        <v>CARTAGENA</v>
      </c>
      <c r="F52" s="50">
        <f t="shared" si="8"/>
        <v>214250</v>
      </c>
      <c r="G52" s="50">
        <f t="shared" si="9"/>
        <v>170837</v>
      </c>
    </row>
    <row r="53" spans="1:7" x14ac:dyDescent="0.25">
      <c r="A53" s="50" t="str">
        <f t="shared" si="5"/>
        <v>HUELVA</v>
      </c>
      <c r="B53" s="51">
        <f t="shared" si="3"/>
        <v>38371</v>
      </c>
      <c r="C53" s="51">
        <f t="shared" si="4"/>
        <v>50637</v>
      </c>
      <c r="D53" s="51">
        <f t="shared" si="7"/>
        <v>20</v>
      </c>
      <c r="E53" s="50" t="str">
        <f t="shared" si="6"/>
        <v>ALICANTE</v>
      </c>
      <c r="F53" s="50">
        <f t="shared" si="8"/>
        <v>201586</v>
      </c>
      <c r="G53" s="50">
        <f t="shared" si="9"/>
        <v>232547</v>
      </c>
    </row>
    <row r="54" spans="1:7" x14ac:dyDescent="0.25">
      <c r="A54" s="50" t="str">
        <f t="shared" si="5"/>
        <v>LAS PALMAS</v>
      </c>
      <c r="B54" s="51">
        <f t="shared" si="3"/>
        <v>1972538</v>
      </c>
      <c r="C54" s="51">
        <f t="shared" si="4"/>
        <v>1914060</v>
      </c>
      <c r="D54" s="51">
        <f t="shared" si="7"/>
        <v>5</v>
      </c>
      <c r="E54" s="50" t="str">
        <f t="shared" si="6"/>
        <v>BILBAO</v>
      </c>
      <c r="F54" s="50">
        <f t="shared" si="8"/>
        <v>177713</v>
      </c>
      <c r="G54" s="50">
        <f t="shared" si="9"/>
        <v>176315</v>
      </c>
    </row>
    <row r="55" spans="1:7" x14ac:dyDescent="0.25">
      <c r="A55" s="50" t="str">
        <f t="shared" si="5"/>
        <v>MÁLAGA</v>
      </c>
      <c r="B55" s="51">
        <f t="shared" si="3"/>
        <v>690133</v>
      </c>
      <c r="C55" s="51">
        <f t="shared" si="4"/>
        <v>606016</v>
      </c>
      <c r="D55" s="51">
        <f t="shared" si="7"/>
        <v>10</v>
      </c>
      <c r="E55" s="50" t="str">
        <f t="shared" si="6"/>
        <v>A CORUÑA</v>
      </c>
      <c r="F55" s="50">
        <f t="shared" si="8"/>
        <v>161612</v>
      </c>
      <c r="G55" s="50">
        <f t="shared" si="9"/>
        <v>106552</v>
      </c>
    </row>
    <row r="56" spans="1:7" x14ac:dyDescent="0.25">
      <c r="A56" s="50" t="str">
        <f t="shared" si="5"/>
        <v>MARÍN Y RÍA DE PONTEVEDRA</v>
      </c>
      <c r="B56" s="51">
        <f t="shared" si="3"/>
        <v>143</v>
      </c>
      <c r="C56" s="51">
        <f t="shared" si="4"/>
        <v>0</v>
      </c>
      <c r="D56" s="51">
        <f t="shared" si="7"/>
        <v>28</v>
      </c>
      <c r="E56" s="50" t="str">
        <f t="shared" si="6"/>
        <v>VIGO</v>
      </c>
      <c r="F56" s="50">
        <f t="shared" ref="F56:F66" si="10">LOOKUP(E56,$A$39:$A$66,$B$39:$B$66)</f>
        <v>132036</v>
      </c>
      <c r="G56" s="50">
        <f t="shared" si="9"/>
        <v>163360</v>
      </c>
    </row>
    <row r="57" spans="1:7" x14ac:dyDescent="0.25">
      <c r="A57" s="50" t="str">
        <f t="shared" si="5"/>
        <v>MELILLA</v>
      </c>
      <c r="B57" s="51">
        <f t="shared" si="3"/>
        <v>725981</v>
      </c>
      <c r="C57" s="51">
        <f t="shared" si="4"/>
        <v>784324</v>
      </c>
      <c r="D57" s="51">
        <f t="shared" si="7"/>
        <v>9</v>
      </c>
      <c r="E57" s="50" t="str">
        <f t="shared" si="6"/>
        <v>TARRAGONA</v>
      </c>
      <c r="F57" s="50">
        <f t="shared" si="10"/>
        <v>50740</v>
      </c>
      <c r="G57" s="50">
        <f t="shared" si="9"/>
        <v>13034</v>
      </c>
    </row>
    <row r="58" spans="1:7" x14ac:dyDescent="0.25">
      <c r="A58" s="50" t="str">
        <f t="shared" si="5"/>
        <v>MOTRIL</v>
      </c>
      <c r="B58" s="51">
        <f t="shared" si="3"/>
        <v>315169</v>
      </c>
      <c r="C58" s="51">
        <f t="shared" si="4"/>
        <v>373817</v>
      </c>
      <c r="D58" s="51">
        <f t="shared" si="7"/>
        <v>12</v>
      </c>
      <c r="E58" s="50" t="str">
        <f t="shared" si="6"/>
        <v>HUELVA</v>
      </c>
      <c r="F58" s="50">
        <f t="shared" si="10"/>
        <v>38371</v>
      </c>
      <c r="G58" s="50">
        <f t="shared" si="9"/>
        <v>50637</v>
      </c>
    </row>
    <row r="59" spans="1:7" x14ac:dyDescent="0.25">
      <c r="A59" s="50" t="str">
        <f t="shared" si="5"/>
        <v>PASAIA</v>
      </c>
      <c r="B59" s="51">
        <f t="shared" si="3"/>
        <v>814</v>
      </c>
      <c r="C59" s="51">
        <f t="shared" si="4"/>
        <v>505</v>
      </c>
      <c r="D59" s="51">
        <f t="shared" si="7"/>
        <v>26</v>
      </c>
      <c r="E59" s="50" t="str">
        <f t="shared" si="6"/>
        <v>GIJÓN</v>
      </c>
      <c r="F59" s="50">
        <f t="shared" si="10"/>
        <v>21813</v>
      </c>
      <c r="G59" s="50">
        <f t="shared" si="9"/>
        <v>32804</v>
      </c>
    </row>
    <row r="60" spans="1:7" x14ac:dyDescent="0.25">
      <c r="A60" s="50" t="str">
        <f t="shared" si="5"/>
        <v>SANTA CRUZ DE TENERIFE</v>
      </c>
      <c r="B60" s="51">
        <f t="shared" si="3"/>
        <v>4764607</v>
      </c>
      <c r="C60" s="51">
        <f t="shared" si="4"/>
        <v>4398993</v>
      </c>
      <c r="D60" s="51">
        <f t="shared" si="7"/>
        <v>3</v>
      </c>
      <c r="E60" s="50" t="str">
        <f t="shared" si="6"/>
        <v>SEVILLA</v>
      </c>
      <c r="F60" s="50">
        <f t="shared" si="10"/>
        <v>20977</v>
      </c>
      <c r="G60" s="50">
        <f t="shared" si="9"/>
        <v>18900</v>
      </c>
    </row>
    <row r="61" spans="1:7" x14ac:dyDescent="0.25">
      <c r="A61" s="50" t="str">
        <f t="shared" si="5"/>
        <v>SANTANDER</v>
      </c>
      <c r="B61" s="51">
        <f t="shared" si="3"/>
        <v>216943</v>
      </c>
      <c r="C61" s="51">
        <f t="shared" si="4"/>
        <v>201361</v>
      </c>
      <c r="D61" s="51">
        <f t="shared" si="7"/>
        <v>13</v>
      </c>
      <c r="E61" s="50" t="str">
        <f t="shared" si="6"/>
        <v>FERROL-SAN CIBRAO</v>
      </c>
      <c r="F61" s="50">
        <f t="shared" si="10"/>
        <v>19681</v>
      </c>
      <c r="G61" s="50">
        <f t="shared" si="9"/>
        <v>18949</v>
      </c>
    </row>
    <row r="62" spans="1:7" x14ac:dyDescent="0.25">
      <c r="A62" s="50" t="str">
        <f t="shared" si="5"/>
        <v>SEVILLA</v>
      </c>
      <c r="B62" s="51">
        <f t="shared" si="3"/>
        <v>20977</v>
      </c>
      <c r="C62" s="51">
        <f t="shared" si="4"/>
        <v>18900</v>
      </c>
      <c r="D62" s="51">
        <f t="shared" si="7"/>
        <v>22</v>
      </c>
      <c r="E62" s="50" t="str">
        <f t="shared" si="6"/>
        <v>VILAGARCÍA</v>
      </c>
      <c r="F62" s="50">
        <f t="shared" si="10"/>
        <v>1596</v>
      </c>
      <c r="G62" s="50">
        <f t="shared" si="9"/>
        <v>758</v>
      </c>
    </row>
    <row r="63" spans="1:7" x14ac:dyDescent="0.25">
      <c r="A63" s="50" t="str">
        <f t="shared" si="5"/>
        <v>TARRAGONA</v>
      </c>
      <c r="B63" s="51">
        <f t="shared" si="3"/>
        <v>50740</v>
      </c>
      <c r="C63" s="51">
        <f t="shared" si="4"/>
        <v>13034</v>
      </c>
      <c r="D63" s="51">
        <f t="shared" si="7"/>
        <v>19</v>
      </c>
      <c r="E63" s="50" t="str">
        <f t="shared" si="6"/>
        <v>AVILÉS</v>
      </c>
      <c r="F63" s="50">
        <f t="shared" si="10"/>
        <v>1506</v>
      </c>
      <c r="G63" s="50">
        <f t="shared" si="9"/>
        <v>2707</v>
      </c>
    </row>
    <row r="64" spans="1:7" x14ac:dyDescent="0.25">
      <c r="A64" s="50" t="str">
        <f t="shared" si="5"/>
        <v>VALENCIA</v>
      </c>
      <c r="B64" s="51">
        <f t="shared" si="3"/>
        <v>909377</v>
      </c>
      <c r="C64" s="51">
        <f t="shared" si="4"/>
        <v>767358</v>
      </c>
      <c r="D64" s="51">
        <f t="shared" si="7"/>
        <v>7</v>
      </c>
      <c r="E64" s="50" t="str">
        <f t="shared" si="6"/>
        <v>PASAIA</v>
      </c>
      <c r="F64" s="50">
        <f t="shared" si="10"/>
        <v>814</v>
      </c>
      <c r="G64" s="50">
        <f t="shared" si="9"/>
        <v>505</v>
      </c>
    </row>
    <row r="65" spans="1:7" x14ac:dyDescent="0.25">
      <c r="A65" s="50" t="str">
        <f t="shared" si="5"/>
        <v>VIGO</v>
      </c>
      <c r="B65" s="51">
        <f t="shared" si="3"/>
        <v>132036</v>
      </c>
      <c r="C65" s="51">
        <f t="shared" si="4"/>
        <v>163360</v>
      </c>
      <c r="D65" s="51">
        <f t="shared" si="7"/>
        <v>18</v>
      </c>
      <c r="E65" s="50" t="str">
        <f t="shared" si="6"/>
        <v>CASTELLÓN</v>
      </c>
      <c r="F65" s="50">
        <f t="shared" si="10"/>
        <v>411</v>
      </c>
      <c r="G65" s="50">
        <f t="shared" si="9"/>
        <v>1095</v>
      </c>
    </row>
    <row r="66" spans="1:7" x14ac:dyDescent="0.25">
      <c r="A66" s="50" t="str">
        <f t="shared" si="5"/>
        <v>VILAGARCÍA</v>
      </c>
      <c r="B66" s="51">
        <f t="shared" si="3"/>
        <v>1596</v>
      </c>
      <c r="C66" s="51">
        <f t="shared" si="4"/>
        <v>758</v>
      </c>
      <c r="D66" s="51">
        <f t="shared" si="7"/>
        <v>24</v>
      </c>
      <c r="E66" s="50" t="str">
        <f t="shared" si="6"/>
        <v>MARÍN Y RÍA DE PONTEVEDRA</v>
      </c>
      <c r="F66" s="50">
        <f t="shared" si="10"/>
        <v>143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F25" sqref="F2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20666</v>
      </c>
      <c r="C7" s="10">
        <v>27763</v>
      </c>
      <c r="D7" s="10">
        <v>106552</v>
      </c>
      <c r="E7" s="10">
        <v>161612</v>
      </c>
      <c r="F7" s="11">
        <f>((E7*100)/D7)-100</f>
        <v>51.674299872362781</v>
      </c>
      <c r="G7" s="1"/>
      <c r="H7" s="1"/>
      <c r="I7" s="1"/>
    </row>
    <row r="8" spans="1:12" x14ac:dyDescent="0.25">
      <c r="A8" s="12" t="s">
        <v>31</v>
      </c>
      <c r="B8" s="13">
        <v>20594</v>
      </c>
      <c r="C8" s="13">
        <v>21421</v>
      </c>
      <c r="D8" s="13">
        <v>76751</v>
      </c>
      <c r="E8" s="13">
        <v>69243</v>
      </c>
      <c r="F8" s="14">
        <f t="shared" ref="F8:F34" si="0">((E8*100)/D8)-100</f>
        <v>-9.7822829669971725</v>
      </c>
      <c r="G8" s="1"/>
      <c r="H8" s="1"/>
      <c r="I8" s="1"/>
    </row>
    <row r="9" spans="1:12" x14ac:dyDescent="0.25">
      <c r="A9" s="9" t="s">
        <v>164</v>
      </c>
      <c r="B9" s="10">
        <v>6212</v>
      </c>
      <c r="C9" s="10">
        <v>906</v>
      </c>
      <c r="D9" s="10">
        <v>27280</v>
      </c>
      <c r="E9" s="10">
        <v>24719</v>
      </c>
      <c r="F9" s="11">
        <f t="shared" si="0"/>
        <v>-9.387829912023463</v>
      </c>
      <c r="G9" s="1"/>
      <c r="H9" s="1"/>
      <c r="I9" s="1"/>
    </row>
    <row r="10" spans="1:12" x14ac:dyDescent="0.25">
      <c r="A10" s="12" t="s">
        <v>166</v>
      </c>
      <c r="B10" s="13">
        <v>678</v>
      </c>
      <c r="C10" s="13">
        <v>0</v>
      </c>
      <c r="D10" s="13">
        <v>2707</v>
      </c>
      <c r="E10" s="13">
        <v>1506</v>
      </c>
      <c r="F10" s="18">
        <f t="shared" si="0"/>
        <v>-44.366457332840781</v>
      </c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73</v>
      </c>
      <c r="F11" s="11"/>
      <c r="G11" s="1"/>
      <c r="H11" s="1"/>
      <c r="I11" s="1"/>
    </row>
    <row r="12" spans="1:12" x14ac:dyDescent="0.25">
      <c r="A12" s="12" t="s">
        <v>168</v>
      </c>
      <c r="B12" s="13">
        <v>69730</v>
      </c>
      <c r="C12" s="13">
        <v>54172</v>
      </c>
      <c r="D12" s="13">
        <v>342238</v>
      </c>
      <c r="E12" s="13">
        <v>312760</v>
      </c>
      <c r="F12" s="14">
        <f t="shared" si="0"/>
        <v>-8.6133041918197222</v>
      </c>
      <c r="G12" s="1"/>
      <c r="H12" s="1"/>
      <c r="I12" s="1"/>
    </row>
    <row r="13" spans="1:12" x14ac:dyDescent="0.25">
      <c r="A13" s="9" t="s">
        <v>32</v>
      </c>
      <c r="B13" s="10">
        <v>283422</v>
      </c>
      <c r="C13" s="10">
        <v>254125</v>
      </c>
      <c r="D13" s="10">
        <v>1849219</v>
      </c>
      <c r="E13" s="10">
        <v>1977795</v>
      </c>
      <c r="F13" s="11">
        <f t="shared" si="0"/>
        <v>6.9529893430686087</v>
      </c>
      <c r="G13" s="1"/>
      <c r="H13" s="1"/>
      <c r="I13" s="1"/>
    </row>
    <row r="14" spans="1:12" x14ac:dyDescent="0.25">
      <c r="A14" s="12" t="s">
        <v>33</v>
      </c>
      <c r="B14" s="13">
        <v>392908</v>
      </c>
      <c r="C14" s="13">
        <v>362811</v>
      </c>
      <c r="D14" s="13">
        <v>2459508</v>
      </c>
      <c r="E14" s="13">
        <v>2398439</v>
      </c>
      <c r="F14" s="14">
        <f t="shared" si="0"/>
        <v>-2.4829762700507558</v>
      </c>
      <c r="G14" s="1"/>
      <c r="H14" s="1"/>
      <c r="I14" s="1"/>
    </row>
    <row r="15" spans="1:12" x14ac:dyDescent="0.25">
      <c r="A15" s="9" t="s">
        <v>34</v>
      </c>
      <c r="B15" s="10">
        <v>10918</v>
      </c>
      <c r="C15" s="10">
        <v>15174</v>
      </c>
      <c r="D15" s="10">
        <v>86514</v>
      </c>
      <c r="E15" s="10">
        <v>83674</v>
      </c>
      <c r="F15" s="11">
        <f t="shared" si="0"/>
        <v>-3.2827056892526087</v>
      </c>
      <c r="G15" s="1"/>
      <c r="H15" s="1"/>
      <c r="I15" s="1"/>
    </row>
    <row r="16" spans="1:12" x14ac:dyDescent="0.25">
      <c r="A16" s="12" t="s">
        <v>35</v>
      </c>
      <c r="B16" s="13">
        <v>26586</v>
      </c>
      <c r="C16" s="13">
        <v>43253</v>
      </c>
      <c r="D16" s="13">
        <v>170138</v>
      </c>
      <c r="E16" s="13">
        <v>214250</v>
      </c>
      <c r="F16" s="14">
        <f t="shared" si="0"/>
        <v>25.927188517556331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1095</v>
      </c>
      <c r="E17" s="10">
        <v>411</v>
      </c>
      <c r="F17" s="11">
        <f t="shared" si="0"/>
        <v>-62.465753424657535</v>
      </c>
      <c r="G17" s="1"/>
      <c r="H17" s="1"/>
      <c r="I17" s="1"/>
    </row>
    <row r="18" spans="1:9" x14ac:dyDescent="0.25">
      <c r="A18" s="12" t="s">
        <v>36</v>
      </c>
      <c r="B18" s="13">
        <v>6492</v>
      </c>
      <c r="C18" s="13">
        <v>0</v>
      </c>
      <c r="D18" s="13">
        <v>19259</v>
      </c>
      <c r="E18" s="13">
        <v>12529</v>
      </c>
      <c r="F18" s="14">
        <f t="shared" si="0"/>
        <v>-34.944701178669717</v>
      </c>
      <c r="G18" s="1"/>
      <c r="H18" s="1"/>
      <c r="I18" s="1"/>
    </row>
    <row r="19" spans="1:9" x14ac:dyDescent="0.25">
      <c r="A19" s="9" t="s">
        <v>37</v>
      </c>
      <c r="B19" s="10">
        <v>5716</v>
      </c>
      <c r="C19" s="10">
        <v>3788</v>
      </c>
      <c r="D19" s="10">
        <v>18949</v>
      </c>
      <c r="E19" s="10">
        <v>19681</v>
      </c>
      <c r="F19" s="11">
        <f t="shared" si="0"/>
        <v>3.8630006860520325</v>
      </c>
      <c r="G19" s="1"/>
      <c r="H19" s="1"/>
      <c r="I19" s="1"/>
    </row>
    <row r="20" spans="1:9" x14ac:dyDescent="0.25">
      <c r="A20" s="12" t="s">
        <v>170</v>
      </c>
      <c r="B20" s="13">
        <v>9579</v>
      </c>
      <c r="C20" s="13">
        <v>4595</v>
      </c>
      <c r="D20" s="13">
        <v>32724</v>
      </c>
      <c r="E20" s="13">
        <v>21776</v>
      </c>
      <c r="F20" s="14">
        <f t="shared" si="0"/>
        <v>-33.45556777900012</v>
      </c>
      <c r="G20" s="1"/>
      <c r="H20" s="1"/>
      <c r="I20" s="1"/>
    </row>
    <row r="21" spans="1:9" x14ac:dyDescent="0.25">
      <c r="A21" s="9" t="s">
        <v>38</v>
      </c>
      <c r="B21" s="10">
        <v>1212</v>
      </c>
      <c r="C21" s="10">
        <v>843</v>
      </c>
      <c r="D21" s="10">
        <v>18212</v>
      </c>
      <c r="E21" s="10">
        <v>5711</v>
      </c>
      <c r="F21" s="19">
        <f t="shared" si="0"/>
        <v>-68.64155501866901</v>
      </c>
      <c r="G21" s="1"/>
      <c r="H21" s="1"/>
      <c r="I21" s="1"/>
    </row>
    <row r="22" spans="1:9" x14ac:dyDescent="0.25">
      <c r="A22" s="12" t="s">
        <v>59</v>
      </c>
      <c r="B22" s="13">
        <v>90208</v>
      </c>
      <c r="C22" s="13">
        <v>152256</v>
      </c>
      <c r="D22" s="13">
        <v>796614</v>
      </c>
      <c r="E22" s="13">
        <v>810926</v>
      </c>
      <c r="F22" s="14">
        <f t="shared" si="0"/>
        <v>1.7966041269673951</v>
      </c>
      <c r="G22" s="1"/>
      <c r="H22" s="1"/>
      <c r="I22" s="1"/>
    </row>
    <row r="23" spans="1:9" x14ac:dyDescent="0.25">
      <c r="A23" s="9" t="s">
        <v>171</v>
      </c>
      <c r="B23" s="10">
        <v>67775</v>
      </c>
      <c r="C23" s="10">
        <v>84688</v>
      </c>
      <c r="D23" s="10">
        <v>366738</v>
      </c>
      <c r="E23" s="10">
        <v>433537</v>
      </c>
      <c r="F23" s="11">
        <f t="shared" si="0"/>
        <v>18.21436556888024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143</v>
      </c>
      <c r="D24" s="13">
        <v>0</v>
      </c>
      <c r="E24" s="13">
        <v>143</v>
      </c>
      <c r="F24" s="18"/>
      <c r="G24" s="1"/>
      <c r="H24" s="1"/>
      <c r="I24" s="1"/>
    </row>
    <row r="25" spans="1:9" x14ac:dyDescent="0.25">
      <c r="A25" s="9" t="s">
        <v>39</v>
      </c>
      <c r="B25" s="10">
        <v>1224</v>
      </c>
      <c r="C25" s="10">
        <v>0</v>
      </c>
      <c r="D25" s="10">
        <v>1224</v>
      </c>
      <c r="E25" s="10">
        <v>0</v>
      </c>
      <c r="F25" s="11">
        <f t="shared" si="0"/>
        <v>-100</v>
      </c>
      <c r="G25" s="1"/>
      <c r="H25" s="1"/>
      <c r="I25" s="1"/>
    </row>
    <row r="26" spans="1:9" x14ac:dyDescent="0.25">
      <c r="A26" s="12" t="s">
        <v>40</v>
      </c>
      <c r="B26" s="13">
        <v>957</v>
      </c>
      <c r="C26" s="13">
        <v>666</v>
      </c>
      <c r="D26" s="13">
        <v>3954</v>
      </c>
      <c r="E26" s="13">
        <v>3287</v>
      </c>
      <c r="F26" s="14">
        <f t="shared" si="0"/>
        <v>-16.868993424380378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110</v>
      </c>
      <c r="D27" s="10">
        <v>486</v>
      </c>
      <c r="E27" s="10">
        <v>807</v>
      </c>
      <c r="F27" s="19">
        <f t="shared" si="0"/>
        <v>66.049382716049394</v>
      </c>
      <c r="G27" s="1"/>
      <c r="H27" s="1"/>
      <c r="I27" s="1"/>
    </row>
    <row r="28" spans="1:9" x14ac:dyDescent="0.25">
      <c r="A28" s="12" t="s">
        <v>42</v>
      </c>
      <c r="B28" s="13">
        <v>72594</v>
      </c>
      <c r="C28" s="13">
        <v>136520</v>
      </c>
      <c r="D28" s="13">
        <v>612888</v>
      </c>
      <c r="E28" s="13">
        <v>624314</v>
      </c>
      <c r="F28" s="14">
        <f t="shared" si="0"/>
        <v>1.864288418112281</v>
      </c>
      <c r="G28" s="1"/>
      <c r="H28" s="1"/>
      <c r="I28" s="1"/>
    </row>
    <row r="29" spans="1:9" x14ac:dyDescent="0.25">
      <c r="A29" s="9" t="s">
        <v>43</v>
      </c>
      <c r="B29" s="10">
        <v>364</v>
      </c>
      <c r="C29" s="10">
        <v>374</v>
      </c>
      <c r="D29" s="10">
        <v>4392</v>
      </c>
      <c r="E29" s="10">
        <v>14560</v>
      </c>
      <c r="F29" s="11">
        <f t="shared" si="0"/>
        <v>231.51183970856101</v>
      </c>
      <c r="G29" s="1"/>
      <c r="H29" s="1"/>
      <c r="I29" s="1"/>
    </row>
    <row r="30" spans="1:9" x14ac:dyDescent="0.25">
      <c r="A30" s="12" t="s">
        <v>44</v>
      </c>
      <c r="B30" s="13">
        <v>3800</v>
      </c>
      <c r="C30" s="13">
        <v>4305</v>
      </c>
      <c r="D30" s="13">
        <v>18900</v>
      </c>
      <c r="E30" s="13">
        <v>20977</v>
      </c>
      <c r="F30" s="14">
        <f t="shared" si="0"/>
        <v>10.989417989417987</v>
      </c>
      <c r="G30" s="1"/>
      <c r="H30" s="1"/>
      <c r="I30" s="1"/>
    </row>
    <row r="31" spans="1:9" x14ac:dyDescent="0.25">
      <c r="A31" s="9" t="s">
        <v>45</v>
      </c>
      <c r="B31" s="10">
        <v>1617</v>
      </c>
      <c r="C31" s="10">
        <v>7104</v>
      </c>
      <c r="D31" s="10">
        <v>13034</v>
      </c>
      <c r="E31" s="10">
        <v>50731</v>
      </c>
      <c r="F31" s="11">
        <f t="shared" si="0"/>
        <v>289.22050023016726</v>
      </c>
      <c r="G31" s="1"/>
      <c r="H31" s="1"/>
      <c r="I31" s="1"/>
    </row>
    <row r="32" spans="1:9" x14ac:dyDescent="0.25">
      <c r="A32" s="12" t="s">
        <v>46</v>
      </c>
      <c r="B32" s="13">
        <v>67798</v>
      </c>
      <c r="C32" s="13">
        <v>70729</v>
      </c>
      <c r="D32" s="13">
        <v>343911</v>
      </c>
      <c r="E32" s="13">
        <v>351450</v>
      </c>
      <c r="F32" s="14">
        <f t="shared" si="0"/>
        <v>2.1921369191447724</v>
      </c>
      <c r="G32" s="1"/>
      <c r="H32" s="1"/>
      <c r="I32" s="1"/>
    </row>
    <row r="33" spans="1:9" x14ac:dyDescent="0.25">
      <c r="A33" s="9" t="s">
        <v>47</v>
      </c>
      <c r="B33" s="10">
        <v>29644</v>
      </c>
      <c r="C33" s="10">
        <v>16155</v>
      </c>
      <c r="D33" s="10">
        <v>163230</v>
      </c>
      <c r="E33" s="10">
        <v>132036</v>
      </c>
      <c r="F33" s="11">
        <f t="shared" si="0"/>
        <v>-19.110457636463892</v>
      </c>
      <c r="G33" s="1"/>
      <c r="H33" s="1"/>
      <c r="I33" s="1"/>
    </row>
    <row r="34" spans="1:9" x14ac:dyDescent="0.25">
      <c r="A34" s="12" t="s">
        <v>172</v>
      </c>
      <c r="B34" s="13">
        <v>572</v>
      </c>
      <c r="C34" s="13">
        <v>590</v>
      </c>
      <c r="D34" s="13">
        <v>758</v>
      </c>
      <c r="E34" s="13">
        <v>1596</v>
      </c>
      <c r="F34" s="14">
        <f t="shared" si="0"/>
        <v>110.55408970976254</v>
      </c>
      <c r="G34" s="1"/>
      <c r="H34" s="1"/>
      <c r="I34" s="1"/>
    </row>
    <row r="35" spans="1:9" x14ac:dyDescent="0.25">
      <c r="A35" s="15" t="s">
        <v>48</v>
      </c>
      <c r="B35" s="16">
        <f>SUM(B7:B34)</f>
        <v>1191266</v>
      </c>
      <c r="C35" s="16">
        <f t="shared" ref="C35:E35" si="1">SUM(C7:C34)</f>
        <v>1262491</v>
      </c>
      <c r="D35" s="16">
        <f t="shared" si="1"/>
        <v>7537275</v>
      </c>
      <c r="E35" s="16">
        <f t="shared" si="1"/>
        <v>7748543</v>
      </c>
      <c r="F35" s="17">
        <f t="shared" ref="F35" si="2">((E35*100)/D35)-100</f>
        <v>2.8029758765601684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161612</v>
      </c>
      <c r="C39" s="51">
        <f t="shared" si="4"/>
        <v>106552</v>
      </c>
      <c r="D39" s="51">
        <f>_xlfn.RANK.EQ(B39,$B$39:$B$66)+COUNTIF($B$39:$B$66,B39)-1</f>
        <v>9</v>
      </c>
      <c r="E39" s="50" t="str">
        <f t="shared" ref="E39:E66" si="6">INDEX($A$39:$B$66,MATCH(ROW()-38,$D$39:$D$66,0),1)</f>
        <v>BARCELONA</v>
      </c>
      <c r="F39" s="50">
        <f>LOOKUP(E39,$A$39:$A$66,$B$39:$B$66)</f>
        <v>2398439</v>
      </c>
      <c r="G39" s="50">
        <f>LOOKUP(E39,$A$39:$A$66,$C$39:$C$66)</f>
        <v>2459508</v>
      </c>
    </row>
    <row r="40" spans="1:9" x14ac:dyDescent="0.25">
      <c r="A40" s="50" t="str">
        <f t="shared" si="5"/>
        <v>ALICANTE</v>
      </c>
      <c r="B40" s="51">
        <f t="shared" si="3"/>
        <v>69243</v>
      </c>
      <c r="C40" s="51">
        <f t="shared" si="4"/>
        <v>76751</v>
      </c>
      <c r="D40" s="51">
        <f t="shared" ref="D40:D66" si="7">_xlfn.RANK.EQ(B40,$B$39:$B$66)+COUNTIF($B$39:$B$66,B40)-1</f>
        <v>12</v>
      </c>
      <c r="E40" s="50" t="str">
        <f t="shared" si="6"/>
        <v>BALEARES</v>
      </c>
      <c r="F40" s="50">
        <f t="shared" ref="F40:F55" si="8">LOOKUP(E40,$A$39:$A$66,$B$39:$B$66)</f>
        <v>1977795</v>
      </c>
      <c r="G40" s="50">
        <f t="shared" ref="G40:G66" si="9">LOOKUP(E40,$A$39:$A$66,$C$39:$C$66)</f>
        <v>1849219</v>
      </c>
    </row>
    <row r="41" spans="1:9" x14ac:dyDescent="0.25">
      <c r="A41" s="50" t="str">
        <f t="shared" si="5"/>
        <v>ALMERÍA</v>
      </c>
      <c r="B41" s="51">
        <f t="shared" si="3"/>
        <v>24719</v>
      </c>
      <c r="C41" s="51">
        <f t="shared" si="4"/>
        <v>27280</v>
      </c>
      <c r="D41" s="51">
        <f t="shared" si="7"/>
        <v>14</v>
      </c>
      <c r="E41" s="50" t="str">
        <f t="shared" si="6"/>
        <v>LAS PALMAS</v>
      </c>
      <c r="F41" s="50">
        <f t="shared" si="8"/>
        <v>810926</v>
      </c>
      <c r="G41" s="50">
        <f t="shared" si="9"/>
        <v>796614</v>
      </c>
    </row>
    <row r="42" spans="1:9" x14ac:dyDescent="0.25">
      <c r="A42" s="50" t="str">
        <f t="shared" si="5"/>
        <v>AVILÉS</v>
      </c>
      <c r="B42" s="51">
        <f t="shared" si="3"/>
        <v>1506</v>
      </c>
      <c r="C42" s="51">
        <f t="shared" si="4"/>
        <v>2707</v>
      </c>
      <c r="D42" s="51">
        <f t="shared" si="7"/>
        <v>23</v>
      </c>
      <c r="E42" s="50" t="str">
        <f t="shared" si="6"/>
        <v>SANTA CRUZ DE TENERIFE</v>
      </c>
      <c r="F42" s="50">
        <f t="shared" si="8"/>
        <v>624314</v>
      </c>
      <c r="G42" s="50">
        <f t="shared" si="9"/>
        <v>612888</v>
      </c>
    </row>
    <row r="43" spans="1:9" x14ac:dyDescent="0.25">
      <c r="A43" s="50" t="str">
        <f t="shared" si="5"/>
        <v>BAHÍA DE ALGECIRAS</v>
      </c>
      <c r="B43" s="51">
        <f t="shared" si="3"/>
        <v>73</v>
      </c>
      <c r="C43" s="51">
        <f t="shared" si="4"/>
        <v>0</v>
      </c>
      <c r="D43" s="51">
        <f t="shared" si="7"/>
        <v>27</v>
      </c>
      <c r="E43" s="50" t="str">
        <f t="shared" si="6"/>
        <v>MÁLAGA</v>
      </c>
      <c r="F43" s="50">
        <f t="shared" si="8"/>
        <v>433537</v>
      </c>
      <c r="G43" s="50">
        <f t="shared" si="9"/>
        <v>366738</v>
      </c>
    </row>
    <row r="44" spans="1:9" x14ac:dyDescent="0.25">
      <c r="A44" s="50" t="str">
        <f t="shared" si="5"/>
        <v>BAHÍA DE CÁDIZ</v>
      </c>
      <c r="B44" s="51">
        <f t="shared" si="3"/>
        <v>312760</v>
      </c>
      <c r="C44" s="51">
        <f t="shared" si="4"/>
        <v>342238</v>
      </c>
      <c r="D44" s="51">
        <f t="shared" si="7"/>
        <v>7</v>
      </c>
      <c r="E44" s="50" t="str">
        <f t="shared" si="6"/>
        <v>VALENCIA</v>
      </c>
      <c r="F44" s="50">
        <f t="shared" si="8"/>
        <v>351450</v>
      </c>
      <c r="G44" s="50">
        <f t="shared" si="9"/>
        <v>343911</v>
      </c>
    </row>
    <row r="45" spans="1:9" x14ac:dyDescent="0.25">
      <c r="A45" s="50" t="str">
        <f t="shared" si="5"/>
        <v>BALEARES</v>
      </c>
      <c r="B45" s="51">
        <f t="shared" si="3"/>
        <v>1977795</v>
      </c>
      <c r="C45" s="51">
        <f t="shared" si="4"/>
        <v>1849219</v>
      </c>
      <c r="D45" s="51">
        <f t="shared" si="7"/>
        <v>2</v>
      </c>
      <c r="E45" s="50" t="str">
        <f t="shared" si="6"/>
        <v>BAHÍA DE CÁDIZ</v>
      </c>
      <c r="F45" s="50">
        <f t="shared" si="8"/>
        <v>312760</v>
      </c>
      <c r="G45" s="50">
        <f t="shared" si="9"/>
        <v>342238</v>
      </c>
    </row>
    <row r="46" spans="1:9" x14ac:dyDescent="0.25">
      <c r="A46" s="50" t="str">
        <f t="shared" si="5"/>
        <v>BARCELONA</v>
      </c>
      <c r="B46" s="51">
        <f t="shared" si="3"/>
        <v>2398439</v>
      </c>
      <c r="C46" s="51">
        <f t="shared" si="4"/>
        <v>2459508</v>
      </c>
      <c r="D46" s="51">
        <f t="shared" si="7"/>
        <v>1</v>
      </c>
      <c r="E46" s="50" t="str">
        <f t="shared" si="6"/>
        <v>CARTAGENA</v>
      </c>
      <c r="F46" s="50">
        <f t="shared" si="8"/>
        <v>214250</v>
      </c>
      <c r="G46" s="50">
        <f t="shared" si="9"/>
        <v>170138</v>
      </c>
    </row>
    <row r="47" spans="1:9" x14ac:dyDescent="0.25">
      <c r="A47" s="50" t="str">
        <f t="shared" si="5"/>
        <v>BILBAO</v>
      </c>
      <c r="B47" s="51">
        <f t="shared" si="3"/>
        <v>83674</v>
      </c>
      <c r="C47" s="51">
        <f t="shared" si="4"/>
        <v>86514</v>
      </c>
      <c r="D47" s="51">
        <f t="shared" si="7"/>
        <v>11</v>
      </c>
      <c r="E47" s="50" t="str">
        <f t="shared" si="6"/>
        <v>A CORUÑA</v>
      </c>
      <c r="F47" s="50">
        <f t="shared" si="8"/>
        <v>161612</v>
      </c>
      <c r="G47" s="50">
        <f t="shared" si="9"/>
        <v>106552</v>
      </c>
    </row>
    <row r="48" spans="1:9" x14ac:dyDescent="0.25">
      <c r="A48" s="50" t="str">
        <f t="shared" si="5"/>
        <v>CARTAGENA</v>
      </c>
      <c r="B48" s="51">
        <f t="shared" si="3"/>
        <v>214250</v>
      </c>
      <c r="C48" s="51">
        <f t="shared" si="4"/>
        <v>170138</v>
      </c>
      <c r="D48" s="51">
        <f t="shared" si="7"/>
        <v>8</v>
      </c>
      <c r="E48" s="50" t="str">
        <f t="shared" si="6"/>
        <v>VIGO</v>
      </c>
      <c r="F48" s="50">
        <f t="shared" si="8"/>
        <v>132036</v>
      </c>
      <c r="G48" s="50">
        <f t="shared" si="9"/>
        <v>163230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1095</v>
      </c>
      <c r="D49" s="51">
        <f t="shared" si="7"/>
        <v>25</v>
      </c>
      <c r="E49" s="50" t="str">
        <f t="shared" si="6"/>
        <v>BILBAO</v>
      </c>
      <c r="F49" s="50">
        <f t="shared" si="8"/>
        <v>83674</v>
      </c>
      <c r="G49" s="50">
        <f t="shared" si="9"/>
        <v>86514</v>
      </c>
    </row>
    <row r="50" spans="1:7" x14ac:dyDescent="0.25">
      <c r="A50" s="50" t="str">
        <f t="shared" si="5"/>
        <v>CEUTA</v>
      </c>
      <c r="B50" s="51">
        <f t="shared" si="3"/>
        <v>12529</v>
      </c>
      <c r="C50" s="51">
        <f t="shared" si="4"/>
        <v>19259</v>
      </c>
      <c r="D50" s="51">
        <f t="shared" si="7"/>
        <v>19</v>
      </c>
      <c r="E50" s="50" t="str">
        <f t="shared" si="6"/>
        <v>ALICANTE</v>
      </c>
      <c r="F50" s="50">
        <f t="shared" si="8"/>
        <v>69243</v>
      </c>
      <c r="G50" s="50">
        <f t="shared" si="9"/>
        <v>76751</v>
      </c>
    </row>
    <row r="51" spans="1:7" x14ac:dyDescent="0.25">
      <c r="A51" s="50" t="str">
        <f t="shared" si="5"/>
        <v>FERROL-SAN CIBRAO</v>
      </c>
      <c r="B51" s="51">
        <f t="shared" si="3"/>
        <v>19681</v>
      </c>
      <c r="C51" s="51">
        <f t="shared" si="4"/>
        <v>18949</v>
      </c>
      <c r="D51" s="51">
        <f t="shared" si="7"/>
        <v>17</v>
      </c>
      <c r="E51" s="50" t="str">
        <f t="shared" si="6"/>
        <v>TARRAGONA</v>
      </c>
      <c r="F51" s="50">
        <f t="shared" si="8"/>
        <v>50731</v>
      </c>
      <c r="G51" s="50">
        <f t="shared" si="9"/>
        <v>13034</v>
      </c>
    </row>
    <row r="52" spans="1:7" x14ac:dyDescent="0.25">
      <c r="A52" s="50" t="str">
        <f t="shared" si="5"/>
        <v>GIJÓN</v>
      </c>
      <c r="B52" s="51">
        <f t="shared" si="3"/>
        <v>21776</v>
      </c>
      <c r="C52" s="51">
        <f t="shared" si="4"/>
        <v>32724</v>
      </c>
      <c r="D52" s="51">
        <f t="shared" si="7"/>
        <v>15</v>
      </c>
      <c r="E52" s="50" t="str">
        <f t="shared" si="6"/>
        <v>ALMERÍA</v>
      </c>
      <c r="F52" s="50">
        <f t="shared" si="8"/>
        <v>24719</v>
      </c>
      <c r="G52" s="50">
        <f t="shared" si="9"/>
        <v>27280</v>
      </c>
    </row>
    <row r="53" spans="1:7" x14ac:dyDescent="0.25">
      <c r="A53" s="50" t="str">
        <f t="shared" si="5"/>
        <v>HUELVA</v>
      </c>
      <c r="B53" s="51">
        <f t="shared" si="3"/>
        <v>5711</v>
      </c>
      <c r="C53" s="51">
        <f t="shared" si="4"/>
        <v>18212</v>
      </c>
      <c r="D53" s="51">
        <f t="shared" si="7"/>
        <v>20</v>
      </c>
      <c r="E53" s="50" t="str">
        <f t="shared" si="6"/>
        <v>GIJÓN</v>
      </c>
      <c r="F53" s="50">
        <f t="shared" si="8"/>
        <v>21776</v>
      </c>
      <c r="G53" s="50">
        <f t="shared" si="9"/>
        <v>32724</v>
      </c>
    </row>
    <row r="54" spans="1:7" x14ac:dyDescent="0.25">
      <c r="A54" s="50" t="str">
        <f t="shared" si="5"/>
        <v>LAS PALMAS</v>
      </c>
      <c r="B54" s="51">
        <f t="shared" si="3"/>
        <v>810926</v>
      </c>
      <c r="C54" s="51">
        <f t="shared" si="4"/>
        <v>796614</v>
      </c>
      <c r="D54" s="51">
        <f t="shared" si="7"/>
        <v>3</v>
      </c>
      <c r="E54" s="50" t="str">
        <f t="shared" si="6"/>
        <v>SEVILLA</v>
      </c>
      <c r="F54" s="50">
        <f t="shared" si="8"/>
        <v>20977</v>
      </c>
      <c r="G54" s="50">
        <f t="shared" si="9"/>
        <v>18900</v>
      </c>
    </row>
    <row r="55" spans="1:7" x14ac:dyDescent="0.25">
      <c r="A55" s="50" t="str">
        <f t="shared" si="5"/>
        <v>MÁLAGA</v>
      </c>
      <c r="B55" s="51">
        <f t="shared" si="3"/>
        <v>433537</v>
      </c>
      <c r="C55" s="51">
        <f t="shared" si="4"/>
        <v>366738</v>
      </c>
      <c r="D55" s="51">
        <f t="shared" si="7"/>
        <v>5</v>
      </c>
      <c r="E55" s="50" t="str">
        <f t="shared" si="6"/>
        <v>FERROL-SAN CIBRAO</v>
      </c>
      <c r="F55" s="50">
        <f t="shared" si="8"/>
        <v>19681</v>
      </c>
      <c r="G55" s="50">
        <f t="shared" si="9"/>
        <v>18949</v>
      </c>
    </row>
    <row r="56" spans="1:7" x14ac:dyDescent="0.25">
      <c r="A56" s="50" t="str">
        <f t="shared" si="5"/>
        <v>MARÍN Y RÍA DE PONTEVEDRA</v>
      </c>
      <c r="B56" s="51">
        <f t="shared" si="3"/>
        <v>143</v>
      </c>
      <c r="C56" s="51">
        <f t="shared" si="4"/>
        <v>0</v>
      </c>
      <c r="D56" s="51">
        <f t="shared" si="7"/>
        <v>26</v>
      </c>
      <c r="E56" s="50" t="str">
        <f t="shared" si="6"/>
        <v>SANTANDER</v>
      </c>
      <c r="F56" s="50">
        <f t="shared" ref="F56:F66" si="10">LOOKUP(E56,$A$39:$A$66,$B$39:$B$66)</f>
        <v>14560</v>
      </c>
      <c r="G56" s="50">
        <f t="shared" si="9"/>
        <v>4392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1224</v>
      </c>
      <c r="D57" s="51">
        <f t="shared" si="7"/>
        <v>28</v>
      </c>
      <c r="E57" s="50" t="str">
        <f t="shared" si="6"/>
        <v>CEUTA</v>
      </c>
      <c r="F57" s="50">
        <f t="shared" si="10"/>
        <v>12529</v>
      </c>
      <c r="G57" s="50">
        <f t="shared" si="9"/>
        <v>19259</v>
      </c>
    </row>
    <row r="58" spans="1:7" x14ac:dyDescent="0.25">
      <c r="A58" s="50" t="str">
        <f t="shared" si="5"/>
        <v>MOTRIL</v>
      </c>
      <c r="B58" s="51">
        <f t="shared" si="3"/>
        <v>3287</v>
      </c>
      <c r="C58" s="51">
        <f t="shared" si="4"/>
        <v>3954</v>
      </c>
      <c r="D58" s="51">
        <f t="shared" si="7"/>
        <v>21</v>
      </c>
      <c r="E58" s="50" t="str">
        <f t="shared" si="6"/>
        <v>HUELVA</v>
      </c>
      <c r="F58" s="50">
        <f t="shared" si="10"/>
        <v>5711</v>
      </c>
      <c r="G58" s="50">
        <f t="shared" si="9"/>
        <v>18212</v>
      </c>
    </row>
    <row r="59" spans="1:7" x14ac:dyDescent="0.25">
      <c r="A59" s="50" t="str">
        <f t="shared" si="5"/>
        <v>PASAIA</v>
      </c>
      <c r="B59" s="51">
        <f t="shared" si="3"/>
        <v>807</v>
      </c>
      <c r="C59" s="51">
        <f t="shared" si="4"/>
        <v>486</v>
      </c>
      <c r="D59" s="51">
        <f t="shared" si="7"/>
        <v>24</v>
      </c>
      <c r="E59" s="50" t="str">
        <f t="shared" si="6"/>
        <v>MOTRIL</v>
      </c>
      <c r="F59" s="50">
        <f t="shared" si="10"/>
        <v>3287</v>
      </c>
      <c r="G59" s="50">
        <f t="shared" si="9"/>
        <v>3954</v>
      </c>
    </row>
    <row r="60" spans="1:7" x14ac:dyDescent="0.25">
      <c r="A60" s="50" t="str">
        <f t="shared" si="5"/>
        <v>SANTA CRUZ DE TENERIFE</v>
      </c>
      <c r="B60" s="51">
        <f t="shared" si="3"/>
        <v>624314</v>
      </c>
      <c r="C60" s="51">
        <f t="shared" si="4"/>
        <v>612888</v>
      </c>
      <c r="D60" s="51">
        <f t="shared" si="7"/>
        <v>4</v>
      </c>
      <c r="E60" s="50" t="str">
        <f t="shared" si="6"/>
        <v>VILAGARCÍA</v>
      </c>
      <c r="F60" s="50">
        <f t="shared" si="10"/>
        <v>1596</v>
      </c>
      <c r="G60" s="50">
        <f t="shared" si="9"/>
        <v>758</v>
      </c>
    </row>
    <row r="61" spans="1:7" x14ac:dyDescent="0.25">
      <c r="A61" s="50" t="str">
        <f t="shared" si="5"/>
        <v>SANTANDER</v>
      </c>
      <c r="B61" s="51">
        <f t="shared" si="3"/>
        <v>14560</v>
      </c>
      <c r="C61" s="51">
        <f t="shared" si="4"/>
        <v>4392</v>
      </c>
      <c r="D61" s="51">
        <f t="shared" si="7"/>
        <v>18</v>
      </c>
      <c r="E61" s="50" t="str">
        <f t="shared" si="6"/>
        <v>AVILÉS</v>
      </c>
      <c r="F61" s="50">
        <f t="shared" si="10"/>
        <v>1506</v>
      </c>
      <c r="G61" s="50">
        <f t="shared" si="9"/>
        <v>2707</v>
      </c>
    </row>
    <row r="62" spans="1:7" x14ac:dyDescent="0.25">
      <c r="A62" s="50" t="str">
        <f t="shared" si="5"/>
        <v>SEVILLA</v>
      </c>
      <c r="B62" s="51">
        <f t="shared" si="3"/>
        <v>20977</v>
      </c>
      <c r="C62" s="51">
        <f t="shared" si="4"/>
        <v>18900</v>
      </c>
      <c r="D62" s="51">
        <f t="shared" si="7"/>
        <v>16</v>
      </c>
      <c r="E62" s="50" t="str">
        <f t="shared" si="6"/>
        <v>PASAIA</v>
      </c>
      <c r="F62" s="50">
        <f t="shared" si="10"/>
        <v>807</v>
      </c>
      <c r="G62" s="50">
        <f t="shared" si="9"/>
        <v>486</v>
      </c>
    </row>
    <row r="63" spans="1:7" x14ac:dyDescent="0.25">
      <c r="A63" s="50" t="str">
        <f t="shared" si="5"/>
        <v>TARRAGONA</v>
      </c>
      <c r="B63" s="51">
        <f t="shared" si="3"/>
        <v>50731</v>
      </c>
      <c r="C63" s="51">
        <f t="shared" si="4"/>
        <v>13034</v>
      </c>
      <c r="D63" s="51">
        <f t="shared" si="7"/>
        <v>13</v>
      </c>
      <c r="E63" s="50" t="str">
        <f t="shared" si="6"/>
        <v>CASTELLÓN</v>
      </c>
      <c r="F63" s="50">
        <f t="shared" si="10"/>
        <v>411</v>
      </c>
      <c r="G63" s="50">
        <f t="shared" si="9"/>
        <v>1095</v>
      </c>
    </row>
    <row r="64" spans="1:7" x14ac:dyDescent="0.25">
      <c r="A64" s="50" t="str">
        <f t="shared" si="5"/>
        <v>VALENCIA</v>
      </c>
      <c r="B64" s="51">
        <f t="shared" si="3"/>
        <v>351450</v>
      </c>
      <c r="C64" s="51">
        <f t="shared" si="4"/>
        <v>343911</v>
      </c>
      <c r="D64" s="51">
        <f t="shared" si="7"/>
        <v>6</v>
      </c>
      <c r="E64" s="50" t="str">
        <f t="shared" si="6"/>
        <v>MARÍN Y RÍA DE PONTEVEDRA</v>
      </c>
      <c r="F64" s="50">
        <f t="shared" si="10"/>
        <v>143</v>
      </c>
      <c r="G64" s="50">
        <f t="shared" si="9"/>
        <v>0</v>
      </c>
    </row>
    <row r="65" spans="1:7" x14ac:dyDescent="0.25">
      <c r="A65" s="50" t="str">
        <f t="shared" si="5"/>
        <v>VIGO</v>
      </c>
      <c r="B65" s="51">
        <f t="shared" si="3"/>
        <v>132036</v>
      </c>
      <c r="C65" s="51">
        <f t="shared" si="4"/>
        <v>163230</v>
      </c>
      <c r="D65" s="51">
        <f t="shared" si="7"/>
        <v>10</v>
      </c>
      <c r="E65" s="50" t="str">
        <f t="shared" si="6"/>
        <v>BAHÍA DE ALGECIRAS</v>
      </c>
      <c r="F65" s="50">
        <f t="shared" si="10"/>
        <v>73</v>
      </c>
      <c r="G65" s="50">
        <f t="shared" si="9"/>
        <v>0</v>
      </c>
    </row>
    <row r="66" spans="1:7" x14ac:dyDescent="0.25">
      <c r="A66" s="50" t="str">
        <f t="shared" si="5"/>
        <v>VILAGARCÍA</v>
      </c>
      <c r="B66" s="51">
        <f t="shared" si="3"/>
        <v>1596</v>
      </c>
      <c r="C66" s="51">
        <f t="shared" si="4"/>
        <v>758</v>
      </c>
      <c r="D66" s="51">
        <f t="shared" si="7"/>
        <v>22</v>
      </c>
      <c r="E66" s="50" t="str">
        <f t="shared" si="6"/>
        <v>MELILLA</v>
      </c>
      <c r="F66" s="50">
        <f t="shared" si="10"/>
        <v>0</v>
      </c>
      <c r="G66" s="50">
        <f t="shared" si="9"/>
        <v>1224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D18" sqref="D18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25">
      <c r="A8" s="12" t="s">
        <v>31</v>
      </c>
      <c r="B8" s="13">
        <v>2147</v>
      </c>
      <c r="C8" s="13">
        <v>1509</v>
      </c>
      <c r="D8" s="13">
        <v>42388</v>
      </c>
      <c r="E8" s="13">
        <v>36429</v>
      </c>
      <c r="F8" s="14">
        <f t="shared" ref="F7:F34" si="0">((E8*100)/D8)-100</f>
        <v>-14.058224025667641</v>
      </c>
      <c r="G8" s="1"/>
      <c r="H8" s="1"/>
      <c r="I8" s="1"/>
    </row>
    <row r="9" spans="1:12" x14ac:dyDescent="0.25">
      <c r="A9" s="9" t="s">
        <v>164</v>
      </c>
      <c r="B9" s="10">
        <v>9851</v>
      </c>
      <c r="C9" s="10">
        <v>10935</v>
      </c>
      <c r="D9" s="10">
        <v>148776</v>
      </c>
      <c r="E9" s="10">
        <v>184933</v>
      </c>
      <c r="F9" s="11">
        <f t="shared" si="0"/>
        <v>24.302978975103514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70242</v>
      </c>
      <c r="C11" s="10">
        <v>67365</v>
      </c>
      <c r="D11" s="10">
        <v>1058155</v>
      </c>
      <c r="E11" s="10">
        <v>1065066</v>
      </c>
      <c r="F11" s="11">
        <f t="shared" si="0"/>
        <v>0.65311792695777626</v>
      </c>
      <c r="G11" s="1"/>
      <c r="H11" s="1"/>
      <c r="I11" s="1"/>
    </row>
    <row r="12" spans="1:12" x14ac:dyDescent="0.25">
      <c r="A12" s="12" t="s">
        <v>168</v>
      </c>
      <c r="B12" s="13">
        <v>1004</v>
      </c>
      <c r="C12" s="13">
        <v>944</v>
      </c>
      <c r="D12" s="13">
        <v>9414</v>
      </c>
      <c r="E12" s="13">
        <v>9658</v>
      </c>
      <c r="F12" s="14">
        <f t="shared" si="0"/>
        <v>2.5918844274484769</v>
      </c>
      <c r="G12" s="1"/>
      <c r="H12" s="1"/>
      <c r="I12" s="1"/>
    </row>
    <row r="13" spans="1:12" x14ac:dyDescent="0.25">
      <c r="A13" s="9" t="s">
        <v>32</v>
      </c>
      <c r="B13" s="10">
        <v>47026</v>
      </c>
      <c r="C13" s="10">
        <v>57140</v>
      </c>
      <c r="D13" s="10">
        <v>498509</v>
      </c>
      <c r="E13" s="10">
        <v>553774</v>
      </c>
      <c r="F13" s="11">
        <f t="shared" si="0"/>
        <v>11.086058626825192</v>
      </c>
      <c r="G13" s="1"/>
      <c r="H13" s="1"/>
      <c r="I13" s="1"/>
    </row>
    <row r="14" spans="1:12" x14ac:dyDescent="0.25">
      <c r="A14" s="12" t="s">
        <v>33</v>
      </c>
      <c r="B14" s="13">
        <v>21552</v>
      </c>
      <c r="C14" s="13">
        <v>25217</v>
      </c>
      <c r="D14" s="13">
        <v>299246</v>
      </c>
      <c r="E14" s="13">
        <v>333129</v>
      </c>
      <c r="F14" s="14">
        <f t="shared" si="0"/>
        <v>11.322791282088986</v>
      </c>
      <c r="G14" s="1"/>
      <c r="H14" s="1"/>
      <c r="I14" s="1"/>
    </row>
    <row r="15" spans="1:12" x14ac:dyDescent="0.25">
      <c r="A15" s="9" t="s">
        <v>34</v>
      </c>
      <c r="B15" s="10">
        <v>3797</v>
      </c>
      <c r="C15" s="10">
        <v>4721</v>
      </c>
      <c r="D15" s="10">
        <v>38571</v>
      </c>
      <c r="E15" s="10">
        <v>40804</v>
      </c>
      <c r="F15" s="11">
        <f t="shared" si="0"/>
        <v>5.7893235850768718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227</v>
      </c>
      <c r="E16" s="13">
        <v>0</v>
      </c>
      <c r="F16" s="18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25">
      <c r="A18" s="12" t="s">
        <v>36</v>
      </c>
      <c r="B18" s="13">
        <v>22610</v>
      </c>
      <c r="C18" s="13">
        <v>27164</v>
      </c>
      <c r="D18" s="13">
        <v>309893</v>
      </c>
      <c r="E18" s="13">
        <v>316755</v>
      </c>
      <c r="F18" s="14">
        <f t="shared" si="0"/>
        <v>2.2143126821193135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2104</v>
      </c>
      <c r="C21" s="10">
        <v>1575</v>
      </c>
      <c r="D21" s="10">
        <v>16991</v>
      </c>
      <c r="E21" s="10">
        <v>17601</v>
      </c>
      <c r="F21" s="11">
        <f t="shared" si="0"/>
        <v>3.5901359543287583</v>
      </c>
      <c r="G21" s="1"/>
      <c r="H21" s="1"/>
      <c r="I21" s="1"/>
    </row>
    <row r="22" spans="1:9" x14ac:dyDescent="0.25">
      <c r="A22" s="12" t="s">
        <v>59</v>
      </c>
      <c r="B22" s="13">
        <v>35112</v>
      </c>
      <c r="C22" s="13">
        <v>38767</v>
      </c>
      <c r="D22" s="13">
        <v>375153</v>
      </c>
      <c r="E22" s="13">
        <v>401267</v>
      </c>
      <c r="F22" s="14">
        <f t="shared" si="0"/>
        <v>6.9608932888714747</v>
      </c>
      <c r="G22" s="1"/>
      <c r="H22" s="1"/>
      <c r="I22" s="1"/>
    </row>
    <row r="23" spans="1:9" x14ac:dyDescent="0.25">
      <c r="A23" s="9" t="s">
        <v>171</v>
      </c>
      <c r="B23" s="10">
        <v>2467</v>
      </c>
      <c r="C23" s="10">
        <v>2369</v>
      </c>
      <c r="D23" s="10">
        <v>31097</v>
      </c>
      <c r="E23" s="10">
        <v>32986</v>
      </c>
      <c r="F23" s="11">
        <f t="shared" si="0"/>
        <v>6.0745409525034546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9752</v>
      </c>
      <c r="C25" s="10">
        <v>9696</v>
      </c>
      <c r="D25" s="10">
        <v>146709</v>
      </c>
      <c r="E25" s="10">
        <v>132291</v>
      </c>
      <c r="F25" s="11">
        <f t="shared" si="0"/>
        <v>-9.8276179375498458</v>
      </c>
      <c r="G25" s="1"/>
      <c r="H25" s="1"/>
      <c r="I25" s="1"/>
    </row>
    <row r="26" spans="1:9" x14ac:dyDescent="0.25">
      <c r="A26" s="12" t="s">
        <v>40</v>
      </c>
      <c r="B26" s="13">
        <v>4832</v>
      </c>
      <c r="C26" s="13">
        <v>3704</v>
      </c>
      <c r="D26" s="13">
        <v>85518</v>
      </c>
      <c r="E26" s="13">
        <v>70711</v>
      </c>
      <c r="F26" s="14">
        <f t="shared" si="0"/>
        <v>-17.314483500549585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89046</v>
      </c>
      <c r="C28" s="13">
        <v>109953</v>
      </c>
      <c r="D28" s="13">
        <v>948600</v>
      </c>
      <c r="E28" s="13">
        <v>1067392</v>
      </c>
      <c r="F28" s="14">
        <f t="shared" si="0"/>
        <v>12.522875816993462</v>
      </c>
      <c r="G28" s="1"/>
      <c r="H28" s="1"/>
      <c r="I28" s="1"/>
    </row>
    <row r="29" spans="1:9" x14ac:dyDescent="0.25">
      <c r="A29" s="9" t="s">
        <v>43</v>
      </c>
      <c r="B29" s="10">
        <v>10304</v>
      </c>
      <c r="C29" s="10">
        <v>9397</v>
      </c>
      <c r="D29" s="10">
        <v>80092</v>
      </c>
      <c r="E29" s="10">
        <v>84353</v>
      </c>
      <c r="F29" s="11">
        <f t="shared" si="0"/>
        <v>5.3201318483743734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/>
      <c r="G30" s="1"/>
      <c r="H30" s="1"/>
      <c r="I30" s="1"/>
    </row>
    <row r="31" spans="1:9" x14ac:dyDescent="0.25">
      <c r="A31" s="9" t="s">
        <v>45</v>
      </c>
      <c r="B31" s="10">
        <v>3</v>
      </c>
      <c r="C31" s="10">
        <v>0</v>
      </c>
      <c r="D31" s="10">
        <v>147</v>
      </c>
      <c r="E31" s="10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13">
        <v>10984</v>
      </c>
      <c r="C32" s="13">
        <v>13838</v>
      </c>
      <c r="D32" s="13">
        <v>94290</v>
      </c>
      <c r="E32" s="13">
        <v>131765</v>
      </c>
      <c r="F32" s="14">
        <f t="shared" si="0"/>
        <v>39.744405557323148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342833</v>
      </c>
      <c r="C35" s="16">
        <f t="shared" ref="C35:E35" si="1">SUM(C7:C34)</f>
        <v>384294</v>
      </c>
      <c r="D35" s="16">
        <f t="shared" si="1"/>
        <v>4183776</v>
      </c>
      <c r="E35" s="16">
        <f t="shared" si="1"/>
        <v>4478914</v>
      </c>
      <c r="F35" s="17">
        <f t="shared" ref="F35" si="2">((E35*100)/D35)-100</f>
        <v>7.0543451657067635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1067392</v>
      </c>
      <c r="G39" s="50">
        <f>LOOKUP(E39,$A$39:$A$66,$C$39:$C$66)</f>
        <v>948600</v>
      </c>
    </row>
    <row r="40" spans="1:9" x14ac:dyDescent="0.25">
      <c r="A40" s="50" t="str">
        <f t="shared" si="5"/>
        <v>ALICANTE</v>
      </c>
      <c r="B40" s="51">
        <f t="shared" si="3"/>
        <v>36429</v>
      </c>
      <c r="C40" s="51">
        <f t="shared" si="4"/>
        <v>42388</v>
      </c>
      <c r="D40" s="51">
        <f t="shared" ref="D40:D66" si="7">_xlfn.RANK.EQ(B40,$B$39:$B$66)+COUNTIF($B$39:$B$66,B40)-1</f>
        <v>13</v>
      </c>
      <c r="E40" s="50" t="str">
        <f t="shared" si="6"/>
        <v>BAHÍA DE ALGECIRAS</v>
      </c>
      <c r="F40" s="50">
        <f t="shared" ref="F40:F55" si="8">LOOKUP(E40,$A$39:$A$66,$B$39:$B$66)</f>
        <v>1065066</v>
      </c>
      <c r="G40" s="50">
        <f t="shared" ref="G40:G66" si="9">LOOKUP(E40,$A$39:$A$66,$C$39:$C$66)</f>
        <v>1058155</v>
      </c>
    </row>
    <row r="41" spans="1:9" x14ac:dyDescent="0.25">
      <c r="A41" s="50" t="str">
        <f t="shared" si="5"/>
        <v>ALMERÍA</v>
      </c>
      <c r="B41" s="51">
        <f t="shared" si="3"/>
        <v>184933</v>
      </c>
      <c r="C41" s="51">
        <f t="shared" si="4"/>
        <v>148776</v>
      </c>
      <c r="D41" s="51">
        <f t="shared" si="7"/>
        <v>7</v>
      </c>
      <c r="E41" s="50" t="str">
        <f t="shared" si="6"/>
        <v>BALEARES</v>
      </c>
      <c r="F41" s="50">
        <f t="shared" si="8"/>
        <v>553774</v>
      </c>
      <c r="G41" s="50">
        <f t="shared" si="9"/>
        <v>498509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401267</v>
      </c>
      <c r="G42" s="50">
        <f t="shared" si="9"/>
        <v>375153</v>
      </c>
    </row>
    <row r="43" spans="1:9" x14ac:dyDescent="0.25">
      <c r="A43" s="50" t="str">
        <f t="shared" si="5"/>
        <v>BAHÍA DE ALGECIRAS</v>
      </c>
      <c r="B43" s="51">
        <f t="shared" si="3"/>
        <v>1065066</v>
      </c>
      <c r="C43" s="51">
        <f t="shared" si="4"/>
        <v>1058155</v>
      </c>
      <c r="D43" s="51">
        <f t="shared" si="7"/>
        <v>2</v>
      </c>
      <c r="E43" s="50" t="str">
        <f t="shared" si="6"/>
        <v>BARCELONA</v>
      </c>
      <c r="F43" s="50">
        <f t="shared" si="8"/>
        <v>333129</v>
      </c>
      <c r="G43" s="50">
        <f t="shared" si="9"/>
        <v>299246</v>
      </c>
    </row>
    <row r="44" spans="1:9" x14ac:dyDescent="0.25">
      <c r="A44" s="50" t="str">
        <f t="shared" si="5"/>
        <v>BAHÍA DE CÁDIZ</v>
      </c>
      <c r="B44" s="51">
        <f t="shared" si="3"/>
        <v>9658</v>
      </c>
      <c r="C44" s="51">
        <f t="shared" si="4"/>
        <v>9414</v>
      </c>
      <c r="D44" s="51">
        <f t="shared" si="7"/>
        <v>16</v>
      </c>
      <c r="E44" s="50" t="str">
        <f t="shared" si="6"/>
        <v>CEUTA</v>
      </c>
      <c r="F44" s="50">
        <f t="shared" si="8"/>
        <v>316755</v>
      </c>
      <c r="G44" s="50">
        <f t="shared" si="9"/>
        <v>309893</v>
      </c>
    </row>
    <row r="45" spans="1:9" x14ac:dyDescent="0.25">
      <c r="A45" s="50" t="str">
        <f t="shared" si="5"/>
        <v>BALEARES</v>
      </c>
      <c r="B45" s="51">
        <f t="shared" si="3"/>
        <v>553774</v>
      </c>
      <c r="C45" s="51">
        <f t="shared" si="4"/>
        <v>498509</v>
      </c>
      <c r="D45" s="51">
        <f t="shared" si="7"/>
        <v>3</v>
      </c>
      <c r="E45" s="50" t="str">
        <f t="shared" si="6"/>
        <v>ALMERÍA</v>
      </c>
      <c r="F45" s="50">
        <f t="shared" si="8"/>
        <v>184933</v>
      </c>
      <c r="G45" s="50">
        <f t="shared" si="9"/>
        <v>148776</v>
      </c>
    </row>
    <row r="46" spans="1:9" x14ac:dyDescent="0.25">
      <c r="A46" s="50" t="str">
        <f t="shared" si="5"/>
        <v>BARCELONA</v>
      </c>
      <c r="B46" s="51">
        <f t="shared" si="3"/>
        <v>333129</v>
      </c>
      <c r="C46" s="51">
        <f t="shared" si="4"/>
        <v>299246</v>
      </c>
      <c r="D46" s="51">
        <f t="shared" si="7"/>
        <v>5</v>
      </c>
      <c r="E46" s="50" t="str">
        <f t="shared" si="6"/>
        <v>MELILLA</v>
      </c>
      <c r="F46" s="50">
        <f t="shared" si="8"/>
        <v>132291</v>
      </c>
      <c r="G46" s="50">
        <f t="shared" si="9"/>
        <v>146709</v>
      </c>
    </row>
    <row r="47" spans="1:9" x14ac:dyDescent="0.25">
      <c r="A47" s="50" t="str">
        <f t="shared" si="5"/>
        <v>BILBAO</v>
      </c>
      <c r="B47" s="51">
        <f t="shared" si="3"/>
        <v>40804</v>
      </c>
      <c r="C47" s="51">
        <f t="shared" si="4"/>
        <v>38571</v>
      </c>
      <c r="D47" s="51">
        <f t="shared" si="7"/>
        <v>12</v>
      </c>
      <c r="E47" s="50" t="str">
        <f t="shared" si="6"/>
        <v>VALENCIA</v>
      </c>
      <c r="F47" s="50">
        <f t="shared" si="8"/>
        <v>131765</v>
      </c>
      <c r="G47" s="50">
        <f t="shared" si="9"/>
        <v>94290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227</v>
      </c>
      <c r="D48" s="51">
        <f t="shared" si="7"/>
        <v>28</v>
      </c>
      <c r="E48" s="50" t="str">
        <f t="shared" si="6"/>
        <v>SANTANDER</v>
      </c>
      <c r="F48" s="50">
        <f t="shared" si="8"/>
        <v>84353</v>
      </c>
      <c r="G48" s="50">
        <f t="shared" si="9"/>
        <v>80092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70711</v>
      </c>
      <c r="G49" s="50">
        <f t="shared" si="9"/>
        <v>85518</v>
      </c>
    </row>
    <row r="50" spans="1:7" x14ac:dyDescent="0.25">
      <c r="A50" s="50" t="str">
        <f t="shared" si="5"/>
        <v>CEUTA</v>
      </c>
      <c r="B50" s="51">
        <f t="shared" si="3"/>
        <v>316755</v>
      </c>
      <c r="C50" s="51">
        <f t="shared" si="4"/>
        <v>309893</v>
      </c>
      <c r="D50" s="51">
        <f t="shared" si="7"/>
        <v>6</v>
      </c>
      <c r="E50" s="50" t="str">
        <f t="shared" si="6"/>
        <v>BILBAO</v>
      </c>
      <c r="F50" s="50">
        <f t="shared" si="8"/>
        <v>40804</v>
      </c>
      <c r="G50" s="50">
        <f t="shared" si="9"/>
        <v>38571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ALICANTE</v>
      </c>
      <c r="F51" s="50">
        <f t="shared" si="8"/>
        <v>36429</v>
      </c>
      <c r="G51" s="50">
        <f t="shared" si="9"/>
        <v>42388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MÁLAGA</v>
      </c>
      <c r="F52" s="50">
        <f t="shared" si="8"/>
        <v>32986</v>
      </c>
      <c r="G52" s="50">
        <f t="shared" si="9"/>
        <v>31097</v>
      </c>
    </row>
    <row r="53" spans="1:7" x14ac:dyDescent="0.25">
      <c r="A53" s="50" t="str">
        <f t="shared" si="5"/>
        <v>HUELVA</v>
      </c>
      <c r="B53" s="51">
        <f t="shared" si="3"/>
        <v>17601</v>
      </c>
      <c r="C53" s="51">
        <f t="shared" si="4"/>
        <v>16991</v>
      </c>
      <c r="D53" s="51">
        <f t="shared" si="7"/>
        <v>15</v>
      </c>
      <c r="E53" s="50" t="str">
        <f t="shared" si="6"/>
        <v>HUELVA</v>
      </c>
      <c r="F53" s="50">
        <f t="shared" si="8"/>
        <v>17601</v>
      </c>
      <c r="G53" s="50">
        <f t="shared" si="9"/>
        <v>16991</v>
      </c>
    </row>
    <row r="54" spans="1:7" x14ac:dyDescent="0.25">
      <c r="A54" s="50" t="str">
        <f t="shared" si="5"/>
        <v>LAS PALMAS</v>
      </c>
      <c r="B54" s="51">
        <f t="shared" si="3"/>
        <v>401267</v>
      </c>
      <c r="C54" s="51">
        <f t="shared" si="4"/>
        <v>375153</v>
      </c>
      <c r="D54" s="51">
        <f t="shared" si="7"/>
        <v>4</v>
      </c>
      <c r="E54" s="50" t="str">
        <f t="shared" si="6"/>
        <v>BAHÍA DE CÁDIZ</v>
      </c>
      <c r="F54" s="50">
        <f t="shared" si="8"/>
        <v>9658</v>
      </c>
      <c r="G54" s="50">
        <f t="shared" si="9"/>
        <v>9414</v>
      </c>
    </row>
    <row r="55" spans="1:7" x14ac:dyDescent="0.25">
      <c r="A55" s="50" t="str">
        <f t="shared" si="5"/>
        <v>MÁLAGA</v>
      </c>
      <c r="B55" s="51">
        <f t="shared" si="3"/>
        <v>32986</v>
      </c>
      <c r="C55" s="51">
        <f t="shared" si="4"/>
        <v>31097</v>
      </c>
      <c r="D55" s="51">
        <f t="shared" si="7"/>
        <v>14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132291</v>
      </c>
      <c r="C57" s="51">
        <f t="shared" si="4"/>
        <v>146709</v>
      </c>
      <c r="D57" s="51">
        <f t="shared" si="7"/>
        <v>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70711</v>
      </c>
      <c r="C58" s="51">
        <f t="shared" si="4"/>
        <v>85518</v>
      </c>
      <c r="D58" s="51">
        <f t="shared" si="7"/>
        <v>11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1067392</v>
      </c>
      <c r="C60" s="51">
        <f t="shared" si="4"/>
        <v>948600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84353</v>
      </c>
      <c r="C61" s="51">
        <f t="shared" si="4"/>
        <v>80092</v>
      </c>
      <c r="D61" s="51">
        <f t="shared" si="7"/>
        <v>10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147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131765</v>
      </c>
      <c r="C64" s="51">
        <f t="shared" si="4"/>
        <v>94290</v>
      </c>
      <c r="D64" s="51">
        <f t="shared" si="7"/>
        <v>9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zoomScaleNormal="100" workbookViewId="0">
      <selection activeCell="D31" sqref="D31"/>
    </sheetView>
  </sheetViews>
  <sheetFormatPr baseColWidth="10" defaultRowHeight="15" x14ac:dyDescent="0.25"/>
  <cols>
    <col min="1" max="1" width="21.28515625" bestFit="1" customWidth="1"/>
    <col min="6" max="6" width="7.7109375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176</v>
      </c>
      <c r="C8" s="45">
        <v>0</v>
      </c>
      <c r="D8" s="45">
        <v>1756</v>
      </c>
      <c r="E8" s="45">
        <v>0</v>
      </c>
      <c r="F8" s="14">
        <f t="shared" ref="F7:F34" si="0">((E8*100)/D8)-100</f>
        <v>-100</v>
      </c>
      <c r="G8" s="1"/>
      <c r="H8" s="1"/>
      <c r="I8" s="1"/>
    </row>
    <row r="9" spans="1:12" x14ac:dyDescent="0.25">
      <c r="A9" s="9" t="s">
        <v>164</v>
      </c>
      <c r="B9" s="44">
        <v>66</v>
      </c>
      <c r="C9" s="44">
        <v>22</v>
      </c>
      <c r="D9" s="44">
        <v>554</v>
      </c>
      <c r="E9" s="44">
        <v>304</v>
      </c>
      <c r="F9" s="11">
        <f t="shared" si="0"/>
        <v>-45.12635379061372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10</v>
      </c>
      <c r="C11" s="44">
        <v>968</v>
      </c>
      <c r="D11" s="44">
        <v>103</v>
      </c>
      <c r="E11" s="44">
        <v>10491</v>
      </c>
      <c r="F11" s="11">
        <f t="shared" si="0"/>
        <v>10085.436893203883</v>
      </c>
      <c r="G11" s="1"/>
      <c r="H11" s="1"/>
      <c r="I11" s="1"/>
    </row>
    <row r="12" spans="1:12" x14ac:dyDescent="0.25">
      <c r="A12" s="12" t="s">
        <v>168</v>
      </c>
      <c r="B12" s="45">
        <v>1155</v>
      </c>
      <c r="C12" s="45">
        <v>1005</v>
      </c>
      <c r="D12" s="45">
        <v>12082</v>
      </c>
      <c r="E12" s="45">
        <v>12014</v>
      </c>
      <c r="F12" s="14">
        <f t="shared" si="0"/>
        <v>-0.56282072504552616</v>
      </c>
      <c r="G12" s="1"/>
      <c r="H12" s="1"/>
      <c r="I12" s="1"/>
    </row>
    <row r="13" spans="1:12" x14ac:dyDescent="0.25">
      <c r="A13" s="9" t="s">
        <v>32</v>
      </c>
      <c r="B13" s="44">
        <v>18806</v>
      </c>
      <c r="C13" s="44">
        <v>14748</v>
      </c>
      <c r="D13" s="44">
        <v>136754</v>
      </c>
      <c r="E13" s="44">
        <v>123031</v>
      </c>
      <c r="F13" s="11">
        <f t="shared" si="0"/>
        <v>-10.034807025754276</v>
      </c>
      <c r="G13" s="1"/>
      <c r="H13" s="1"/>
      <c r="I13" s="1"/>
    </row>
    <row r="14" spans="1:12" x14ac:dyDescent="0.25">
      <c r="A14" s="12" t="s">
        <v>33</v>
      </c>
      <c r="B14" s="45">
        <v>86140</v>
      </c>
      <c r="C14" s="45">
        <v>71537</v>
      </c>
      <c r="D14" s="45">
        <v>762771</v>
      </c>
      <c r="E14" s="45">
        <v>688773</v>
      </c>
      <c r="F14" s="14">
        <f t="shared" si="0"/>
        <v>-9.7012078330193532</v>
      </c>
      <c r="G14" s="1"/>
      <c r="H14" s="1"/>
      <c r="I14" s="1"/>
    </row>
    <row r="15" spans="1:12" x14ac:dyDescent="0.25">
      <c r="A15" s="9" t="s">
        <v>34</v>
      </c>
      <c r="B15" s="44">
        <v>389</v>
      </c>
      <c r="C15" s="44">
        <v>1982</v>
      </c>
      <c r="D15" s="44">
        <v>8219</v>
      </c>
      <c r="E15" s="44">
        <v>7048</v>
      </c>
      <c r="F15" s="11">
        <f t="shared" si="0"/>
        <v>-14.247475361966181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164</v>
      </c>
      <c r="C17" s="44">
        <v>0</v>
      </c>
      <c r="D17" s="44">
        <v>1636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103</v>
      </c>
      <c r="C18" s="45">
        <v>134</v>
      </c>
      <c r="D18" s="45">
        <v>990</v>
      </c>
      <c r="E18" s="45">
        <v>1127</v>
      </c>
      <c r="F18" s="14">
        <f t="shared" si="0"/>
        <v>13.838383838383834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36</v>
      </c>
      <c r="C20" s="45">
        <v>0</v>
      </c>
      <c r="D20" s="45">
        <v>363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3</v>
      </c>
      <c r="C21" s="44">
        <v>0</v>
      </c>
      <c r="D21" s="44">
        <v>28</v>
      </c>
      <c r="E21" s="44">
        <v>0</v>
      </c>
      <c r="F21" s="11">
        <f t="shared" si="0"/>
        <v>-100</v>
      </c>
      <c r="G21" s="1"/>
      <c r="H21" s="1"/>
      <c r="I21" s="1"/>
    </row>
    <row r="22" spans="1:9" x14ac:dyDescent="0.25">
      <c r="A22" s="12" t="s">
        <v>59</v>
      </c>
      <c r="B22" s="45">
        <v>9808</v>
      </c>
      <c r="C22" s="45">
        <v>7399</v>
      </c>
      <c r="D22" s="45">
        <v>76930</v>
      </c>
      <c r="E22" s="45">
        <v>83947</v>
      </c>
      <c r="F22" s="14">
        <f t="shared" si="0"/>
        <v>9.1212790848823602</v>
      </c>
      <c r="G22" s="1"/>
      <c r="H22" s="1"/>
      <c r="I22" s="1"/>
    </row>
    <row r="23" spans="1:9" x14ac:dyDescent="0.25">
      <c r="A23" s="9" t="s">
        <v>171</v>
      </c>
      <c r="B23" s="44">
        <v>5196</v>
      </c>
      <c r="C23" s="44">
        <v>0</v>
      </c>
      <c r="D23" s="44">
        <v>51966</v>
      </c>
      <c r="E23" s="44">
        <v>0</v>
      </c>
      <c r="F23" s="11">
        <f t="shared" si="0"/>
        <v>-100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1160</v>
      </c>
      <c r="C25" s="44">
        <v>109</v>
      </c>
      <c r="D25" s="44">
        <v>10191</v>
      </c>
      <c r="E25" s="44">
        <v>1111</v>
      </c>
      <c r="F25" s="11">
        <f t="shared" si="0"/>
        <v>-89.098223923069369</v>
      </c>
      <c r="G25" s="1"/>
      <c r="H25" s="1"/>
      <c r="I25" s="1"/>
    </row>
    <row r="26" spans="1:9" x14ac:dyDescent="0.25">
      <c r="A26" s="12" t="s">
        <v>40</v>
      </c>
      <c r="B26" s="45">
        <v>57</v>
      </c>
      <c r="C26" s="45">
        <v>25</v>
      </c>
      <c r="D26" s="45">
        <v>475</v>
      </c>
      <c r="E26" s="45">
        <v>301</v>
      </c>
      <c r="F26" s="14">
        <f t="shared" si="0"/>
        <v>-36.631578947368418</v>
      </c>
      <c r="G26" s="1"/>
      <c r="H26" s="1"/>
      <c r="I26" s="1"/>
    </row>
    <row r="27" spans="1:9" x14ac:dyDescent="0.25">
      <c r="A27" s="9" t="s">
        <v>41</v>
      </c>
      <c r="B27" s="44">
        <v>20727</v>
      </c>
      <c r="C27" s="44">
        <v>19793</v>
      </c>
      <c r="D27" s="44">
        <v>212458</v>
      </c>
      <c r="E27" s="44">
        <v>194821</v>
      </c>
      <c r="F27" s="11">
        <f t="shared" si="0"/>
        <v>-8.3014054542544926</v>
      </c>
      <c r="G27" s="1"/>
      <c r="H27" s="1"/>
      <c r="I27" s="1"/>
    </row>
    <row r="28" spans="1:9" x14ac:dyDescent="0.25">
      <c r="A28" s="12" t="s">
        <v>42</v>
      </c>
      <c r="B28" s="45">
        <v>6710</v>
      </c>
      <c r="C28" s="45">
        <v>6345</v>
      </c>
      <c r="D28" s="45">
        <v>52670</v>
      </c>
      <c r="E28" s="45">
        <v>60854</v>
      </c>
      <c r="F28" s="14">
        <f t="shared" si="0"/>
        <v>15.538257072337188</v>
      </c>
      <c r="G28" s="1"/>
      <c r="H28" s="1"/>
      <c r="I28" s="1"/>
    </row>
    <row r="29" spans="1:9" x14ac:dyDescent="0.25">
      <c r="A29" s="9" t="s">
        <v>43</v>
      </c>
      <c r="B29" s="44">
        <v>43727</v>
      </c>
      <c r="C29" s="44">
        <v>46166</v>
      </c>
      <c r="D29" s="44">
        <v>403140</v>
      </c>
      <c r="E29" s="44">
        <v>409897</v>
      </c>
      <c r="F29" s="11">
        <f t="shared" si="0"/>
        <v>1.6760926725207099</v>
      </c>
      <c r="G29" s="1"/>
      <c r="H29" s="1"/>
      <c r="I29" s="1"/>
    </row>
    <row r="30" spans="1:9" x14ac:dyDescent="0.25">
      <c r="A30" s="12" t="s">
        <v>44</v>
      </c>
      <c r="B30" s="45">
        <v>297</v>
      </c>
      <c r="C30" s="45">
        <v>599</v>
      </c>
      <c r="D30" s="45">
        <v>5348</v>
      </c>
      <c r="E30" s="45">
        <v>2486</v>
      </c>
      <c r="F30" s="14">
        <f t="shared" si="0"/>
        <v>-53.515332834704566</v>
      </c>
      <c r="G30" s="1"/>
      <c r="H30" s="1"/>
      <c r="I30" s="1"/>
    </row>
    <row r="31" spans="1:9" x14ac:dyDescent="0.25">
      <c r="A31" s="9" t="s">
        <v>45</v>
      </c>
      <c r="B31" s="44">
        <v>10483</v>
      </c>
      <c r="C31" s="44">
        <v>16593</v>
      </c>
      <c r="D31" s="44">
        <v>125260</v>
      </c>
      <c r="E31" s="44">
        <v>166181</v>
      </c>
      <c r="F31" s="11">
        <f t="shared" si="0"/>
        <v>32.668848794507426</v>
      </c>
      <c r="G31" s="1"/>
      <c r="H31" s="1"/>
      <c r="I31" s="1"/>
    </row>
    <row r="32" spans="1:9" x14ac:dyDescent="0.25">
      <c r="A32" s="12" t="s">
        <v>46</v>
      </c>
      <c r="B32" s="45">
        <v>67029</v>
      </c>
      <c r="C32" s="45">
        <v>81879</v>
      </c>
      <c r="D32" s="45">
        <v>639161</v>
      </c>
      <c r="E32" s="45">
        <v>653430</v>
      </c>
      <c r="F32" s="14">
        <f t="shared" si="0"/>
        <v>2.2324578627294187</v>
      </c>
      <c r="G32" s="1"/>
      <c r="H32" s="1"/>
      <c r="I32" s="1"/>
    </row>
    <row r="33" spans="1:9" x14ac:dyDescent="0.25">
      <c r="A33" s="9" t="s">
        <v>47</v>
      </c>
      <c r="B33" s="44">
        <v>36880</v>
      </c>
      <c r="C33" s="44">
        <v>48386</v>
      </c>
      <c r="D33" s="44">
        <v>382783</v>
      </c>
      <c r="E33" s="44">
        <v>408656</v>
      </c>
      <c r="F33" s="11">
        <f t="shared" si="0"/>
        <v>6.7591820953386161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309122</v>
      </c>
      <c r="C35" s="16">
        <f t="shared" ref="C35:E35" si="1">SUM(C7:C34)</f>
        <v>317690</v>
      </c>
      <c r="D35" s="16">
        <f t="shared" si="1"/>
        <v>2885638</v>
      </c>
      <c r="E35" s="16">
        <f t="shared" si="1"/>
        <v>2824472</v>
      </c>
      <c r="F35" s="17">
        <f t="shared" ref="F35" si="2">((E35*100)/D35)-100</f>
        <v>-2.1196698962239964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BARCELONA</v>
      </c>
      <c r="F39" s="50">
        <f>LOOKUP(E39,$A$39:$A$66,$B$39:$B$66)</f>
        <v>688773</v>
      </c>
      <c r="G39" s="50">
        <f>LOOKUP(E39,$A$39:$A$66,$C$39:$C$66)</f>
        <v>762771</v>
      </c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1756</v>
      </c>
      <c r="D40" s="51">
        <f t="shared" ref="D40:D66" si="7">_xlfn.RANK.EQ(B40,$B$39:$B$66)+COUNTIF($B$39:$B$66,B40)-1</f>
        <v>28</v>
      </c>
      <c r="E40" s="50" t="str">
        <f t="shared" si="6"/>
        <v>VALENCIA</v>
      </c>
      <c r="F40" s="50">
        <f t="shared" ref="F40:F66" si="8">LOOKUP(E40,$A$39:$A$66,$B$39:$B$66)</f>
        <v>653430</v>
      </c>
      <c r="G40" s="50">
        <f t="shared" ref="G40:G66" si="9">LOOKUP(E40,$A$39:$A$66,$C$39:$C$66)</f>
        <v>639161</v>
      </c>
    </row>
    <row r="41" spans="1:9" x14ac:dyDescent="0.25">
      <c r="A41" s="50" t="str">
        <f t="shared" si="5"/>
        <v>ALMERÍA</v>
      </c>
      <c r="B41" s="51">
        <f t="shared" si="3"/>
        <v>304</v>
      </c>
      <c r="C41" s="51">
        <f t="shared" si="4"/>
        <v>554</v>
      </c>
      <c r="D41" s="51">
        <f t="shared" si="7"/>
        <v>16</v>
      </c>
      <c r="E41" s="50" t="str">
        <f t="shared" si="6"/>
        <v>SANTANDER</v>
      </c>
      <c r="F41" s="50">
        <f t="shared" si="8"/>
        <v>409897</v>
      </c>
      <c r="G41" s="50">
        <f t="shared" si="9"/>
        <v>403140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408656</v>
      </c>
      <c r="G42" s="50">
        <f t="shared" si="9"/>
        <v>382783</v>
      </c>
    </row>
    <row r="43" spans="1:9" x14ac:dyDescent="0.25">
      <c r="A43" s="50" t="str">
        <f t="shared" si="5"/>
        <v>BAHÍA DE ALGECIRAS</v>
      </c>
      <c r="B43" s="51">
        <f t="shared" si="3"/>
        <v>10491</v>
      </c>
      <c r="C43" s="51">
        <f t="shared" si="4"/>
        <v>103</v>
      </c>
      <c r="D43" s="51">
        <f t="shared" si="7"/>
        <v>11</v>
      </c>
      <c r="E43" s="50" t="str">
        <f t="shared" si="6"/>
        <v>PASAIA</v>
      </c>
      <c r="F43" s="50">
        <f t="shared" si="8"/>
        <v>194821</v>
      </c>
      <c r="G43" s="50">
        <f t="shared" si="9"/>
        <v>212458</v>
      </c>
    </row>
    <row r="44" spans="1:9" x14ac:dyDescent="0.25">
      <c r="A44" s="50" t="str">
        <f t="shared" si="5"/>
        <v>BAHÍA DE CÁDIZ</v>
      </c>
      <c r="B44" s="51">
        <f t="shared" si="3"/>
        <v>12014</v>
      </c>
      <c r="C44" s="51">
        <f t="shared" si="4"/>
        <v>12082</v>
      </c>
      <c r="D44" s="51">
        <f t="shared" si="7"/>
        <v>10</v>
      </c>
      <c r="E44" s="50" t="str">
        <f t="shared" si="6"/>
        <v>TARRAGONA</v>
      </c>
      <c r="F44" s="50">
        <f t="shared" si="8"/>
        <v>166181</v>
      </c>
      <c r="G44" s="50">
        <f t="shared" si="9"/>
        <v>125260</v>
      </c>
    </row>
    <row r="45" spans="1:9" x14ac:dyDescent="0.25">
      <c r="A45" s="50" t="str">
        <f t="shared" si="5"/>
        <v>BALEARES</v>
      </c>
      <c r="B45" s="51">
        <f t="shared" si="3"/>
        <v>123031</v>
      </c>
      <c r="C45" s="51">
        <f t="shared" si="4"/>
        <v>136754</v>
      </c>
      <c r="D45" s="51">
        <f t="shared" si="7"/>
        <v>7</v>
      </c>
      <c r="E45" s="50" t="str">
        <f t="shared" si="6"/>
        <v>BALEARES</v>
      </c>
      <c r="F45" s="50">
        <f t="shared" si="8"/>
        <v>123031</v>
      </c>
      <c r="G45" s="50">
        <f t="shared" si="9"/>
        <v>136754</v>
      </c>
    </row>
    <row r="46" spans="1:9" x14ac:dyDescent="0.25">
      <c r="A46" s="50" t="str">
        <f t="shared" si="5"/>
        <v>BARCELONA</v>
      </c>
      <c r="B46" s="51">
        <f t="shared" si="3"/>
        <v>688773</v>
      </c>
      <c r="C46" s="51">
        <f t="shared" si="4"/>
        <v>762771</v>
      </c>
      <c r="D46" s="51">
        <f t="shared" si="7"/>
        <v>1</v>
      </c>
      <c r="E46" s="50" t="str">
        <f t="shared" si="6"/>
        <v>LAS PALMAS</v>
      </c>
      <c r="F46" s="50">
        <f t="shared" si="8"/>
        <v>83947</v>
      </c>
      <c r="G46" s="50">
        <f t="shared" si="9"/>
        <v>76930</v>
      </c>
    </row>
    <row r="47" spans="1:9" x14ac:dyDescent="0.25">
      <c r="A47" s="50" t="str">
        <f t="shared" si="5"/>
        <v>BILBAO</v>
      </c>
      <c r="B47" s="51">
        <f t="shared" si="3"/>
        <v>7048</v>
      </c>
      <c r="C47" s="51">
        <f t="shared" si="4"/>
        <v>8219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60854</v>
      </c>
      <c r="G47" s="50">
        <f t="shared" si="9"/>
        <v>52670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12014</v>
      </c>
      <c r="G48" s="50">
        <f t="shared" si="9"/>
        <v>12082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1636</v>
      </c>
      <c r="D49" s="51">
        <f t="shared" si="7"/>
        <v>28</v>
      </c>
      <c r="E49" s="50" t="str">
        <f t="shared" si="6"/>
        <v>BAHÍA DE ALGECIRAS</v>
      </c>
      <c r="F49" s="50">
        <f t="shared" si="8"/>
        <v>10491</v>
      </c>
      <c r="G49" s="50">
        <f t="shared" si="9"/>
        <v>103</v>
      </c>
    </row>
    <row r="50" spans="1:7" x14ac:dyDescent="0.25">
      <c r="A50" s="50" t="str">
        <f t="shared" si="5"/>
        <v>CEUTA</v>
      </c>
      <c r="B50" s="51">
        <f t="shared" si="3"/>
        <v>1127</v>
      </c>
      <c r="C50" s="51">
        <f t="shared" si="4"/>
        <v>990</v>
      </c>
      <c r="D50" s="51">
        <f t="shared" si="7"/>
        <v>14</v>
      </c>
      <c r="E50" s="50" t="str">
        <f t="shared" si="6"/>
        <v>BILBAO</v>
      </c>
      <c r="F50" s="50">
        <f t="shared" si="8"/>
        <v>7048</v>
      </c>
      <c r="G50" s="50">
        <f t="shared" si="9"/>
        <v>8219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SEVILLA</v>
      </c>
      <c r="F51" s="50">
        <f t="shared" si="8"/>
        <v>2486</v>
      </c>
      <c r="G51" s="50">
        <f t="shared" si="9"/>
        <v>5348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363</v>
      </c>
      <c r="D52" s="51">
        <f t="shared" si="7"/>
        <v>28</v>
      </c>
      <c r="E52" s="50" t="str">
        <f t="shared" si="6"/>
        <v>CEUTA</v>
      </c>
      <c r="F52" s="50">
        <f t="shared" si="8"/>
        <v>1127</v>
      </c>
      <c r="G52" s="50">
        <f t="shared" si="9"/>
        <v>990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28</v>
      </c>
      <c r="D53" s="51">
        <f t="shared" si="7"/>
        <v>28</v>
      </c>
      <c r="E53" s="50" t="str">
        <f t="shared" si="6"/>
        <v>MELILLA</v>
      </c>
      <c r="F53" s="50">
        <f t="shared" si="8"/>
        <v>1111</v>
      </c>
      <c r="G53" s="50">
        <f t="shared" si="9"/>
        <v>10191</v>
      </c>
    </row>
    <row r="54" spans="1:7" x14ac:dyDescent="0.25">
      <c r="A54" s="50" t="str">
        <f t="shared" si="5"/>
        <v>LAS PALMAS</v>
      </c>
      <c r="B54" s="51">
        <f t="shared" si="3"/>
        <v>83947</v>
      </c>
      <c r="C54" s="51">
        <f t="shared" si="4"/>
        <v>76930</v>
      </c>
      <c r="D54" s="51">
        <f t="shared" si="7"/>
        <v>8</v>
      </c>
      <c r="E54" s="50" t="str">
        <f t="shared" si="6"/>
        <v>ALMERÍA</v>
      </c>
      <c r="F54" s="50">
        <f t="shared" si="8"/>
        <v>304</v>
      </c>
      <c r="G54" s="50">
        <f t="shared" si="9"/>
        <v>554</v>
      </c>
    </row>
    <row r="55" spans="1:7" x14ac:dyDescent="0.25">
      <c r="A55" s="50" t="str">
        <f t="shared" si="5"/>
        <v>MÁLAGA</v>
      </c>
      <c r="B55" s="51">
        <f t="shared" si="3"/>
        <v>0</v>
      </c>
      <c r="C55" s="51">
        <f t="shared" si="4"/>
        <v>51966</v>
      </c>
      <c r="D55" s="51">
        <f t="shared" si="7"/>
        <v>28</v>
      </c>
      <c r="E55" s="50" t="str">
        <f t="shared" si="6"/>
        <v>MOTRIL</v>
      </c>
      <c r="F55" s="50">
        <f t="shared" si="8"/>
        <v>301</v>
      </c>
      <c r="G55" s="50">
        <f t="shared" si="9"/>
        <v>475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si="8"/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1111</v>
      </c>
      <c r="C57" s="51">
        <f t="shared" si="4"/>
        <v>10191</v>
      </c>
      <c r="D57" s="51">
        <f t="shared" si="7"/>
        <v>15</v>
      </c>
      <c r="E57" s="50" t="e">
        <f t="shared" si="6"/>
        <v>#N/A</v>
      </c>
      <c r="F57" s="50" t="e">
        <f t="shared" si="8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301</v>
      </c>
      <c r="C58" s="51">
        <f t="shared" si="4"/>
        <v>475</v>
      </c>
      <c r="D58" s="51">
        <f t="shared" si="7"/>
        <v>17</v>
      </c>
      <c r="E58" s="50" t="e">
        <f t="shared" si="6"/>
        <v>#N/A</v>
      </c>
      <c r="F58" s="50" t="e">
        <f t="shared" si="8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194821</v>
      </c>
      <c r="C59" s="51">
        <f t="shared" si="4"/>
        <v>212458</v>
      </c>
      <c r="D59" s="51">
        <f t="shared" si="7"/>
        <v>5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60854</v>
      </c>
      <c r="C60" s="51">
        <f t="shared" si="4"/>
        <v>52670</v>
      </c>
      <c r="D60" s="51">
        <f t="shared" si="7"/>
        <v>9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409897</v>
      </c>
      <c r="C61" s="51">
        <f t="shared" si="4"/>
        <v>403140</v>
      </c>
      <c r="D61" s="51">
        <f t="shared" si="7"/>
        <v>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2486</v>
      </c>
      <c r="C62" s="51">
        <f t="shared" si="4"/>
        <v>5348</v>
      </c>
      <c r="D62" s="51">
        <f t="shared" si="7"/>
        <v>13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166181</v>
      </c>
      <c r="C63" s="51">
        <f t="shared" si="4"/>
        <v>125260</v>
      </c>
      <c r="D63" s="51">
        <f t="shared" si="7"/>
        <v>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653430</v>
      </c>
      <c r="C64" s="51">
        <f t="shared" si="4"/>
        <v>639161</v>
      </c>
      <c r="D64" s="51">
        <f t="shared" si="7"/>
        <v>2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408656</v>
      </c>
      <c r="C65" s="51">
        <f t="shared" si="4"/>
        <v>382783</v>
      </c>
      <c r="D65" s="51">
        <f t="shared" si="7"/>
        <v>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F22" sqref="F22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105</v>
      </c>
      <c r="C7" s="10">
        <v>117</v>
      </c>
      <c r="D7" s="10">
        <v>993</v>
      </c>
      <c r="E7" s="10">
        <v>998</v>
      </c>
      <c r="F7" s="11">
        <f>((E7*100)/D7)-100</f>
        <v>0.50352467270896284</v>
      </c>
      <c r="G7" s="1"/>
      <c r="H7" s="1"/>
      <c r="I7" s="1"/>
    </row>
    <row r="8" spans="1:12" x14ac:dyDescent="0.25">
      <c r="A8" s="12" t="s">
        <v>31</v>
      </c>
      <c r="B8" s="13">
        <v>83</v>
      </c>
      <c r="C8" s="13">
        <v>74</v>
      </c>
      <c r="D8" s="13">
        <v>778</v>
      </c>
      <c r="E8" s="13">
        <v>713</v>
      </c>
      <c r="F8" s="14">
        <f t="shared" ref="F8:F34" si="0">((E8*100)/D8)-100</f>
        <v>-8.3547557840616946</v>
      </c>
      <c r="G8" s="1"/>
      <c r="H8" s="1"/>
      <c r="I8" s="1"/>
    </row>
    <row r="9" spans="1:12" x14ac:dyDescent="0.25">
      <c r="A9" s="9" t="s">
        <v>164</v>
      </c>
      <c r="B9" s="10">
        <v>120</v>
      </c>
      <c r="C9" s="10">
        <v>156</v>
      </c>
      <c r="D9" s="10">
        <v>1344</v>
      </c>
      <c r="E9" s="10">
        <v>1765</v>
      </c>
      <c r="F9" s="11">
        <f t="shared" si="0"/>
        <v>31.324404761904759</v>
      </c>
      <c r="G9" s="1"/>
      <c r="H9" s="1"/>
      <c r="I9" s="1"/>
    </row>
    <row r="10" spans="1:12" x14ac:dyDescent="0.25">
      <c r="A10" s="12" t="s">
        <v>166</v>
      </c>
      <c r="B10" s="13">
        <v>72</v>
      </c>
      <c r="C10" s="13">
        <v>73</v>
      </c>
      <c r="D10" s="13">
        <v>677</v>
      </c>
      <c r="E10" s="13">
        <v>692</v>
      </c>
      <c r="F10" s="14">
        <f t="shared" si="0"/>
        <v>2.2156573116691334</v>
      </c>
      <c r="G10" s="1"/>
      <c r="H10" s="1"/>
      <c r="I10" s="1"/>
    </row>
    <row r="11" spans="1:12" x14ac:dyDescent="0.25">
      <c r="A11" s="9" t="s">
        <v>167</v>
      </c>
      <c r="B11" s="10">
        <v>2510</v>
      </c>
      <c r="C11" s="10">
        <v>2279</v>
      </c>
      <c r="D11" s="10">
        <v>24917</v>
      </c>
      <c r="E11" s="10">
        <v>23864</v>
      </c>
      <c r="F11" s="11">
        <f t="shared" si="0"/>
        <v>-4.2260304209977164</v>
      </c>
      <c r="G11" s="1"/>
      <c r="H11" s="1"/>
      <c r="I11" s="1"/>
    </row>
    <row r="12" spans="1:12" x14ac:dyDescent="0.25">
      <c r="A12" s="12" t="s">
        <v>168</v>
      </c>
      <c r="B12" s="13">
        <v>113</v>
      </c>
      <c r="C12" s="13">
        <v>101</v>
      </c>
      <c r="D12" s="13">
        <v>806</v>
      </c>
      <c r="E12" s="13">
        <v>950</v>
      </c>
      <c r="F12" s="14">
        <f t="shared" si="0"/>
        <v>17.866004962779158</v>
      </c>
      <c r="G12" s="1"/>
      <c r="H12" s="1"/>
      <c r="I12" s="1"/>
    </row>
    <row r="13" spans="1:12" x14ac:dyDescent="0.25">
      <c r="A13" s="9" t="s">
        <v>32</v>
      </c>
      <c r="B13" s="10">
        <v>3741</v>
      </c>
      <c r="C13" s="10">
        <v>3696</v>
      </c>
      <c r="D13" s="10">
        <v>37534</v>
      </c>
      <c r="E13" s="10">
        <v>39905</v>
      </c>
      <c r="F13" s="11">
        <f t="shared" si="0"/>
        <v>6.3169393083604177</v>
      </c>
      <c r="G13" s="1"/>
      <c r="H13" s="1"/>
      <c r="I13" s="1"/>
    </row>
    <row r="14" spans="1:12" x14ac:dyDescent="0.25">
      <c r="A14" s="12" t="s">
        <v>33</v>
      </c>
      <c r="B14" s="13">
        <v>774</v>
      </c>
      <c r="C14" s="13">
        <v>803</v>
      </c>
      <c r="D14" s="13">
        <v>7343</v>
      </c>
      <c r="E14" s="13">
        <v>7551</v>
      </c>
      <c r="F14" s="14">
        <f t="shared" si="0"/>
        <v>2.8326297153751909</v>
      </c>
      <c r="G14" s="1"/>
      <c r="H14" s="1"/>
      <c r="I14" s="1"/>
    </row>
    <row r="15" spans="1:12" x14ac:dyDescent="0.25">
      <c r="A15" s="9" t="s">
        <v>34</v>
      </c>
      <c r="B15" s="10">
        <v>251</v>
      </c>
      <c r="C15" s="10">
        <v>252</v>
      </c>
      <c r="D15" s="10">
        <v>2335</v>
      </c>
      <c r="E15" s="10">
        <v>2401</v>
      </c>
      <c r="F15" s="11">
        <f t="shared" si="0"/>
        <v>2.8265524625267631</v>
      </c>
      <c r="G15" s="1"/>
      <c r="H15" s="1"/>
      <c r="I15" s="1"/>
    </row>
    <row r="16" spans="1:12" x14ac:dyDescent="0.25">
      <c r="A16" s="12" t="s">
        <v>35</v>
      </c>
      <c r="B16" s="13">
        <v>196</v>
      </c>
      <c r="C16" s="13">
        <v>222</v>
      </c>
      <c r="D16" s="13">
        <v>1649</v>
      </c>
      <c r="E16" s="13">
        <v>1805</v>
      </c>
      <c r="F16" s="14">
        <f t="shared" si="0"/>
        <v>9.460278956943597</v>
      </c>
      <c r="G16" s="1"/>
      <c r="H16" s="1"/>
      <c r="I16" s="1"/>
    </row>
    <row r="17" spans="1:9" x14ac:dyDescent="0.25">
      <c r="A17" s="9" t="s">
        <v>169</v>
      </c>
      <c r="B17" s="10">
        <v>128</v>
      </c>
      <c r="C17" s="10">
        <v>148</v>
      </c>
      <c r="D17" s="10">
        <v>1377</v>
      </c>
      <c r="E17" s="10">
        <v>1428</v>
      </c>
      <c r="F17" s="11">
        <f t="shared" si="0"/>
        <v>3.7037037037037095</v>
      </c>
      <c r="G17" s="1"/>
      <c r="H17" s="1"/>
      <c r="I17" s="1"/>
    </row>
    <row r="18" spans="1:9" x14ac:dyDescent="0.25">
      <c r="A18" s="12" t="s">
        <v>36</v>
      </c>
      <c r="B18" s="13">
        <v>897</v>
      </c>
      <c r="C18" s="13">
        <v>969</v>
      </c>
      <c r="D18" s="13">
        <v>8819</v>
      </c>
      <c r="E18" s="13">
        <v>8932</v>
      </c>
      <c r="F18" s="14">
        <f t="shared" si="0"/>
        <v>1.2813244131987744</v>
      </c>
      <c r="G18" s="1"/>
      <c r="H18" s="1"/>
      <c r="I18" s="1"/>
    </row>
    <row r="19" spans="1:9" x14ac:dyDescent="0.25">
      <c r="A19" s="9" t="s">
        <v>37</v>
      </c>
      <c r="B19" s="10">
        <v>85</v>
      </c>
      <c r="C19" s="10">
        <v>90</v>
      </c>
      <c r="D19" s="10">
        <v>881</v>
      </c>
      <c r="E19" s="10">
        <v>929</v>
      </c>
      <c r="F19" s="11">
        <f t="shared" si="0"/>
        <v>5.4483541430193014</v>
      </c>
      <c r="G19" s="1"/>
      <c r="H19" s="1"/>
      <c r="I19" s="1"/>
    </row>
    <row r="20" spans="1:9" x14ac:dyDescent="0.25">
      <c r="A20" s="12" t="s">
        <v>170</v>
      </c>
      <c r="B20" s="13">
        <v>91</v>
      </c>
      <c r="C20" s="13">
        <v>113</v>
      </c>
      <c r="D20" s="13">
        <v>985</v>
      </c>
      <c r="E20" s="13">
        <v>1078</v>
      </c>
      <c r="F20" s="14">
        <f t="shared" si="0"/>
        <v>9.4416243654822267</v>
      </c>
      <c r="G20" s="1"/>
      <c r="H20" s="1"/>
      <c r="I20" s="1"/>
    </row>
    <row r="21" spans="1:9" x14ac:dyDescent="0.25">
      <c r="A21" s="9" t="s">
        <v>38</v>
      </c>
      <c r="B21" s="10">
        <v>186</v>
      </c>
      <c r="C21" s="10">
        <v>188</v>
      </c>
      <c r="D21" s="10">
        <v>1746</v>
      </c>
      <c r="E21" s="10">
        <v>1906</v>
      </c>
      <c r="F21" s="11">
        <f t="shared" si="0"/>
        <v>9.1638029782359638</v>
      </c>
      <c r="G21" s="1"/>
      <c r="H21" s="1"/>
      <c r="I21" s="1"/>
    </row>
    <row r="22" spans="1:9" x14ac:dyDescent="0.25">
      <c r="A22" s="12" t="s">
        <v>59</v>
      </c>
      <c r="B22" s="13">
        <v>990</v>
      </c>
      <c r="C22" s="13">
        <v>1052</v>
      </c>
      <c r="D22" s="13">
        <v>9758</v>
      </c>
      <c r="E22" s="13">
        <v>9681</v>
      </c>
      <c r="F22" s="14">
        <f t="shared" si="0"/>
        <v>-0.78909612625538728</v>
      </c>
      <c r="G22" s="1"/>
      <c r="H22" s="1"/>
      <c r="I22" s="1"/>
    </row>
    <row r="23" spans="1:9" x14ac:dyDescent="0.25">
      <c r="A23" s="9" t="s">
        <v>171</v>
      </c>
      <c r="B23" s="10">
        <v>131</v>
      </c>
      <c r="C23" s="10">
        <v>167</v>
      </c>
      <c r="D23" s="10">
        <v>1161</v>
      </c>
      <c r="E23" s="10">
        <v>1309</v>
      </c>
      <c r="F23" s="11">
        <f t="shared" si="0"/>
        <v>12.747631352282511</v>
      </c>
      <c r="G23" s="1"/>
      <c r="H23" s="1"/>
      <c r="I23" s="1"/>
    </row>
    <row r="24" spans="1:9" x14ac:dyDescent="0.25">
      <c r="A24" s="12" t="s">
        <v>173</v>
      </c>
      <c r="B24" s="13">
        <v>34</v>
      </c>
      <c r="C24" s="13">
        <v>47</v>
      </c>
      <c r="D24" s="13">
        <v>443</v>
      </c>
      <c r="E24" s="13">
        <v>444</v>
      </c>
      <c r="F24" s="14">
        <f t="shared" si="0"/>
        <v>0.22573363431150995</v>
      </c>
      <c r="G24" s="1"/>
      <c r="H24" s="1"/>
      <c r="I24" s="1"/>
    </row>
    <row r="25" spans="1:9" x14ac:dyDescent="0.25">
      <c r="A25" s="9" t="s">
        <v>39</v>
      </c>
      <c r="B25" s="10">
        <v>123</v>
      </c>
      <c r="C25" s="10">
        <v>147</v>
      </c>
      <c r="D25" s="10">
        <v>1328</v>
      </c>
      <c r="E25" s="10">
        <v>1587</v>
      </c>
      <c r="F25" s="11">
        <f t="shared" si="0"/>
        <v>19.503012048192772</v>
      </c>
      <c r="G25" s="1"/>
      <c r="H25" s="1"/>
      <c r="I25" s="1"/>
    </row>
    <row r="26" spans="1:9" x14ac:dyDescent="0.25">
      <c r="A26" s="12" t="s">
        <v>40</v>
      </c>
      <c r="B26" s="13">
        <v>107</v>
      </c>
      <c r="C26" s="13">
        <v>108</v>
      </c>
      <c r="D26" s="13">
        <v>1059</v>
      </c>
      <c r="E26" s="13">
        <v>1128</v>
      </c>
      <c r="F26" s="14">
        <f t="shared" si="0"/>
        <v>6.5155807365439102</v>
      </c>
      <c r="G26" s="1"/>
      <c r="H26" s="1"/>
      <c r="I26" s="1"/>
    </row>
    <row r="27" spans="1:9" x14ac:dyDescent="0.25">
      <c r="A27" s="9" t="s">
        <v>41</v>
      </c>
      <c r="B27" s="10">
        <v>86</v>
      </c>
      <c r="C27" s="10">
        <v>78</v>
      </c>
      <c r="D27" s="10">
        <v>841</v>
      </c>
      <c r="E27" s="10">
        <v>724</v>
      </c>
      <c r="F27" s="11">
        <f t="shared" si="0"/>
        <v>-13.912009512485142</v>
      </c>
      <c r="G27" s="1"/>
      <c r="H27" s="1"/>
      <c r="I27" s="1"/>
    </row>
    <row r="28" spans="1:9" x14ac:dyDescent="0.25">
      <c r="A28" s="12" t="s">
        <v>42</v>
      </c>
      <c r="B28" s="13">
        <v>1036</v>
      </c>
      <c r="C28" s="13">
        <v>1224</v>
      </c>
      <c r="D28" s="13">
        <v>10350</v>
      </c>
      <c r="E28" s="13">
        <v>10782</v>
      </c>
      <c r="F28" s="14">
        <f t="shared" si="0"/>
        <v>4.1739130434782652</v>
      </c>
      <c r="G28" s="1"/>
      <c r="H28" s="1"/>
      <c r="I28" s="1"/>
    </row>
    <row r="29" spans="1:9" x14ac:dyDescent="0.25">
      <c r="A29" s="9" t="s">
        <v>43</v>
      </c>
      <c r="B29" s="10">
        <v>126</v>
      </c>
      <c r="C29" s="10">
        <v>135</v>
      </c>
      <c r="D29" s="10">
        <v>1161</v>
      </c>
      <c r="E29" s="10">
        <v>1281</v>
      </c>
      <c r="F29" s="11">
        <f t="shared" si="0"/>
        <v>10.335917312661493</v>
      </c>
      <c r="G29" s="1"/>
      <c r="H29" s="1"/>
      <c r="I29" s="1"/>
    </row>
    <row r="30" spans="1:9" x14ac:dyDescent="0.25">
      <c r="A30" s="12" t="s">
        <v>44</v>
      </c>
      <c r="B30" s="13">
        <v>112</v>
      </c>
      <c r="C30" s="13">
        <v>101</v>
      </c>
      <c r="D30" s="13">
        <v>940</v>
      </c>
      <c r="E30" s="13">
        <v>831</v>
      </c>
      <c r="F30" s="14">
        <f t="shared" si="0"/>
        <v>-11.59574468085107</v>
      </c>
      <c r="G30" s="1"/>
      <c r="H30" s="1"/>
      <c r="I30" s="1"/>
    </row>
    <row r="31" spans="1:9" x14ac:dyDescent="0.25">
      <c r="A31" s="9" t="s">
        <v>45</v>
      </c>
      <c r="B31" s="10">
        <v>239</v>
      </c>
      <c r="C31" s="10">
        <v>220</v>
      </c>
      <c r="D31" s="10">
        <v>2146</v>
      </c>
      <c r="E31" s="10">
        <v>2214</v>
      </c>
      <c r="F31" s="11">
        <f t="shared" si="0"/>
        <v>3.1686859273066119</v>
      </c>
      <c r="G31" s="1"/>
      <c r="H31" s="1"/>
      <c r="I31" s="1"/>
    </row>
    <row r="32" spans="1:9" x14ac:dyDescent="0.25">
      <c r="A32" s="12" t="s">
        <v>46</v>
      </c>
      <c r="B32" s="13">
        <v>662</v>
      </c>
      <c r="C32" s="13">
        <v>696</v>
      </c>
      <c r="D32" s="13">
        <v>6440</v>
      </c>
      <c r="E32" s="13">
        <v>6448</v>
      </c>
      <c r="F32" s="14">
        <f t="shared" si="0"/>
        <v>0.12422360248447717</v>
      </c>
      <c r="G32" s="1"/>
      <c r="H32" s="1"/>
      <c r="I32" s="1"/>
    </row>
    <row r="33" spans="1:9" x14ac:dyDescent="0.25">
      <c r="A33" s="9" t="s">
        <v>47</v>
      </c>
      <c r="B33" s="10">
        <v>137</v>
      </c>
      <c r="C33" s="10">
        <v>183</v>
      </c>
      <c r="D33" s="10">
        <v>1301</v>
      </c>
      <c r="E33" s="10">
        <v>1422</v>
      </c>
      <c r="F33" s="11">
        <f t="shared" si="0"/>
        <v>9.3005380476556496</v>
      </c>
      <c r="G33" s="1"/>
      <c r="H33" s="1"/>
      <c r="I33" s="1"/>
    </row>
    <row r="34" spans="1:9" x14ac:dyDescent="0.25">
      <c r="A34" s="12" t="s">
        <v>172</v>
      </c>
      <c r="B34" s="13">
        <v>25</v>
      </c>
      <c r="C34" s="13">
        <v>29</v>
      </c>
      <c r="D34" s="13">
        <v>250</v>
      </c>
      <c r="E34" s="13">
        <v>269</v>
      </c>
      <c r="F34" s="14">
        <f t="shared" si="0"/>
        <v>7.5999999999999943</v>
      </c>
      <c r="G34" s="1"/>
      <c r="H34" s="1"/>
      <c r="I34" s="1"/>
    </row>
    <row r="35" spans="1:9" x14ac:dyDescent="0.25">
      <c r="A35" s="15" t="s">
        <v>48</v>
      </c>
      <c r="B35" s="16">
        <f>SUM(B7:B34)</f>
        <v>13160</v>
      </c>
      <c r="C35" s="16">
        <f t="shared" ref="C35:E35" si="1">SUM(C7:C34)</f>
        <v>13468</v>
      </c>
      <c r="D35" s="16">
        <f t="shared" si="1"/>
        <v>129362</v>
      </c>
      <c r="E35" s="16">
        <f t="shared" si="1"/>
        <v>133037</v>
      </c>
      <c r="F35" s="17">
        <f t="shared" ref="F35" si="2">((E35*100)/D35)-100</f>
        <v>2.8408651690604643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998</v>
      </c>
      <c r="C39" s="51">
        <f t="shared" si="4"/>
        <v>993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BALEARES</v>
      </c>
      <c r="F39" s="50">
        <f>LOOKUP(E39,$A$39:$A$66,$B$39:$B$66)</f>
        <v>39905</v>
      </c>
      <c r="G39" s="50">
        <f>LOOKUP(E39,$A$39:$A$66,$C$39:$C$66)</f>
        <v>37534</v>
      </c>
    </row>
    <row r="40" spans="1:9" x14ac:dyDescent="0.25">
      <c r="A40" s="50" t="str">
        <f t="shared" si="5"/>
        <v>ALICANTE</v>
      </c>
      <c r="B40" s="51">
        <f t="shared" si="3"/>
        <v>713</v>
      </c>
      <c r="C40" s="51">
        <f t="shared" si="4"/>
        <v>778</v>
      </c>
      <c r="D40" s="51">
        <f t="shared" ref="D40:D66" si="7">_xlfn.RANK.EQ(B40,$B$39:$B$66)+COUNTIF($B$39:$B$66,B40)-1</f>
        <v>25</v>
      </c>
      <c r="E40" s="50" t="str">
        <f t="shared" si="6"/>
        <v>BAHÍA DE ALGECIRAS</v>
      </c>
      <c r="F40" s="50">
        <f t="shared" ref="F40:F55" si="8">LOOKUP(E40,$A$39:$A$66,$B$39:$B$66)</f>
        <v>23864</v>
      </c>
      <c r="G40" s="50">
        <f t="shared" ref="G40:G66" si="9">LOOKUP(E40,$A$39:$A$66,$C$39:$C$66)</f>
        <v>24917</v>
      </c>
    </row>
    <row r="41" spans="1:9" x14ac:dyDescent="0.25">
      <c r="A41" s="50" t="str">
        <f t="shared" si="5"/>
        <v>ALMERÍA</v>
      </c>
      <c r="B41" s="51">
        <f t="shared" si="3"/>
        <v>1765</v>
      </c>
      <c r="C41" s="51">
        <f t="shared" si="4"/>
        <v>1344</v>
      </c>
      <c r="D41" s="51">
        <f t="shared" si="7"/>
        <v>12</v>
      </c>
      <c r="E41" s="50" t="str">
        <f t="shared" si="6"/>
        <v>SANTA CRUZ DE TENERIFE</v>
      </c>
      <c r="F41" s="50">
        <f t="shared" si="8"/>
        <v>10782</v>
      </c>
      <c r="G41" s="50">
        <f t="shared" si="9"/>
        <v>10350</v>
      </c>
    </row>
    <row r="42" spans="1:9" x14ac:dyDescent="0.25">
      <c r="A42" s="50" t="str">
        <f t="shared" si="5"/>
        <v>AVILÉS</v>
      </c>
      <c r="B42" s="51">
        <f t="shared" si="3"/>
        <v>692</v>
      </c>
      <c r="C42" s="51">
        <f t="shared" si="4"/>
        <v>677</v>
      </c>
      <c r="D42" s="51">
        <f t="shared" si="7"/>
        <v>26</v>
      </c>
      <c r="E42" s="50" t="str">
        <f t="shared" si="6"/>
        <v>LAS PALMAS</v>
      </c>
      <c r="F42" s="50">
        <f t="shared" si="8"/>
        <v>9681</v>
      </c>
      <c r="G42" s="50">
        <f t="shared" si="9"/>
        <v>9758</v>
      </c>
    </row>
    <row r="43" spans="1:9" x14ac:dyDescent="0.25">
      <c r="A43" s="50" t="str">
        <f t="shared" si="5"/>
        <v>BAHÍA DE ALGECIRAS</v>
      </c>
      <c r="B43" s="51">
        <f t="shared" si="3"/>
        <v>23864</v>
      </c>
      <c r="C43" s="51">
        <f t="shared" si="4"/>
        <v>24917</v>
      </c>
      <c r="D43" s="51">
        <f t="shared" si="7"/>
        <v>2</v>
      </c>
      <c r="E43" s="50" t="str">
        <f t="shared" si="6"/>
        <v>CEUTA</v>
      </c>
      <c r="F43" s="50">
        <f t="shared" si="8"/>
        <v>8932</v>
      </c>
      <c r="G43" s="50">
        <f t="shared" si="9"/>
        <v>8819</v>
      </c>
    </row>
    <row r="44" spans="1:9" x14ac:dyDescent="0.25">
      <c r="A44" s="50" t="str">
        <f t="shared" si="5"/>
        <v>BAHÍA DE CÁDIZ</v>
      </c>
      <c r="B44" s="51">
        <f t="shared" si="3"/>
        <v>950</v>
      </c>
      <c r="C44" s="51">
        <f t="shared" si="4"/>
        <v>806</v>
      </c>
      <c r="D44" s="51">
        <f t="shared" si="7"/>
        <v>21</v>
      </c>
      <c r="E44" s="50" t="str">
        <f t="shared" si="6"/>
        <v>BARCELONA</v>
      </c>
      <c r="F44" s="50">
        <f t="shared" si="8"/>
        <v>7551</v>
      </c>
      <c r="G44" s="50">
        <f t="shared" si="9"/>
        <v>7343</v>
      </c>
    </row>
    <row r="45" spans="1:9" x14ac:dyDescent="0.25">
      <c r="A45" s="50" t="str">
        <f t="shared" si="5"/>
        <v>BALEARES</v>
      </c>
      <c r="B45" s="51">
        <f t="shared" si="3"/>
        <v>39905</v>
      </c>
      <c r="C45" s="51">
        <f t="shared" si="4"/>
        <v>37534</v>
      </c>
      <c r="D45" s="51">
        <f t="shared" si="7"/>
        <v>1</v>
      </c>
      <c r="E45" s="50" t="str">
        <f t="shared" si="6"/>
        <v>VALENCIA</v>
      </c>
      <c r="F45" s="50">
        <f t="shared" si="8"/>
        <v>6448</v>
      </c>
      <c r="G45" s="50">
        <f t="shared" si="9"/>
        <v>6440</v>
      </c>
    </row>
    <row r="46" spans="1:9" x14ac:dyDescent="0.25">
      <c r="A46" s="50" t="str">
        <f t="shared" si="5"/>
        <v>BARCELONA</v>
      </c>
      <c r="B46" s="51">
        <f t="shared" si="3"/>
        <v>7551</v>
      </c>
      <c r="C46" s="51">
        <f t="shared" si="4"/>
        <v>7343</v>
      </c>
      <c r="D46" s="51">
        <f t="shared" si="7"/>
        <v>6</v>
      </c>
      <c r="E46" s="50" t="str">
        <f t="shared" si="6"/>
        <v>BILBAO</v>
      </c>
      <c r="F46" s="50">
        <f t="shared" si="8"/>
        <v>2401</v>
      </c>
      <c r="G46" s="50">
        <f t="shared" si="9"/>
        <v>2335</v>
      </c>
    </row>
    <row r="47" spans="1:9" x14ac:dyDescent="0.25">
      <c r="A47" s="50" t="str">
        <f t="shared" si="5"/>
        <v>BILBAO</v>
      </c>
      <c r="B47" s="51">
        <f t="shared" si="3"/>
        <v>2401</v>
      </c>
      <c r="C47" s="51">
        <f t="shared" si="4"/>
        <v>2335</v>
      </c>
      <c r="D47" s="51">
        <f t="shared" si="7"/>
        <v>8</v>
      </c>
      <c r="E47" s="50" t="str">
        <f t="shared" si="6"/>
        <v>TARRAGONA</v>
      </c>
      <c r="F47" s="50">
        <f t="shared" si="8"/>
        <v>2214</v>
      </c>
      <c r="G47" s="50">
        <f t="shared" si="9"/>
        <v>2146</v>
      </c>
    </row>
    <row r="48" spans="1:9" x14ac:dyDescent="0.25">
      <c r="A48" s="50" t="str">
        <f t="shared" si="5"/>
        <v>CARTAGENA</v>
      </c>
      <c r="B48" s="51">
        <f t="shared" si="3"/>
        <v>1805</v>
      </c>
      <c r="C48" s="51">
        <f t="shared" si="4"/>
        <v>1649</v>
      </c>
      <c r="D48" s="51">
        <f t="shared" si="7"/>
        <v>11</v>
      </c>
      <c r="E48" s="50" t="str">
        <f t="shared" si="6"/>
        <v>HUELVA</v>
      </c>
      <c r="F48" s="50">
        <f t="shared" si="8"/>
        <v>1906</v>
      </c>
      <c r="G48" s="50">
        <f t="shared" si="9"/>
        <v>1746</v>
      </c>
    </row>
    <row r="49" spans="1:7" x14ac:dyDescent="0.25">
      <c r="A49" s="50" t="str">
        <f t="shared" si="5"/>
        <v>CASTELLÓN</v>
      </c>
      <c r="B49" s="51">
        <f t="shared" si="3"/>
        <v>1428</v>
      </c>
      <c r="C49" s="51">
        <f t="shared" si="4"/>
        <v>1377</v>
      </c>
      <c r="D49" s="51">
        <f t="shared" si="7"/>
        <v>14</v>
      </c>
      <c r="E49" s="50" t="str">
        <f t="shared" si="6"/>
        <v>CARTAGENA</v>
      </c>
      <c r="F49" s="50">
        <f t="shared" si="8"/>
        <v>1805</v>
      </c>
      <c r="G49" s="50">
        <f t="shared" si="9"/>
        <v>1649</v>
      </c>
    </row>
    <row r="50" spans="1:7" x14ac:dyDescent="0.25">
      <c r="A50" s="50" t="str">
        <f t="shared" si="5"/>
        <v>CEUTA</v>
      </c>
      <c r="B50" s="51">
        <f t="shared" si="3"/>
        <v>8932</v>
      </c>
      <c r="C50" s="51">
        <f t="shared" si="4"/>
        <v>8819</v>
      </c>
      <c r="D50" s="51">
        <f t="shared" si="7"/>
        <v>5</v>
      </c>
      <c r="E50" s="50" t="str">
        <f t="shared" si="6"/>
        <v>ALMERÍA</v>
      </c>
      <c r="F50" s="50">
        <f t="shared" si="8"/>
        <v>1765</v>
      </c>
      <c r="G50" s="50">
        <f t="shared" si="9"/>
        <v>1344</v>
      </c>
    </row>
    <row r="51" spans="1:7" x14ac:dyDescent="0.25">
      <c r="A51" s="50" t="str">
        <f t="shared" si="5"/>
        <v>FERROL-SAN CIBRAO</v>
      </c>
      <c r="B51" s="51">
        <f t="shared" si="3"/>
        <v>929</v>
      </c>
      <c r="C51" s="51">
        <f t="shared" si="4"/>
        <v>881</v>
      </c>
      <c r="D51" s="51">
        <f t="shared" si="7"/>
        <v>22</v>
      </c>
      <c r="E51" s="50" t="str">
        <f t="shared" si="6"/>
        <v>MELILLA</v>
      </c>
      <c r="F51" s="50">
        <f t="shared" si="8"/>
        <v>1587</v>
      </c>
      <c r="G51" s="50">
        <f t="shared" si="9"/>
        <v>1328</v>
      </c>
    </row>
    <row r="52" spans="1:7" x14ac:dyDescent="0.25">
      <c r="A52" s="50" t="str">
        <f t="shared" si="5"/>
        <v>GIJÓN</v>
      </c>
      <c r="B52" s="51">
        <f t="shared" si="3"/>
        <v>1078</v>
      </c>
      <c r="C52" s="51">
        <f t="shared" si="4"/>
        <v>985</v>
      </c>
      <c r="D52" s="51">
        <f t="shared" si="7"/>
        <v>19</v>
      </c>
      <c r="E52" s="50" t="str">
        <f t="shared" si="6"/>
        <v>CASTELLÓN</v>
      </c>
      <c r="F52" s="50">
        <f t="shared" si="8"/>
        <v>1428</v>
      </c>
      <c r="G52" s="50">
        <f t="shared" si="9"/>
        <v>1377</v>
      </c>
    </row>
    <row r="53" spans="1:7" x14ac:dyDescent="0.25">
      <c r="A53" s="50" t="str">
        <f t="shared" si="5"/>
        <v>HUELVA</v>
      </c>
      <c r="B53" s="51">
        <f t="shared" si="3"/>
        <v>1906</v>
      </c>
      <c r="C53" s="51">
        <f t="shared" si="4"/>
        <v>1746</v>
      </c>
      <c r="D53" s="51">
        <f t="shared" si="7"/>
        <v>10</v>
      </c>
      <c r="E53" s="50" t="str">
        <f t="shared" si="6"/>
        <v>VIGO</v>
      </c>
      <c r="F53" s="50">
        <f t="shared" si="8"/>
        <v>1422</v>
      </c>
      <c r="G53" s="50">
        <f t="shared" si="9"/>
        <v>1301</v>
      </c>
    </row>
    <row r="54" spans="1:7" x14ac:dyDescent="0.25">
      <c r="A54" s="50" t="str">
        <f t="shared" si="5"/>
        <v>LAS PALMAS</v>
      </c>
      <c r="B54" s="51">
        <f t="shared" si="3"/>
        <v>9681</v>
      </c>
      <c r="C54" s="51">
        <f t="shared" si="4"/>
        <v>9758</v>
      </c>
      <c r="D54" s="51">
        <f t="shared" si="7"/>
        <v>4</v>
      </c>
      <c r="E54" s="50" t="str">
        <f t="shared" si="6"/>
        <v>MÁLAGA</v>
      </c>
      <c r="F54" s="50">
        <f t="shared" si="8"/>
        <v>1309</v>
      </c>
      <c r="G54" s="50">
        <f t="shared" si="9"/>
        <v>1161</v>
      </c>
    </row>
    <row r="55" spans="1:7" x14ac:dyDescent="0.25">
      <c r="A55" s="50" t="str">
        <f t="shared" si="5"/>
        <v>MÁLAGA</v>
      </c>
      <c r="B55" s="51">
        <f t="shared" si="3"/>
        <v>1309</v>
      </c>
      <c r="C55" s="51">
        <f t="shared" si="4"/>
        <v>1161</v>
      </c>
      <c r="D55" s="51">
        <f t="shared" si="7"/>
        <v>16</v>
      </c>
      <c r="E55" s="50" t="str">
        <f t="shared" si="6"/>
        <v>SANTANDER</v>
      </c>
      <c r="F55" s="50">
        <f t="shared" si="8"/>
        <v>1281</v>
      </c>
      <c r="G55" s="50">
        <f t="shared" si="9"/>
        <v>1161</v>
      </c>
    </row>
    <row r="56" spans="1:7" x14ac:dyDescent="0.25">
      <c r="A56" s="50" t="str">
        <f t="shared" si="5"/>
        <v>MARÍN Y RÍA DE PONTEVEDRA</v>
      </c>
      <c r="B56" s="51">
        <f t="shared" si="3"/>
        <v>444</v>
      </c>
      <c r="C56" s="51">
        <f t="shared" si="4"/>
        <v>443</v>
      </c>
      <c r="D56" s="51">
        <f t="shared" si="7"/>
        <v>27</v>
      </c>
      <c r="E56" s="50" t="str">
        <f t="shared" si="6"/>
        <v>MOTRIL</v>
      </c>
      <c r="F56" s="50">
        <f t="shared" ref="F56:F66" si="10">LOOKUP(E56,$A$39:$A$66,$B$39:$B$66)</f>
        <v>1128</v>
      </c>
      <c r="G56" s="50">
        <f t="shared" si="9"/>
        <v>1059</v>
      </c>
    </row>
    <row r="57" spans="1:7" x14ac:dyDescent="0.25">
      <c r="A57" s="50" t="str">
        <f t="shared" si="5"/>
        <v>MELILLA</v>
      </c>
      <c r="B57" s="51">
        <f t="shared" si="3"/>
        <v>1587</v>
      </c>
      <c r="C57" s="51">
        <f t="shared" si="4"/>
        <v>1328</v>
      </c>
      <c r="D57" s="51">
        <f t="shared" si="7"/>
        <v>13</v>
      </c>
      <c r="E57" s="50" t="str">
        <f t="shared" si="6"/>
        <v>GIJÓN</v>
      </c>
      <c r="F57" s="50">
        <f t="shared" si="10"/>
        <v>1078</v>
      </c>
      <c r="G57" s="50">
        <f t="shared" si="9"/>
        <v>985</v>
      </c>
    </row>
    <row r="58" spans="1:7" x14ac:dyDescent="0.25">
      <c r="A58" s="50" t="str">
        <f t="shared" si="5"/>
        <v>MOTRIL</v>
      </c>
      <c r="B58" s="51">
        <f t="shared" si="3"/>
        <v>1128</v>
      </c>
      <c r="C58" s="51">
        <f t="shared" si="4"/>
        <v>1059</v>
      </c>
      <c r="D58" s="51">
        <f t="shared" si="7"/>
        <v>18</v>
      </c>
      <c r="E58" s="50" t="str">
        <f t="shared" si="6"/>
        <v>A CORUÑA</v>
      </c>
      <c r="F58" s="50">
        <f t="shared" si="10"/>
        <v>998</v>
      </c>
      <c r="G58" s="50">
        <f t="shared" si="9"/>
        <v>993</v>
      </c>
    </row>
    <row r="59" spans="1:7" x14ac:dyDescent="0.25">
      <c r="A59" s="50" t="str">
        <f t="shared" si="5"/>
        <v>PASAIA</v>
      </c>
      <c r="B59" s="51">
        <f t="shared" si="3"/>
        <v>724</v>
      </c>
      <c r="C59" s="51">
        <f t="shared" si="4"/>
        <v>841</v>
      </c>
      <c r="D59" s="51">
        <f t="shared" si="7"/>
        <v>24</v>
      </c>
      <c r="E59" s="50" t="str">
        <f t="shared" si="6"/>
        <v>BAHÍA DE CÁDIZ</v>
      </c>
      <c r="F59" s="50">
        <f t="shared" si="10"/>
        <v>950</v>
      </c>
      <c r="G59" s="50">
        <f t="shared" si="9"/>
        <v>806</v>
      </c>
    </row>
    <row r="60" spans="1:7" x14ac:dyDescent="0.25">
      <c r="A60" s="50" t="str">
        <f t="shared" si="5"/>
        <v>SANTA CRUZ DE TENERIFE</v>
      </c>
      <c r="B60" s="51">
        <f t="shared" si="3"/>
        <v>10782</v>
      </c>
      <c r="C60" s="51">
        <f t="shared" si="4"/>
        <v>10350</v>
      </c>
      <c r="D60" s="51">
        <f t="shared" si="7"/>
        <v>3</v>
      </c>
      <c r="E60" s="50" t="str">
        <f t="shared" si="6"/>
        <v>FERROL-SAN CIBRAO</v>
      </c>
      <c r="F60" s="50">
        <f t="shared" si="10"/>
        <v>929</v>
      </c>
      <c r="G60" s="50">
        <f t="shared" si="9"/>
        <v>881</v>
      </c>
    </row>
    <row r="61" spans="1:7" x14ac:dyDescent="0.25">
      <c r="A61" s="50" t="str">
        <f t="shared" si="5"/>
        <v>SANTANDER</v>
      </c>
      <c r="B61" s="51">
        <f t="shared" si="3"/>
        <v>1281</v>
      </c>
      <c r="C61" s="51">
        <f t="shared" si="4"/>
        <v>1161</v>
      </c>
      <c r="D61" s="51">
        <f t="shared" si="7"/>
        <v>17</v>
      </c>
      <c r="E61" s="50" t="str">
        <f t="shared" si="6"/>
        <v>SEVILLA</v>
      </c>
      <c r="F61" s="50">
        <f t="shared" si="10"/>
        <v>831</v>
      </c>
      <c r="G61" s="50">
        <f t="shared" si="9"/>
        <v>940</v>
      </c>
    </row>
    <row r="62" spans="1:7" x14ac:dyDescent="0.25">
      <c r="A62" s="50" t="str">
        <f t="shared" si="5"/>
        <v>SEVILLA</v>
      </c>
      <c r="B62" s="51">
        <f t="shared" si="3"/>
        <v>831</v>
      </c>
      <c r="C62" s="51">
        <f t="shared" si="4"/>
        <v>940</v>
      </c>
      <c r="D62" s="51">
        <f t="shared" si="7"/>
        <v>23</v>
      </c>
      <c r="E62" s="50" t="str">
        <f t="shared" si="6"/>
        <v>PASAIA</v>
      </c>
      <c r="F62" s="50">
        <f t="shared" si="10"/>
        <v>724</v>
      </c>
      <c r="G62" s="50">
        <f t="shared" si="9"/>
        <v>841</v>
      </c>
    </row>
    <row r="63" spans="1:7" x14ac:dyDescent="0.25">
      <c r="A63" s="50" t="str">
        <f t="shared" si="5"/>
        <v>TARRAGONA</v>
      </c>
      <c r="B63" s="51">
        <f t="shared" si="3"/>
        <v>2214</v>
      </c>
      <c r="C63" s="51">
        <f t="shared" si="4"/>
        <v>2146</v>
      </c>
      <c r="D63" s="51">
        <f t="shared" si="7"/>
        <v>9</v>
      </c>
      <c r="E63" s="50" t="str">
        <f t="shared" si="6"/>
        <v>ALICANTE</v>
      </c>
      <c r="F63" s="50">
        <f t="shared" si="10"/>
        <v>713</v>
      </c>
      <c r="G63" s="50">
        <f t="shared" si="9"/>
        <v>778</v>
      </c>
    </row>
    <row r="64" spans="1:7" x14ac:dyDescent="0.25">
      <c r="A64" s="50" t="str">
        <f t="shared" si="5"/>
        <v>VALENCIA</v>
      </c>
      <c r="B64" s="51">
        <f t="shared" si="3"/>
        <v>6448</v>
      </c>
      <c r="C64" s="51">
        <f t="shared" si="4"/>
        <v>6440</v>
      </c>
      <c r="D64" s="51">
        <f t="shared" si="7"/>
        <v>7</v>
      </c>
      <c r="E64" s="50" t="str">
        <f t="shared" si="6"/>
        <v>AVILÉS</v>
      </c>
      <c r="F64" s="50">
        <f t="shared" si="10"/>
        <v>692</v>
      </c>
      <c r="G64" s="50">
        <f t="shared" si="9"/>
        <v>677</v>
      </c>
    </row>
    <row r="65" spans="1:7" x14ac:dyDescent="0.25">
      <c r="A65" s="50" t="str">
        <f t="shared" si="5"/>
        <v>VIGO</v>
      </c>
      <c r="B65" s="51">
        <f t="shared" si="3"/>
        <v>1422</v>
      </c>
      <c r="C65" s="51">
        <f t="shared" si="4"/>
        <v>1301</v>
      </c>
      <c r="D65" s="51">
        <f t="shared" si="7"/>
        <v>15</v>
      </c>
      <c r="E65" s="50" t="str">
        <f t="shared" si="6"/>
        <v>MARÍN Y RÍA DE PONTEVEDRA</v>
      </c>
      <c r="F65" s="50">
        <f t="shared" si="10"/>
        <v>444</v>
      </c>
      <c r="G65" s="50">
        <f t="shared" si="9"/>
        <v>443</v>
      </c>
    </row>
    <row r="66" spans="1:7" x14ac:dyDescent="0.25">
      <c r="A66" s="50" t="str">
        <f t="shared" si="5"/>
        <v>VILAGARCÍA</v>
      </c>
      <c r="B66" s="51">
        <f t="shared" si="3"/>
        <v>269</v>
      </c>
      <c r="C66" s="51">
        <f t="shared" si="4"/>
        <v>250</v>
      </c>
      <c r="D66" s="51">
        <f t="shared" si="7"/>
        <v>28</v>
      </c>
      <c r="E66" s="50" t="str">
        <f t="shared" si="6"/>
        <v>VILAGARCÍA</v>
      </c>
      <c r="F66" s="50">
        <f t="shared" si="10"/>
        <v>269</v>
      </c>
      <c r="G66" s="50">
        <f t="shared" si="9"/>
        <v>250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E20" sqref="E20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2003383</v>
      </c>
      <c r="C7" s="10">
        <v>2503822</v>
      </c>
      <c r="D7" s="10">
        <v>15599965</v>
      </c>
      <c r="E7" s="10">
        <v>18303706</v>
      </c>
      <c r="F7" s="11">
        <f>((E7*100)/D7)-100</f>
        <v>17.331711962174268</v>
      </c>
      <c r="G7" s="1"/>
      <c r="H7" s="1"/>
      <c r="I7" s="1"/>
    </row>
    <row r="8" spans="1:12" x14ac:dyDescent="0.25">
      <c r="A8" s="12" t="s">
        <v>31</v>
      </c>
      <c r="B8" s="13">
        <v>1435930</v>
      </c>
      <c r="C8" s="13">
        <v>1527748</v>
      </c>
      <c r="D8" s="13">
        <v>10886431</v>
      </c>
      <c r="E8" s="13">
        <v>10366346</v>
      </c>
      <c r="F8" s="14">
        <f t="shared" ref="F8:F34" si="0">((E8*100)/D8)-100</f>
        <v>-4.7773691855485083</v>
      </c>
      <c r="G8" s="1"/>
      <c r="H8" s="1"/>
      <c r="I8" s="1"/>
    </row>
    <row r="9" spans="1:12" x14ac:dyDescent="0.25">
      <c r="A9" s="9" t="s">
        <v>164</v>
      </c>
      <c r="B9" s="10">
        <v>2240317</v>
      </c>
      <c r="C9" s="10">
        <v>2549122</v>
      </c>
      <c r="D9" s="10">
        <v>23563131</v>
      </c>
      <c r="E9" s="10">
        <v>28372798</v>
      </c>
      <c r="F9" s="11">
        <f t="shared" si="0"/>
        <v>20.41183321520387</v>
      </c>
      <c r="G9" s="1"/>
      <c r="H9" s="1"/>
      <c r="I9" s="1"/>
    </row>
    <row r="10" spans="1:12" x14ac:dyDescent="0.25">
      <c r="A10" s="12" t="s">
        <v>166</v>
      </c>
      <c r="B10" s="13">
        <v>681739</v>
      </c>
      <c r="C10" s="13">
        <v>510476</v>
      </c>
      <c r="D10" s="13">
        <v>5001375</v>
      </c>
      <c r="E10" s="13">
        <v>4728669</v>
      </c>
      <c r="F10" s="14">
        <f t="shared" si="0"/>
        <v>-5.4526205293544336</v>
      </c>
      <c r="G10" s="1"/>
      <c r="H10" s="1"/>
      <c r="I10" s="1"/>
    </row>
    <row r="11" spans="1:12" x14ac:dyDescent="0.25">
      <c r="A11" s="9" t="s">
        <v>167</v>
      </c>
      <c r="B11" s="10">
        <v>37659454</v>
      </c>
      <c r="C11" s="10">
        <v>33774320</v>
      </c>
      <c r="D11" s="10">
        <v>382371377</v>
      </c>
      <c r="E11" s="10">
        <v>339817635</v>
      </c>
      <c r="F11" s="11">
        <f t="shared" si="0"/>
        <v>-11.128903615607186</v>
      </c>
      <c r="G11" s="1"/>
      <c r="H11" s="1"/>
      <c r="I11" s="1"/>
    </row>
    <row r="12" spans="1:12" x14ac:dyDescent="0.25">
      <c r="A12" s="12" t="s">
        <v>168</v>
      </c>
      <c r="B12" s="13">
        <v>3757217</v>
      </c>
      <c r="C12" s="13">
        <v>3050686</v>
      </c>
      <c r="D12" s="13">
        <v>21901492</v>
      </c>
      <c r="E12" s="13">
        <v>21659916</v>
      </c>
      <c r="F12" s="14">
        <f t="shared" si="0"/>
        <v>-1.1030116121769282</v>
      </c>
      <c r="G12" s="1"/>
      <c r="H12" s="1"/>
      <c r="I12" s="1"/>
    </row>
    <row r="13" spans="1:12" x14ac:dyDescent="0.25">
      <c r="A13" s="9" t="s">
        <v>32</v>
      </c>
      <c r="B13" s="10">
        <v>21262474</v>
      </c>
      <c r="C13" s="10">
        <v>19793857</v>
      </c>
      <c r="D13" s="10">
        <v>187452439</v>
      </c>
      <c r="E13" s="10">
        <v>195472696</v>
      </c>
      <c r="F13" s="11">
        <f t="shared" si="0"/>
        <v>4.278555692732283</v>
      </c>
      <c r="G13" s="1"/>
      <c r="H13" s="1"/>
      <c r="I13" s="1"/>
    </row>
    <row r="14" spans="1:12" x14ac:dyDescent="0.25">
      <c r="A14" s="12" t="s">
        <v>33</v>
      </c>
      <c r="B14" s="13">
        <v>30810694</v>
      </c>
      <c r="C14" s="13">
        <v>32520174</v>
      </c>
      <c r="D14" s="13">
        <v>264017577</v>
      </c>
      <c r="E14" s="13">
        <v>277225765</v>
      </c>
      <c r="F14" s="14">
        <f t="shared" si="0"/>
        <v>5.0027684331032276</v>
      </c>
      <c r="G14" s="1"/>
      <c r="H14" s="1"/>
      <c r="I14" s="1"/>
    </row>
    <row r="15" spans="1:12" x14ac:dyDescent="0.25">
      <c r="A15" s="9" t="s">
        <v>34</v>
      </c>
      <c r="B15" s="10">
        <v>3878098</v>
      </c>
      <c r="C15" s="10">
        <v>4545122</v>
      </c>
      <c r="D15" s="10">
        <v>37049771</v>
      </c>
      <c r="E15" s="10">
        <v>39689104</v>
      </c>
      <c r="F15" s="11">
        <f t="shared" si="0"/>
        <v>7.1237498337034282</v>
      </c>
      <c r="G15" s="1"/>
      <c r="H15" s="1"/>
      <c r="I15" s="1"/>
    </row>
    <row r="16" spans="1:12" x14ac:dyDescent="0.25">
      <c r="A16" s="12" t="s">
        <v>35</v>
      </c>
      <c r="B16" s="13">
        <v>3531444</v>
      </c>
      <c r="C16" s="13">
        <v>4985947</v>
      </c>
      <c r="D16" s="13">
        <v>31950419</v>
      </c>
      <c r="E16" s="13">
        <v>35790110</v>
      </c>
      <c r="F16" s="14">
        <f t="shared" si="0"/>
        <v>12.017654604154018</v>
      </c>
      <c r="G16" s="1"/>
      <c r="H16" s="1"/>
      <c r="I16" s="1"/>
    </row>
    <row r="17" spans="1:9" x14ac:dyDescent="0.25">
      <c r="A17" s="9" t="s">
        <v>169</v>
      </c>
      <c r="B17" s="10">
        <v>1932654</v>
      </c>
      <c r="C17" s="10">
        <v>1930097</v>
      </c>
      <c r="D17" s="10">
        <v>19023414</v>
      </c>
      <c r="E17" s="10">
        <v>20666877</v>
      </c>
      <c r="F17" s="11">
        <f t="shared" si="0"/>
        <v>8.6391590910022842</v>
      </c>
      <c r="G17" s="1"/>
      <c r="H17" s="1"/>
      <c r="I17" s="1"/>
    </row>
    <row r="18" spans="1:9" x14ac:dyDescent="0.25">
      <c r="A18" s="12" t="s">
        <v>36</v>
      </c>
      <c r="B18" s="13">
        <v>5286473</v>
      </c>
      <c r="C18" s="13">
        <v>6375671</v>
      </c>
      <c r="D18" s="13">
        <v>50853164</v>
      </c>
      <c r="E18" s="13">
        <v>52624957</v>
      </c>
      <c r="F18" s="14">
        <f t="shared" si="0"/>
        <v>3.484135225096324</v>
      </c>
      <c r="G18" s="1"/>
      <c r="H18" s="1"/>
      <c r="I18" s="1"/>
    </row>
    <row r="19" spans="1:9" x14ac:dyDescent="0.25">
      <c r="A19" s="9" t="s">
        <v>37</v>
      </c>
      <c r="B19" s="10">
        <v>1393375</v>
      </c>
      <c r="C19" s="10">
        <v>1133933</v>
      </c>
      <c r="D19" s="10">
        <v>13191547</v>
      </c>
      <c r="E19" s="10">
        <v>12696409</v>
      </c>
      <c r="F19" s="11">
        <f t="shared" si="0"/>
        <v>-3.7534490837200565</v>
      </c>
      <c r="G19" s="1"/>
      <c r="H19" s="1"/>
      <c r="I19" s="1"/>
    </row>
    <row r="20" spans="1:9" x14ac:dyDescent="0.25">
      <c r="A20" s="12" t="s">
        <v>170</v>
      </c>
      <c r="B20" s="13">
        <v>1680008</v>
      </c>
      <c r="C20" s="13">
        <v>1655401</v>
      </c>
      <c r="D20" s="13">
        <v>16152165</v>
      </c>
      <c r="E20" s="13">
        <v>16636883</v>
      </c>
      <c r="F20" s="14">
        <f t="shared" si="0"/>
        <v>3.0009475509939421</v>
      </c>
      <c r="G20" s="1"/>
      <c r="H20" s="1"/>
      <c r="I20" s="1"/>
    </row>
    <row r="21" spans="1:9" x14ac:dyDescent="0.25">
      <c r="A21" s="9" t="s">
        <v>38</v>
      </c>
      <c r="B21" s="10">
        <v>2698573</v>
      </c>
      <c r="C21" s="10">
        <v>2954280</v>
      </c>
      <c r="D21" s="10">
        <v>26316111</v>
      </c>
      <c r="E21" s="10">
        <v>28911313</v>
      </c>
      <c r="F21" s="11">
        <f t="shared" si="0"/>
        <v>9.8616471103956087</v>
      </c>
      <c r="G21" s="1"/>
      <c r="H21" s="1"/>
      <c r="I21" s="1"/>
    </row>
    <row r="22" spans="1:9" x14ac:dyDescent="0.25">
      <c r="A22" s="12" t="s">
        <v>59</v>
      </c>
      <c r="B22" s="13">
        <v>19747308</v>
      </c>
      <c r="C22" s="13">
        <v>22759392</v>
      </c>
      <c r="D22" s="13">
        <v>192833988</v>
      </c>
      <c r="E22" s="13">
        <v>193374946</v>
      </c>
      <c r="F22" s="14">
        <f t="shared" si="0"/>
        <v>0.28053042184659205</v>
      </c>
      <c r="G22" s="1"/>
      <c r="H22" s="1"/>
      <c r="I22" s="1"/>
    </row>
    <row r="23" spans="1:9" x14ac:dyDescent="0.25">
      <c r="A23" s="9" t="s">
        <v>171</v>
      </c>
      <c r="B23" s="10">
        <v>3781608</v>
      </c>
      <c r="C23" s="10">
        <v>4550614</v>
      </c>
      <c r="D23" s="10">
        <v>30113962</v>
      </c>
      <c r="E23" s="10">
        <v>32001885</v>
      </c>
      <c r="F23" s="11">
        <f t="shared" si="0"/>
        <v>6.2692614143565635</v>
      </c>
      <c r="G23" s="1"/>
      <c r="H23" s="1"/>
      <c r="I23" s="1"/>
    </row>
    <row r="24" spans="1:9" x14ac:dyDescent="0.25">
      <c r="A24" s="12" t="s">
        <v>173</v>
      </c>
      <c r="B24" s="13">
        <v>327674</v>
      </c>
      <c r="C24" s="13">
        <v>432142</v>
      </c>
      <c r="D24" s="13">
        <v>3669712</v>
      </c>
      <c r="E24" s="13">
        <v>3825798</v>
      </c>
      <c r="F24" s="14">
        <f t="shared" si="0"/>
        <v>4.2533583016868874</v>
      </c>
      <c r="G24" s="1"/>
      <c r="H24" s="1"/>
      <c r="I24" s="1"/>
    </row>
    <row r="25" spans="1:9" x14ac:dyDescent="0.25">
      <c r="A25" s="9" t="s">
        <v>39</v>
      </c>
      <c r="B25" s="10">
        <v>2827428</v>
      </c>
      <c r="C25" s="10">
        <v>3317682</v>
      </c>
      <c r="D25" s="10">
        <v>28240712</v>
      </c>
      <c r="E25" s="10">
        <v>31479529</v>
      </c>
      <c r="F25" s="11">
        <f t="shared" si="0"/>
        <v>11.468609573299716</v>
      </c>
      <c r="G25" s="1"/>
      <c r="H25" s="1"/>
      <c r="I25" s="1"/>
    </row>
    <row r="26" spans="1:9" x14ac:dyDescent="0.25">
      <c r="A26" s="12" t="s">
        <v>40</v>
      </c>
      <c r="B26" s="13">
        <v>1809320</v>
      </c>
      <c r="C26" s="13">
        <v>1701260</v>
      </c>
      <c r="D26" s="13">
        <v>18158136</v>
      </c>
      <c r="E26" s="13">
        <v>17850921</v>
      </c>
      <c r="F26" s="14">
        <f t="shared" si="0"/>
        <v>-1.6918862156335877</v>
      </c>
      <c r="G26" s="1"/>
      <c r="H26" s="1"/>
      <c r="I26" s="1"/>
    </row>
    <row r="27" spans="1:9" x14ac:dyDescent="0.25">
      <c r="A27" s="9" t="s">
        <v>41</v>
      </c>
      <c r="B27" s="10">
        <v>632691</v>
      </c>
      <c r="C27" s="10">
        <v>528324</v>
      </c>
      <c r="D27" s="10">
        <v>5825009</v>
      </c>
      <c r="E27" s="10">
        <v>5300481</v>
      </c>
      <c r="F27" s="11">
        <f t="shared" si="0"/>
        <v>-9.0047586192570748</v>
      </c>
      <c r="G27" s="1"/>
      <c r="H27" s="1"/>
      <c r="I27" s="1"/>
    </row>
    <row r="28" spans="1:9" x14ac:dyDescent="0.25">
      <c r="A28" s="12" t="s">
        <v>42</v>
      </c>
      <c r="B28" s="13">
        <v>15255292</v>
      </c>
      <c r="C28" s="13">
        <v>18470593</v>
      </c>
      <c r="D28" s="13">
        <v>141065909</v>
      </c>
      <c r="E28" s="13">
        <v>147529296</v>
      </c>
      <c r="F28" s="14">
        <f t="shared" si="0"/>
        <v>4.581820686385683</v>
      </c>
      <c r="G28" s="1"/>
      <c r="H28" s="1"/>
      <c r="I28" s="1"/>
    </row>
    <row r="29" spans="1:9" x14ac:dyDescent="0.25">
      <c r="A29" s="9" t="s">
        <v>43</v>
      </c>
      <c r="B29" s="10">
        <v>2632187</v>
      </c>
      <c r="C29" s="10">
        <v>2434561</v>
      </c>
      <c r="D29" s="10">
        <v>21614077</v>
      </c>
      <c r="E29" s="10">
        <v>24229348</v>
      </c>
      <c r="F29" s="11">
        <f t="shared" si="0"/>
        <v>12.099850481702276</v>
      </c>
      <c r="G29" s="1"/>
      <c r="H29" s="1"/>
      <c r="I29" s="1"/>
    </row>
    <row r="30" spans="1:9" x14ac:dyDescent="0.25">
      <c r="A30" s="12" t="s">
        <v>44</v>
      </c>
      <c r="B30" s="13">
        <v>602484</v>
      </c>
      <c r="C30" s="13">
        <v>547225</v>
      </c>
      <c r="D30" s="13">
        <v>4994844</v>
      </c>
      <c r="E30" s="13">
        <v>4392435</v>
      </c>
      <c r="F30" s="14">
        <f t="shared" si="0"/>
        <v>-12.060616908155694</v>
      </c>
      <c r="G30" s="1"/>
      <c r="H30" s="1"/>
      <c r="I30" s="1"/>
    </row>
    <row r="31" spans="1:9" x14ac:dyDescent="0.25">
      <c r="A31" s="9" t="s">
        <v>45</v>
      </c>
      <c r="B31" s="10">
        <v>4427785</v>
      </c>
      <c r="C31" s="10">
        <v>3936339</v>
      </c>
      <c r="D31" s="10">
        <v>38377009</v>
      </c>
      <c r="E31" s="10">
        <v>40409536</v>
      </c>
      <c r="F31" s="11">
        <f t="shared" si="0"/>
        <v>5.2962100303335262</v>
      </c>
      <c r="G31" s="1"/>
      <c r="H31" s="1"/>
      <c r="I31" s="1"/>
    </row>
    <row r="32" spans="1:9" x14ac:dyDescent="0.25">
      <c r="A32" s="12" t="s">
        <v>46</v>
      </c>
      <c r="B32" s="13">
        <v>23116858</v>
      </c>
      <c r="C32" s="13">
        <v>24257343</v>
      </c>
      <c r="D32" s="13">
        <v>213969222</v>
      </c>
      <c r="E32" s="13">
        <v>212074168</v>
      </c>
      <c r="F32" s="14">
        <f t="shared" si="0"/>
        <v>-0.88566663106341537</v>
      </c>
      <c r="G32" s="1"/>
      <c r="H32" s="1"/>
      <c r="I32" s="1"/>
    </row>
    <row r="33" spans="1:9" x14ac:dyDescent="0.25">
      <c r="A33" s="9" t="s">
        <v>47</v>
      </c>
      <c r="B33" s="10">
        <v>3411829</v>
      </c>
      <c r="C33" s="10">
        <v>3739535</v>
      </c>
      <c r="D33" s="10">
        <v>28453809</v>
      </c>
      <c r="E33" s="10">
        <v>30881899</v>
      </c>
      <c r="F33" s="11">
        <f t="shared" si="0"/>
        <v>8.5334445029837696</v>
      </c>
      <c r="G33" s="1"/>
      <c r="H33" s="1"/>
      <c r="I33" s="1"/>
    </row>
    <row r="34" spans="1:9" x14ac:dyDescent="0.25">
      <c r="A34" s="12" t="s">
        <v>172</v>
      </c>
      <c r="B34" s="13">
        <v>171054</v>
      </c>
      <c r="C34" s="13">
        <v>255688</v>
      </c>
      <c r="D34" s="13">
        <v>1393021</v>
      </c>
      <c r="E34" s="13">
        <v>1893936</v>
      </c>
      <c r="F34" s="14">
        <f t="shared" si="0"/>
        <v>35.95889796349087</v>
      </c>
      <c r="G34" s="1"/>
      <c r="H34" s="1"/>
      <c r="I34" s="1"/>
    </row>
    <row r="35" spans="1:9" x14ac:dyDescent="0.25">
      <c r="A35" s="15" t="s">
        <v>48</v>
      </c>
      <c r="B35" s="16">
        <f>SUM(B7:B34)</f>
        <v>198995351</v>
      </c>
      <c r="C35" s="16">
        <f t="shared" ref="C35:E35" si="1">SUM(C7:C34)</f>
        <v>206741354</v>
      </c>
      <c r="D35" s="16">
        <f t="shared" si="1"/>
        <v>1834039788</v>
      </c>
      <c r="E35" s="16">
        <f t="shared" si="1"/>
        <v>1848207362</v>
      </c>
      <c r="F35" s="17">
        <f t="shared" ref="F35" si="2">((E35*100)/D35)-100</f>
        <v>0.77247909738368037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18303706</v>
      </c>
      <c r="C39" s="51">
        <f t="shared" si="4"/>
        <v>15599965</v>
      </c>
      <c r="D39" s="51">
        <f>_xlfn.RANK.EQ(B39,$B$39:$B$66)+COUNTIF($B$39:$B$66,B39)-1</f>
        <v>19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339817635</v>
      </c>
      <c r="G39" s="50">
        <f>LOOKUP(E39,$A$39:$A$66,$C$39:$C$66)</f>
        <v>382371377</v>
      </c>
    </row>
    <row r="40" spans="1:9" x14ac:dyDescent="0.25">
      <c r="A40" s="50" t="str">
        <f t="shared" si="5"/>
        <v>ALICANTE</v>
      </c>
      <c r="B40" s="51">
        <f t="shared" si="3"/>
        <v>10366346</v>
      </c>
      <c r="C40" s="51">
        <f t="shared" si="4"/>
        <v>10886431</v>
      </c>
      <c r="D40" s="51">
        <f t="shared" ref="D40:D66" si="7">_xlfn.RANK.EQ(B40,$B$39:$B$66)+COUNTIF($B$39:$B$66,B40)-1</f>
        <v>23</v>
      </c>
      <c r="E40" s="50" t="str">
        <f t="shared" si="6"/>
        <v>BARCELONA</v>
      </c>
      <c r="F40" s="50">
        <f t="shared" ref="F40:F55" si="8">LOOKUP(E40,$A$39:$A$66,$B$39:$B$66)</f>
        <v>277225765</v>
      </c>
      <c r="G40" s="50">
        <f t="shared" ref="G40:G66" si="9">LOOKUP(E40,$A$39:$A$66,$C$39:$C$66)</f>
        <v>264017577</v>
      </c>
    </row>
    <row r="41" spans="1:9" x14ac:dyDescent="0.25">
      <c r="A41" s="50" t="str">
        <f t="shared" si="5"/>
        <v>ALMERÍA</v>
      </c>
      <c r="B41" s="51">
        <f t="shared" si="3"/>
        <v>28372798</v>
      </c>
      <c r="C41" s="51">
        <f t="shared" si="4"/>
        <v>23563131</v>
      </c>
      <c r="D41" s="51">
        <f t="shared" si="7"/>
        <v>15</v>
      </c>
      <c r="E41" s="50" t="str">
        <f t="shared" si="6"/>
        <v>VALENCIA</v>
      </c>
      <c r="F41" s="50">
        <f t="shared" si="8"/>
        <v>212074168</v>
      </c>
      <c r="G41" s="50">
        <f t="shared" si="9"/>
        <v>213969222</v>
      </c>
    </row>
    <row r="42" spans="1:9" x14ac:dyDescent="0.25">
      <c r="A42" s="50" t="str">
        <f t="shared" si="5"/>
        <v>AVILÉS</v>
      </c>
      <c r="B42" s="51">
        <f t="shared" si="3"/>
        <v>4728669</v>
      </c>
      <c r="C42" s="51">
        <f t="shared" si="4"/>
        <v>5001375</v>
      </c>
      <c r="D42" s="51">
        <f t="shared" si="7"/>
        <v>25</v>
      </c>
      <c r="E42" s="50" t="str">
        <f t="shared" si="6"/>
        <v>BALEARES</v>
      </c>
      <c r="F42" s="50">
        <f t="shared" si="8"/>
        <v>195472696</v>
      </c>
      <c r="G42" s="50">
        <f t="shared" si="9"/>
        <v>187452439</v>
      </c>
    </row>
    <row r="43" spans="1:9" x14ac:dyDescent="0.25">
      <c r="A43" s="50" t="str">
        <f t="shared" si="5"/>
        <v>BAHÍA DE ALGECIRAS</v>
      </c>
      <c r="B43" s="51">
        <f t="shared" si="3"/>
        <v>339817635</v>
      </c>
      <c r="C43" s="51">
        <f t="shared" si="4"/>
        <v>382371377</v>
      </c>
      <c r="D43" s="51">
        <f t="shared" si="7"/>
        <v>1</v>
      </c>
      <c r="E43" s="50" t="str">
        <f t="shared" si="6"/>
        <v>LAS PALMAS</v>
      </c>
      <c r="F43" s="50">
        <f t="shared" si="8"/>
        <v>193374946</v>
      </c>
      <c r="G43" s="50">
        <f t="shared" si="9"/>
        <v>192833988</v>
      </c>
    </row>
    <row r="44" spans="1:9" x14ac:dyDescent="0.25">
      <c r="A44" s="50" t="str">
        <f t="shared" si="5"/>
        <v>BAHÍA DE CÁDIZ</v>
      </c>
      <c r="B44" s="51">
        <f t="shared" si="3"/>
        <v>21659916</v>
      </c>
      <c r="C44" s="51">
        <f t="shared" si="4"/>
        <v>21901492</v>
      </c>
      <c r="D44" s="51">
        <f t="shared" si="7"/>
        <v>17</v>
      </c>
      <c r="E44" s="50" t="str">
        <f t="shared" si="6"/>
        <v>SANTA CRUZ DE TENERIFE</v>
      </c>
      <c r="F44" s="50">
        <f t="shared" si="8"/>
        <v>147529296</v>
      </c>
      <c r="G44" s="50">
        <f t="shared" si="9"/>
        <v>141065909</v>
      </c>
    </row>
    <row r="45" spans="1:9" x14ac:dyDescent="0.25">
      <c r="A45" s="50" t="str">
        <f t="shared" si="5"/>
        <v>BALEARES</v>
      </c>
      <c r="B45" s="51">
        <f t="shared" si="3"/>
        <v>195472696</v>
      </c>
      <c r="C45" s="51">
        <f t="shared" si="4"/>
        <v>187452439</v>
      </c>
      <c r="D45" s="51">
        <f t="shared" si="7"/>
        <v>4</v>
      </c>
      <c r="E45" s="50" t="str">
        <f t="shared" si="6"/>
        <v>CEUTA</v>
      </c>
      <c r="F45" s="50">
        <f t="shared" si="8"/>
        <v>52624957</v>
      </c>
      <c r="G45" s="50">
        <f t="shared" si="9"/>
        <v>50853164</v>
      </c>
    </row>
    <row r="46" spans="1:9" x14ac:dyDescent="0.25">
      <c r="A46" s="50" t="str">
        <f t="shared" si="5"/>
        <v>BARCELONA</v>
      </c>
      <c r="B46" s="51">
        <f t="shared" si="3"/>
        <v>277225765</v>
      </c>
      <c r="C46" s="51">
        <f t="shared" si="4"/>
        <v>264017577</v>
      </c>
      <c r="D46" s="51">
        <f t="shared" si="7"/>
        <v>2</v>
      </c>
      <c r="E46" s="50" t="str">
        <f t="shared" si="6"/>
        <v>TARRAGONA</v>
      </c>
      <c r="F46" s="50">
        <f t="shared" si="8"/>
        <v>40409536</v>
      </c>
      <c r="G46" s="50">
        <f t="shared" si="9"/>
        <v>38377009</v>
      </c>
    </row>
    <row r="47" spans="1:9" x14ac:dyDescent="0.25">
      <c r="A47" s="50" t="str">
        <f t="shared" si="5"/>
        <v>BILBAO</v>
      </c>
      <c r="B47" s="51">
        <f t="shared" si="3"/>
        <v>39689104</v>
      </c>
      <c r="C47" s="51">
        <f t="shared" si="4"/>
        <v>37049771</v>
      </c>
      <c r="D47" s="51">
        <f t="shared" si="7"/>
        <v>9</v>
      </c>
      <c r="E47" s="50" t="str">
        <f t="shared" si="6"/>
        <v>BILBAO</v>
      </c>
      <c r="F47" s="50">
        <f t="shared" si="8"/>
        <v>39689104</v>
      </c>
      <c r="G47" s="50">
        <f t="shared" si="9"/>
        <v>37049771</v>
      </c>
    </row>
    <row r="48" spans="1:9" x14ac:dyDescent="0.25">
      <c r="A48" s="50" t="str">
        <f t="shared" si="5"/>
        <v>CARTAGENA</v>
      </c>
      <c r="B48" s="51">
        <f t="shared" si="3"/>
        <v>35790110</v>
      </c>
      <c r="C48" s="51">
        <f t="shared" si="4"/>
        <v>31950419</v>
      </c>
      <c r="D48" s="51">
        <f t="shared" si="7"/>
        <v>10</v>
      </c>
      <c r="E48" s="50" t="str">
        <f t="shared" si="6"/>
        <v>CARTAGENA</v>
      </c>
      <c r="F48" s="50">
        <f t="shared" si="8"/>
        <v>35790110</v>
      </c>
      <c r="G48" s="50">
        <f t="shared" si="9"/>
        <v>31950419</v>
      </c>
    </row>
    <row r="49" spans="1:7" x14ac:dyDescent="0.25">
      <c r="A49" s="50" t="str">
        <f t="shared" si="5"/>
        <v>CASTELLÓN</v>
      </c>
      <c r="B49" s="51">
        <f t="shared" si="3"/>
        <v>20666877</v>
      </c>
      <c r="C49" s="51">
        <f t="shared" si="4"/>
        <v>19023414</v>
      </c>
      <c r="D49" s="51">
        <f t="shared" si="7"/>
        <v>18</v>
      </c>
      <c r="E49" s="50" t="str">
        <f t="shared" si="6"/>
        <v>MÁLAGA</v>
      </c>
      <c r="F49" s="50">
        <f t="shared" si="8"/>
        <v>32001885</v>
      </c>
      <c r="G49" s="50">
        <f t="shared" si="9"/>
        <v>30113962</v>
      </c>
    </row>
    <row r="50" spans="1:7" x14ac:dyDescent="0.25">
      <c r="A50" s="50" t="str">
        <f t="shared" si="5"/>
        <v>CEUTA</v>
      </c>
      <c r="B50" s="51">
        <f t="shared" si="3"/>
        <v>52624957</v>
      </c>
      <c r="C50" s="51">
        <f t="shared" si="4"/>
        <v>50853164</v>
      </c>
      <c r="D50" s="51">
        <f t="shared" si="7"/>
        <v>7</v>
      </c>
      <c r="E50" s="50" t="str">
        <f t="shared" si="6"/>
        <v>MELILLA</v>
      </c>
      <c r="F50" s="50">
        <f t="shared" si="8"/>
        <v>31479529</v>
      </c>
      <c r="G50" s="50">
        <f t="shared" si="9"/>
        <v>28240712</v>
      </c>
    </row>
    <row r="51" spans="1:7" x14ac:dyDescent="0.25">
      <c r="A51" s="50" t="str">
        <f t="shared" si="5"/>
        <v>FERROL-SAN CIBRAO</v>
      </c>
      <c r="B51" s="51">
        <f t="shared" si="3"/>
        <v>12696409</v>
      </c>
      <c r="C51" s="51">
        <f t="shared" si="4"/>
        <v>13191547</v>
      </c>
      <c r="D51" s="51">
        <f t="shared" si="7"/>
        <v>22</v>
      </c>
      <c r="E51" s="50" t="str">
        <f t="shared" si="6"/>
        <v>VIGO</v>
      </c>
      <c r="F51" s="50">
        <f t="shared" si="8"/>
        <v>30881899</v>
      </c>
      <c r="G51" s="50">
        <f t="shared" si="9"/>
        <v>28453809</v>
      </c>
    </row>
    <row r="52" spans="1:7" x14ac:dyDescent="0.25">
      <c r="A52" s="50" t="str">
        <f t="shared" si="5"/>
        <v>GIJÓN</v>
      </c>
      <c r="B52" s="51">
        <f t="shared" si="3"/>
        <v>16636883</v>
      </c>
      <c r="C52" s="51">
        <f t="shared" si="4"/>
        <v>16152165</v>
      </c>
      <c r="D52" s="51">
        <f t="shared" si="7"/>
        <v>21</v>
      </c>
      <c r="E52" s="50" t="str">
        <f t="shared" si="6"/>
        <v>HUELVA</v>
      </c>
      <c r="F52" s="50">
        <f t="shared" si="8"/>
        <v>28911313</v>
      </c>
      <c r="G52" s="50">
        <f t="shared" si="9"/>
        <v>26316111</v>
      </c>
    </row>
    <row r="53" spans="1:7" x14ac:dyDescent="0.25">
      <c r="A53" s="50" t="str">
        <f t="shared" si="5"/>
        <v>HUELVA</v>
      </c>
      <c r="B53" s="51">
        <f t="shared" si="3"/>
        <v>28911313</v>
      </c>
      <c r="C53" s="51">
        <f t="shared" si="4"/>
        <v>26316111</v>
      </c>
      <c r="D53" s="51">
        <f t="shared" si="7"/>
        <v>14</v>
      </c>
      <c r="E53" s="50" t="str">
        <f t="shared" si="6"/>
        <v>ALMERÍA</v>
      </c>
      <c r="F53" s="50">
        <f t="shared" si="8"/>
        <v>28372798</v>
      </c>
      <c r="G53" s="50">
        <f t="shared" si="9"/>
        <v>23563131</v>
      </c>
    </row>
    <row r="54" spans="1:7" x14ac:dyDescent="0.25">
      <c r="A54" s="50" t="str">
        <f t="shared" si="5"/>
        <v>LAS PALMAS</v>
      </c>
      <c r="B54" s="51">
        <f t="shared" si="3"/>
        <v>193374946</v>
      </c>
      <c r="C54" s="51">
        <f t="shared" si="4"/>
        <v>192833988</v>
      </c>
      <c r="D54" s="51">
        <f t="shared" si="7"/>
        <v>5</v>
      </c>
      <c r="E54" s="50" t="str">
        <f t="shared" si="6"/>
        <v>SANTANDER</v>
      </c>
      <c r="F54" s="50">
        <f t="shared" si="8"/>
        <v>24229348</v>
      </c>
      <c r="G54" s="50">
        <f t="shared" si="9"/>
        <v>21614077</v>
      </c>
    </row>
    <row r="55" spans="1:7" x14ac:dyDescent="0.25">
      <c r="A55" s="50" t="str">
        <f t="shared" si="5"/>
        <v>MÁLAGA</v>
      </c>
      <c r="B55" s="51">
        <f t="shared" si="3"/>
        <v>32001885</v>
      </c>
      <c r="C55" s="51">
        <f t="shared" si="4"/>
        <v>30113962</v>
      </c>
      <c r="D55" s="51">
        <f t="shared" si="7"/>
        <v>11</v>
      </c>
      <c r="E55" s="50" t="str">
        <f t="shared" si="6"/>
        <v>BAHÍA DE CÁDIZ</v>
      </c>
      <c r="F55" s="50">
        <f t="shared" si="8"/>
        <v>21659916</v>
      </c>
      <c r="G55" s="50">
        <f t="shared" si="9"/>
        <v>21901492</v>
      </c>
    </row>
    <row r="56" spans="1:7" x14ac:dyDescent="0.25">
      <c r="A56" s="50" t="str">
        <f t="shared" si="5"/>
        <v>MARÍN Y RÍA DE PONTEVEDRA</v>
      </c>
      <c r="B56" s="51">
        <f t="shared" si="3"/>
        <v>3825798</v>
      </c>
      <c r="C56" s="51">
        <f t="shared" si="4"/>
        <v>3669712</v>
      </c>
      <c r="D56" s="51">
        <f t="shared" si="7"/>
        <v>27</v>
      </c>
      <c r="E56" s="50" t="str">
        <f t="shared" si="6"/>
        <v>CASTELLÓN</v>
      </c>
      <c r="F56" s="50">
        <f t="shared" ref="F56:F66" si="10">LOOKUP(E56,$A$39:$A$66,$B$39:$B$66)</f>
        <v>20666877</v>
      </c>
      <c r="G56" s="50">
        <f t="shared" si="9"/>
        <v>19023414</v>
      </c>
    </row>
    <row r="57" spans="1:7" x14ac:dyDescent="0.25">
      <c r="A57" s="50" t="str">
        <f t="shared" si="5"/>
        <v>MELILLA</v>
      </c>
      <c r="B57" s="51">
        <f t="shared" si="3"/>
        <v>31479529</v>
      </c>
      <c r="C57" s="51">
        <f t="shared" si="4"/>
        <v>28240712</v>
      </c>
      <c r="D57" s="51">
        <f t="shared" si="7"/>
        <v>12</v>
      </c>
      <c r="E57" s="50" t="str">
        <f t="shared" si="6"/>
        <v>A CORUÑA</v>
      </c>
      <c r="F57" s="50">
        <f t="shared" si="10"/>
        <v>18303706</v>
      </c>
      <c r="G57" s="50">
        <f t="shared" si="9"/>
        <v>15599965</v>
      </c>
    </row>
    <row r="58" spans="1:7" x14ac:dyDescent="0.25">
      <c r="A58" s="50" t="str">
        <f t="shared" si="5"/>
        <v>MOTRIL</v>
      </c>
      <c r="B58" s="51">
        <f t="shared" si="3"/>
        <v>17850921</v>
      </c>
      <c r="C58" s="51">
        <f t="shared" si="4"/>
        <v>18158136</v>
      </c>
      <c r="D58" s="51">
        <f t="shared" si="7"/>
        <v>20</v>
      </c>
      <c r="E58" s="50" t="str">
        <f t="shared" si="6"/>
        <v>MOTRIL</v>
      </c>
      <c r="F58" s="50">
        <f t="shared" si="10"/>
        <v>17850921</v>
      </c>
      <c r="G58" s="50">
        <f t="shared" si="9"/>
        <v>18158136</v>
      </c>
    </row>
    <row r="59" spans="1:7" x14ac:dyDescent="0.25">
      <c r="A59" s="50" t="str">
        <f t="shared" si="5"/>
        <v>PASAIA</v>
      </c>
      <c r="B59" s="51">
        <f t="shared" si="3"/>
        <v>5300481</v>
      </c>
      <c r="C59" s="51">
        <f t="shared" si="4"/>
        <v>5825009</v>
      </c>
      <c r="D59" s="51">
        <f t="shared" si="7"/>
        <v>24</v>
      </c>
      <c r="E59" s="50" t="str">
        <f t="shared" si="6"/>
        <v>GIJÓN</v>
      </c>
      <c r="F59" s="50">
        <f t="shared" si="10"/>
        <v>16636883</v>
      </c>
      <c r="G59" s="50">
        <f t="shared" si="9"/>
        <v>16152165</v>
      </c>
    </row>
    <row r="60" spans="1:7" x14ac:dyDescent="0.25">
      <c r="A60" s="50" t="str">
        <f t="shared" si="5"/>
        <v>SANTA CRUZ DE TENERIFE</v>
      </c>
      <c r="B60" s="51">
        <f t="shared" si="3"/>
        <v>147529296</v>
      </c>
      <c r="C60" s="51">
        <f t="shared" si="4"/>
        <v>141065909</v>
      </c>
      <c r="D60" s="51">
        <f t="shared" si="7"/>
        <v>6</v>
      </c>
      <c r="E60" s="50" t="str">
        <f t="shared" si="6"/>
        <v>FERROL-SAN CIBRAO</v>
      </c>
      <c r="F60" s="50">
        <f t="shared" si="10"/>
        <v>12696409</v>
      </c>
      <c r="G60" s="50">
        <f t="shared" si="9"/>
        <v>13191547</v>
      </c>
    </row>
    <row r="61" spans="1:7" x14ac:dyDescent="0.25">
      <c r="A61" s="50" t="str">
        <f t="shared" si="5"/>
        <v>SANTANDER</v>
      </c>
      <c r="B61" s="51">
        <f t="shared" si="3"/>
        <v>24229348</v>
      </c>
      <c r="C61" s="51">
        <f t="shared" si="4"/>
        <v>21614077</v>
      </c>
      <c r="D61" s="51">
        <f t="shared" si="7"/>
        <v>16</v>
      </c>
      <c r="E61" s="50" t="str">
        <f t="shared" si="6"/>
        <v>ALICANTE</v>
      </c>
      <c r="F61" s="50">
        <f t="shared" si="10"/>
        <v>10366346</v>
      </c>
      <c r="G61" s="50">
        <f t="shared" si="9"/>
        <v>10886431</v>
      </c>
    </row>
    <row r="62" spans="1:7" x14ac:dyDescent="0.25">
      <c r="A62" s="50" t="str">
        <f t="shared" si="5"/>
        <v>SEVILLA</v>
      </c>
      <c r="B62" s="51">
        <f t="shared" si="3"/>
        <v>4392435</v>
      </c>
      <c r="C62" s="51">
        <f t="shared" si="4"/>
        <v>4994844</v>
      </c>
      <c r="D62" s="51">
        <f t="shared" si="7"/>
        <v>26</v>
      </c>
      <c r="E62" s="50" t="str">
        <f t="shared" si="6"/>
        <v>PASAIA</v>
      </c>
      <c r="F62" s="50">
        <f t="shared" si="10"/>
        <v>5300481</v>
      </c>
      <c r="G62" s="50">
        <f t="shared" si="9"/>
        <v>5825009</v>
      </c>
    </row>
    <row r="63" spans="1:7" x14ac:dyDescent="0.25">
      <c r="A63" s="50" t="str">
        <f t="shared" si="5"/>
        <v>TARRAGONA</v>
      </c>
      <c r="B63" s="51">
        <f t="shared" si="3"/>
        <v>40409536</v>
      </c>
      <c r="C63" s="51">
        <f t="shared" si="4"/>
        <v>38377009</v>
      </c>
      <c r="D63" s="51">
        <f t="shared" si="7"/>
        <v>8</v>
      </c>
      <c r="E63" s="50" t="str">
        <f t="shared" si="6"/>
        <v>AVILÉS</v>
      </c>
      <c r="F63" s="50">
        <f t="shared" si="10"/>
        <v>4728669</v>
      </c>
      <c r="G63" s="50">
        <f t="shared" si="9"/>
        <v>5001375</v>
      </c>
    </row>
    <row r="64" spans="1:7" x14ac:dyDescent="0.25">
      <c r="A64" s="50" t="str">
        <f t="shared" si="5"/>
        <v>VALENCIA</v>
      </c>
      <c r="B64" s="51">
        <f t="shared" si="3"/>
        <v>212074168</v>
      </c>
      <c r="C64" s="51">
        <f t="shared" si="4"/>
        <v>213969222</v>
      </c>
      <c r="D64" s="51">
        <f t="shared" si="7"/>
        <v>3</v>
      </c>
      <c r="E64" s="50" t="str">
        <f t="shared" si="6"/>
        <v>SEVILLA</v>
      </c>
      <c r="F64" s="50">
        <f t="shared" si="10"/>
        <v>4392435</v>
      </c>
      <c r="G64" s="50">
        <f t="shared" si="9"/>
        <v>4994844</v>
      </c>
    </row>
    <row r="65" spans="1:7" x14ac:dyDescent="0.25">
      <c r="A65" s="50" t="str">
        <f t="shared" si="5"/>
        <v>VIGO</v>
      </c>
      <c r="B65" s="51">
        <f t="shared" si="3"/>
        <v>30881899</v>
      </c>
      <c r="C65" s="51">
        <f t="shared" si="4"/>
        <v>28453809</v>
      </c>
      <c r="D65" s="51">
        <f t="shared" si="7"/>
        <v>13</v>
      </c>
      <c r="E65" s="50" t="str">
        <f t="shared" si="6"/>
        <v>MARÍN Y RÍA DE PONTEVEDRA</v>
      </c>
      <c r="F65" s="50">
        <f t="shared" si="10"/>
        <v>3825798</v>
      </c>
      <c r="G65" s="50">
        <f t="shared" si="9"/>
        <v>3669712</v>
      </c>
    </row>
    <row r="66" spans="1:7" x14ac:dyDescent="0.25">
      <c r="A66" s="50" t="str">
        <f t="shared" si="5"/>
        <v>VILAGARCÍA</v>
      </c>
      <c r="B66" s="51">
        <f t="shared" si="3"/>
        <v>1893936</v>
      </c>
      <c r="C66" s="51">
        <f t="shared" si="4"/>
        <v>1393021</v>
      </c>
      <c r="D66" s="51">
        <f t="shared" si="7"/>
        <v>28</v>
      </c>
      <c r="E66" s="50" t="str">
        <f t="shared" si="6"/>
        <v>VILAGARCÍA</v>
      </c>
      <c r="F66" s="50">
        <f t="shared" si="10"/>
        <v>1893936</v>
      </c>
      <c r="G66" s="50">
        <f t="shared" si="9"/>
        <v>1393021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C19" sqref="C19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octubre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13</v>
      </c>
      <c r="C7" s="10">
        <v>14</v>
      </c>
      <c r="D7" s="10">
        <v>82</v>
      </c>
      <c r="E7" s="10">
        <v>109</v>
      </c>
      <c r="F7" s="11">
        <f>((E7*100)/D7)-100</f>
        <v>32.926829268292693</v>
      </c>
      <c r="G7" s="1"/>
      <c r="H7" s="1"/>
      <c r="I7" s="1"/>
    </row>
    <row r="8" spans="1:12" x14ac:dyDescent="0.25">
      <c r="A8" s="12" t="s">
        <v>31</v>
      </c>
      <c r="B8" s="13">
        <v>12</v>
      </c>
      <c r="C8" s="13">
        <v>12</v>
      </c>
      <c r="D8" s="13">
        <v>44</v>
      </c>
      <c r="E8" s="13">
        <v>46</v>
      </c>
      <c r="F8" s="14">
        <f t="shared" ref="F8:F34" si="0">((E8*100)/D8)-100</f>
        <v>4.5454545454545467</v>
      </c>
      <c r="G8" s="1"/>
      <c r="H8" s="1"/>
      <c r="I8" s="1"/>
    </row>
    <row r="9" spans="1:12" x14ac:dyDescent="0.25">
      <c r="A9" s="9" t="s">
        <v>164</v>
      </c>
      <c r="B9" s="10">
        <v>8</v>
      </c>
      <c r="C9" s="10">
        <v>5</v>
      </c>
      <c r="D9" s="10">
        <v>34</v>
      </c>
      <c r="E9" s="10">
        <v>35</v>
      </c>
      <c r="F9" s="11">
        <f t="shared" si="0"/>
        <v>2.941176470588232</v>
      </c>
      <c r="G9" s="1"/>
      <c r="H9" s="1"/>
      <c r="I9" s="1"/>
    </row>
    <row r="10" spans="1:12" x14ac:dyDescent="0.25">
      <c r="A10" s="12" t="s">
        <v>166</v>
      </c>
      <c r="B10" s="13">
        <v>1</v>
      </c>
      <c r="C10" s="13">
        <v>0</v>
      </c>
      <c r="D10" s="13">
        <v>4</v>
      </c>
      <c r="E10" s="13">
        <v>2</v>
      </c>
      <c r="F10" s="14">
        <f t="shared" si="0"/>
        <v>-50</v>
      </c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1</v>
      </c>
      <c r="E11" s="10">
        <v>2</v>
      </c>
      <c r="F11" s="11">
        <f t="shared" si="0"/>
        <v>100</v>
      </c>
      <c r="G11" s="1"/>
      <c r="H11" s="1"/>
      <c r="I11" s="1"/>
    </row>
    <row r="12" spans="1:12" x14ac:dyDescent="0.25">
      <c r="A12" s="12" t="s">
        <v>168</v>
      </c>
      <c r="B12" s="13">
        <v>49</v>
      </c>
      <c r="C12" s="13">
        <v>37</v>
      </c>
      <c r="D12" s="13">
        <v>245</v>
      </c>
      <c r="E12" s="13">
        <v>245</v>
      </c>
      <c r="F12" s="14">
        <f t="shared" si="0"/>
        <v>0</v>
      </c>
      <c r="G12" s="1"/>
      <c r="H12" s="1"/>
      <c r="I12" s="1"/>
    </row>
    <row r="13" spans="1:12" x14ac:dyDescent="0.25">
      <c r="A13" s="9" t="s">
        <v>32</v>
      </c>
      <c r="B13" s="10">
        <v>114</v>
      </c>
      <c r="C13" s="10">
        <v>111</v>
      </c>
      <c r="D13" s="10">
        <v>686</v>
      </c>
      <c r="E13" s="10">
        <v>777</v>
      </c>
      <c r="F13" s="11">
        <f t="shared" si="0"/>
        <v>13.265306122448976</v>
      </c>
      <c r="G13" s="1"/>
      <c r="H13" s="1"/>
      <c r="I13" s="1"/>
    </row>
    <row r="14" spans="1:12" x14ac:dyDescent="0.25">
      <c r="A14" s="12" t="s">
        <v>33</v>
      </c>
      <c r="B14" s="13">
        <v>119</v>
      </c>
      <c r="C14" s="13">
        <v>109</v>
      </c>
      <c r="D14" s="13">
        <v>672</v>
      </c>
      <c r="E14" s="13">
        <v>678</v>
      </c>
      <c r="F14" s="14">
        <f t="shared" si="0"/>
        <v>0.8928571428571388</v>
      </c>
      <c r="G14" s="1"/>
      <c r="H14" s="1"/>
      <c r="I14" s="1"/>
    </row>
    <row r="15" spans="1:12" x14ac:dyDescent="0.25">
      <c r="A15" s="9" t="s">
        <v>34</v>
      </c>
      <c r="B15" s="10">
        <v>6</v>
      </c>
      <c r="C15" s="10">
        <v>11</v>
      </c>
      <c r="D15" s="10">
        <v>50</v>
      </c>
      <c r="E15" s="10">
        <v>61</v>
      </c>
      <c r="F15" s="11">
        <f t="shared" si="0"/>
        <v>22</v>
      </c>
      <c r="G15" s="1"/>
      <c r="H15" s="1"/>
      <c r="I15" s="1"/>
    </row>
    <row r="16" spans="1:12" x14ac:dyDescent="0.25">
      <c r="A16" s="12" t="s">
        <v>35</v>
      </c>
      <c r="B16" s="13">
        <v>19</v>
      </c>
      <c r="C16" s="13">
        <v>33</v>
      </c>
      <c r="D16" s="13">
        <v>104</v>
      </c>
      <c r="E16" s="13">
        <v>134</v>
      </c>
      <c r="F16" s="14">
        <f t="shared" si="0"/>
        <v>28.84615384615384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2</v>
      </c>
      <c r="E17" s="10">
        <v>1</v>
      </c>
      <c r="F17" s="11">
        <f t="shared" si="0"/>
        <v>-50</v>
      </c>
      <c r="G17" s="1"/>
      <c r="H17" s="1"/>
      <c r="I17" s="1"/>
    </row>
    <row r="18" spans="1:9" x14ac:dyDescent="0.25">
      <c r="A18" s="12" t="s">
        <v>36</v>
      </c>
      <c r="B18" s="13">
        <v>4</v>
      </c>
      <c r="C18" s="13">
        <v>0</v>
      </c>
      <c r="D18" s="13">
        <v>15</v>
      </c>
      <c r="E18" s="13">
        <v>9</v>
      </c>
      <c r="F18" s="14">
        <f t="shared" si="0"/>
        <v>-40</v>
      </c>
      <c r="G18" s="1"/>
      <c r="H18" s="1"/>
      <c r="I18" s="1"/>
    </row>
    <row r="19" spans="1:9" x14ac:dyDescent="0.25">
      <c r="A19" s="9" t="s">
        <v>37</v>
      </c>
      <c r="B19" s="10">
        <v>5</v>
      </c>
      <c r="C19" s="10">
        <v>4</v>
      </c>
      <c r="D19" s="10">
        <v>22</v>
      </c>
      <c r="E19" s="10">
        <v>22</v>
      </c>
      <c r="F19" s="11">
        <f t="shared" si="0"/>
        <v>0</v>
      </c>
      <c r="G19" s="1"/>
      <c r="H19" s="1"/>
      <c r="I19" s="1"/>
    </row>
    <row r="20" spans="1:9" x14ac:dyDescent="0.25">
      <c r="A20" s="12" t="s">
        <v>170</v>
      </c>
      <c r="B20" s="13">
        <v>3</v>
      </c>
      <c r="C20" s="13">
        <v>3</v>
      </c>
      <c r="D20" s="13">
        <v>18</v>
      </c>
      <c r="E20" s="13">
        <v>17</v>
      </c>
      <c r="F20" s="14">
        <f t="shared" si="0"/>
        <v>-5.5555555555555571</v>
      </c>
      <c r="G20" s="1"/>
      <c r="H20" s="1"/>
      <c r="I20" s="1"/>
    </row>
    <row r="21" spans="1:9" x14ac:dyDescent="0.25">
      <c r="A21" s="9" t="s">
        <v>38</v>
      </c>
      <c r="B21" s="10">
        <v>1</v>
      </c>
      <c r="C21" s="10">
        <v>1</v>
      </c>
      <c r="D21" s="10">
        <v>15</v>
      </c>
      <c r="E21" s="10">
        <v>5</v>
      </c>
      <c r="F21" s="19">
        <f t="shared" si="0"/>
        <v>-66.666666666666657</v>
      </c>
      <c r="G21" s="1"/>
      <c r="H21" s="1"/>
      <c r="I21" s="1"/>
    </row>
    <row r="22" spans="1:9" x14ac:dyDescent="0.25">
      <c r="A22" s="12" t="s">
        <v>59</v>
      </c>
      <c r="B22" s="13">
        <v>45</v>
      </c>
      <c r="C22" s="13">
        <v>66</v>
      </c>
      <c r="D22" s="13">
        <v>358</v>
      </c>
      <c r="E22" s="13">
        <v>353</v>
      </c>
      <c r="F22" s="14">
        <f t="shared" si="0"/>
        <v>-1.3966480446927392</v>
      </c>
      <c r="G22" s="1"/>
      <c r="H22" s="1"/>
      <c r="I22" s="1"/>
    </row>
    <row r="23" spans="1:9" x14ac:dyDescent="0.25">
      <c r="A23" s="9" t="s">
        <v>171</v>
      </c>
      <c r="B23" s="10">
        <v>36</v>
      </c>
      <c r="C23" s="10">
        <v>49</v>
      </c>
      <c r="D23" s="10">
        <v>200</v>
      </c>
      <c r="E23" s="10">
        <v>252</v>
      </c>
      <c r="F23" s="11">
        <f t="shared" si="0"/>
        <v>26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1</v>
      </c>
      <c r="D24" s="13">
        <v>0</v>
      </c>
      <c r="E24" s="13">
        <v>2</v>
      </c>
      <c r="F24" s="18"/>
      <c r="G24" s="1"/>
      <c r="H24" s="1"/>
      <c r="I24" s="1"/>
    </row>
    <row r="25" spans="1:9" x14ac:dyDescent="0.25">
      <c r="A25" s="9" t="s">
        <v>39</v>
      </c>
      <c r="B25" s="10">
        <v>1</v>
      </c>
      <c r="C25" s="10">
        <v>0</v>
      </c>
      <c r="D25" s="10">
        <v>1</v>
      </c>
      <c r="E25" s="10">
        <v>0</v>
      </c>
      <c r="F25" s="11">
        <f t="shared" si="0"/>
        <v>-100</v>
      </c>
      <c r="G25" s="1"/>
      <c r="H25" s="1"/>
      <c r="I25" s="1"/>
    </row>
    <row r="26" spans="1:9" x14ac:dyDescent="0.25">
      <c r="A26" s="12" t="s">
        <v>40</v>
      </c>
      <c r="B26" s="13">
        <v>6</v>
      </c>
      <c r="C26" s="13">
        <v>5</v>
      </c>
      <c r="D26" s="13">
        <v>20</v>
      </c>
      <c r="E26" s="13">
        <v>29</v>
      </c>
      <c r="F26" s="14">
        <f t="shared" si="0"/>
        <v>45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1</v>
      </c>
      <c r="D27" s="10">
        <v>2</v>
      </c>
      <c r="E27" s="10">
        <v>9</v>
      </c>
      <c r="F27" s="19">
        <f t="shared" si="0"/>
        <v>350</v>
      </c>
      <c r="G27" s="1"/>
      <c r="H27" s="1"/>
      <c r="I27" s="1"/>
    </row>
    <row r="28" spans="1:9" x14ac:dyDescent="0.25">
      <c r="A28" s="12" t="s">
        <v>42</v>
      </c>
      <c r="B28" s="13">
        <v>47</v>
      </c>
      <c r="C28" s="13">
        <v>59</v>
      </c>
      <c r="D28" s="13">
        <v>348</v>
      </c>
      <c r="E28" s="13">
        <v>335</v>
      </c>
      <c r="F28" s="14">
        <f t="shared" si="0"/>
        <v>-3.7356321839080522</v>
      </c>
      <c r="G28" s="1"/>
      <c r="H28" s="1"/>
      <c r="I28" s="1"/>
    </row>
    <row r="29" spans="1:9" x14ac:dyDescent="0.25">
      <c r="A29" s="9" t="s">
        <v>43</v>
      </c>
      <c r="B29" s="10">
        <v>1</v>
      </c>
      <c r="C29" s="10">
        <v>1</v>
      </c>
      <c r="D29" s="10">
        <v>5</v>
      </c>
      <c r="E29" s="10">
        <v>11</v>
      </c>
      <c r="F29" s="11">
        <f t="shared" si="0"/>
        <v>120</v>
      </c>
      <c r="G29" s="1"/>
      <c r="H29" s="1"/>
      <c r="I29" s="1"/>
    </row>
    <row r="30" spans="1:9" x14ac:dyDescent="0.25">
      <c r="A30" s="12" t="s">
        <v>44</v>
      </c>
      <c r="B30" s="13">
        <v>11</v>
      </c>
      <c r="C30" s="13">
        <v>12</v>
      </c>
      <c r="D30" s="13">
        <v>64</v>
      </c>
      <c r="E30" s="13">
        <v>67</v>
      </c>
      <c r="F30" s="14">
        <f t="shared" si="0"/>
        <v>4.6875</v>
      </c>
      <c r="G30" s="1"/>
      <c r="H30" s="1"/>
      <c r="I30" s="1"/>
    </row>
    <row r="31" spans="1:9" x14ac:dyDescent="0.25">
      <c r="A31" s="9" t="s">
        <v>45</v>
      </c>
      <c r="B31" s="10">
        <v>5</v>
      </c>
      <c r="C31" s="10">
        <v>5</v>
      </c>
      <c r="D31" s="10">
        <v>20</v>
      </c>
      <c r="E31" s="10">
        <v>35</v>
      </c>
      <c r="F31" s="11">
        <f t="shared" si="0"/>
        <v>75</v>
      </c>
      <c r="G31" s="1"/>
      <c r="H31" s="1"/>
      <c r="I31" s="1"/>
    </row>
    <row r="32" spans="1:9" x14ac:dyDescent="0.25">
      <c r="A32" s="12" t="s">
        <v>46</v>
      </c>
      <c r="B32" s="13">
        <v>29</v>
      </c>
      <c r="C32" s="13">
        <v>38</v>
      </c>
      <c r="D32" s="13">
        <v>153</v>
      </c>
      <c r="E32" s="13">
        <v>172</v>
      </c>
      <c r="F32" s="14">
        <f t="shared" si="0"/>
        <v>12.41830065359477</v>
      </c>
      <c r="G32" s="1"/>
      <c r="H32" s="1"/>
      <c r="I32" s="1"/>
    </row>
    <row r="33" spans="1:9" x14ac:dyDescent="0.25">
      <c r="A33" s="9" t="s">
        <v>47</v>
      </c>
      <c r="B33" s="10">
        <v>10</v>
      </c>
      <c r="C33" s="10">
        <v>8</v>
      </c>
      <c r="D33" s="10">
        <v>77</v>
      </c>
      <c r="E33" s="10">
        <v>67</v>
      </c>
      <c r="F33" s="11">
        <f t="shared" si="0"/>
        <v>-12.987012987012989</v>
      </c>
      <c r="G33" s="1"/>
      <c r="H33" s="1"/>
      <c r="I33" s="1"/>
    </row>
    <row r="34" spans="1:9" x14ac:dyDescent="0.25">
      <c r="A34" s="12" t="s">
        <v>172</v>
      </c>
      <c r="B34" s="13">
        <v>1</v>
      </c>
      <c r="C34" s="13">
        <v>2</v>
      </c>
      <c r="D34" s="13">
        <v>3</v>
      </c>
      <c r="E34" s="13">
        <v>6</v>
      </c>
      <c r="F34" s="14">
        <f t="shared" si="0"/>
        <v>100</v>
      </c>
      <c r="G34" s="1"/>
      <c r="H34" s="1"/>
      <c r="I34" s="1"/>
    </row>
    <row r="35" spans="1:9" x14ac:dyDescent="0.25">
      <c r="A35" s="15" t="s">
        <v>48</v>
      </c>
      <c r="B35" s="16">
        <f>SUM(B7:B34)</f>
        <v>546</v>
      </c>
      <c r="C35" s="16">
        <f t="shared" ref="C35:E35" si="1">SUM(C7:C34)</f>
        <v>587</v>
      </c>
      <c r="D35" s="16">
        <f t="shared" si="1"/>
        <v>3245</v>
      </c>
      <c r="E35" s="16">
        <f t="shared" si="1"/>
        <v>3481</v>
      </c>
      <c r="F35" s="17">
        <f t="shared" ref="F35" si="2">((E35*100)/D35)-100</f>
        <v>7.2727272727272663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109</v>
      </c>
      <c r="C39" s="51">
        <f t="shared" si="4"/>
        <v>82</v>
      </c>
      <c r="D39" s="51">
        <f>_xlfn.RANK.EQ(B39,$B$39:$B$66)+COUNTIF($B$39:$B$66,B39)-1</f>
        <v>9</v>
      </c>
      <c r="E39" s="50" t="str">
        <f t="shared" ref="E39:E47" si="6">INDEX($A$39:$B$66,MATCH(ROW()-38,$D$39:$D$66,0),1)</f>
        <v>BALEARES</v>
      </c>
      <c r="F39" s="50">
        <f>LOOKUP(E39,$A$39:$A$66,$B$39:$B$66)</f>
        <v>777</v>
      </c>
      <c r="G39" s="50">
        <f>LOOKUP(E39,$A$39:$A$66,$C$39:$C$66)</f>
        <v>686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46</v>
      </c>
      <c r="C40" s="51">
        <f t="shared" si="4"/>
        <v>44</v>
      </c>
      <c r="D40" s="51">
        <f t="shared" ref="D40:D66" si="7">_xlfn.RANK.EQ(B40,$B$39:$B$66)+COUNTIF($B$39:$B$66,B40)-1</f>
        <v>13</v>
      </c>
      <c r="E40" s="50" t="str">
        <f t="shared" si="6"/>
        <v>BARCELONA</v>
      </c>
      <c r="F40" s="50">
        <f t="shared" ref="F40:F55" si="8">LOOKUP(E40,$A$39:$A$66,$B$39:$B$66)</f>
        <v>678</v>
      </c>
      <c r="G40" s="50">
        <f t="shared" ref="G40:G66" si="9">LOOKUP(E40,$A$39:$A$66,$C$39:$C$66)</f>
        <v>672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35</v>
      </c>
      <c r="C41" s="51">
        <f t="shared" si="4"/>
        <v>34</v>
      </c>
      <c r="D41" s="51">
        <f t="shared" si="7"/>
        <v>15</v>
      </c>
      <c r="E41" s="50" t="str">
        <f t="shared" si="6"/>
        <v>LAS PALMAS</v>
      </c>
      <c r="F41" s="50">
        <f t="shared" si="8"/>
        <v>353</v>
      </c>
      <c r="G41" s="50">
        <f t="shared" si="9"/>
        <v>358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2</v>
      </c>
      <c r="C42" s="51">
        <f t="shared" si="4"/>
        <v>4</v>
      </c>
      <c r="D42" s="51">
        <f t="shared" si="7"/>
        <v>26</v>
      </c>
      <c r="E42" s="50" t="str">
        <f t="shared" si="6"/>
        <v>SANTA CRUZ DE TENERIFE</v>
      </c>
      <c r="F42" s="50">
        <f t="shared" si="8"/>
        <v>335</v>
      </c>
      <c r="G42" s="50">
        <f t="shared" si="9"/>
        <v>348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2</v>
      </c>
      <c r="C43" s="51">
        <f t="shared" si="4"/>
        <v>1</v>
      </c>
      <c r="D43" s="51">
        <f t="shared" si="7"/>
        <v>26</v>
      </c>
      <c r="E43" s="50" t="str">
        <f t="shared" si="6"/>
        <v>MÁLAGA</v>
      </c>
      <c r="F43" s="50">
        <f t="shared" si="8"/>
        <v>252</v>
      </c>
      <c r="G43" s="50">
        <f t="shared" si="9"/>
        <v>200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245</v>
      </c>
      <c r="C44" s="51">
        <f t="shared" si="4"/>
        <v>245</v>
      </c>
      <c r="D44" s="51">
        <f t="shared" si="7"/>
        <v>6</v>
      </c>
      <c r="E44" s="50" t="str">
        <f t="shared" si="6"/>
        <v>BAHÍA DE CÁDIZ</v>
      </c>
      <c r="F44" s="50">
        <f t="shared" si="8"/>
        <v>245</v>
      </c>
      <c r="G44" s="50">
        <f t="shared" si="9"/>
        <v>245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777</v>
      </c>
      <c r="C45" s="51">
        <f t="shared" si="4"/>
        <v>686</v>
      </c>
      <c r="D45" s="51">
        <f t="shared" si="7"/>
        <v>1</v>
      </c>
      <c r="E45" s="50" t="str">
        <f t="shared" si="6"/>
        <v>VALENCIA</v>
      </c>
      <c r="F45" s="50">
        <f t="shared" si="8"/>
        <v>172</v>
      </c>
      <c r="G45" s="50">
        <f t="shared" si="9"/>
        <v>153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678</v>
      </c>
      <c r="C46" s="51">
        <f t="shared" si="4"/>
        <v>672</v>
      </c>
      <c r="D46" s="51">
        <f t="shared" si="7"/>
        <v>2</v>
      </c>
      <c r="E46" s="50" t="str">
        <f t="shared" si="6"/>
        <v>CARTAGENA</v>
      </c>
      <c r="F46" s="50">
        <f t="shared" si="8"/>
        <v>134</v>
      </c>
      <c r="G46" s="50">
        <f t="shared" si="9"/>
        <v>104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61</v>
      </c>
      <c r="C47" s="51">
        <f t="shared" si="4"/>
        <v>50</v>
      </c>
      <c r="D47" s="51">
        <f t="shared" si="7"/>
        <v>12</v>
      </c>
      <c r="E47" s="50" t="str">
        <f t="shared" si="6"/>
        <v>A CORUÑA</v>
      </c>
      <c r="F47" s="50">
        <f t="shared" si="8"/>
        <v>109</v>
      </c>
      <c r="G47" s="50">
        <f t="shared" si="9"/>
        <v>82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134</v>
      </c>
      <c r="C48" s="51">
        <f t="shared" si="4"/>
        <v>104</v>
      </c>
      <c r="D48" s="51">
        <f t="shared" si="7"/>
        <v>8</v>
      </c>
      <c r="E48" s="50" t="s">
        <v>47</v>
      </c>
      <c r="F48" s="50">
        <f t="shared" si="8"/>
        <v>67</v>
      </c>
      <c r="G48" s="50">
        <f t="shared" si="9"/>
        <v>77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1</v>
      </c>
      <c r="C49" s="51">
        <f t="shared" si="4"/>
        <v>2</v>
      </c>
      <c r="D49" s="51">
        <f t="shared" si="7"/>
        <v>27</v>
      </c>
      <c r="E49" s="50" t="str">
        <f t="shared" ref="E49:E66" si="10">INDEX($A$39:$B$66,MATCH(ROW()-38,$D$39:$D$66,0),1)</f>
        <v>SEVILLA</v>
      </c>
      <c r="F49" s="50">
        <f t="shared" si="8"/>
        <v>67</v>
      </c>
      <c r="G49" s="50">
        <f t="shared" si="9"/>
        <v>64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9</v>
      </c>
      <c r="C50" s="51">
        <f t="shared" si="4"/>
        <v>15</v>
      </c>
      <c r="D50" s="51">
        <f t="shared" si="7"/>
        <v>21</v>
      </c>
      <c r="E50" s="50" t="str">
        <f t="shared" si="10"/>
        <v>BILBAO</v>
      </c>
      <c r="F50" s="50">
        <f t="shared" si="8"/>
        <v>61</v>
      </c>
      <c r="G50" s="50">
        <f t="shared" si="9"/>
        <v>50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22</v>
      </c>
      <c r="C51" s="51">
        <f t="shared" si="4"/>
        <v>22</v>
      </c>
      <c r="D51" s="51">
        <f t="shared" si="7"/>
        <v>17</v>
      </c>
      <c r="E51" s="50" t="str">
        <f t="shared" si="10"/>
        <v>ALICANTE</v>
      </c>
      <c r="F51" s="50">
        <f t="shared" si="8"/>
        <v>46</v>
      </c>
      <c r="G51" s="50">
        <f t="shared" si="9"/>
        <v>44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17</v>
      </c>
      <c r="C52" s="51">
        <f t="shared" si="4"/>
        <v>18</v>
      </c>
      <c r="D52" s="51">
        <f t="shared" si="7"/>
        <v>18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5</v>
      </c>
      <c r="C53" s="51">
        <f t="shared" si="4"/>
        <v>15</v>
      </c>
      <c r="D53" s="51">
        <f t="shared" si="7"/>
        <v>23</v>
      </c>
      <c r="E53" s="50" t="str">
        <f t="shared" si="10"/>
        <v>ALMERÍA</v>
      </c>
      <c r="F53" s="50">
        <f t="shared" si="8"/>
        <v>35</v>
      </c>
      <c r="G53" s="50">
        <f t="shared" si="9"/>
        <v>34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353</v>
      </c>
      <c r="C54" s="51">
        <f t="shared" si="4"/>
        <v>358</v>
      </c>
      <c r="D54" s="51">
        <f t="shared" si="7"/>
        <v>3</v>
      </c>
      <c r="E54" s="50" t="str">
        <f t="shared" si="10"/>
        <v>MOTRIL</v>
      </c>
      <c r="F54" s="50">
        <f t="shared" si="8"/>
        <v>29</v>
      </c>
      <c r="G54" s="50">
        <f t="shared" si="9"/>
        <v>20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252</v>
      </c>
      <c r="C55" s="51">
        <f t="shared" si="4"/>
        <v>200</v>
      </c>
      <c r="D55" s="51">
        <f t="shared" si="7"/>
        <v>5</v>
      </c>
      <c r="E55" s="50" t="str">
        <f t="shared" si="10"/>
        <v>FERROL-SAN CIBRAO</v>
      </c>
      <c r="F55" s="50">
        <f t="shared" si="8"/>
        <v>22</v>
      </c>
      <c r="G55" s="50">
        <f t="shared" si="9"/>
        <v>22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2</v>
      </c>
      <c r="C56" s="51">
        <f t="shared" si="4"/>
        <v>0</v>
      </c>
      <c r="D56" s="51">
        <f t="shared" si="7"/>
        <v>26</v>
      </c>
      <c r="E56" s="50" t="str">
        <f t="shared" si="10"/>
        <v>GIJÓN</v>
      </c>
      <c r="F56" s="50">
        <f t="shared" ref="F56:F66" si="11">LOOKUP(E56,$A$39:$A$66,$B$39:$B$66)</f>
        <v>17</v>
      </c>
      <c r="G56" s="50">
        <f t="shared" si="9"/>
        <v>18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1</v>
      </c>
      <c r="D57" s="51">
        <f t="shared" si="7"/>
        <v>28</v>
      </c>
      <c r="E57" s="50" t="str">
        <f t="shared" si="10"/>
        <v>SANTANDER</v>
      </c>
      <c r="F57" s="50">
        <f t="shared" si="11"/>
        <v>11</v>
      </c>
      <c r="G57" s="50">
        <f t="shared" si="9"/>
        <v>5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29</v>
      </c>
      <c r="C58" s="51">
        <f t="shared" si="4"/>
        <v>20</v>
      </c>
      <c r="D58" s="51">
        <f t="shared" si="7"/>
        <v>16</v>
      </c>
      <c r="E58" s="50" t="e">
        <f t="shared" si="10"/>
        <v>#N/A</v>
      </c>
      <c r="F58" s="50" t="e">
        <f t="shared" si="11"/>
        <v>#N/A</v>
      </c>
      <c r="G58" s="50" t="e">
        <f t="shared" si="9"/>
        <v>#N/A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9</v>
      </c>
      <c r="C59" s="51">
        <f t="shared" si="4"/>
        <v>2</v>
      </c>
      <c r="D59" s="51">
        <f t="shared" si="7"/>
        <v>21</v>
      </c>
      <c r="E59" s="50" t="str">
        <f t="shared" si="10"/>
        <v>CEUTA</v>
      </c>
      <c r="F59" s="50">
        <f t="shared" si="11"/>
        <v>9</v>
      </c>
      <c r="G59" s="50">
        <f t="shared" si="9"/>
        <v>15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335</v>
      </c>
      <c r="C60" s="51">
        <f t="shared" si="4"/>
        <v>348</v>
      </c>
      <c r="D60" s="51">
        <f t="shared" si="7"/>
        <v>4</v>
      </c>
      <c r="E60" s="50" t="str">
        <f t="shared" si="10"/>
        <v>VILAGARCÍA</v>
      </c>
      <c r="F60" s="50">
        <f t="shared" si="11"/>
        <v>6</v>
      </c>
      <c r="G60" s="50">
        <f t="shared" si="9"/>
        <v>3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11</v>
      </c>
      <c r="C61" s="51">
        <f t="shared" si="4"/>
        <v>5</v>
      </c>
      <c r="D61" s="51">
        <f t="shared" si="7"/>
        <v>19</v>
      </c>
      <c r="E61" s="50" t="str">
        <f t="shared" si="10"/>
        <v>HUELVA</v>
      </c>
      <c r="F61" s="50">
        <f t="shared" si="11"/>
        <v>5</v>
      </c>
      <c r="G61" s="50">
        <f t="shared" si="9"/>
        <v>15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67</v>
      </c>
      <c r="C62" s="51">
        <f t="shared" si="4"/>
        <v>64</v>
      </c>
      <c r="D62" s="51">
        <f t="shared" si="7"/>
        <v>11</v>
      </c>
      <c r="E62" s="50" t="e">
        <f t="shared" si="10"/>
        <v>#N/A</v>
      </c>
      <c r="F62" s="50" t="e">
        <f t="shared" si="11"/>
        <v>#N/A</v>
      </c>
      <c r="G62" s="50" t="e">
        <f t="shared" si="9"/>
        <v>#N/A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35</v>
      </c>
      <c r="C63" s="51">
        <f t="shared" si="4"/>
        <v>20</v>
      </c>
      <c r="D63" s="51">
        <f t="shared" si="7"/>
        <v>15</v>
      </c>
      <c r="E63" s="50" t="e">
        <f t="shared" si="10"/>
        <v>#N/A</v>
      </c>
      <c r="F63" s="50" t="e">
        <f t="shared" si="11"/>
        <v>#N/A</v>
      </c>
      <c r="G63" s="50" t="e">
        <f t="shared" si="9"/>
        <v>#N/A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172</v>
      </c>
      <c r="C64" s="51">
        <f t="shared" si="4"/>
        <v>153</v>
      </c>
      <c r="D64" s="51">
        <f t="shared" si="7"/>
        <v>7</v>
      </c>
      <c r="E64" s="50" t="str">
        <f t="shared" si="10"/>
        <v>AVILÉS</v>
      </c>
      <c r="F64" s="50">
        <f t="shared" si="11"/>
        <v>2</v>
      </c>
      <c r="G64" s="50">
        <f t="shared" si="9"/>
        <v>4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67</v>
      </c>
      <c r="C65" s="51">
        <f t="shared" si="4"/>
        <v>77</v>
      </c>
      <c r="D65" s="51">
        <f t="shared" si="7"/>
        <v>11</v>
      </c>
      <c r="E65" s="50" t="str">
        <f t="shared" si="10"/>
        <v>CASTELLÓN</v>
      </c>
      <c r="F65" s="50">
        <f t="shared" si="11"/>
        <v>1</v>
      </c>
      <c r="G65" s="50">
        <f t="shared" si="9"/>
        <v>2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6</v>
      </c>
      <c r="C66" s="51">
        <f t="shared" si="4"/>
        <v>3</v>
      </c>
      <c r="D66" s="51">
        <f t="shared" si="7"/>
        <v>22</v>
      </c>
      <c r="E66" s="50" t="str">
        <f t="shared" si="10"/>
        <v>MELILLA</v>
      </c>
      <c r="F66" s="50">
        <f t="shared" si="11"/>
        <v>0</v>
      </c>
      <c r="G66" s="50">
        <f t="shared" si="9"/>
        <v>1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4770FC36-6B3A-45A5-BA40-183A5D1CC605}"/>
</file>

<file path=customXml/itemProps2.xml><?xml version="1.0" encoding="utf-8"?>
<ds:datastoreItem xmlns:ds="http://schemas.openxmlformats.org/officeDocument/2006/customXml" ds:itemID="{CED57F47-7B21-4721-BB77-D909E4CA1B22}"/>
</file>

<file path=customXml/itemProps3.xml><?xml version="1.0" encoding="utf-8"?>
<ds:datastoreItem xmlns:ds="http://schemas.openxmlformats.org/officeDocument/2006/customXml" ds:itemID="{9EEFF556-6FD8-4755-9E70-814276E7A0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2018-02-09T11:23:42Z</cp:lastPrinted>
  <dcterms:created xsi:type="dcterms:W3CDTF">2015-12-29T08:33:54Z</dcterms:created>
  <dcterms:modified xsi:type="dcterms:W3CDTF">2018-02-09T11:35:05Z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