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chart26.xml" ContentType="application/vnd.openxmlformats-officedocument.drawingml.chart+xml"/>
  <Override PartName="/xl/drawings/drawing28.xml" ContentType="application/vnd.openxmlformats-officedocument.drawing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olors24.xml" ContentType="application/vnd.ms-office.chartcolorstyle+xml"/>
  <Override PartName="/xl/charts/style24.xml" ContentType="application/vnd.ms-office.chartstyle+xml"/>
  <Override PartName="/xl/charts/chart24.xml" ContentType="application/vnd.openxmlformats-officedocument.drawingml.chart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charts/colors22.xml" ContentType="application/vnd.ms-office.chartcolorstyle+xml"/>
  <Override PartName="/xl/charts/style22.xml" ContentType="application/vnd.ms-office.chartstyle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0.xml" ContentType="application/vnd.openxmlformats-officedocument.drawing+xml"/>
  <Override PartName="/xl/drawings/drawing9.xml" ContentType="application/vnd.openxmlformats-officedocument.drawing+xml"/>
  <Override PartName="/xl/worksheets/sheet25.xml" ContentType="application/vnd.openxmlformats-officedocument.spreadsheetml.worksheet+xml"/>
  <Override PartName="/xl/charts/colors6.xml" ContentType="application/vnd.ms-office.chartcolorstyle+xml"/>
  <Override PartName="/xl/worksheets/sheet26.xml" ContentType="application/vnd.openxmlformats-officedocument.spreadsheetml.workshee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worksheets/sheet23.xml" ContentType="application/vnd.openxmlformats-officedocument.spreadsheetml.workshee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worksheets/sheet24.xml" ContentType="application/vnd.openxmlformats-officedocument.spreadsheetml.worksheet+xml"/>
  <Override PartName="/xl/charts/colors8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1.xml" ContentType="application/vnd.ms-office.chartcolorstyle+xml"/>
  <Override PartName="/xl/charts/style1.xml" ContentType="application/vnd.ms-office.chartsty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olors2.xml" ContentType="application/vnd.ms-office.chartcolorstyle+xml"/>
  <Override PartName="/xl/theme/theme1.xml" ContentType="application/vnd.openxmlformats-officedocument.theme+xml"/>
  <Override PartName="/xl/drawings/drawing5.xml" ContentType="application/vnd.openxmlformats-officedocument.drawing+xml"/>
  <Override PartName="/xl/charts/style4.xml" ContentType="application/vnd.ms-office.chartstyle+xml"/>
  <Override PartName="/xl/charts/colors4.xml" ContentType="application/vnd.ms-office.chartcolorstyle+xml"/>
  <Override PartName="/xl/worksheets/sheet2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worksheets/sheet28.xml" ContentType="application/vnd.openxmlformats-officedocument.spreadsheetml.worksheet+xml"/>
  <Override PartName="/xl/charts/colors3.xml" ContentType="application/vnd.ms-office.chartcolorstyle+xml"/>
  <Override PartName="/xl/charts/style3.xml" ContentType="application/vnd.ms-office.chartstyle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charts/colors10.xml" ContentType="application/vnd.ms-office.chartcolorstyle+xml"/>
  <Override PartName="/xl/worksheets/sheet21.xml" ContentType="application/vnd.openxmlformats-officedocument.spreadsheetml.worksheet+xml"/>
  <Override PartName="/xl/charts/style15.xml" ContentType="application/vnd.ms-office.chartstyle+xml"/>
  <Override PartName="/xl/charts/colors15.xml" ContentType="application/vnd.ms-office.chartcolorstyle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charts/style14.xml" ContentType="application/vnd.ms-office.chartstyle+xml"/>
  <Override PartName="/xl/charts/colors14.xml" ContentType="application/vnd.ms-office.chartcolorstyl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worksheets/sheet5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charts/colors16.xml" ContentType="application/vnd.ms-office.chartcolorstyle+xml"/>
  <Override PartName="/xl/worksheets/sheet7.xml" ContentType="application/vnd.openxmlformats-officedocument.spreadsheetml.worksheet+xml"/>
  <Override PartName="/xl/charts/style16.xml" ContentType="application/vnd.ms-office.chartstyle+xml"/>
  <Override PartName="/xl/worksheets/sheet22.xml" ContentType="application/vnd.openxmlformats-officedocument.spreadsheetml.worksheet+xml"/>
  <Override PartName="/xl/charts/chart14.xml" ContentType="application/vnd.openxmlformats-officedocument.drawingml.chart+xml"/>
  <Override PartName="/xl/worksheets/sheet12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drawings/drawing14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worksheets/sheet16.xml" ContentType="application/vnd.openxmlformats-officedocument.spreadsheetml.worksheet+xml"/>
  <Override PartName="/xl/charts/style13.xml" ContentType="application/vnd.ms-office.chartstyle+xml"/>
  <Override PartName="/xl/charts/colors13.xml" ContentType="application/vnd.ms-office.chartcolorstyle+xml"/>
  <Override PartName="/xl/worksheets/sheet13.xml" ContentType="application/vnd.openxmlformats-officedocument.spreadsheetml.worksheet+xml"/>
  <Override PartName="/xl/drawings/drawing16.xml" ContentType="application/vnd.openxmlformats-officedocument.drawing+xml"/>
  <Override PartName="/xl/charts/style12.xml" ContentType="application/vnd.ms-office.chartstyle+xml"/>
  <Override PartName="/xl/worksheets/sheet14.xml" ContentType="application/vnd.openxmlformats-officedocument.spreadsheetml.worksheet+xml"/>
  <Override PartName="/xl/charts/chart13.xml" ContentType="application/vnd.openxmlformats-officedocument.drawingml.chart+xml"/>
  <Override PartName="/xl/charts/colors12.xml" ContentType="application/vnd.ms-office.chartcolorstyle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2017 con plantilla\"/>
    </mc:Choice>
  </mc:AlternateContent>
  <bookViews>
    <workbookView xWindow="480" yWindow="45" windowWidth="22110" windowHeight="13485" activeTab="1" xr2:uid="{00000000-000D-0000-FFFF-FFFF00000000}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F17" i="28" l="1"/>
  <c r="F33" i="28" l="1"/>
  <c r="F32" i="28"/>
  <c r="F31" i="28"/>
  <c r="F30" i="28"/>
  <c r="F29" i="28"/>
  <c r="F28" i="28"/>
  <c r="F27" i="28"/>
  <c r="F26" i="28"/>
  <c r="F25" i="28"/>
  <c r="F22" i="28"/>
  <c r="F20" i="28"/>
  <c r="F18" i="28"/>
  <c r="F15" i="28"/>
  <c r="F14" i="28"/>
  <c r="F13" i="28"/>
  <c r="F12" i="28"/>
  <c r="F11" i="28"/>
  <c r="F9" i="28"/>
  <c r="F32" i="23"/>
  <c r="F31" i="23"/>
  <c r="F29" i="23"/>
  <c r="F28" i="23"/>
  <c r="F26" i="23"/>
  <c r="F25" i="23"/>
  <c r="F23" i="23"/>
  <c r="F22" i="23"/>
  <c r="F21" i="23"/>
  <c r="F18" i="23"/>
  <c r="F16" i="23"/>
  <c r="F15" i="23"/>
  <c r="F14" i="23"/>
  <c r="F13" i="23"/>
  <c r="F12" i="23"/>
  <c r="F11" i="23"/>
  <c r="F9" i="23"/>
  <c r="F8" i="23"/>
  <c r="F34" i="17"/>
  <c r="F33" i="17"/>
  <c r="F32" i="17"/>
  <c r="F31" i="17"/>
  <c r="F29" i="17"/>
  <c r="F28" i="17"/>
  <c r="F26" i="17"/>
  <c r="F24" i="17"/>
  <c r="F23" i="17"/>
  <c r="F22" i="17"/>
  <c r="F21" i="17"/>
  <c r="F20" i="17"/>
  <c r="F19" i="17"/>
  <c r="F17" i="17"/>
  <c r="F16" i="17"/>
  <c r="F15" i="17"/>
  <c r="F14" i="17"/>
  <c r="F13" i="17"/>
  <c r="F12" i="17"/>
  <c r="F11" i="17"/>
  <c r="F9" i="17"/>
  <c r="F8" i="17"/>
  <c r="F33" i="27"/>
  <c r="F32" i="27"/>
  <c r="F30" i="27"/>
  <c r="F29" i="27"/>
  <c r="F28" i="27"/>
  <c r="F26" i="27"/>
  <c r="F25" i="27"/>
  <c r="F23" i="27"/>
  <c r="F22" i="27"/>
  <c r="F21" i="27"/>
  <c r="F20" i="27"/>
  <c r="F19" i="27"/>
  <c r="F18" i="27"/>
  <c r="F15" i="27"/>
  <c r="F14" i="27"/>
  <c r="F13" i="27"/>
  <c r="F12" i="27"/>
  <c r="F11" i="27"/>
  <c r="F9" i="27"/>
  <c r="F8" i="27"/>
  <c r="F33" i="15"/>
  <c r="F32" i="15"/>
  <c r="F31" i="15"/>
  <c r="F30" i="15"/>
  <c r="F29" i="15"/>
  <c r="F28" i="15"/>
  <c r="F27" i="15"/>
  <c r="F26" i="15"/>
  <c r="F25" i="15"/>
  <c r="F23" i="15"/>
  <c r="F22" i="15"/>
  <c r="F21" i="15"/>
  <c r="F20" i="15"/>
  <c r="F19" i="15"/>
  <c r="F18" i="15"/>
  <c r="F17" i="15"/>
  <c r="F15" i="15"/>
  <c r="F14" i="15"/>
  <c r="F13" i="15"/>
  <c r="F12" i="15"/>
  <c r="F11" i="15"/>
  <c r="F9" i="15"/>
  <c r="F8" i="15"/>
  <c r="F34" i="13"/>
  <c r="F33" i="13"/>
  <c r="F32" i="13"/>
  <c r="F31" i="13"/>
  <c r="F29" i="13"/>
  <c r="F28" i="13"/>
  <c r="F27" i="13"/>
  <c r="F26" i="13"/>
  <c r="F24" i="13"/>
  <c r="F23" i="13"/>
  <c r="F22" i="13"/>
  <c r="F21" i="13"/>
  <c r="F20" i="13"/>
  <c r="F19" i="13"/>
  <c r="F17" i="13"/>
  <c r="F16" i="13"/>
  <c r="F15" i="13"/>
  <c r="F14" i="13"/>
  <c r="F13" i="13"/>
  <c r="F12" i="13"/>
  <c r="F11" i="13"/>
  <c r="F9" i="13"/>
  <c r="F8" i="13"/>
  <c r="F31" i="33"/>
  <c r="F28" i="33"/>
  <c r="F21" i="33"/>
  <c r="F20" i="33"/>
  <c r="F19" i="33"/>
  <c r="F16" i="33"/>
  <c r="F15" i="33"/>
  <c r="F11" i="33"/>
  <c r="F34" i="12"/>
  <c r="F33" i="12"/>
  <c r="F32" i="12"/>
  <c r="F31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9" i="16"/>
  <c r="F8" i="16"/>
  <c r="F34" i="18"/>
  <c r="F33" i="18"/>
  <c r="F32" i="18"/>
  <c r="F31" i="18"/>
  <c r="F30" i="18"/>
  <c r="F28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9" i="18"/>
  <c r="F8" i="18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0" i="22"/>
  <c r="F9" i="22"/>
  <c r="F8" i="22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4" i="32"/>
  <c r="F33" i="32"/>
  <c r="F32" i="32"/>
  <c r="F31" i="32"/>
  <c r="F29" i="32"/>
  <c r="F28" i="32"/>
  <c r="F27" i="32"/>
  <c r="F26" i="32"/>
  <c r="F24" i="32"/>
  <c r="F23" i="32"/>
  <c r="F22" i="32"/>
  <c r="F21" i="32"/>
  <c r="F20" i="32"/>
  <c r="F19" i="32"/>
  <c r="F18" i="32"/>
  <c r="F16" i="32"/>
  <c r="F15" i="32"/>
  <c r="F14" i="32"/>
  <c r="F13" i="32"/>
  <c r="F12" i="32"/>
  <c r="F11" i="32"/>
  <c r="F10" i="32"/>
  <c r="F9" i="32"/>
  <c r="F8" i="32"/>
  <c r="F33" i="10"/>
  <c r="F32" i="10"/>
  <c r="F31" i="10"/>
  <c r="F29" i="10"/>
  <c r="F28" i="10"/>
  <c r="F27" i="10"/>
  <c r="F26" i="10"/>
  <c r="F24" i="10"/>
  <c r="F23" i="10"/>
  <c r="F22" i="10"/>
  <c r="F21" i="10"/>
  <c r="F20" i="10"/>
  <c r="F19" i="10"/>
  <c r="F17" i="10"/>
  <c r="F16" i="10"/>
  <c r="F26" i="7"/>
  <c r="F25" i="7"/>
  <c r="F24" i="7"/>
  <c r="F11" i="11" l="1"/>
  <c r="F11" i="10"/>
  <c r="F11" i="14"/>
  <c r="F11" i="9"/>
  <c r="F12" i="9"/>
  <c r="F11" i="8"/>
  <c r="F11" i="7"/>
  <c r="F11" i="6"/>
  <c r="F11" i="5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D41" i="33" l="1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G64" i="32"/>
  <c r="F64" i="32"/>
  <c r="F42" i="33" l="1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F22" i="14" l="1"/>
  <c r="F22" i="11"/>
  <c r="F22" i="9"/>
  <c r="F22" i="8"/>
  <c r="F21" i="7"/>
  <c r="F22" i="7"/>
  <c r="F23" i="7"/>
  <c r="F22" i="6"/>
  <c r="F22" i="5"/>
  <c r="L5" i="28" l="1"/>
  <c r="L5" i="27"/>
  <c r="H15" i="4" l="1"/>
  <c r="I15" i="4"/>
  <c r="I17" i="4"/>
  <c r="H17" i="4"/>
  <c r="F7" i="26"/>
  <c r="F7" i="25"/>
  <c r="F7" i="24"/>
  <c r="F7" i="22"/>
  <c r="F7" i="21"/>
  <c r="F7" i="20"/>
  <c r="F7" i="19"/>
  <c r="F7" i="18"/>
  <c r="F7" i="16"/>
  <c r="F7" i="14"/>
  <c r="F7" i="12"/>
  <c r="F7" i="11"/>
  <c r="F7" i="10"/>
  <c r="F7" i="9"/>
  <c r="F7" i="8"/>
  <c r="F7" i="7"/>
  <c r="F7" i="6"/>
  <c r="F7" i="5"/>
  <c r="F10" i="14"/>
  <c r="F10" i="11"/>
  <c r="F10" i="10"/>
  <c r="F10" i="9"/>
  <c r="F10" i="8"/>
  <c r="F10" i="7"/>
  <c r="F10" i="6"/>
  <c r="F10" i="5"/>
  <c r="F16" i="14"/>
  <c r="F16" i="11"/>
  <c r="F16" i="9"/>
  <c r="F16" i="8"/>
  <c r="F16" i="7"/>
  <c r="F16" i="6"/>
  <c r="F16" i="5"/>
  <c r="F17" i="14"/>
  <c r="F17" i="11"/>
  <c r="F17" i="9"/>
  <c r="F17" i="8"/>
  <c r="F17" i="7"/>
  <c r="F17" i="6"/>
  <c r="F17" i="5"/>
  <c r="F19" i="14"/>
  <c r="F19" i="11"/>
  <c r="F19" i="9"/>
  <c r="F19" i="8"/>
  <c r="F19" i="7"/>
  <c r="F19" i="6"/>
  <c r="F19" i="5"/>
  <c r="F20" i="14"/>
  <c r="F20" i="11"/>
  <c r="F20" i="9"/>
  <c r="F20" i="8"/>
  <c r="F20" i="7"/>
  <c r="F20" i="6"/>
  <c r="F20" i="5"/>
  <c r="F24" i="14"/>
  <c r="F24" i="11"/>
  <c r="F24" i="9"/>
  <c r="F24" i="8"/>
  <c r="F24" i="6"/>
  <c r="F24" i="5"/>
  <c r="F27" i="14"/>
  <c r="F27" i="11"/>
  <c r="F27" i="9"/>
  <c r="F27" i="8"/>
  <c r="F27" i="6"/>
  <c r="F27" i="5"/>
  <c r="F30" i="14"/>
  <c r="F30" i="11"/>
  <c r="F30" i="9"/>
  <c r="F30" i="8"/>
  <c r="F30" i="7"/>
  <c r="F30" i="6"/>
  <c r="F30" i="5"/>
  <c r="F33" i="14"/>
  <c r="F33" i="11"/>
  <c r="F33" i="9"/>
  <c r="F33" i="8"/>
  <c r="F33" i="7"/>
  <c r="F33" i="6"/>
  <c r="F33" i="5"/>
  <c r="F34" i="14"/>
  <c r="F34" i="11"/>
  <c r="F34" i="9"/>
  <c r="F34" i="8"/>
  <c r="F34" i="7"/>
  <c r="F34" i="6"/>
  <c r="F34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C35" i="28"/>
  <c r="E33" i="4" s="1"/>
  <c r="B35" i="28"/>
  <c r="D33" i="4" s="1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F51" i="28" s="1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G46" i="28" s="1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F46" i="28" l="1"/>
  <c r="G45" i="28"/>
  <c r="G49" i="28"/>
  <c r="F47" i="28"/>
  <c r="G51" i="28"/>
  <c r="G54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H24" i="4" l="1"/>
  <c r="I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F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G63" i="27"/>
  <c r="F64" i="27" l="1"/>
  <c r="G57" i="27"/>
  <c r="F39" i="27"/>
  <c r="G42" i="27"/>
  <c r="G49" i="27"/>
  <c r="F43" i="27"/>
  <c r="F60" i="27"/>
  <c r="F45" i="27"/>
  <c r="F61" i="27"/>
  <c r="F40" i="27"/>
  <c r="F44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F31" i="5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F32" i="6"/>
  <c r="F31" i="6"/>
  <c r="F29" i="6"/>
  <c r="F28" i="6"/>
  <c r="F26" i="6"/>
  <c r="F25" i="6"/>
  <c r="F23" i="6"/>
  <c r="F21" i="6"/>
  <c r="F18" i="6"/>
  <c r="F15" i="6"/>
  <c r="F14" i="6"/>
  <c r="F13" i="6"/>
  <c r="F12" i="6"/>
  <c r="F9" i="6"/>
  <c r="F8" i="6"/>
  <c r="F32" i="7"/>
  <c r="F31" i="7"/>
  <c r="F29" i="7"/>
  <c r="F28" i="7"/>
  <c r="F18" i="7"/>
  <c r="F15" i="7"/>
  <c r="F14" i="7"/>
  <c r="F13" i="7"/>
  <c r="F12" i="7"/>
  <c r="F9" i="7"/>
  <c r="F8" i="7"/>
  <c r="F32" i="8"/>
  <c r="F31" i="8"/>
  <c r="F29" i="8"/>
  <c r="F28" i="8"/>
  <c r="F26" i="8"/>
  <c r="F25" i="8"/>
  <c r="F23" i="8"/>
  <c r="F21" i="8"/>
  <c r="F18" i="8"/>
  <c r="F15" i="8"/>
  <c r="F14" i="8"/>
  <c r="F13" i="8"/>
  <c r="F12" i="8"/>
  <c r="F9" i="8"/>
  <c r="F8" i="8"/>
  <c r="F32" i="9"/>
  <c r="F31" i="9"/>
  <c r="F29" i="9"/>
  <c r="F28" i="9"/>
  <c r="F26" i="9"/>
  <c r="F25" i="9"/>
  <c r="F23" i="9"/>
  <c r="F21" i="9"/>
  <c r="F18" i="9"/>
  <c r="F15" i="9"/>
  <c r="F14" i="9"/>
  <c r="F13" i="9"/>
  <c r="F9" i="9"/>
  <c r="F8" i="9"/>
  <c r="F14" i="10"/>
  <c r="F13" i="10"/>
  <c r="F12" i="10"/>
  <c r="F9" i="10"/>
  <c r="F8" i="10"/>
  <c r="F32" i="11"/>
  <c r="F31" i="11"/>
  <c r="F29" i="11"/>
  <c r="F28" i="11"/>
  <c r="F26" i="11"/>
  <c r="F25" i="11"/>
  <c r="F23" i="11"/>
  <c r="F21" i="11"/>
  <c r="F18" i="11"/>
  <c r="F15" i="11"/>
  <c r="F14" i="11"/>
  <c r="F13" i="11"/>
  <c r="F12" i="11"/>
  <c r="F9" i="11"/>
  <c r="F8" i="11"/>
  <c r="F32" i="14"/>
  <c r="F31" i="14"/>
  <c r="F29" i="14"/>
  <c r="F28" i="14"/>
  <c r="F26" i="14"/>
  <c r="F25" i="14"/>
  <c r="F23" i="14"/>
  <c r="F21" i="14"/>
  <c r="F18" i="14"/>
  <c r="F15" i="14"/>
  <c r="F14" i="14"/>
  <c r="F13" i="14"/>
  <c r="F12" i="14"/>
  <c r="F9" i="14"/>
  <c r="F8" i="14"/>
  <c r="F32" i="5"/>
  <c r="F29" i="5"/>
  <c r="F28" i="5"/>
  <c r="F26" i="5"/>
  <c r="F25" i="5"/>
  <c r="F23" i="5"/>
  <c r="F21" i="5"/>
  <c r="F18" i="5"/>
  <c r="F15" i="5"/>
  <c r="F14" i="5"/>
  <c r="F13" i="5"/>
  <c r="F12" i="5"/>
  <c r="F9" i="5"/>
  <c r="F8" i="5"/>
  <c r="C35" i="6"/>
  <c r="D35" i="6"/>
  <c r="E35" i="6"/>
  <c r="C35" i="8"/>
  <c r="E9" i="4" s="1"/>
  <c r="D35" i="8"/>
  <c r="F9" i="4" s="1"/>
  <c r="E35" i="8"/>
  <c r="G9" i="4" s="1"/>
  <c r="G13" i="4" s="1"/>
  <c r="C35" i="9"/>
  <c r="E12" i="4" s="1"/>
  <c r="E10" i="4" s="1"/>
  <c r="D35" i="9"/>
  <c r="F12" i="4" s="1"/>
  <c r="F10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H21" i="4" s="1"/>
  <c r="C35" i="13"/>
  <c r="E22" i="4" s="1"/>
  <c r="D35" i="13"/>
  <c r="F22" i="4" s="1"/>
  <c r="E35" i="13"/>
  <c r="G22" i="4" s="1"/>
  <c r="H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H23" i="4" s="1"/>
  <c r="C35" i="16"/>
  <c r="E25" i="4" s="1"/>
  <c r="D35" i="16"/>
  <c r="F25" i="4" s="1"/>
  <c r="E35" i="16"/>
  <c r="G25" i="4" s="1"/>
  <c r="H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H27" i="4" s="1"/>
  <c r="C35" i="19"/>
  <c r="E28" i="4" s="1"/>
  <c r="D35" i="19"/>
  <c r="F28" i="4" s="1"/>
  <c r="E35" i="19"/>
  <c r="G28" i="4" s="1"/>
  <c r="H28" i="4" s="1"/>
  <c r="C35" i="20"/>
  <c r="E29" i="4" s="1"/>
  <c r="D35" i="20"/>
  <c r="F29" i="4" s="1"/>
  <c r="E35" i="20"/>
  <c r="G29" i="4" s="1"/>
  <c r="H29" i="4" s="1"/>
  <c r="C35" i="21"/>
  <c r="E30" i="4" s="1"/>
  <c r="D35" i="21"/>
  <c r="F30" i="4" s="1"/>
  <c r="E35" i="21"/>
  <c r="G30" i="4" s="1"/>
  <c r="H30" i="4" s="1"/>
  <c r="C35" i="22"/>
  <c r="E31" i="4" s="1"/>
  <c r="D35" i="22"/>
  <c r="F31" i="4" s="1"/>
  <c r="E35" i="22"/>
  <c r="G31" i="4" s="1"/>
  <c r="C35" i="23"/>
  <c r="E32" i="4" s="1"/>
  <c r="D35" i="23"/>
  <c r="F32" i="4" s="1"/>
  <c r="E35" i="23"/>
  <c r="G32" i="4" s="1"/>
  <c r="H32" i="4" s="1"/>
  <c r="C35" i="24"/>
  <c r="E34" i="4" s="1"/>
  <c r="D35" i="24"/>
  <c r="F34" i="4" s="1"/>
  <c r="E35" i="24"/>
  <c r="G34" i="4" s="1"/>
  <c r="H34" i="4" s="1"/>
  <c r="C35" i="25"/>
  <c r="E35" i="4" s="1"/>
  <c r="D35" i="25"/>
  <c r="F35" i="4" s="1"/>
  <c r="E35" i="25"/>
  <c r="G35" i="4" s="1"/>
  <c r="H35" i="4" s="1"/>
  <c r="C35" i="26"/>
  <c r="E36" i="4" s="1"/>
  <c r="D35" i="26"/>
  <c r="F36" i="4" s="1"/>
  <c r="E35" i="26"/>
  <c r="G36" i="4" s="1"/>
  <c r="H36" i="4" s="1"/>
  <c r="C35" i="5"/>
  <c r="D35" i="5"/>
  <c r="E35" i="5"/>
  <c r="B35" i="6"/>
  <c r="B35" i="8"/>
  <c r="D9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H31" i="4" l="1"/>
  <c r="H26" i="4"/>
  <c r="D18" i="4"/>
  <c r="D10" i="4"/>
  <c r="G10" i="4"/>
  <c r="E13" i="4"/>
  <c r="F13" i="4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G18" i="4"/>
  <c r="I16" i="4"/>
  <c r="H16" i="4"/>
  <c r="F35" i="15"/>
  <c r="F35" i="23"/>
  <c r="F35" i="7"/>
  <c r="F35" i="6"/>
  <c r="I26" i="4"/>
  <c r="I23" i="4"/>
  <c r="F35" i="12"/>
  <c r="F35" i="25"/>
  <c r="F35" i="17"/>
  <c r="D13" i="4"/>
  <c r="I21" i="4"/>
  <c r="E18" i="4"/>
  <c r="F18" i="4"/>
  <c r="I36" i="4"/>
  <c r="I27" i="4"/>
  <c r="I14" i="4"/>
  <c r="H14" i="4"/>
  <c r="I30" i="4"/>
  <c r="I22" i="4"/>
  <c r="I34" i="4"/>
  <c r="I25" i="4"/>
  <c r="I9" i="4"/>
  <c r="H9" i="4"/>
  <c r="I12" i="4"/>
  <c r="I35" i="4"/>
  <c r="I28" i="4"/>
  <c r="I11" i="4"/>
  <c r="H11" i="4"/>
  <c r="I29" i="4"/>
  <c r="I31" i="4"/>
  <c r="I32" i="4"/>
  <c r="F35" i="21"/>
  <c r="F35" i="19"/>
  <c r="F35" i="13"/>
  <c r="F35" i="11"/>
  <c r="F35" i="9"/>
  <c r="H8" i="4"/>
  <c r="I8" i="4"/>
  <c r="F35" i="26"/>
  <c r="F35" i="24"/>
  <c r="F35" i="22"/>
  <c r="F35" i="20"/>
  <c r="F35" i="18"/>
  <c r="F35" i="16"/>
  <c r="F35" i="14"/>
  <c r="F35" i="10"/>
  <c r="F35" i="8"/>
  <c r="H12" i="4"/>
  <c r="F35" i="5"/>
  <c r="D19" i="4" l="1"/>
  <c r="G19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E19" i="4"/>
  <c r="F19" i="4"/>
  <c r="I10" i="4"/>
  <c r="H10" i="4"/>
  <c r="I13" i="4"/>
  <c r="H13" i="4"/>
  <c r="H18" i="4"/>
  <c r="I18" i="4"/>
  <c r="H19" i="4" l="1"/>
  <c r="I19" i="4"/>
</calcChain>
</file>

<file path=xl/sharedStrings.xml><?xml version="1.0" encoding="utf-8"?>
<sst xmlns="http://schemas.openxmlformats.org/spreadsheetml/2006/main" count="973" uniqueCount="178">
  <si>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</si>
  <si>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</si>
  <si>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</si>
  <si>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</si>
  <si>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</si>
  <si>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</si>
  <si>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</si>
  <si>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</si>
  <si>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</si>
  <si>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</si>
  <si>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</si>
  <si>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</si>
  <si>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</si>
  <si>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</si>
  <si>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</si>
  <si>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</si>
  <si>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</si>
  <si>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</si>
  <si>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</si>
  <si>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</si>
  <si>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</si>
  <si>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</si>
  <si>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</si>
  <si>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</si>
  <si>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</si>
  <si>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</si>
  <si>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</si>
  <si>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</si>
  <si>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</si>
  <si>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</si>
  <si>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</si>
  <si>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</si>
  <si>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</si>
  <si>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</si>
  <si>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</si>
  <si>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</si>
  <si>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</si>
  <si>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</si>
  <si>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</si>
  <si>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</si>
  <si>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</si>
  <si>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</si>
  <si>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</si>
  <si>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</si>
  <si>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</si>
  <si>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</si>
  <si>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</si>
  <si>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</si>
  <si>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</si>
  <si>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</si>
  <si>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</si>
  <si>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</si>
  <si>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</si>
  <si>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</si>
  <si>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</si>
  <si>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</si>
  <si>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</si>
  <si>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</si>
  <si>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</si>
  <si>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</si>
  <si>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Dirección de Servicios y Competitividad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</si>
  <si>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</si>
  <si>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</si>
  <si>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</si>
  <si>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</si>
  <si>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</si>
  <si>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</si>
  <si>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</si>
  <si>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</si>
  <si>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</si>
  <si>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</si>
  <si>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</si>
  <si>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</si>
  <si>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</si>
  <si>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</si>
  <si>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</si>
  <si>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</si>
  <si>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</si>
  <si>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</si>
  <si>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</si>
  <si>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</si>
  <si>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</si>
  <si>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</si>
  <si>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</si>
  <si>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</si>
  <si>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</si>
  <si>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</si>
  <si>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</si>
  <si>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</si>
  <si>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</si>
  <si>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</si>
  <si>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</si>
  <si>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</si>
  <si>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</si>
  <si>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</si>
  <si>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</si>
  <si>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</si>
  <si>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</si>
  <si>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</si>
  <si>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</si>
  <si>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</si>
  <si>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</si>
  <si>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PASAJEROS EN RÉGIMEN DE TRANSPORTE Y DE CRUCERO (unidades)</t>
  </si>
  <si>
    <t>11.1.</t>
  </si>
  <si>
    <t>PASAJEROS DE CRUCERO (unidades)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</si>
  <si>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</si>
  <si>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</si>
  <si>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</si>
  <si>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</si>
  <si>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</si>
  <si>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</si>
  <si>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</si>
  <si>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</si>
  <si>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</si>
  <si>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</si>
  <si>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</si>
  <si>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</si>
  <si>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</si>
  <si>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</si>
  <si>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</si>
  <si>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</si>
  <si>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</si>
  <si>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</si>
  <si>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</si>
  <si>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</si>
  <si>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</si>
  <si>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</si>
  <si>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</si>
  <si>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</si>
  <si>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</si>
  <si>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</si>
  <si>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</si>
  <si>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</si>
  <si>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</si>
  <si>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</si>
  <si>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</si>
  <si>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</si>
  <si>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</si>
  <si>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</si>
  <si>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</si>
  <si>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</si>
  <si>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</si>
  <si>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</si>
  <si>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</si>
  <si>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</si>
  <si>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</si>
  <si>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</si>
  <si>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</si>
  <si>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DE CRUCERO (uds.)</t>
  </si>
  <si>
    <t>REG. TRANSPORTE Y DE CRUCERO (uds.)</t>
  </si>
  <si>
    <t>EN RÉGIMEN DE PASAJE (uds)</t>
  </si>
  <si>
    <t>TOTAL BUQUES MERCANTES (uds)</t>
  </si>
  <si>
    <t>CRUCEROS (uds)</t>
  </si>
  <si>
    <t>11. PASAJEROS EN RÉGIMEN DE TRANSPORTE Y DE CRUCERO</t>
  </si>
  <si>
    <t>11.1. PASAJEROS DE CRUCERO (unidades)</t>
  </si>
  <si>
    <t>13. BUQUES MERCANTES (unidades)</t>
  </si>
  <si>
    <t>13.2. CRUCEROS (unidades)</t>
  </si>
  <si>
    <t>Acumulado desde enero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</si>
  <si>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</si>
  <si>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</si>
  <si>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</si>
  <si>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</si>
  <si>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</si>
  <si>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</si>
  <si>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</si>
  <si>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</si>
  <si>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</si>
  <si>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</si>
  <si>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</si>
  <si>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</si>
  <si>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</si>
  <si>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</si>
  <si>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</si>
  <si>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</si>
  <si>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</si>
  <si>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noviembre 2017</t>
  </si>
  <si>
    <t>Mes noviembre</t>
  </si>
  <si>
    <t>Fecha: 08/02/2018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</si>
</sst>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3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93290867</c:v>
                </c:pt>
                <c:pt idx="1">
                  <c:v>67834321</c:v>
                </c:pt>
                <c:pt idx="2">
                  <c:v>56359035</c:v>
                </c:pt>
                <c:pt idx="3">
                  <c:v>32088374</c:v>
                </c:pt>
                <c:pt idx="4">
                  <c:v>30955809</c:v>
                </c:pt>
                <c:pt idx="5">
                  <c:v>30873741</c:v>
                </c:pt>
                <c:pt idx="6">
                  <c:v>29270325</c:v>
                </c:pt>
                <c:pt idx="7">
                  <c:v>24705092</c:v>
                </c:pt>
                <c:pt idx="8">
                  <c:v>20239347</c:v>
                </c:pt>
                <c:pt idx="9">
                  <c:v>16794141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94895809</c:v>
                </c:pt>
                <c:pt idx="1">
                  <c:v>65550166</c:v>
                </c:pt>
                <c:pt idx="2">
                  <c:v>44789568</c:v>
                </c:pt>
                <c:pt idx="3">
                  <c:v>29006918</c:v>
                </c:pt>
                <c:pt idx="4">
                  <c:v>28657456</c:v>
                </c:pt>
                <c:pt idx="5">
                  <c:v>28269658</c:v>
                </c:pt>
                <c:pt idx="6">
                  <c:v>28308627</c:v>
                </c:pt>
                <c:pt idx="7">
                  <c:v>20732451</c:v>
                </c:pt>
                <c:pt idx="8">
                  <c:v>17252291</c:v>
                </c:pt>
                <c:pt idx="9">
                  <c:v>15390319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88454651</c:v>
                </c:pt>
                <c:pt idx="1">
                  <c:v>67543231</c:v>
                </c:pt>
                <c:pt idx="2">
                  <c:v>55155489</c:v>
                </c:pt>
                <c:pt idx="3">
                  <c:v>32029959</c:v>
                </c:pt>
                <c:pt idx="4">
                  <c:v>30853233</c:v>
                </c:pt>
                <c:pt idx="5">
                  <c:v>30802275</c:v>
                </c:pt>
                <c:pt idx="6">
                  <c:v>29129286</c:v>
                </c:pt>
                <c:pt idx="7">
                  <c:v>22278958</c:v>
                </c:pt>
                <c:pt idx="8">
                  <c:v>20186844</c:v>
                </c:pt>
                <c:pt idx="9">
                  <c:v>16767351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89049330</c:v>
                </c:pt>
                <c:pt idx="1">
                  <c:v>65111950</c:v>
                </c:pt>
                <c:pt idx="2">
                  <c:v>43704847</c:v>
                </c:pt>
                <c:pt idx="3">
                  <c:v>28859227</c:v>
                </c:pt>
                <c:pt idx="4">
                  <c:v>28549063</c:v>
                </c:pt>
                <c:pt idx="5">
                  <c:v>28243965</c:v>
                </c:pt>
                <c:pt idx="6">
                  <c:v>28156885</c:v>
                </c:pt>
                <c:pt idx="7">
                  <c:v>18353571</c:v>
                </c:pt>
                <c:pt idx="8">
                  <c:v>17200301</c:v>
                </c:pt>
                <c:pt idx="9">
                  <c:v>15359041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26922693</c:v>
                </c:pt>
                <c:pt idx="1">
                  <c:v>25248412</c:v>
                </c:pt>
                <c:pt idx="2">
                  <c:v>22506973</c:v>
                </c:pt>
                <c:pt idx="3">
                  <c:v>20369906</c:v>
                </c:pt>
                <c:pt idx="4">
                  <c:v>17871183</c:v>
                </c:pt>
                <c:pt idx="5">
                  <c:v>13139277</c:v>
                </c:pt>
                <c:pt idx="6">
                  <c:v>8059797</c:v>
                </c:pt>
                <c:pt idx="7">
                  <c:v>7449758</c:v>
                </c:pt>
                <c:pt idx="8">
                  <c:v>6248998</c:v>
                </c:pt>
                <c:pt idx="9">
                  <c:v>4736669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25340284</c:v>
                </c:pt>
                <c:pt idx="1">
                  <c:v>22618342</c:v>
                </c:pt>
                <c:pt idx="2">
                  <c:v>22419621</c:v>
                </c:pt>
                <c:pt idx="3">
                  <c:v>18190138</c:v>
                </c:pt>
                <c:pt idx="4">
                  <c:v>16258951</c:v>
                </c:pt>
                <c:pt idx="5">
                  <c:v>10579882</c:v>
                </c:pt>
                <c:pt idx="6">
                  <c:v>7499083</c:v>
                </c:pt>
                <c:pt idx="7">
                  <c:v>7478962</c:v>
                </c:pt>
                <c:pt idx="8">
                  <c:v>5600895</c:v>
                </c:pt>
                <c:pt idx="9">
                  <c:v>5673512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CARTAGENA</c:v>
                </c:pt>
                <c:pt idx="6">
                  <c:v>ALMERÍA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17890134</c:v>
                </c:pt>
                <c:pt idx="1">
                  <c:v>9434664</c:v>
                </c:pt>
                <c:pt idx="2">
                  <c:v>8516072</c:v>
                </c:pt>
                <c:pt idx="3">
                  <c:v>5972416</c:v>
                </c:pt>
                <c:pt idx="4">
                  <c:v>5922921</c:v>
                </c:pt>
                <c:pt idx="5">
                  <c:v>5350860</c:v>
                </c:pt>
                <c:pt idx="6">
                  <c:v>5069792</c:v>
                </c:pt>
                <c:pt idx="7">
                  <c:v>4551361</c:v>
                </c:pt>
                <c:pt idx="8">
                  <c:v>4137397</c:v>
                </c:pt>
                <c:pt idx="9">
                  <c:v>4113242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CARTAGENA</c:v>
                </c:pt>
                <c:pt idx="6">
                  <c:v>ALMERÍA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15073724</c:v>
                </c:pt>
                <c:pt idx="1">
                  <c:v>8385559</c:v>
                </c:pt>
                <c:pt idx="2">
                  <c:v>8209978</c:v>
                </c:pt>
                <c:pt idx="3">
                  <c:v>4697720</c:v>
                </c:pt>
                <c:pt idx="4">
                  <c:v>5302680</c:v>
                </c:pt>
                <c:pt idx="5">
                  <c:v>4932701</c:v>
                </c:pt>
                <c:pt idx="6">
                  <c:v>4213324</c:v>
                </c:pt>
                <c:pt idx="7">
                  <c:v>3896523</c:v>
                </c:pt>
                <c:pt idx="8">
                  <c:v>3881281</c:v>
                </c:pt>
                <c:pt idx="9">
                  <c:v>3984182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62421857</c:v>
                </c:pt>
                <c:pt idx="1">
                  <c:v>59809445</c:v>
                </c:pt>
                <c:pt idx="2">
                  <c:v>37902970</c:v>
                </c:pt>
                <c:pt idx="3">
                  <c:v>15561675</c:v>
                </c:pt>
                <c:pt idx="4">
                  <c:v>11475536</c:v>
                </c:pt>
                <c:pt idx="5">
                  <c:v>8844653</c:v>
                </c:pt>
                <c:pt idx="6">
                  <c:v>6738142</c:v>
                </c:pt>
                <c:pt idx="7">
                  <c:v>3351600</c:v>
                </c:pt>
                <c:pt idx="8">
                  <c:v>3345177</c:v>
                </c:pt>
                <c:pt idx="9">
                  <c:v>1916297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59451418</c:v>
                </c:pt>
                <c:pt idx="1">
                  <c:v>62329316</c:v>
                </c:pt>
                <c:pt idx="2">
                  <c:v>29140783</c:v>
                </c:pt>
                <c:pt idx="3">
                  <c:v>12250803</c:v>
                </c:pt>
                <c:pt idx="4">
                  <c:v>10801513</c:v>
                </c:pt>
                <c:pt idx="5">
                  <c:v>8408831</c:v>
                </c:pt>
                <c:pt idx="6">
                  <c:v>5839078</c:v>
                </c:pt>
                <c:pt idx="7">
                  <c:v>3298435</c:v>
                </c:pt>
                <c:pt idx="8">
                  <c:v>3182359</c:v>
                </c:pt>
                <c:pt idx="9">
                  <c:v>1843849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52634752</c:v>
                </c:pt>
                <c:pt idx="1">
                  <c:v>51803640</c:v>
                </c:pt>
                <c:pt idx="2">
                  <c:v>27487274</c:v>
                </c:pt>
                <c:pt idx="3">
                  <c:v>11782437</c:v>
                </c:pt>
                <c:pt idx="4">
                  <c:v>5756199</c:v>
                </c:pt>
                <c:pt idx="5">
                  <c:v>3366078</c:v>
                </c:pt>
                <c:pt idx="6">
                  <c:v>3058676</c:v>
                </c:pt>
                <c:pt idx="7">
                  <c:v>2391393</c:v>
                </c:pt>
                <c:pt idx="8">
                  <c:v>1142839</c:v>
                </c:pt>
                <c:pt idx="9">
                  <c:v>1139626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55441016</c:v>
                </c:pt>
                <c:pt idx="1">
                  <c:v>49728754</c:v>
                </c:pt>
                <c:pt idx="2">
                  <c:v>19083455</c:v>
                </c:pt>
                <c:pt idx="3">
                  <c:v>8533518</c:v>
                </c:pt>
                <c:pt idx="4">
                  <c:v>5704794</c:v>
                </c:pt>
                <c:pt idx="5">
                  <c:v>2618934</c:v>
                </c:pt>
                <c:pt idx="6">
                  <c:v>2946374</c:v>
                </c:pt>
                <c:pt idx="7">
                  <c:v>2399773</c:v>
                </c:pt>
                <c:pt idx="8">
                  <c:v>1098985</c:v>
                </c:pt>
                <c:pt idx="9">
                  <c:v>1115648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78118</c:v>
                </c:pt>
                <c:pt idx="1">
                  <c:v>48925</c:v>
                </c:pt>
                <c:pt idx="2">
                  <c:v>23689</c:v>
                </c:pt>
                <c:pt idx="3">
                  <c:v>15307</c:v>
                </c:pt>
                <c:pt idx="4">
                  <c:v>12904</c:v>
                </c:pt>
                <c:pt idx="5">
                  <c:v>7208</c:v>
                </c:pt>
                <c:pt idx="6">
                  <c:v>5763</c:v>
                </c:pt>
                <c:pt idx="7">
                  <c:v>4193</c:v>
                </c:pt>
                <c:pt idx="8">
                  <c:v>3667</c:v>
                </c:pt>
                <c:pt idx="9">
                  <c:v>3500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72099</c:v>
                </c:pt>
                <c:pt idx="1">
                  <c:v>40291</c:v>
                </c:pt>
                <c:pt idx="2">
                  <c:v>24851</c:v>
                </c:pt>
                <c:pt idx="3">
                  <c:v>16406</c:v>
                </c:pt>
                <c:pt idx="4">
                  <c:v>11906</c:v>
                </c:pt>
                <c:pt idx="5">
                  <c:v>7975</c:v>
                </c:pt>
                <c:pt idx="6">
                  <c:v>7488</c:v>
                </c:pt>
                <c:pt idx="7">
                  <c:v>4580</c:v>
                </c:pt>
                <c:pt idx="8">
                  <c:v>3365</c:v>
                </c:pt>
                <c:pt idx="9">
                  <c:v>4064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2537690</c:v>
                </c:pt>
                <c:pt idx="1">
                  <c:v>2425266</c:v>
                </c:pt>
                <c:pt idx="2">
                  <c:v>1200609</c:v>
                </c:pt>
                <c:pt idx="3">
                  <c:v>653432</c:v>
                </c:pt>
                <c:pt idx="4">
                  <c:v>580236</c:v>
                </c:pt>
                <c:pt idx="5">
                  <c:v>289231</c:v>
                </c:pt>
                <c:pt idx="6">
                  <c:v>228901</c:v>
                </c:pt>
                <c:pt idx="7">
                  <c:v>158355</c:v>
                </c:pt>
                <c:pt idx="8">
                  <c:v>133560</c:v>
                </c:pt>
                <c:pt idx="9">
                  <c:v>102576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3060999</c:v>
                </c:pt>
                <c:pt idx="1">
                  <c:v>2377068</c:v>
                </c:pt>
                <c:pt idx="2">
                  <c:v>1081417</c:v>
                </c:pt>
                <c:pt idx="3">
                  <c:v>575710</c:v>
                </c:pt>
                <c:pt idx="4">
                  <c:v>503914</c:v>
                </c:pt>
                <c:pt idx="5">
                  <c:v>436328</c:v>
                </c:pt>
                <c:pt idx="6">
                  <c:v>240598</c:v>
                </c:pt>
                <c:pt idx="7">
                  <c:v>157617</c:v>
                </c:pt>
                <c:pt idx="8">
                  <c:v>129305</c:v>
                </c:pt>
                <c:pt idx="9">
                  <c:v>99269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2358153</c:v>
                </c:pt>
                <c:pt idx="1">
                  <c:v>2156378</c:v>
                </c:pt>
                <c:pt idx="2">
                  <c:v>890855</c:v>
                </c:pt>
                <c:pt idx="3">
                  <c:v>558392</c:v>
                </c:pt>
                <c:pt idx="4">
                  <c:v>501201</c:v>
                </c:pt>
                <c:pt idx="5">
                  <c:v>210758</c:v>
                </c:pt>
                <c:pt idx="6">
                  <c:v>116020</c:v>
                </c:pt>
                <c:pt idx="7">
                  <c:v>70866</c:v>
                </c:pt>
                <c:pt idx="8">
                  <c:v>61866</c:v>
                </c:pt>
                <c:pt idx="9">
                  <c:v>45287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2891883</c:v>
                </c:pt>
                <c:pt idx="1">
                  <c:v>2126922</c:v>
                </c:pt>
                <c:pt idx="2">
                  <c:v>790009</c:v>
                </c:pt>
                <c:pt idx="3">
                  <c:v>478911</c:v>
                </c:pt>
                <c:pt idx="4">
                  <c:v>456713</c:v>
                </c:pt>
                <c:pt idx="5">
                  <c:v>363083</c:v>
                </c:pt>
                <c:pt idx="6">
                  <c:v>112493</c:v>
                </c:pt>
                <c:pt idx="7">
                  <c:v>66410</c:v>
                </c:pt>
                <c:pt idx="8">
                  <c:v>55595</c:v>
                </c:pt>
                <c:pt idx="9">
                  <c:v>44009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VIGO</c:v>
                </c:pt>
                <c:pt idx="4">
                  <c:v>FERROL-SAN CIBRAO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ALICANTE</c:v>
                </c:pt>
                <c:pt idx="8">
                  <c:v>LAS PALMAS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2297542</c:v>
                </c:pt>
                <c:pt idx="1">
                  <c:v>274272</c:v>
                </c:pt>
                <c:pt idx="2">
                  <c:v>5616</c:v>
                </c:pt>
                <c:pt idx="3">
                  <c:v>5604</c:v>
                </c:pt>
                <c:pt idx="4">
                  <c:v>2260</c:v>
                </c:pt>
                <c:pt idx="5">
                  <c:v>1022</c:v>
                </c:pt>
                <c:pt idx="6">
                  <c:v>624</c:v>
                </c:pt>
                <c:pt idx="7">
                  <c:v>28</c:v>
                </c:pt>
                <c:pt idx="8">
                  <c:v>25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VIGO</c:v>
                </c:pt>
                <c:pt idx="4">
                  <c:v>FERROL-SAN CIBRAO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ALICANTE</c:v>
                </c:pt>
                <c:pt idx="8">
                  <c:v>LAS PALMAS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2784665</c:v>
                </c:pt>
                <c:pt idx="1">
                  <c:v>254612</c:v>
                </c:pt>
                <c:pt idx="2">
                  <c:v>20568</c:v>
                </c:pt>
                <c:pt idx="3">
                  <c:v>0</c:v>
                </c:pt>
                <c:pt idx="4">
                  <c:v>173</c:v>
                </c:pt>
                <c:pt idx="5">
                  <c:v>0</c:v>
                </c:pt>
                <c:pt idx="6">
                  <c:v>2005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SANTA CRUZ DE TENERIFE</c:v>
                </c:pt>
                <c:pt idx="7">
                  <c:v>BAHÍA DE CÁDIZ</c:v>
                </c:pt>
                <c:pt idx="8">
                  <c:v>CASTELLÓN</c:v>
                </c:pt>
                <c:pt idx="9">
                  <c:v>VIGO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59458782</c:v>
                </c:pt>
                <c:pt idx="1">
                  <c:v>31495805</c:v>
                </c:pt>
                <c:pt idx="2">
                  <c:v>16529219</c:v>
                </c:pt>
                <c:pt idx="3">
                  <c:v>10043747</c:v>
                </c:pt>
                <c:pt idx="4">
                  <c:v>2931571</c:v>
                </c:pt>
                <c:pt idx="5">
                  <c:v>2554500</c:v>
                </c:pt>
                <c:pt idx="6">
                  <c:v>588081</c:v>
                </c:pt>
                <c:pt idx="7">
                  <c:v>504585</c:v>
                </c:pt>
                <c:pt idx="8">
                  <c:v>493302</c:v>
                </c:pt>
                <c:pt idx="9">
                  <c:v>233812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SANTA CRUZ DE TENERIFE</c:v>
                </c:pt>
                <c:pt idx="7">
                  <c:v>BAHÍA DE CÁDIZ</c:v>
                </c:pt>
                <c:pt idx="8">
                  <c:v>CASTELLÓN</c:v>
                </c:pt>
                <c:pt idx="9">
                  <c:v>VIGO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61477882</c:v>
                </c:pt>
                <c:pt idx="1">
                  <c:v>29991789</c:v>
                </c:pt>
                <c:pt idx="2">
                  <c:v>7662467</c:v>
                </c:pt>
                <c:pt idx="3">
                  <c:v>6779180</c:v>
                </c:pt>
                <c:pt idx="4">
                  <c:v>2442091</c:v>
                </c:pt>
                <c:pt idx="5">
                  <c:v>2229262</c:v>
                </c:pt>
                <c:pt idx="6">
                  <c:v>32441</c:v>
                </c:pt>
                <c:pt idx="7">
                  <c:v>433057</c:v>
                </c:pt>
                <c:pt idx="8">
                  <c:v>368269</c:v>
                </c:pt>
                <c:pt idx="9">
                  <c:v>166638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CASTELLÓN</c:v>
                </c:pt>
                <c:pt idx="6">
                  <c:v>MÁLAGA</c:v>
                </c:pt>
                <c:pt idx="7">
                  <c:v>VIGO</c:v>
                </c:pt>
                <c:pt idx="8">
                  <c:v>MARÍN Y RÍA DE PONTEVEDRA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48267647</c:v>
                </c:pt>
                <c:pt idx="1">
                  <c:v>30906134</c:v>
                </c:pt>
                <c:pt idx="2">
                  <c:v>11297290</c:v>
                </c:pt>
                <c:pt idx="3">
                  <c:v>7827915</c:v>
                </c:pt>
                <c:pt idx="4">
                  <c:v>576179</c:v>
                </c:pt>
                <c:pt idx="5">
                  <c:v>487249</c:v>
                </c:pt>
                <c:pt idx="6">
                  <c:v>178892</c:v>
                </c:pt>
                <c:pt idx="7">
                  <c:v>149113</c:v>
                </c:pt>
                <c:pt idx="8">
                  <c:v>84191</c:v>
                </c:pt>
                <c:pt idx="9">
                  <c:v>38067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CASTELLÓN</c:v>
                </c:pt>
                <c:pt idx="6">
                  <c:v>MÁLAGA</c:v>
                </c:pt>
                <c:pt idx="7">
                  <c:v>VIGO</c:v>
                </c:pt>
                <c:pt idx="8">
                  <c:v>MARÍN Y RÍA DE PONTEVEDRA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51199778</c:v>
                </c:pt>
                <c:pt idx="1">
                  <c:v>29844625</c:v>
                </c:pt>
                <c:pt idx="2">
                  <c:v>3894955</c:v>
                </c:pt>
                <c:pt idx="3">
                  <c:v>4933060</c:v>
                </c:pt>
                <c:pt idx="4">
                  <c:v>29186</c:v>
                </c:pt>
                <c:pt idx="5">
                  <c:v>340154</c:v>
                </c:pt>
                <c:pt idx="6">
                  <c:v>197763</c:v>
                </c:pt>
                <c:pt idx="7">
                  <c:v>114478</c:v>
                </c:pt>
                <c:pt idx="8">
                  <c:v>26139</c:v>
                </c:pt>
                <c:pt idx="9">
                  <c:v>214103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BAHÍA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CEUTA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11385727</c:v>
                </c:pt>
                <c:pt idx="1">
                  <c:v>9696481</c:v>
                </c:pt>
                <c:pt idx="2">
                  <c:v>8672553</c:v>
                </c:pt>
                <c:pt idx="3">
                  <c:v>7053321</c:v>
                </c:pt>
                <c:pt idx="4">
                  <c:v>3500552</c:v>
                </c:pt>
                <c:pt idx="5">
                  <c:v>3467498</c:v>
                </c:pt>
                <c:pt idx="6">
                  <c:v>1449701</c:v>
                </c:pt>
                <c:pt idx="7">
                  <c:v>998034</c:v>
                </c:pt>
                <c:pt idx="8">
                  <c:v>928863</c:v>
                </c:pt>
                <c:pt idx="9">
                  <c:v>812086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BAHÍA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CEUTA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10703539</c:v>
                </c:pt>
                <c:pt idx="1">
                  <c:v>9222742</c:v>
                </c:pt>
                <c:pt idx="2">
                  <c:v>8255207</c:v>
                </c:pt>
                <c:pt idx="3">
                  <c:v>6638861</c:v>
                </c:pt>
                <c:pt idx="4">
                  <c:v>3423946</c:v>
                </c:pt>
                <c:pt idx="5">
                  <c:v>3081446</c:v>
                </c:pt>
                <c:pt idx="6">
                  <c:v>1290214</c:v>
                </c:pt>
                <c:pt idx="7">
                  <c:v>927864</c:v>
                </c:pt>
                <c:pt idx="8">
                  <c:v>713137</c:v>
                </c:pt>
                <c:pt idx="9">
                  <c:v>949293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BILBAO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245792</c:v>
                </c:pt>
                <c:pt idx="1">
                  <c:v>200994</c:v>
                </c:pt>
                <c:pt idx="2">
                  <c:v>199809</c:v>
                </c:pt>
                <c:pt idx="3">
                  <c:v>186992</c:v>
                </c:pt>
                <c:pt idx="4">
                  <c:v>132706</c:v>
                </c:pt>
                <c:pt idx="5">
                  <c:v>112757</c:v>
                </c:pt>
                <c:pt idx="6">
                  <c:v>32084</c:v>
                </c:pt>
                <c:pt idx="7">
                  <c:v>26430</c:v>
                </c:pt>
                <c:pt idx="8">
                  <c:v>22769</c:v>
                </c:pt>
                <c:pt idx="9">
                  <c:v>19610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BILBAO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238116</c:v>
                </c:pt>
                <c:pt idx="1">
                  <c:v>207951</c:v>
                </c:pt>
                <c:pt idx="2">
                  <c:v>225825</c:v>
                </c:pt>
                <c:pt idx="3">
                  <c:v>188303</c:v>
                </c:pt>
                <c:pt idx="4">
                  <c:v>131747</c:v>
                </c:pt>
                <c:pt idx="5">
                  <c:v>131002</c:v>
                </c:pt>
                <c:pt idx="6">
                  <c:v>31532</c:v>
                </c:pt>
                <c:pt idx="7">
                  <c:v>21339</c:v>
                </c:pt>
                <c:pt idx="8">
                  <c:v>11470</c:v>
                </c:pt>
                <c:pt idx="9">
                  <c:v>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4455323</c:v>
                </c:pt>
                <c:pt idx="1">
                  <c:v>4000412</c:v>
                </c:pt>
                <c:pt idx="2">
                  <c:v>2775738</c:v>
                </c:pt>
                <c:pt idx="3">
                  <c:v>1076722</c:v>
                </c:pt>
                <c:pt idx="4">
                  <c:v>538879</c:v>
                </c:pt>
                <c:pt idx="5">
                  <c:v>411479</c:v>
                </c:pt>
                <c:pt idx="6">
                  <c:v>222627</c:v>
                </c:pt>
                <c:pt idx="7">
                  <c:v>169963</c:v>
                </c:pt>
                <c:pt idx="8">
                  <c:v>149278</c:v>
                </c:pt>
                <c:pt idx="9">
                  <c:v>113195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4359055</c:v>
                </c:pt>
                <c:pt idx="1">
                  <c:v>4386039</c:v>
                </c:pt>
                <c:pt idx="2">
                  <c:v>2040627</c:v>
                </c:pt>
                <c:pt idx="3">
                  <c:v>859122</c:v>
                </c:pt>
                <c:pt idx="4">
                  <c:v>536483</c:v>
                </c:pt>
                <c:pt idx="5">
                  <c:v>338887</c:v>
                </c:pt>
                <c:pt idx="6">
                  <c:v>209478</c:v>
                </c:pt>
                <c:pt idx="7">
                  <c:v>171189</c:v>
                </c:pt>
                <c:pt idx="8">
                  <c:v>146097</c:v>
                </c:pt>
                <c:pt idx="9">
                  <c:v>121606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MARÍN Y RÍA DE PONTEVEDRA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3648876</c:v>
                </c:pt>
                <c:pt idx="1">
                  <c:v>2423421</c:v>
                </c:pt>
                <c:pt idx="2">
                  <c:v>988464</c:v>
                </c:pt>
                <c:pt idx="3">
                  <c:v>561816</c:v>
                </c:pt>
                <c:pt idx="4">
                  <c:v>48930</c:v>
                </c:pt>
                <c:pt idx="5">
                  <c:v>45333</c:v>
                </c:pt>
                <c:pt idx="6">
                  <c:v>30405</c:v>
                </c:pt>
                <c:pt idx="7">
                  <c:v>11241</c:v>
                </c:pt>
                <c:pt idx="8">
                  <c:v>8963</c:v>
                </c:pt>
                <c:pt idx="9">
                  <c:v>3841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MARÍN Y RÍA DE PONTEVEDRA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4038251</c:v>
                </c:pt>
                <c:pt idx="1">
                  <c:v>2315909</c:v>
                </c:pt>
                <c:pt idx="2">
                  <c:v>384341</c:v>
                </c:pt>
                <c:pt idx="3">
                  <c:v>390260</c:v>
                </c:pt>
                <c:pt idx="4">
                  <c:v>86597</c:v>
                </c:pt>
                <c:pt idx="5">
                  <c:v>2629</c:v>
                </c:pt>
                <c:pt idx="6">
                  <c:v>20459</c:v>
                </c:pt>
                <c:pt idx="7">
                  <c:v>4414</c:v>
                </c:pt>
                <c:pt idx="8">
                  <c:v>8324</c:v>
                </c:pt>
                <c:pt idx="9">
                  <c:v>17968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422961</c:v>
                </c:pt>
                <c:pt idx="1">
                  <c:v>318122</c:v>
                </c:pt>
                <c:pt idx="2">
                  <c:v>229649</c:v>
                </c:pt>
                <c:pt idx="3">
                  <c:v>185972</c:v>
                </c:pt>
                <c:pt idx="4">
                  <c:v>131280</c:v>
                </c:pt>
                <c:pt idx="5">
                  <c:v>112653</c:v>
                </c:pt>
                <c:pt idx="6">
                  <c:v>91038</c:v>
                </c:pt>
                <c:pt idx="7">
                  <c:v>64380</c:v>
                </c:pt>
                <c:pt idx="8">
                  <c:v>49767</c:v>
                </c:pt>
                <c:pt idx="9">
                  <c:v>39301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395475</c:v>
                </c:pt>
                <c:pt idx="1">
                  <c:v>297616</c:v>
                </c:pt>
                <c:pt idx="2">
                  <c:v>223474</c:v>
                </c:pt>
                <c:pt idx="3">
                  <c:v>187332</c:v>
                </c:pt>
                <c:pt idx="4">
                  <c:v>125052</c:v>
                </c:pt>
                <c:pt idx="5">
                  <c:v>121527</c:v>
                </c:pt>
                <c:pt idx="6">
                  <c:v>128957</c:v>
                </c:pt>
                <c:pt idx="7">
                  <c:v>61374</c:v>
                </c:pt>
                <c:pt idx="8">
                  <c:v>44934</c:v>
                </c:pt>
                <c:pt idx="9">
                  <c:v>2524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1845930</c:v>
                </c:pt>
                <c:pt idx="1">
                  <c:v>1557391</c:v>
                </c:pt>
                <c:pt idx="2">
                  <c:v>472047</c:v>
                </c:pt>
                <c:pt idx="3">
                  <c:v>349023</c:v>
                </c:pt>
                <c:pt idx="4">
                  <c:v>187099</c:v>
                </c:pt>
                <c:pt idx="5">
                  <c:v>139511</c:v>
                </c:pt>
                <c:pt idx="6">
                  <c:v>91940</c:v>
                </c:pt>
                <c:pt idx="7">
                  <c:v>65607</c:v>
                </c:pt>
                <c:pt idx="8">
                  <c:v>64471</c:v>
                </c:pt>
                <c:pt idx="9">
                  <c:v>53943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1855814</c:v>
                </c:pt>
                <c:pt idx="1">
                  <c:v>1432810</c:v>
                </c:pt>
                <c:pt idx="2">
                  <c:v>472499</c:v>
                </c:pt>
                <c:pt idx="3">
                  <c:v>343221</c:v>
                </c:pt>
                <c:pt idx="4">
                  <c:v>183263</c:v>
                </c:pt>
                <c:pt idx="5">
                  <c:v>136825</c:v>
                </c:pt>
                <c:pt idx="6">
                  <c:v>73384</c:v>
                </c:pt>
                <c:pt idx="7">
                  <c:v>47249</c:v>
                </c:pt>
                <c:pt idx="8">
                  <c:v>59896</c:v>
                </c:pt>
                <c:pt idx="9">
                  <c:v>48561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2031902</c:v>
                </c:pt>
                <c:pt idx="1">
                  <c:v>1787274</c:v>
                </c:pt>
                <c:pt idx="2">
                  <c:v>536427</c:v>
                </c:pt>
                <c:pt idx="3">
                  <c:v>514906</c:v>
                </c:pt>
                <c:pt idx="4">
                  <c:v>366146</c:v>
                </c:pt>
                <c:pt idx="5">
                  <c:v>351536</c:v>
                </c:pt>
                <c:pt idx="6">
                  <c:v>192222</c:v>
                </c:pt>
                <c:pt idx="7">
                  <c:v>161000</c:v>
                </c:pt>
                <c:pt idx="8">
                  <c:v>147553</c:v>
                </c:pt>
                <c:pt idx="9">
                  <c:v>112702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2043146</c:v>
                </c:pt>
                <c:pt idx="1">
                  <c:v>1656286</c:v>
                </c:pt>
                <c:pt idx="2">
                  <c:v>533873</c:v>
                </c:pt>
                <c:pt idx="3">
                  <c:v>468862</c:v>
                </c:pt>
                <c:pt idx="4">
                  <c:v>336258</c:v>
                </c:pt>
                <c:pt idx="5">
                  <c:v>347788</c:v>
                </c:pt>
                <c:pt idx="6">
                  <c:v>189019</c:v>
                </c:pt>
                <c:pt idx="7">
                  <c:v>162865</c:v>
                </c:pt>
                <c:pt idx="8">
                  <c:v>141503</c:v>
                </c:pt>
                <c:pt idx="9">
                  <c:v>121598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7975032</c:v>
                </c:pt>
                <c:pt idx="1">
                  <c:v>5275894</c:v>
                </c:pt>
                <c:pt idx="2">
                  <c:v>5165625</c:v>
                </c:pt>
                <c:pt idx="3">
                  <c:v>3949930</c:v>
                </c:pt>
                <c:pt idx="4">
                  <c:v>2221614</c:v>
                </c:pt>
                <c:pt idx="5">
                  <c:v>1708402</c:v>
                </c:pt>
                <c:pt idx="6">
                  <c:v>1002220</c:v>
                </c:pt>
                <c:pt idx="7">
                  <c:v>901660</c:v>
                </c:pt>
                <c:pt idx="8">
                  <c:v>769329</c:v>
                </c:pt>
                <c:pt idx="9">
                  <c:v>763334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7562969</c:v>
                </c:pt>
                <c:pt idx="1">
                  <c:v>4840268</c:v>
                </c:pt>
                <c:pt idx="2">
                  <c:v>5239975</c:v>
                </c:pt>
                <c:pt idx="3">
                  <c:v>3812732</c:v>
                </c:pt>
                <c:pt idx="4">
                  <c:v>2117810</c:v>
                </c:pt>
                <c:pt idx="5">
                  <c:v>1796447</c:v>
                </c:pt>
                <c:pt idx="6">
                  <c:v>856643</c:v>
                </c:pt>
                <c:pt idx="7">
                  <c:v>785033</c:v>
                </c:pt>
                <c:pt idx="8">
                  <c:v>827569</c:v>
                </c:pt>
                <c:pt idx="9">
                  <c:v>683976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2601380</c:v>
                </c:pt>
                <c:pt idx="1">
                  <c:v>2070048</c:v>
                </c:pt>
                <c:pt idx="2">
                  <c:v>985662</c:v>
                </c:pt>
                <c:pt idx="3">
                  <c:v>772974</c:v>
                </c:pt>
                <c:pt idx="4">
                  <c:v>489022</c:v>
                </c:pt>
                <c:pt idx="5">
                  <c:v>400042</c:v>
                </c:pt>
                <c:pt idx="6">
                  <c:v>360746</c:v>
                </c:pt>
                <c:pt idx="7">
                  <c:v>232453</c:v>
                </c:pt>
                <c:pt idx="8">
                  <c:v>174463</c:v>
                </c:pt>
                <c:pt idx="9">
                  <c:v>139024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2598347</c:v>
                </c:pt>
                <c:pt idx="1">
                  <c:v>1940168</c:v>
                </c:pt>
                <c:pt idx="2">
                  <c:v>923906</c:v>
                </c:pt>
                <c:pt idx="3">
                  <c:v>732321</c:v>
                </c:pt>
                <c:pt idx="4">
                  <c:v>427866</c:v>
                </c:pt>
                <c:pt idx="5">
                  <c:v>395279</c:v>
                </c:pt>
                <c:pt idx="6">
                  <c:v>372108</c:v>
                </c:pt>
                <c:pt idx="7">
                  <c:v>186600</c:v>
                </c:pt>
                <c:pt idx="8">
                  <c:v>118310</c:v>
                </c:pt>
                <c:pt idx="9">
                  <c:v>163822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1158459</c:v>
                </c:pt>
                <c:pt idx="1">
                  <c:v>1122255</c:v>
                </c:pt>
                <c:pt idx="2">
                  <c:v>592725</c:v>
                </c:pt>
                <c:pt idx="3">
                  <c:v>429909</c:v>
                </c:pt>
                <c:pt idx="4">
                  <c:v>349881</c:v>
                </c:pt>
                <c:pt idx="5">
                  <c:v>342244</c:v>
                </c:pt>
                <c:pt idx="6">
                  <c:v>193609</c:v>
                </c:pt>
                <c:pt idx="7">
                  <c:v>144534</c:v>
                </c:pt>
                <c:pt idx="8">
                  <c:v>139866</c:v>
                </c:pt>
                <c:pt idx="9">
                  <c:v>89917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1024335</c:v>
                </c:pt>
                <c:pt idx="1">
                  <c:v>1114799</c:v>
                </c:pt>
                <c:pt idx="2">
                  <c:v>531869</c:v>
                </c:pt>
                <c:pt idx="3">
                  <c:v>402539</c:v>
                </c:pt>
                <c:pt idx="4">
                  <c:v>313308</c:v>
                </c:pt>
                <c:pt idx="5">
                  <c:v>329353</c:v>
                </c:pt>
                <c:pt idx="6">
                  <c:v>155397</c:v>
                </c:pt>
                <c:pt idx="7">
                  <c:v>105321</c:v>
                </c:pt>
                <c:pt idx="8">
                  <c:v>153579</c:v>
                </c:pt>
                <c:pt idx="9">
                  <c:v>84745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767759</c:v>
                </c:pt>
                <c:pt idx="1">
                  <c:v>733633</c:v>
                </c:pt>
                <c:pt idx="2">
                  <c:v>459830</c:v>
                </c:pt>
                <c:pt idx="3">
                  <c:v>448940</c:v>
                </c:pt>
                <c:pt idx="4">
                  <c:v>215060</c:v>
                </c:pt>
                <c:pt idx="5">
                  <c:v>181644</c:v>
                </c:pt>
                <c:pt idx="6">
                  <c:v>141000</c:v>
                </c:pt>
                <c:pt idx="7">
                  <c:v>93794</c:v>
                </c:pt>
                <c:pt idx="8">
                  <c:v>67747</c:v>
                </c:pt>
                <c:pt idx="9">
                  <c:v>13174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844569</c:v>
                </c:pt>
                <c:pt idx="1">
                  <c:v>712094</c:v>
                </c:pt>
                <c:pt idx="2">
                  <c:v>450821</c:v>
                </c:pt>
                <c:pt idx="3">
                  <c:v>416718</c:v>
                </c:pt>
                <c:pt idx="4">
                  <c:v>235885</c:v>
                </c:pt>
                <c:pt idx="5">
                  <c:v>141254</c:v>
                </c:pt>
                <c:pt idx="6">
                  <c:v>154614</c:v>
                </c:pt>
                <c:pt idx="7">
                  <c:v>85711</c:v>
                </c:pt>
                <c:pt idx="8">
                  <c:v>57960</c:v>
                </c:pt>
                <c:pt idx="9">
                  <c:v>13359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42203</c:v>
                </c:pt>
                <c:pt idx="1">
                  <c:v>26072</c:v>
                </c:pt>
                <c:pt idx="2">
                  <c:v>12056</c:v>
                </c:pt>
                <c:pt idx="3">
                  <c:v>10727</c:v>
                </c:pt>
                <c:pt idx="4">
                  <c:v>9835</c:v>
                </c:pt>
                <c:pt idx="5">
                  <c:v>8288</c:v>
                </c:pt>
                <c:pt idx="6">
                  <c:v>7098</c:v>
                </c:pt>
                <c:pt idx="7">
                  <c:v>2619</c:v>
                </c:pt>
                <c:pt idx="8">
                  <c:v>2438</c:v>
                </c:pt>
                <c:pt idx="9">
                  <c:v>2109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39818</c:v>
                </c:pt>
                <c:pt idx="1">
                  <c:v>27314</c:v>
                </c:pt>
                <c:pt idx="2">
                  <c:v>11415</c:v>
                </c:pt>
                <c:pt idx="3">
                  <c:v>10771</c:v>
                </c:pt>
                <c:pt idx="4">
                  <c:v>9647</c:v>
                </c:pt>
                <c:pt idx="5">
                  <c:v>8026</c:v>
                </c:pt>
                <c:pt idx="6">
                  <c:v>7087</c:v>
                </c:pt>
                <c:pt idx="7">
                  <c:v>2555</c:v>
                </c:pt>
                <c:pt idx="8">
                  <c:v>2384</c:v>
                </c:pt>
                <c:pt idx="9">
                  <c:v>1933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374108263</c:v>
                </c:pt>
                <c:pt idx="1">
                  <c:v>305343662</c:v>
                </c:pt>
                <c:pt idx="2">
                  <c:v>235152339</c:v>
                </c:pt>
                <c:pt idx="3">
                  <c:v>216658639</c:v>
                </c:pt>
                <c:pt idx="4">
                  <c:v>209814438</c:v>
                </c:pt>
                <c:pt idx="5">
                  <c:v>165622980</c:v>
                </c:pt>
                <c:pt idx="6">
                  <c:v>57953778</c:v>
                </c:pt>
                <c:pt idx="7">
                  <c:v>44451032</c:v>
                </c:pt>
                <c:pt idx="8">
                  <c:v>42943762</c:v>
                </c:pt>
                <c:pt idx="9">
                  <c:v>39418555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417439801</c:v>
                </c:pt>
                <c:pt idx="1">
                  <c:v>287191743</c:v>
                </c:pt>
                <c:pt idx="2">
                  <c:v>235686654</c:v>
                </c:pt>
                <c:pt idx="3">
                  <c:v>212721712</c:v>
                </c:pt>
                <c:pt idx="4">
                  <c:v>202573095</c:v>
                </c:pt>
                <c:pt idx="5">
                  <c:v>157188322</c:v>
                </c:pt>
                <c:pt idx="6">
                  <c:v>55152440</c:v>
                </c:pt>
                <c:pt idx="7">
                  <c:v>42623577</c:v>
                </c:pt>
                <c:pt idx="8">
                  <c:v>40594794</c:v>
                </c:pt>
                <c:pt idx="9">
                  <c:v>35172205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811</c:v>
                </c:pt>
                <c:pt idx="1">
                  <c:v>743</c:v>
                </c:pt>
                <c:pt idx="2">
                  <c:v>448</c:v>
                </c:pt>
                <c:pt idx="3">
                  <c:v>429</c:v>
                </c:pt>
                <c:pt idx="4">
                  <c:v>289</c:v>
                </c:pt>
                <c:pt idx="5">
                  <c:v>281</c:v>
                </c:pt>
                <c:pt idx="6">
                  <c:v>196</c:v>
                </c:pt>
                <c:pt idx="7">
                  <c:v>149</c:v>
                </c:pt>
                <c:pt idx="8">
                  <c:v>116</c:v>
                </c:pt>
                <c:pt idx="9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731</c:v>
                </c:pt>
                <c:pt idx="1">
                  <c:v>728</c:v>
                </c:pt>
                <c:pt idx="2">
                  <c:v>426</c:v>
                </c:pt>
                <c:pt idx="3">
                  <c:v>434</c:v>
                </c:pt>
                <c:pt idx="4">
                  <c:v>241</c:v>
                </c:pt>
                <c:pt idx="5">
                  <c:v>272</c:v>
                </c:pt>
                <c:pt idx="6">
                  <c:v>176</c:v>
                </c:pt>
                <c:pt idx="7">
                  <c:v>119</c:v>
                </c:pt>
                <c:pt idx="8">
                  <c:v>89</c:v>
                </c:pt>
                <c:pt idx="9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1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1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13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1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image" Target="../media/image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image" Target="../media/image15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image" Target="../media/image16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4</xdr:col>
      <xdr:colOff>657225</xdr:colOff>
      <xdr:row>2</xdr:row>
      <xdr:rowOff>121791</xdr:rowOff>
    </xdr:to>
    <xdr:pic>
      <xdr:nvPicPr>
        <xdr:cNvPr id="2" name="Imagen 1" descr="LOGOS PdE 2013 documentos comunes y Presentaciones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"/>
          <a:ext cx="3552824" cy="6075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179250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07132899-A0B5-48AF-AEE9-AC4C22F024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51069B8-118D-46B4-84DD-4982B95D0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BC0B3870-0F71-4C21-9AF8-62D6F2ABE3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122B706-5531-43B5-B6EC-904FEE9C5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CA2F5E7-F48C-464A-80B3-2B229F4A97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13CD5EE-0967-49B2-955B-ABAFACDF6F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405D1E3-DC98-4CCA-B348-8DE40025D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12FA1781-E255-44D1-8AEC-8B77D474F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CFF6F62D-0E0E-4178-9F5B-C92166962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E1A18BC5-8EBA-4E51-B4E0-C354BEADF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D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E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00000000-0008-0000-0F00-0000013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00000000-0008-0000-1000-0000014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00000000-0008-0000-1100-0000014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2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3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4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6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7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8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2"/>
  <sheetViews>
    <sheetView topLeftCell="A4" workbookViewId="0">
      <selection activeCell="E28" sqref="E28"/>
    </sheetView>
  </sheetViews>
  <sheetFormatPr baseColWidth="10" defaultColWidth="11.5703125" defaultRowHeight="15" x14ac:dyDescent="0.25"/>
  <cols>
    <col min="1" max="1" width="8.7109375" style="74" customWidth="1"/>
    <col min="2" max="4" width="11.5703125" style="74"/>
    <col min="5" max="5" width="11.5703125" style="74" customWidth="1"/>
    <col min="6" max="10" width="11.5703125" style="74"/>
    <col min="11" max="11" width="9.7109375" style="74" customWidth="1"/>
    <col min="12" max="12" width="0" style="74" hidden="1" customWidth="1"/>
    <col min="13" max="16384" width="11.5703125" style="74"/>
  </cols>
  <sheetData>
    <row r="1" spans="7:9" ht="19.5" x14ac:dyDescent="0.25">
      <c r="I1" s="75" t="s">
        <v>60</v>
      </c>
    </row>
    <row r="2" spans="7:9" ht="18.75" x14ac:dyDescent="0.25">
      <c r="I2" s="76" t="s">
        <v>61</v>
      </c>
    </row>
    <row r="15" spans="7:9" ht="31.5" x14ac:dyDescent="0.25">
      <c r="G15" s="77" t="s">
        <v>62</v>
      </c>
    </row>
    <row r="16" spans="7:9" ht="23.25" x14ac:dyDescent="0.25">
      <c r="G16" s="78" t="s">
        <v>175</v>
      </c>
    </row>
    <row r="28" spans="6:11" x14ac:dyDescent="0.25">
      <c r="G28" s="79"/>
      <c r="H28" s="79"/>
      <c r="I28" s="79"/>
      <c r="J28" s="79"/>
    </row>
    <row r="29" spans="6:11" ht="14.45" customHeight="1" x14ac:dyDescent="0.25">
      <c r="F29" s="79"/>
      <c r="G29" s="79"/>
      <c r="H29" s="79"/>
      <c r="I29" s="79"/>
      <c r="J29" s="79"/>
      <c r="K29" s="80" t="s">
        <v>63</v>
      </c>
    </row>
    <row r="31" spans="6:11" x14ac:dyDescent="0.25">
      <c r="K31" s="81"/>
    </row>
    <row r="33" spans="2:6" ht="15.75" x14ac:dyDescent="0.25">
      <c r="F33" s="82" t="s">
        <v>64</v>
      </c>
    </row>
    <row r="34" spans="2:6" ht="15.75" x14ac:dyDescent="0.25">
      <c r="F34" s="82"/>
    </row>
    <row r="35" spans="2:6" ht="15.75" x14ac:dyDescent="0.25">
      <c r="C35" s="96"/>
    </row>
    <row r="36" spans="2:6" s="85" customFormat="1" ht="15.75" x14ac:dyDescent="0.25">
      <c r="B36" s="83" t="s">
        <v>65</v>
      </c>
      <c r="C36" s="84" t="s">
        <v>66</v>
      </c>
    </row>
    <row r="37" spans="2:6" s="85" customFormat="1" ht="15.75" x14ac:dyDescent="0.25">
      <c r="B37" s="83" t="s">
        <v>67</v>
      </c>
      <c r="C37" s="83" t="s">
        <v>68</v>
      </c>
    </row>
    <row r="38" spans="2:6" s="85" customFormat="1" ht="15.75" x14ac:dyDescent="0.25">
      <c r="B38" s="86" t="s">
        <v>69</v>
      </c>
      <c r="C38" s="86" t="s">
        <v>70</v>
      </c>
    </row>
    <row r="39" spans="2:6" s="85" customFormat="1" ht="15.75" x14ac:dyDescent="0.25">
      <c r="B39" s="83" t="s">
        <v>71</v>
      </c>
      <c r="C39" s="83" t="s">
        <v>72</v>
      </c>
    </row>
    <row r="40" spans="2:6" s="85" customFormat="1" ht="15.75" x14ac:dyDescent="0.25">
      <c r="B40" s="83" t="s">
        <v>73</v>
      </c>
      <c r="C40" s="83" t="s">
        <v>74</v>
      </c>
    </row>
    <row r="41" spans="2:6" s="85" customFormat="1" ht="15.75" x14ac:dyDescent="0.25">
      <c r="B41" s="83" t="s">
        <v>75</v>
      </c>
      <c r="C41" s="83" t="s">
        <v>76</v>
      </c>
    </row>
    <row r="42" spans="2:6" s="85" customFormat="1" ht="15.75" x14ac:dyDescent="0.25">
      <c r="B42" s="86" t="s">
        <v>77</v>
      </c>
      <c r="C42" s="86" t="s">
        <v>78</v>
      </c>
    </row>
    <row r="43" spans="2:6" s="85" customFormat="1" ht="15.75" x14ac:dyDescent="0.25">
      <c r="B43" s="83" t="s">
        <v>79</v>
      </c>
      <c r="C43" s="83" t="s">
        <v>4</v>
      </c>
    </row>
    <row r="44" spans="2:6" s="85" customFormat="1" ht="15.75" x14ac:dyDescent="0.25">
      <c r="B44" s="83" t="s">
        <v>80</v>
      </c>
      <c r="C44" s="83" t="s">
        <v>6</v>
      </c>
    </row>
    <row r="45" spans="2:6" s="85" customFormat="1" ht="15.75" x14ac:dyDescent="0.25">
      <c r="B45" s="86" t="s">
        <v>81</v>
      </c>
      <c r="C45" s="86" t="s">
        <v>162</v>
      </c>
    </row>
    <row r="46" spans="2:6" s="85" customFormat="1" ht="15.75" x14ac:dyDescent="0.25">
      <c r="B46" s="83" t="s">
        <v>82</v>
      </c>
      <c r="C46" s="83" t="s">
        <v>83</v>
      </c>
    </row>
    <row r="47" spans="2:6" s="85" customFormat="1" ht="15.75" x14ac:dyDescent="0.25">
      <c r="B47" s="83" t="s">
        <v>84</v>
      </c>
      <c r="C47" s="83" t="s">
        <v>85</v>
      </c>
    </row>
    <row r="48" spans="2:6" s="85" customFormat="1" ht="15.75" x14ac:dyDescent="0.25">
      <c r="B48" s="86" t="s">
        <v>86</v>
      </c>
      <c r="C48" s="86" t="s">
        <v>87</v>
      </c>
    </row>
    <row r="49" spans="2:3" s="85" customFormat="1" ht="15.75" x14ac:dyDescent="0.25">
      <c r="B49" s="83" t="s">
        <v>88</v>
      </c>
      <c r="C49" s="83" t="s">
        <v>21</v>
      </c>
    </row>
    <row r="50" spans="2:3" s="85" customFormat="1" ht="15.75" x14ac:dyDescent="0.25">
      <c r="B50" s="86" t="s">
        <v>89</v>
      </c>
      <c r="C50" s="86" t="s">
        <v>90</v>
      </c>
    </row>
    <row r="51" spans="2:3" s="85" customFormat="1" ht="15.75" x14ac:dyDescent="0.25">
      <c r="B51" s="83" t="s">
        <v>91</v>
      </c>
      <c r="C51" s="83" t="s">
        <v>92</v>
      </c>
    </row>
    <row r="52" spans="2:3" s="85" customFormat="1" ht="15.75" x14ac:dyDescent="0.25">
      <c r="B52" s="86" t="s">
        <v>93</v>
      </c>
      <c r="C52" s="86" t="s">
        <v>94</v>
      </c>
    </row>
    <row r="53" spans="2:3" s="85" customFormat="1" ht="15.75" x14ac:dyDescent="0.25">
      <c r="B53" s="86" t="s">
        <v>95</v>
      </c>
      <c r="C53" s="86" t="s">
        <v>96</v>
      </c>
    </row>
    <row r="54" spans="2:3" s="85" customFormat="1" ht="15.75" x14ac:dyDescent="0.25">
      <c r="B54" s="86" t="s">
        <v>97</v>
      </c>
      <c r="C54" s="86" t="s">
        <v>98</v>
      </c>
    </row>
    <row r="55" spans="2:3" s="85" customFormat="1" ht="15.75" x14ac:dyDescent="0.25">
      <c r="B55" s="86" t="s">
        <v>99</v>
      </c>
      <c r="C55" s="86" t="s">
        <v>100</v>
      </c>
    </row>
    <row r="56" spans="2:3" s="85" customFormat="1" ht="15.75" x14ac:dyDescent="0.25">
      <c r="B56" s="83" t="s">
        <v>101</v>
      </c>
      <c r="C56" s="83" t="s">
        <v>102</v>
      </c>
    </row>
    <row r="57" spans="2:3" s="85" customFormat="1" ht="15.75" x14ac:dyDescent="0.25">
      <c r="B57" s="86" t="s">
        <v>103</v>
      </c>
      <c r="C57" s="86" t="s">
        <v>104</v>
      </c>
    </row>
    <row r="58" spans="2:3" s="85" customFormat="1" ht="15.75" x14ac:dyDescent="0.25">
      <c r="B58" s="83" t="s">
        <v>115</v>
      </c>
      <c r="C58" s="83" t="s">
        <v>158</v>
      </c>
    </row>
    <row r="59" spans="2:3" s="85" customFormat="1" ht="15.75" x14ac:dyDescent="0.25">
      <c r="B59" s="83" t="s">
        <v>116</v>
      </c>
      <c r="C59" s="83" t="s">
        <v>105</v>
      </c>
    </row>
    <row r="60" spans="2:3" s="85" customFormat="1" ht="15.75" x14ac:dyDescent="0.25">
      <c r="B60" s="83" t="s">
        <v>106</v>
      </c>
      <c r="C60" s="83" t="s">
        <v>107</v>
      </c>
    </row>
    <row r="61" spans="2:3" s="85" customFormat="1" ht="15.75" x14ac:dyDescent="0.25">
      <c r="B61" s="86" t="s">
        <v>108</v>
      </c>
      <c r="C61" s="86" t="s">
        <v>109</v>
      </c>
    </row>
    <row r="62" spans="2:3" s="85" customFormat="1" ht="15.75" x14ac:dyDescent="0.25">
      <c r="B62" s="86" t="s">
        <v>110</v>
      </c>
      <c r="C62" s="86" t="s">
        <v>111</v>
      </c>
    </row>
    <row r="63" spans="2:3" x14ac:dyDescent="0.25">
      <c r="B63" s="85"/>
    </row>
    <row r="64" spans="2:3" x14ac:dyDescent="0.25">
      <c r="B64" s="85"/>
    </row>
    <row r="65" spans="2:2" x14ac:dyDescent="0.25">
      <c r="B65" s="85"/>
    </row>
    <row r="66" spans="2:2" x14ac:dyDescent="0.25">
      <c r="B66" s="85"/>
    </row>
    <row r="67" spans="2:2" x14ac:dyDescent="0.25">
      <c r="B67" s="85"/>
    </row>
    <row r="68" spans="2:2" x14ac:dyDescent="0.25">
      <c r="B68" s="85"/>
    </row>
    <row r="69" spans="2:2" x14ac:dyDescent="0.25">
      <c r="B69" s="85"/>
    </row>
    <row r="70" spans="2:2" x14ac:dyDescent="0.25">
      <c r="B70" s="85"/>
    </row>
    <row r="71" spans="2:2" x14ac:dyDescent="0.25">
      <c r="B71" s="85"/>
    </row>
    <row r="72" spans="2:2" x14ac:dyDescent="0.25">
      <c r="B72" s="85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tabSelected="1" workbookViewId="0">
      <selection activeCell="B41" sqref="B41"/>
    </sheetView>
  </sheetViews>
  <sheetFormatPr baseColWidth="10" defaultColWidth="11.42578125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13" ht="22.5" customHeight="1" x14ac:dyDescent="0.35">
      <c r="D1" s="54" t="s">
        <v>26</v>
      </c>
    </row>
    <row r="4" spans="1:13" x14ac:dyDescent="0.25">
      <c r="F4" s="55"/>
      <c r="G4" s="55"/>
      <c r="I4" s="4" t="s">
        <v>177</v>
      </c>
    </row>
    <row r="6" spans="1:13" x14ac:dyDescent="0.25">
      <c r="A6" s="106" t="s">
        <v>28</v>
      </c>
      <c r="B6" s="107"/>
      <c r="C6" s="107"/>
      <c r="D6" s="103" t="s">
        <v>176</v>
      </c>
      <c r="E6" s="104"/>
      <c r="F6" s="103" t="s">
        <v>157</v>
      </c>
      <c r="G6" s="104"/>
      <c r="H6" s="105" t="s">
        <v>27</v>
      </c>
      <c r="I6" s="104"/>
    </row>
    <row r="7" spans="1:13" x14ac:dyDescent="0.25">
      <c r="A7" s="108"/>
      <c r="B7" s="108"/>
      <c r="C7" s="108"/>
      <c r="D7" s="56">
        <v>2016</v>
      </c>
      <c r="E7" s="56">
        <v>2017</v>
      </c>
      <c r="F7" s="56">
        <v>2016</v>
      </c>
      <c r="G7" s="56">
        <v>2017</v>
      </c>
      <c r="H7" s="56" t="s">
        <v>0</v>
      </c>
      <c r="I7" s="56" t="s">
        <v>2</v>
      </c>
    </row>
    <row r="8" spans="1:13" x14ac:dyDescent="0.25">
      <c r="A8" s="97" t="s">
        <v>10</v>
      </c>
      <c r="B8" s="97" t="s">
        <v>11</v>
      </c>
      <c r="C8" s="57" t="s">
        <v>12</v>
      </c>
      <c r="D8" s="58">
        <f>Líquidos!B35</f>
        <v>14619950</v>
      </c>
      <c r="E8" s="58">
        <f>Líquidos!C35</f>
        <v>15480923</v>
      </c>
      <c r="F8" s="58">
        <f>Líquidos!D35</f>
        <v>152977156</v>
      </c>
      <c r="G8" s="58">
        <f>Líquidos!E35</f>
        <v>164113296</v>
      </c>
      <c r="H8" s="58">
        <f>G8-F8</f>
        <v>11136140</v>
      </c>
      <c r="I8" s="59">
        <f>((G8*100/F8)-100)</f>
        <v>7.2796097738932986</v>
      </c>
    </row>
    <row r="9" spans="1:13" x14ac:dyDescent="0.25">
      <c r="A9" s="98"/>
      <c r="B9" s="100"/>
      <c r="C9" s="57" t="s">
        <v>13</v>
      </c>
      <c r="D9" s="58">
        <f>Sólidos!B35</f>
        <v>7359767</v>
      </c>
      <c r="E9" s="58">
        <f>Sólidos!C35</f>
        <v>8979796</v>
      </c>
      <c r="F9" s="58">
        <f>Sólidos!D35</f>
        <v>83650815</v>
      </c>
      <c r="G9" s="58">
        <f>Sólidos!E35</f>
        <v>92460999</v>
      </c>
      <c r="H9" s="58">
        <f t="shared" ref="H9:H19" si="0">G9-F9</f>
        <v>8810184</v>
      </c>
      <c r="I9" s="59">
        <f t="shared" ref="I9:I19" si="1">((G9*100/F9)-100)</f>
        <v>10.53209583194139</v>
      </c>
    </row>
    <row r="10" spans="1:13" x14ac:dyDescent="0.25">
      <c r="A10" s="98"/>
      <c r="B10" s="97" t="s">
        <v>14</v>
      </c>
      <c r="C10" s="57" t="s">
        <v>15</v>
      </c>
      <c r="D10" s="58">
        <f>D12-D11</f>
        <v>5598425</v>
      </c>
      <c r="E10" s="58">
        <f t="shared" ref="E10:G10" si="2">E12-E11</f>
        <v>6015851</v>
      </c>
      <c r="F10" s="58">
        <f t="shared" si="2"/>
        <v>61936292</v>
      </c>
      <c r="G10" s="58">
        <f t="shared" si="2"/>
        <v>65535338</v>
      </c>
      <c r="H10" s="58">
        <f t="shared" si="0"/>
        <v>3599046</v>
      </c>
      <c r="I10" s="59">
        <f t="shared" si="1"/>
        <v>5.8108838675715333</v>
      </c>
    </row>
    <row r="11" spans="1:13" x14ac:dyDescent="0.25">
      <c r="A11" s="98"/>
      <c r="B11" s="98"/>
      <c r="C11" s="57" t="s">
        <v>16</v>
      </c>
      <c r="D11" s="58">
        <f>'Mercancías contenedores'!B35</f>
        <v>14220756</v>
      </c>
      <c r="E11" s="58">
        <f>'Mercancías contenedores'!C35</f>
        <v>15654488</v>
      </c>
      <c r="F11" s="58">
        <f>'Mercancías contenedores'!D35</f>
        <v>154527883</v>
      </c>
      <c r="G11" s="58">
        <f>'Mercancías contenedores'!E35</f>
        <v>166590742</v>
      </c>
      <c r="H11" s="58">
        <f t="shared" si="0"/>
        <v>12062859</v>
      </c>
      <c r="I11" s="59">
        <f t="shared" si="1"/>
        <v>7.8062669117132799</v>
      </c>
    </row>
    <row r="12" spans="1:13" x14ac:dyDescent="0.25">
      <c r="A12" s="100"/>
      <c r="B12" s="100"/>
      <c r="C12" s="57" t="s">
        <v>1</v>
      </c>
      <c r="D12" s="58">
        <f>'Mercancía general'!B35</f>
        <v>19819181</v>
      </c>
      <c r="E12" s="58">
        <f>'Mercancía general'!C35</f>
        <v>21670339</v>
      </c>
      <c r="F12" s="58">
        <f>'Mercancía general'!D35</f>
        <v>216464175</v>
      </c>
      <c r="G12" s="58">
        <f>'Mercancía general'!E35</f>
        <v>232126080</v>
      </c>
      <c r="H12" s="58">
        <f t="shared" si="0"/>
        <v>15661905</v>
      </c>
      <c r="I12" s="59">
        <f t="shared" si="1"/>
        <v>7.2353335141946644</v>
      </c>
    </row>
    <row r="13" spans="1:13" x14ac:dyDescent="0.25">
      <c r="A13" s="60"/>
      <c r="B13" s="60"/>
      <c r="C13" s="95" t="s">
        <v>1</v>
      </c>
      <c r="D13" s="61">
        <f>+D8+D9+D12</f>
        <v>41798898</v>
      </c>
      <c r="E13" s="61">
        <f t="shared" ref="E13:G13" si="3">+E8+E9+E12</f>
        <v>46131058</v>
      </c>
      <c r="F13" s="61">
        <f t="shared" si="3"/>
        <v>453092146</v>
      </c>
      <c r="G13" s="61">
        <f t="shared" si="3"/>
        <v>488700375</v>
      </c>
      <c r="H13" s="61">
        <f t="shared" si="0"/>
        <v>35608229</v>
      </c>
      <c r="I13" s="62">
        <f t="shared" si="1"/>
        <v>7.8589375945616098</v>
      </c>
    </row>
    <row r="14" spans="1:13" x14ac:dyDescent="0.25">
      <c r="A14" s="97" t="s">
        <v>3</v>
      </c>
      <c r="B14" s="63" t="s">
        <v>4</v>
      </c>
      <c r="C14" s="57" t="s">
        <v>5</v>
      </c>
      <c r="D14" s="58">
        <f>Pesca!B35</f>
        <v>19584</v>
      </c>
      <c r="E14" s="58">
        <f>Pesca!C35</f>
        <v>19714</v>
      </c>
      <c r="F14" s="58">
        <f>Pesca!D35</f>
        <v>211718</v>
      </c>
      <c r="G14" s="58">
        <f>Pesca!E35</f>
        <v>224173</v>
      </c>
      <c r="H14" s="58">
        <f>G14-F14</f>
        <v>12455</v>
      </c>
      <c r="I14" s="59">
        <f t="shared" si="1"/>
        <v>5.8828252675728976</v>
      </c>
    </row>
    <row r="15" spans="1:13" x14ac:dyDescent="0.25">
      <c r="A15" s="98"/>
      <c r="B15" s="97" t="s">
        <v>6</v>
      </c>
      <c r="C15" s="72" t="s">
        <v>174</v>
      </c>
      <c r="D15" s="58">
        <f>'Avit. combustibles'!B35</f>
        <v>624795</v>
      </c>
      <c r="E15" s="58">
        <f>'Avit. combustibles'!C35</f>
        <v>688365</v>
      </c>
      <c r="F15" s="58">
        <f>'Avit. combustibles'!D35</f>
        <v>7575393</v>
      </c>
      <c r="G15" s="58">
        <f>'Avit. combustibles'!E35</f>
        <v>7178301</v>
      </c>
      <c r="H15" s="58">
        <f>G15-F15</f>
        <v>-397092</v>
      </c>
      <c r="I15" s="59">
        <f t="shared" si="1"/>
        <v>-5.2418666595911247</v>
      </c>
      <c r="J15" s="64"/>
      <c r="K15" s="64"/>
      <c r="L15" s="64"/>
      <c r="M15" s="64"/>
    </row>
    <row r="16" spans="1:13" x14ac:dyDescent="0.25">
      <c r="A16" s="98"/>
      <c r="B16" s="100"/>
      <c r="C16" s="57" t="s">
        <v>7</v>
      </c>
      <c r="D16" s="58">
        <f>Avituallamiento!B35-'Resumen general'!D15</f>
        <v>174463</v>
      </c>
      <c r="E16" s="58">
        <f>Avituallamiento!C35-'Resumen general'!E15</f>
        <v>186192</v>
      </c>
      <c r="F16" s="58">
        <f>Avituallamiento!D35-'Resumen general'!F15</f>
        <v>1862506</v>
      </c>
      <c r="G16" s="58">
        <f>Avituallamiento!E35-'Resumen general'!G15</f>
        <v>1866738</v>
      </c>
      <c r="H16" s="58">
        <f>G16-F16</f>
        <v>4232</v>
      </c>
      <c r="I16" s="59">
        <f t="shared" si="1"/>
        <v>0.22722074452377683</v>
      </c>
    </row>
    <row r="17" spans="1:9" x14ac:dyDescent="0.25">
      <c r="A17" s="100"/>
      <c r="B17" s="63" t="s">
        <v>8</v>
      </c>
      <c r="C17" s="57" t="s">
        <v>9</v>
      </c>
      <c r="D17" s="58">
        <f>'Tráfico interior'!B35</f>
        <v>249210</v>
      </c>
      <c r="E17" s="58">
        <f>'Tráfico interior'!C35</f>
        <v>145473</v>
      </c>
      <c r="F17" s="58">
        <f>'Tráfico interior'!D35</f>
        <v>3077987</v>
      </c>
      <c r="G17" s="58">
        <f>'Tráfico interior'!E35</f>
        <v>2587009</v>
      </c>
      <c r="H17" s="58">
        <f t="shared" si="0"/>
        <v>-490978</v>
      </c>
      <c r="I17" s="59">
        <f t="shared" si="1"/>
        <v>-15.951269449805991</v>
      </c>
    </row>
    <row r="18" spans="1:9" x14ac:dyDescent="0.25">
      <c r="A18" s="65"/>
      <c r="B18" s="65"/>
      <c r="C18" s="95" t="s">
        <v>1</v>
      </c>
      <c r="D18" s="61">
        <f>+D14+D15+D16+D17</f>
        <v>1068052</v>
      </c>
      <c r="E18" s="61">
        <f t="shared" ref="E18:F18" si="4">+E14+E15+E16+E17</f>
        <v>1039744</v>
      </c>
      <c r="F18" s="61">
        <f t="shared" si="4"/>
        <v>12727604</v>
      </c>
      <c r="G18" s="61">
        <f>+G14+G15+G16+G17</f>
        <v>11856221</v>
      </c>
      <c r="H18" s="61">
        <f t="shared" si="0"/>
        <v>-871383</v>
      </c>
      <c r="I18" s="62">
        <f t="shared" si="1"/>
        <v>-6.846402512208897</v>
      </c>
    </row>
    <row r="19" spans="1:9" x14ac:dyDescent="0.25">
      <c r="A19" s="66"/>
      <c r="B19" s="66"/>
      <c r="C19" s="71" t="s">
        <v>112</v>
      </c>
      <c r="D19" s="67">
        <f>+D13+D18</f>
        <v>42866950</v>
      </c>
      <c r="E19" s="67">
        <f t="shared" ref="E19:F19" si="5">+E13+E18</f>
        <v>47170802</v>
      </c>
      <c r="F19" s="67">
        <f t="shared" si="5"/>
        <v>465819750</v>
      </c>
      <c r="G19" s="67">
        <f>+G13+G18</f>
        <v>500556596</v>
      </c>
      <c r="H19" s="67">
        <f t="shared" si="0"/>
        <v>34736846</v>
      </c>
      <c r="I19" s="68">
        <f t="shared" si="1"/>
        <v>7.4571432404916322</v>
      </c>
    </row>
    <row r="20" spans="1:9" x14ac:dyDescent="0.25">
      <c r="A20" s="65"/>
      <c r="B20" s="65"/>
      <c r="I20" s="69"/>
    </row>
    <row r="21" spans="1:9" x14ac:dyDescent="0.25">
      <c r="A21" s="97" t="s">
        <v>17</v>
      </c>
      <c r="B21" s="97" t="s">
        <v>18</v>
      </c>
      <c r="C21" s="57" t="s">
        <v>19</v>
      </c>
      <c r="D21" s="58">
        <f>'Mercancías tránsito'!B35</f>
        <v>10319019</v>
      </c>
      <c r="E21" s="58">
        <f>'Mercancías tránsito'!C35</f>
        <v>11957941</v>
      </c>
      <c r="F21" s="58">
        <f>'Mercancías tránsito'!D35</f>
        <v>112245136</v>
      </c>
      <c r="G21" s="58">
        <f>'Mercancías tránsito'!E35</f>
        <v>125570805</v>
      </c>
      <c r="H21" s="58">
        <f>G21-F21</f>
        <v>13325669</v>
      </c>
      <c r="I21" s="59">
        <f t="shared" ref="I21:I36" si="6">((G21*100/F21)-100)</f>
        <v>11.871934477410235</v>
      </c>
    </row>
    <row r="22" spans="1:9" x14ac:dyDescent="0.25">
      <c r="A22" s="98"/>
      <c r="B22" s="100"/>
      <c r="C22" s="57" t="s">
        <v>20</v>
      </c>
      <c r="D22" s="58">
        <f>'Mercan. contene. tránsito'!B35</f>
        <v>8440001</v>
      </c>
      <c r="E22" s="58">
        <f>'Mercan. contene. tránsito'!C35</f>
        <v>9443221</v>
      </c>
      <c r="F22" s="58">
        <f>'Mercan. contene. tránsito'!D35</f>
        <v>90948551</v>
      </c>
      <c r="G22" s="58">
        <f>'Mercan. contene. tránsito'!E35</f>
        <v>99884179</v>
      </c>
      <c r="H22" s="58">
        <f>G22-F22</f>
        <v>8935628</v>
      </c>
      <c r="I22" s="59">
        <f t="shared" si="6"/>
        <v>9.8249261827161973</v>
      </c>
    </row>
    <row r="23" spans="1:9" x14ac:dyDescent="0.25">
      <c r="A23" s="98"/>
      <c r="B23" s="97" t="s">
        <v>21</v>
      </c>
      <c r="C23" s="57" t="s">
        <v>22</v>
      </c>
      <c r="D23" s="58">
        <f>'Ro-Ro'!B35</f>
        <v>4409816</v>
      </c>
      <c r="E23" s="58">
        <f>'Ro-Ro'!C35</f>
        <v>4824096</v>
      </c>
      <c r="F23" s="58">
        <f>'Ro-Ro'!D35</f>
        <v>49576722</v>
      </c>
      <c r="G23" s="58">
        <f>'Ro-Ro'!E35</f>
        <v>52761943</v>
      </c>
      <c r="H23" s="58">
        <f t="shared" ref="H23:H36" si="7">G23-F23</f>
        <v>3185221</v>
      </c>
      <c r="I23" s="59">
        <f t="shared" si="6"/>
        <v>6.4248317990850694</v>
      </c>
    </row>
    <row r="24" spans="1:9" x14ac:dyDescent="0.25">
      <c r="A24" s="98"/>
      <c r="B24" s="100"/>
      <c r="C24" s="72" t="s">
        <v>159</v>
      </c>
      <c r="D24" s="58">
        <f>'Ro-Ro remolques'!B35</f>
        <v>115572</v>
      </c>
      <c r="E24" s="58">
        <f>'Ro-Ro remolques'!C35</f>
        <v>114836</v>
      </c>
      <c r="F24" s="58">
        <f>'Ro-Ro remolques'!D35</f>
        <v>1345919</v>
      </c>
      <c r="G24" s="58">
        <f>'Ro-Ro remolques'!E35</f>
        <v>1279346</v>
      </c>
      <c r="H24" s="58">
        <f t="shared" si="7"/>
        <v>-66573</v>
      </c>
      <c r="I24" s="59">
        <f t="shared" ref="I24" si="8">((G24*100/F24)-100)</f>
        <v>-4.9462857720263997</v>
      </c>
    </row>
    <row r="25" spans="1:9" x14ac:dyDescent="0.25">
      <c r="A25" s="98"/>
      <c r="B25" s="101" t="s">
        <v>143</v>
      </c>
      <c r="C25" s="72" t="s">
        <v>142</v>
      </c>
      <c r="D25" s="58">
        <f>TEUS!B35</f>
        <v>1239613</v>
      </c>
      <c r="E25" s="58">
        <f>TEUS!C35</f>
        <v>1385704</v>
      </c>
      <c r="F25" s="58">
        <f>TEUS!D35</f>
        <v>13880486</v>
      </c>
      <c r="G25" s="58">
        <f>TEUS!E35</f>
        <v>14603960</v>
      </c>
      <c r="H25" s="58">
        <f t="shared" si="7"/>
        <v>723474</v>
      </c>
      <c r="I25" s="59">
        <f t="shared" si="6"/>
        <v>5.2121662022496906</v>
      </c>
    </row>
    <row r="26" spans="1:9" x14ac:dyDescent="0.25">
      <c r="A26" s="98"/>
      <c r="B26" s="98"/>
      <c r="C26" s="57" t="s">
        <v>144</v>
      </c>
      <c r="D26" s="58">
        <f>'TEUS tránsito'!B35</f>
        <v>654349</v>
      </c>
      <c r="E26" s="58">
        <f>'TEUS tránsito'!C35</f>
        <v>748207</v>
      </c>
      <c r="F26" s="58">
        <f>'TEUS tránsito'!D35</f>
        <v>7277413</v>
      </c>
      <c r="G26" s="58">
        <f>'TEUS tránsito'!E35</f>
        <v>7776732</v>
      </c>
      <c r="H26" s="58">
        <f t="shared" si="7"/>
        <v>499319</v>
      </c>
      <c r="I26" s="59">
        <f t="shared" si="6"/>
        <v>6.8612156545189862</v>
      </c>
    </row>
    <row r="27" spans="1:9" x14ac:dyDescent="0.25">
      <c r="A27" s="98"/>
      <c r="B27" s="98"/>
      <c r="C27" s="57" t="s">
        <v>145</v>
      </c>
      <c r="D27" s="58">
        <f>'TEUS nacional'!B35</f>
        <v>164471</v>
      </c>
      <c r="E27" s="58">
        <f>'TEUS nacional'!C35</f>
        <v>171378</v>
      </c>
      <c r="F27" s="58">
        <f>'TEUS nacional'!D35</f>
        <v>1769702</v>
      </c>
      <c r="G27" s="58">
        <f>'TEUS nacional'!E35</f>
        <v>1805412</v>
      </c>
      <c r="H27" s="58">
        <f t="shared" si="7"/>
        <v>35710</v>
      </c>
      <c r="I27" s="59">
        <f t="shared" si="6"/>
        <v>2.0178538533606201</v>
      </c>
    </row>
    <row r="28" spans="1:9" x14ac:dyDescent="0.25">
      <c r="A28" s="98"/>
      <c r="B28" s="98"/>
      <c r="C28" s="57" t="s">
        <v>146</v>
      </c>
      <c r="D28" s="58">
        <f>'TEUS exterior'!B35</f>
        <v>420794</v>
      </c>
      <c r="E28" s="58">
        <f>'TEUS exterior'!C35</f>
        <v>466119</v>
      </c>
      <c r="F28" s="58">
        <f>'TEUS exterior'!D35</f>
        <v>4833366</v>
      </c>
      <c r="G28" s="58">
        <f>'TEUS exterior'!E35</f>
        <v>5021577</v>
      </c>
      <c r="H28" s="58">
        <f t="shared" si="7"/>
        <v>188211</v>
      </c>
      <c r="I28" s="59">
        <f t="shared" si="6"/>
        <v>3.8939943716242453</v>
      </c>
    </row>
    <row r="29" spans="1:9" x14ac:dyDescent="0.25">
      <c r="A29" s="98"/>
      <c r="B29" s="100"/>
      <c r="C29" s="57" t="s">
        <v>147</v>
      </c>
      <c r="D29" s="58">
        <f>'TEUS nacional y exterior'!B35</f>
        <v>585265</v>
      </c>
      <c r="E29" s="58">
        <f>'TEUS nacional y exterior'!C35</f>
        <v>637498</v>
      </c>
      <c r="F29" s="58">
        <f>'TEUS nacional y exterior'!D35</f>
        <v>6603073</v>
      </c>
      <c r="G29" s="58">
        <f>'TEUS nacional y exterior'!E35</f>
        <v>6827228</v>
      </c>
      <c r="H29" s="58">
        <f t="shared" si="7"/>
        <v>224155</v>
      </c>
      <c r="I29" s="59">
        <f t="shared" si="6"/>
        <v>3.3947072825031626</v>
      </c>
    </row>
    <row r="30" spans="1:9" x14ac:dyDescent="0.25">
      <c r="A30" s="98"/>
      <c r="B30" s="97" t="s">
        <v>23</v>
      </c>
      <c r="C30" s="72" t="s">
        <v>149</v>
      </c>
      <c r="D30" s="58">
        <f>'Pasajeros total'!B35</f>
        <v>1900806</v>
      </c>
      <c r="E30" s="58">
        <f>'Pasajeros total'!C35</f>
        <v>2138427</v>
      </c>
      <c r="F30" s="58">
        <f>'Pasajeros total'!D35</f>
        <v>30564302</v>
      </c>
      <c r="G30" s="58">
        <f>'Pasajeros total'!E35</f>
        <v>31777513</v>
      </c>
      <c r="H30" s="58">
        <f t="shared" si="7"/>
        <v>1213211</v>
      </c>
      <c r="I30" s="59">
        <f t="shared" si="6"/>
        <v>3.9693725052186721</v>
      </c>
    </row>
    <row r="31" spans="1:9" x14ac:dyDescent="0.25">
      <c r="A31" s="98"/>
      <c r="B31" s="100"/>
      <c r="C31" s="72" t="s">
        <v>148</v>
      </c>
      <c r="D31" s="58">
        <f>'Pasajeros crucero'!B35</f>
        <v>664034</v>
      </c>
      <c r="E31" s="58">
        <f>'Pasajeros crucero'!C35</f>
        <v>826203</v>
      </c>
      <c r="F31" s="58">
        <f>'Pasajeros crucero'!D35</f>
        <v>8201309</v>
      </c>
      <c r="G31" s="58">
        <f>'Pasajeros crucero'!E35</f>
        <v>8574746</v>
      </c>
      <c r="H31" s="58">
        <f t="shared" si="7"/>
        <v>373437</v>
      </c>
      <c r="I31" s="59">
        <f t="shared" si="6"/>
        <v>4.5533828807084262</v>
      </c>
    </row>
    <row r="32" spans="1:9" x14ac:dyDescent="0.25">
      <c r="A32" s="98"/>
      <c r="B32" s="101" t="s">
        <v>160</v>
      </c>
      <c r="C32" s="57" t="s">
        <v>150</v>
      </c>
      <c r="D32" s="58">
        <f>'Automóviles régimen pasaje'!B35</f>
        <v>268970</v>
      </c>
      <c r="E32" s="58">
        <f>'Automóviles régimen pasaje'!C35</f>
        <v>302896</v>
      </c>
      <c r="F32" s="58">
        <f>'Automóviles régimen pasaje'!D35</f>
        <v>4452746</v>
      </c>
      <c r="G32" s="58">
        <f>'Automóviles régimen pasaje'!E35</f>
        <v>4781810</v>
      </c>
      <c r="H32" s="58">
        <f t="shared" si="7"/>
        <v>329064</v>
      </c>
      <c r="I32" s="59">
        <f t="shared" si="6"/>
        <v>7.3901363338488153</v>
      </c>
    </row>
    <row r="33" spans="1:9" x14ac:dyDescent="0.25">
      <c r="A33" s="98"/>
      <c r="B33" s="100"/>
      <c r="C33" s="72" t="s">
        <v>120</v>
      </c>
      <c r="D33" s="58">
        <f>'Automóviles régimen mercancía'!B35</f>
        <v>316719</v>
      </c>
      <c r="E33" s="58">
        <f>'Automóviles régimen mercancía'!C35</f>
        <v>323214</v>
      </c>
      <c r="F33" s="58">
        <f>'Automóviles régimen mercancía'!D35</f>
        <v>3202170</v>
      </c>
      <c r="G33" s="58">
        <f>'Automóviles régimen mercancía'!E35</f>
        <v>3147686</v>
      </c>
      <c r="H33" s="58">
        <f t="shared" si="7"/>
        <v>-54484</v>
      </c>
      <c r="I33" s="59">
        <f t="shared" ref="I33" si="9">((G33*100/F33)-100)</f>
        <v>-1.7014711898493857</v>
      </c>
    </row>
    <row r="34" spans="1:9" x14ac:dyDescent="0.25">
      <c r="A34" s="98"/>
      <c r="B34" s="97" t="s">
        <v>24</v>
      </c>
      <c r="C34" s="57" t="s">
        <v>151</v>
      </c>
      <c r="D34" s="58">
        <f>'Buques número'!B35</f>
        <v>11314</v>
      </c>
      <c r="E34" s="58">
        <f>'Buques número'!C35</f>
        <v>11762</v>
      </c>
      <c r="F34" s="58">
        <f>'Buques número'!D35</f>
        <v>140676</v>
      </c>
      <c r="G34" s="58">
        <f>'Buques número'!E35</f>
        <v>144799</v>
      </c>
      <c r="H34" s="58">
        <f t="shared" si="7"/>
        <v>4123</v>
      </c>
      <c r="I34" s="59">
        <f t="shared" si="6"/>
        <v>2.930848190167481</v>
      </c>
    </row>
    <row r="35" spans="1:9" x14ac:dyDescent="0.25">
      <c r="A35" s="98"/>
      <c r="B35" s="98"/>
      <c r="C35" s="57" t="s">
        <v>25</v>
      </c>
      <c r="D35" s="58">
        <f>'Buques GT'!B35</f>
        <v>176261203</v>
      </c>
      <c r="E35" s="58">
        <f>'Buques GT'!C35</f>
        <v>191485576</v>
      </c>
      <c r="F35" s="58">
        <f>'Buques GT'!D35</f>
        <v>2010300991</v>
      </c>
      <c r="G35" s="58">
        <f>'Buques GT'!E35</f>
        <v>2039692938</v>
      </c>
      <c r="H35" s="58">
        <f t="shared" si="7"/>
        <v>29391947</v>
      </c>
      <c r="I35" s="59">
        <f t="shared" si="6"/>
        <v>1.4620669805957363</v>
      </c>
    </row>
    <row r="36" spans="1:9" x14ac:dyDescent="0.25">
      <c r="A36" s="99"/>
      <c r="B36" s="102"/>
      <c r="C36" s="57" t="s">
        <v>152</v>
      </c>
      <c r="D36" s="58">
        <f>Cruceros!B35</f>
        <v>395</v>
      </c>
      <c r="E36" s="58">
        <f>Cruceros!C35</f>
        <v>436</v>
      </c>
      <c r="F36" s="58">
        <f>Cruceros!D35</f>
        <v>3640</v>
      </c>
      <c r="G36" s="58">
        <f>Cruceros!E35</f>
        <v>3917</v>
      </c>
      <c r="H36" s="58">
        <f t="shared" si="7"/>
        <v>277</v>
      </c>
      <c r="I36" s="59">
        <f t="shared" si="6"/>
        <v>7.6098901098901166</v>
      </c>
    </row>
    <row r="37" spans="1:9" x14ac:dyDescent="0.25">
      <c r="A37" s="73" t="s">
        <v>113</v>
      </c>
    </row>
    <row r="38" spans="1:9" x14ac:dyDescent="0.25">
      <c r="A38" s="73" t="s">
        <v>114</v>
      </c>
    </row>
    <row r="39" spans="1:9" x14ac:dyDescent="0.25">
      <c r="A39" s="70"/>
    </row>
  </sheetData>
  <mergeCells count="16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5:B29"/>
    <mergeCell ref="B30:B31"/>
    <mergeCell ref="B34:B36"/>
    <mergeCell ref="B23:B24"/>
    <mergeCell ref="B32:B33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zoomScaleNormal="100" workbookViewId="0">
      <selection activeCell="C27" sqref="C27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0">
        <v>1289661</v>
      </c>
      <c r="C7" s="20">
        <v>1304959</v>
      </c>
      <c r="D7" s="20">
        <v>12655623</v>
      </c>
      <c r="E7" s="20">
        <v>13844801</v>
      </c>
      <c r="F7" s="11">
        <f>((E7*100)/D7)-100</f>
        <v>9.3964398275770407</v>
      </c>
      <c r="G7" s="1"/>
      <c r="H7" s="1"/>
      <c r="I7" s="1"/>
    </row>
    <row r="8" spans="1:12" x14ac:dyDescent="0.25">
      <c r="A8" s="12" t="s">
        <v>31</v>
      </c>
      <c r="B8" s="21">
        <v>333929</v>
      </c>
      <c r="C8" s="21">
        <v>264622</v>
      </c>
      <c r="D8" s="21">
        <v>3226538</v>
      </c>
      <c r="E8" s="21">
        <v>3188361</v>
      </c>
      <c r="F8" s="14">
        <f t="shared" ref="F8:F35" si="0">((E8*100)/D8)-100</f>
        <v>-1.1832186696700973</v>
      </c>
      <c r="G8" s="1"/>
      <c r="H8" s="1"/>
      <c r="I8" s="1"/>
    </row>
    <row r="9" spans="1:12" x14ac:dyDescent="0.25">
      <c r="A9" s="9" t="s">
        <v>164</v>
      </c>
      <c r="B9" s="20">
        <v>246329</v>
      </c>
      <c r="C9" s="20">
        <v>467697</v>
      </c>
      <c r="D9" s="20">
        <v>4920580</v>
      </c>
      <c r="E9" s="20">
        <v>5768815</v>
      </c>
      <c r="F9" s="11">
        <f t="shared" si="0"/>
        <v>17.23851659763686</v>
      </c>
      <c r="G9" s="1"/>
      <c r="H9" s="1"/>
      <c r="I9" s="1"/>
    </row>
    <row r="10" spans="1:12" x14ac:dyDescent="0.25">
      <c r="A10" s="12" t="s">
        <v>166</v>
      </c>
      <c r="B10" s="21">
        <v>452986</v>
      </c>
      <c r="C10" s="21">
        <v>371310</v>
      </c>
      <c r="D10" s="21">
        <v>4384884</v>
      </c>
      <c r="E10" s="21">
        <v>4396714</v>
      </c>
      <c r="F10" s="14">
        <f t="shared" si="0"/>
        <v>0.2697904893265104</v>
      </c>
      <c r="G10" s="1"/>
      <c r="H10" s="1"/>
      <c r="I10" s="1"/>
    </row>
    <row r="11" spans="1:12" x14ac:dyDescent="0.25">
      <c r="A11" s="9" t="s">
        <v>167</v>
      </c>
      <c r="B11" s="20">
        <v>8933321</v>
      </c>
      <c r="C11" s="20">
        <v>9172597</v>
      </c>
      <c r="D11" s="20">
        <v>94895809</v>
      </c>
      <c r="E11" s="20">
        <v>93290867</v>
      </c>
      <c r="F11" s="11">
        <f t="shared" si="0"/>
        <v>-1.6912675247860562</v>
      </c>
      <c r="G11" s="1"/>
      <c r="H11" s="1"/>
      <c r="I11" s="1"/>
    </row>
    <row r="12" spans="1:12" x14ac:dyDescent="0.25">
      <c r="A12" s="12" t="s">
        <v>168</v>
      </c>
      <c r="B12" s="21">
        <v>261453</v>
      </c>
      <c r="C12" s="21">
        <v>388525</v>
      </c>
      <c r="D12" s="21">
        <v>3379531</v>
      </c>
      <c r="E12" s="21">
        <v>3810093</v>
      </c>
      <c r="F12" s="14">
        <f t="shared" si="0"/>
        <v>12.740288519324125</v>
      </c>
      <c r="G12" s="1"/>
      <c r="H12" s="1"/>
      <c r="I12" s="1"/>
    </row>
    <row r="13" spans="1:12" x14ac:dyDescent="0.25">
      <c r="A13" s="9" t="s">
        <v>32</v>
      </c>
      <c r="B13" s="20">
        <v>1074581</v>
      </c>
      <c r="C13" s="20">
        <v>1084341</v>
      </c>
      <c r="D13" s="20">
        <v>13905991</v>
      </c>
      <c r="E13" s="20">
        <v>14692847</v>
      </c>
      <c r="F13" s="11">
        <f t="shared" si="0"/>
        <v>5.6583957231095638</v>
      </c>
      <c r="G13" s="1"/>
      <c r="H13" s="1"/>
      <c r="I13" s="1"/>
    </row>
    <row r="14" spans="1:12" x14ac:dyDescent="0.25">
      <c r="A14" s="12" t="s">
        <v>33</v>
      </c>
      <c r="B14" s="21">
        <v>3577129</v>
      </c>
      <c r="C14" s="21">
        <v>5348691</v>
      </c>
      <c r="D14" s="21">
        <v>44789568</v>
      </c>
      <c r="E14" s="21">
        <v>56359035</v>
      </c>
      <c r="F14" s="14">
        <f t="shared" si="0"/>
        <v>25.830717992189605</v>
      </c>
      <c r="G14" s="1"/>
      <c r="H14" s="1"/>
      <c r="I14" s="1"/>
    </row>
    <row r="15" spans="1:12" x14ac:dyDescent="0.25">
      <c r="A15" s="9" t="s">
        <v>34</v>
      </c>
      <c r="B15" s="20">
        <v>3115789</v>
      </c>
      <c r="C15" s="20">
        <v>2577360</v>
      </c>
      <c r="D15" s="20">
        <v>28657456</v>
      </c>
      <c r="E15" s="20">
        <v>30955809</v>
      </c>
      <c r="F15" s="11">
        <f t="shared" si="0"/>
        <v>8.0200873378292954</v>
      </c>
      <c r="G15" s="1"/>
      <c r="H15" s="1"/>
      <c r="I15" s="1"/>
    </row>
    <row r="16" spans="1:12" x14ac:dyDescent="0.25">
      <c r="A16" s="12" t="s">
        <v>35</v>
      </c>
      <c r="B16" s="21">
        <v>2952147</v>
      </c>
      <c r="C16" s="21">
        <v>2943050</v>
      </c>
      <c r="D16" s="21">
        <v>29006918</v>
      </c>
      <c r="E16" s="21">
        <v>32088374</v>
      </c>
      <c r="F16" s="14">
        <f t="shared" si="0"/>
        <v>10.623176167836931</v>
      </c>
      <c r="G16" s="1"/>
      <c r="H16" s="1"/>
      <c r="I16" s="1"/>
    </row>
    <row r="17" spans="1:9" x14ac:dyDescent="0.25">
      <c r="A17" s="9" t="s">
        <v>169</v>
      </c>
      <c r="B17" s="20">
        <v>1224464</v>
      </c>
      <c r="C17" s="20">
        <v>1490824</v>
      </c>
      <c r="D17" s="20">
        <v>15390319</v>
      </c>
      <c r="E17" s="20">
        <v>16794141</v>
      </c>
      <c r="F17" s="11">
        <f t="shared" si="0"/>
        <v>9.1214613550245502</v>
      </c>
      <c r="G17" s="1"/>
      <c r="H17" s="1"/>
      <c r="I17" s="1"/>
    </row>
    <row r="18" spans="1:9" x14ac:dyDescent="0.25">
      <c r="A18" s="12" t="s">
        <v>36</v>
      </c>
      <c r="B18" s="21">
        <v>201454</v>
      </c>
      <c r="C18" s="21">
        <v>279450</v>
      </c>
      <c r="D18" s="21">
        <v>2236332</v>
      </c>
      <c r="E18" s="21">
        <v>2316248</v>
      </c>
      <c r="F18" s="14">
        <f t="shared" si="0"/>
        <v>3.5735302271755671</v>
      </c>
      <c r="G18" s="1"/>
      <c r="H18" s="1"/>
      <c r="I18" s="1"/>
    </row>
    <row r="19" spans="1:9" x14ac:dyDescent="0.25">
      <c r="A19" s="9" t="s">
        <v>37</v>
      </c>
      <c r="B19" s="20">
        <v>954033</v>
      </c>
      <c r="C19" s="20">
        <v>1173492</v>
      </c>
      <c r="D19" s="20">
        <v>11158876</v>
      </c>
      <c r="E19" s="20">
        <v>12303246</v>
      </c>
      <c r="F19" s="11">
        <f t="shared" si="0"/>
        <v>10.255244345398225</v>
      </c>
      <c r="G19" s="1"/>
      <c r="H19" s="1"/>
      <c r="I19" s="1"/>
    </row>
    <row r="20" spans="1:9" x14ac:dyDescent="0.25">
      <c r="A20" s="12" t="s">
        <v>170</v>
      </c>
      <c r="B20" s="21">
        <v>1263735</v>
      </c>
      <c r="C20" s="21">
        <v>2058528</v>
      </c>
      <c r="D20" s="21">
        <v>17252291</v>
      </c>
      <c r="E20" s="21">
        <v>20239347</v>
      </c>
      <c r="F20" s="14">
        <f t="shared" si="0"/>
        <v>17.313967171084698</v>
      </c>
      <c r="G20" s="1"/>
      <c r="H20" s="1"/>
      <c r="I20" s="1"/>
    </row>
    <row r="21" spans="1:9" x14ac:dyDescent="0.25">
      <c r="A21" s="9" t="s">
        <v>38</v>
      </c>
      <c r="B21" s="20">
        <v>2913245</v>
      </c>
      <c r="C21" s="20">
        <v>3095349</v>
      </c>
      <c r="D21" s="20">
        <v>28308627</v>
      </c>
      <c r="E21" s="20">
        <v>29270325</v>
      </c>
      <c r="F21" s="11">
        <f t="shared" si="0"/>
        <v>3.3971905454828288</v>
      </c>
      <c r="G21" s="1"/>
      <c r="H21" s="1"/>
      <c r="I21" s="1"/>
    </row>
    <row r="22" spans="1:9" x14ac:dyDescent="0.25">
      <c r="A22" s="12" t="s">
        <v>59</v>
      </c>
      <c r="B22" s="21">
        <v>1944461</v>
      </c>
      <c r="C22" s="21">
        <v>2384857</v>
      </c>
      <c r="D22" s="21">
        <v>20732451</v>
      </c>
      <c r="E22" s="21">
        <v>24705092</v>
      </c>
      <c r="F22" s="14">
        <f t="shared" si="0"/>
        <v>19.16146335037763</v>
      </c>
      <c r="G22" s="1"/>
      <c r="H22" s="1"/>
      <c r="I22" s="1"/>
    </row>
    <row r="23" spans="1:9" x14ac:dyDescent="0.25">
      <c r="A23" s="9" t="s">
        <v>171</v>
      </c>
      <c r="B23" s="20">
        <v>235824</v>
      </c>
      <c r="C23" s="20">
        <v>285313</v>
      </c>
      <c r="D23" s="20">
        <v>2690448</v>
      </c>
      <c r="E23" s="20">
        <v>2665590</v>
      </c>
      <c r="F23" s="11">
        <f t="shared" si="0"/>
        <v>-0.92393534459688453</v>
      </c>
      <c r="G23" s="1"/>
      <c r="H23" s="1"/>
      <c r="I23" s="1"/>
    </row>
    <row r="24" spans="1:9" x14ac:dyDescent="0.25">
      <c r="A24" s="12" t="s">
        <v>173</v>
      </c>
      <c r="B24" s="21">
        <v>210892</v>
      </c>
      <c r="C24" s="21">
        <v>223548</v>
      </c>
      <c r="D24" s="21">
        <v>2118395</v>
      </c>
      <c r="E24" s="21">
        <v>2339213</v>
      </c>
      <c r="F24" s="14">
        <f t="shared" si="0"/>
        <v>10.423835026045666</v>
      </c>
      <c r="G24" s="1"/>
      <c r="H24" s="1"/>
      <c r="I24" s="1"/>
    </row>
    <row r="25" spans="1:9" x14ac:dyDescent="0.25">
      <c r="A25" s="9" t="s">
        <v>39</v>
      </c>
      <c r="B25" s="20">
        <v>102507</v>
      </c>
      <c r="C25" s="20">
        <v>91233</v>
      </c>
      <c r="D25" s="20">
        <v>1058590</v>
      </c>
      <c r="E25" s="20">
        <v>1082108</v>
      </c>
      <c r="F25" s="11">
        <f t="shared" si="0"/>
        <v>2.221634438262214</v>
      </c>
      <c r="G25" s="1"/>
      <c r="H25" s="1"/>
      <c r="I25" s="1"/>
    </row>
    <row r="26" spans="1:9" x14ac:dyDescent="0.25">
      <c r="A26" s="12" t="s">
        <v>40</v>
      </c>
      <c r="B26" s="21">
        <v>224548</v>
      </c>
      <c r="C26" s="21">
        <v>256796</v>
      </c>
      <c r="D26" s="21">
        <v>1989087</v>
      </c>
      <c r="E26" s="21">
        <v>2169285</v>
      </c>
      <c r="F26" s="14">
        <f t="shared" si="0"/>
        <v>9.0593322464024908</v>
      </c>
      <c r="G26" s="1"/>
      <c r="H26" s="1"/>
      <c r="I26" s="1"/>
    </row>
    <row r="27" spans="1:9" x14ac:dyDescent="0.25">
      <c r="A27" s="9" t="s">
        <v>41</v>
      </c>
      <c r="B27" s="20">
        <v>253440</v>
      </c>
      <c r="C27" s="20">
        <v>248390</v>
      </c>
      <c r="D27" s="20">
        <v>3161548</v>
      </c>
      <c r="E27" s="20">
        <v>2712002</v>
      </c>
      <c r="F27" s="11">
        <f t="shared" si="0"/>
        <v>-14.219173645315522</v>
      </c>
      <c r="G27" s="1"/>
      <c r="H27" s="1"/>
      <c r="I27" s="1"/>
    </row>
    <row r="28" spans="1:9" x14ac:dyDescent="0.25">
      <c r="A28" s="12" t="s">
        <v>42</v>
      </c>
      <c r="B28" s="21">
        <v>1150964</v>
      </c>
      <c r="C28" s="21">
        <v>1161552</v>
      </c>
      <c r="D28" s="21">
        <v>12476764</v>
      </c>
      <c r="E28" s="21">
        <v>12508638</v>
      </c>
      <c r="F28" s="14">
        <f t="shared" si="0"/>
        <v>0.25546688227812808</v>
      </c>
      <c r="G28" s="1"/>
      <c r="H28" s="1"/>
      <c r="I28" s="1"/>
    </row>
    <row r="29" spans="1:9" x14ac:dyDescent="0.25">
      <c r="A29" s="9" t="s">
        <v>43</v>
      </c>
      <c r="B29" s="20">
        <v>380516</v>
      </c>
      <c r="C29" s="20">
        <v>558653</v>
      </c>
      <c r="D29" s="20">
        <v>4430933</v>
      </c>
      <c r="E29" s="20">
        <v>5207739</v>
      </c>
      <c r="F29" s="11">
        <f t="shared" si="0"/>
        <v>17.531431867735307</v>
      </c>
      <c r="G29" s="1"/>
      <c r="H29" s="1"/>
      <c r="I29" s="1"/>
    </row>
    <row r="30" spans="1:9" x14ac:dyDescent="0.25">
      <c r="A30" s="12" t="s">
        <v>44</v>
      </c>
      <c r="B30" s="21">
        <v>410165</v>
      </c>
      <c r="C30" s="21">
        <v>502413</v>
      </c>
      <c r="D30" s="21">
        <v>4388075</v>
      </c>
      <c r="E30" s="21">
        <v>4133942</v>
      </c>
      <c r="F30" s="14">
        <f t="shared" si="0"/>
        <v>-5.7914461352643229</v>
      </c>
      <c r="G30" s="1"/>
      <c r="H30" s="1"/>
      <c r="I30" s="1"/>
    </row>
    <row r="31" spans="1:9" x14ac:dyDescent="0.25">
      <c r="A31" s="9" t="s">
        <v>45</v>
      </c>
      <c r="B31" s="20">
        <v>2715649</v>
      </c>
      <c r="C31" s="20">
        <v>2830178</v>
      </c>
      <c r="D31" s="20">
        <v>28269658</v>
      </c>
      <c r="E31" s="20">
        <v>30873741</v>
      </c>
      <c r="F31" s="11">
        <f t="shared" si="0"/>
        <v>9.2115829629067321</v>
      </c>
      <c r="G31" s="1"/>
      <c r="H31" s="1"/>
      <c r="I31" s="1"/>
    </row>
    <row r="32" spans="1:9" x14ac:dyDescent="0.25">
      <c r="A32" s="12" t="s">
        <v>46</v>
      </c>
      <c r="B32" s="21">
        <v>6024889</v>
      </c>
      <c r="C32" s="21">
        <v>6144394</v>
      </c>
      <c r="D32" s="21">
        <v>65550166</v>
      </c>
      <c r="E32" s="21">
        <v>67834321</v>
      </c>
      <c r="F32" s="14">
        <f t="shared" si="0"/>
        <v>3.4845907178938376</v>
      </c>
      <c r="G32" s="1"/>
      <c r="H32" s="1"/>
      <c r="I32" s="1"/>
    </row>
    <row r="33" spans="1:9" x14ac:dyDescent="0.25">
      <c r="A33" s="9" t="s">
        <v>47</v>
      </c>
      <c r="B33" s="20">
        <v>333126</v>
      </c>
      <c r="C33" s="20">
        <v>362728</v>
      </c>
      <c r="D33" s="20">
        <v>3795959</v>
      </c>
      <c r="E33" s="20">
        <v>3904381</v>
      </c>
      <c r="F33" s="11">
        <f t="shared" si="0"/>
        <v>2.8562479204859699</v>
      </c>
      <c r="G33" s="1"/>
      <c r="H33" s="1"/>
      <c r="I33" s="1"/>
    </row>
    <row r="34" spans="1:9" x14ac:dyDescent="0.25">
      <c r="A34" s="12" t="s">
        <v>172</v>
      </c>
      <c r="B34" s="21">
        <v>86402</v>
      </c>
      <c r="C34" s="21">
        <v>99952</v>
      </c>
      <c r="D34" s="21">
        <v>996820</v>
      </c>
      <c r="E34" s="21">
        <v>1101521</v>
      </c>
      <c r="F34" s="14">
        <f t="shared" si="0"/>
        <v>10.503501133604857</v>
      </c>
      <c r="G34" s="1"/>
      <c r="H34" s="1"/>
      <c r="I34" s="1"/>
    </row>
    <row r="35" spans="1:9" x14ac:dyDescent="0.25">
      <c r="A35" s="15" t="s">
        <v>48</v>
      </c>
      <c r="B35" s="16">
        <f>SUM(B7:B34)</f>
        <v>42867639</v>
      </c>
      <c r="C35" s="16">
        <f t="shared" ref="C35:E35" si="1">SUM(C7:C34)</f>
        <v>47170802</v>
      </c>
      <c r="D35" s="16">
        <f t="shared" si="1"/>
        <v>465828237</v>
      </c>
      <c r="E35" s="16">
        <f t="shared" si="1"/>
        <v>500556596</v>
      </c>
      <c r="F35" s="17">
        <f t="shared" si="0"/>
        <v>7.4551854614171873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13844801</v>
      </c>
      <c r="C39" s="51">
        <f t="shared" si="3"/>
        <v>12655623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93290867</v>
      </c>
      <c r="G39" s="50">
        <f>LOOKUP(E39,$A$39:$A$66,$C$39:$C$66)</f>
        <v>94895809</v>
      </c>
    </row>
    <row r="40" spans="1:9" x14ac:dyDescent="0.25">
      <c r="A40" s="50" t="str">
        <f t="shared" si="4"/>
        <v>ALICANTE</v>
      </c>
      <c r="B40" s="51">
        <f t="shared" si="2"/>
        <v>3188361</v>
      </c>
      <c r="C40" s="51">
        <f t="shared" si="3"/>
        <v>3226538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66" si="7">LOOKUP(E40,$A$39:$A$66,$B$39:$B$66)</f>
        <v>67834321</v>
      </c>
      <c r="G40" s="50">
        <f t="shared" ref="G40:G66" si="8">LOOKUP(E40,$A$39:$A$66,$C$39:$C$66)</f>
        <v>65550166</v>
      </c>
    </row>
    <row r="41" spans="1:9" x14ac:dyDescent="0.25">
      <c r="A41" s="50" t="str">
        <f t="shared" si="4"/>
        <v>ALMERÍA</v>
      </c>
      <c r="B41" s="51">
        <f t="shared" si="2"/>
        <v>5768815</v>
      </c>
      <c r="C41" s="51">
        <f t="shared" si="3"/>
        <v>4920580</v>
      </c>
      <c r="D41" s="51">
        <f t="shared" si="6"/>
        <v>15</v>
      </c>
      <c r="E41" s="50" t="str">
        <f t="shared" si="5"/>
        <v>BARCELONA</v>
      </c>
      <c r="F41" s="50">
        <f t="shared" si="7"/>
        <v>56359035</v>
      </c>
      <c r="G41" s="50">
        <f t="shared" si="8"/>
        <v>44789568</v>
      </c>
    </row>
    <row r="42" spans="1:9" x14ac:dyDescent="0.25">
      <c r="A42" s="50" t="str">
        <f t="shared" si="4"/>
        <v>AVILÉS</v>
      </c>
      <c r="B42" s="51">
        <f t="shared" si="2"/>
        <v>4396714</v>
      </c>
      <c r="C42" s="51">
        <f t="shared" si="3"/>
        <v>4384884</v>
      </c>
      <c r="D42" s="51">
        <f t="shared" si="6"/>
        <v>17</v>
      </c>
      <c r="E42" s="50" t="str">
        <f t="shared" si="5"/>
        <v>CARTAGENA</v>
      </c>
      <c r="F42" s="50">
        <f t="shared" si="7"/>
        <v>32088374</v>
      </c>
      <c r="G42" s="50">
        <f t="shared" si="8"/>
        <v>29006918</v>
      </c>
    </row>
    <row r="43" spans="1:9" x14ac:dyDescent="0.25">
      <c r="A43" s="50" t="str">
        <f t="shared" si="4"/>
        <v>BAHÍA DE ALGECIRAS</v>
      </c>
      <c r="B43" s="51">
        <f t="shared" si="2"/>
        <v>93290867</v>
      </c>
      <c r="C43" s="51">
        <f t="shared" si="3"/>
        <v>94895809</v>
      </c>
      <c r="D43" s="51">
        <f t="shared" si="6"/>
        <v>1</v>
      </c>
      <c r="E43" s="50" t="str">
        <f t="shared" si="5"/>
        <v>BILBAO</v>
      </c>
      <c r="F43" s="50">
        <f t="shared" si="7"/>
        <v>30955809</v>
      </c>
      <c r="G43" s="50">
        <f t="shared" si="8"/>
        <v>28657456</v>
      </c>
    </row>
    <row r="44" spans="1:9" x14ac:dyDescent="0.25">
      <c r="A44" s="50" t="str">
        <f t="shared" si="4"/>
        <v>BAHÍA DE CÁDIZ</v>
      </c>
      <c r="B44" s="51">
        <f t="shared" si="2"/>
        <v>3810093</v>
      </c>
      <c r="C44" s="51">
        <f t="shared" si="3"/>
        <v>3379531</v>
      </c>
      <c r="D44" s="51">
        <f t="shared" si="6"/>
        <v>20</v>
      </c>
      <c r="E44" s="50" t="str">
        <f t="shared" si="5"/>
        <v>TARRAGONA</v>
      </c>
      <c r="F44" s="50">
        <f t="shared" si="7"/>
        <v>30873741</v>
      </c>
      <c r="G44" s="50">
        <f t="shared" si="8"/>
        <v>28269658</v>
      </c>
    </row>
    <row r="45" spans="1:9" x14ac:dyDescent="0.25">
      <c r="A45" s="50" t="str">
        <f t="shared" si="4"/>
        <v>BALEARES</v>
      </c>
      <c r="B45" s="51">
        <f t="shared" si="2"/>
        <v>14692847</v>
      </c>
      <c r="C45" s="51">
        <f t="shared" si="3"/>
        <v>13905991</v>
      </c>
      <c r="D45" s="51">
        <f t="shared" si="6"/>
        <v>11</v>
      </c>
      <c r="E45" s="50" t="str">
        <f t="shared" si="5"/>
        <v>HUELVA</v>
      </c>
      <c r="F45" s="50">
        <f t="shared" si="7"/>
        <v>29270325</v>
      </c>
      <c r="G45" s="50">
        <f t="shared" si="8"/>
        <v>28308627</v>
      </c>
    </row>
    <row r="46" spans="1:9" x14ac:dyDescent="0.25">
      <c r="A46" s="50" t="str">
        <f t="shared" si="4"/>
        <v>BARCELONA</v>
      </c>
      <c r="B46" s="51">
        <f t="shared" si="2"/>
        <v>56359035</v>
      </c>
      <c r="C46" s="51">
        <f t="shared" si="3"/>
        <v>44789568</v>
      </c>
      <c r="D46" s="51">
        <f t="shared" si="6"/>
        <v>3</v>
      </c>
      <c r="E46" s="50" t="str">
        <f t="shared" si="5"/>
        <v>LAS PALMAS</v>
      </c>
      <c r="F46" s="50">
        <f t="shared" si="7"/>
        <v>24705092</v>
      </c>
      <c r="G46" s="50">
        <f t="shared" si="8"/>
        <v>20732451</v>
      </c>
    </row>
    <row r="47" spans="1:9" x14ac:dyDescent="0.25">
      <c r="A47" s="50" t="str">
        <f t="shared" si="4"/>
        <v>BILBAO</v>
      </c>
      <c r="B47" s="51">
        <f t="shared" si="2"/>
        <v>30955809</v>
      </c>
      <c r="C47" s="51">
        <f t="shared" si="3"/>
        <v>28657456</v>
      </c>
      <c r="D47" s="51">
        <f t="shared" si="6"/>
        <v>5</v>
      </c>
      <c r="E47" s="50" t="str">
        <f t="shared" si="5"/>
        <v>GIJÓN</v>
      </c>
      <c r="F47" s="50">
        <f t="shared" si="7"/>
        <v>20239347</v>
      </c>
      <c r="G47" s="50">
        <f t="shared" si="8"/>
        <v>17252291</v>
      </c>
    </row>
    <row r="48" spans="1:9" x14ac:dyDescent="0.25">
      <c r="A48" s="50" t="str">
        <f t="shared" si="4"/>
        <v>CARTAGENA</v>
      </c>
      <c r="B48" s="51">
        <f t="shared" si="2"/>
        <v>32088374</v>
      </c>
      <c r="C48" s="51">
        <f t="shared" si="3"/>
        <v>29006918</v>
      </c>
      <c r="D48" s="51">
        <f t="shared" si="6"/>
        <v>4</v>
      </c>
      <c r="E48" s="50" t="str">
        <f t="shared" si="5"/>
        <v>CASTELLÓN</v>
      </c>
      <c r="F48" s="50">
        <f t="shared" si="7"/>
        <v>16794141</v>
      </c>
      <c r="G48" s="50">
        <f t="shared" si="8"/>
        <v>15390319</v>
      </c>
    </row>
    <row r="49" spans="1:7" x14ac:dyDescent="0.25">
      <c r="A49" s="50" t="str">
        <f t="shared" si="4"/>
        <v>CASTELLÓN</v>
      </c>
      <c r="B49" s="51">
        <f t="shared" si="2"/>
        <v>16794141</v>
      </c>
      <c r="C49" s="51">
        <f t="shared" si="3"/>
        <v>15390319</v>
      </c>
      <c r="D49" s="51">
        <f t="shared" si="6"/>
        <v>10</v>
      </c>
      <c r="E49" s="50" t="str">
        <f t="shared" si="5"/>
        <v>BALEARES</v>
      </c>
      <c r="F49" s="50">
        <f t="shared" si="7"/>
        <v>14692847</v>
      </c>
      <c r="G49" s="50">
        <f t="shared" si="8"/>
        <v>13905991</v>
      </c>
    </row>
    <row r="50" spans="1:7" x14ac:dyDescent="0.25">
      <c r="A50" s="50" t="str">
        <f t="shared" si="4"/>
        <v>CEUTA</v>
      </c>
      <c r="B50" s="51">
        <f t="shared" si="2"/>
        <v>2316248</v>
      </c>
      <c r="C50" s="51">
        <f t="shared" si="3"/>
        <v>2236332</v>
      </c>
      <c r="D50" s="51">
        <f t="shared" si="6"/>
        <v>25</v>
      </c>
      <c r="E50" s="50" t="str">
        <f t="shared" si="5"/>
        <v>A CORUÑA</v>
      </c>
      <c r="F50" s="50">
        <f t="shared" si="7"/>
        <v>13844801</v>
      </c>
      <c r="G50" s="50">
        <f t="shared" si="8"/>
        <v>12655623</v>
      </c>
    </row>
    <row r="51" spans="1:7" x14ac:dyDescent="0.25">
      <c r="A51" s="50" t="str">
        <f t="shared" si="4"/>
        <v>FERROL-SAN CIBRAO</v>
      </c>
      <c r="B51" s="51">
        <f t="shared" si="2"/>
        <v>12303246</v>
      </c>
      <c r="C51" s="51">
        <f t="shared" si="3"/>
        <v>11158876</v>
      </c>
      <c r="D51" s="51">
        <f t="shared" si="6"/>
        <v>14</v>
      </c>
      <c r="E51" s="50" t="str">
        <f t="shared" si="5"/>
        <v>SANTA CRUZ DE TENERIFE</v>
      </c>
      <c r="F51" s="50">
        <f t="shared" si="7"/>
        <v>12508638</v>
      </c>
      <c r="G51" s="50">
        <f t="shared" si="8"/>
        <v>12476764</v>
      </c>
    </row>
    <row r="52" spans="1:7" x14ac:dyDescent="0.25">
      <c r="A52" s="50" t="str">
        <f t="shared" si="4"/>
        <v>GIJÓN</v>
      </c>
      <c r="B52" s="51">
        <f t="shared" si="2"/>
        <v>20239347</v>
      </c>
      <c r="C52" s="51">
        <f t="shared" si="3"/>
        <v>17252291</v>
      </c>
      <c r="D52" s="51">
        <f t="shared" si="6"/>
        <v>9</v>
      </c>
      <c r="E52" s="50" t="str">
        <f t="shared" si="5"/>
        <v>FERROL-SAN CIBRAO</v>
      </c>
      <c r="F52" s="50">
        <f t="shared" si="7"/>
        <v>12303246</v>
      </c>
      <c r="G52" s="50">
        <f t="shared" si="8"/>
        <v>11158876</v>
      </c>
    </row>
    <row r="53" spans="1:7" x14ac:dyDescent="0.25">
      <c r="A53" s="50" t="str">
        <f t="shared" si="4"/>
        <v>HUELVA</v>
      </c>
      <c r="B53" s="51">
        <f t="shared" si="2"/>
        <v>29270325</v>
      </c>
      <c r="C53" s="51">
        <f t="shared" si="3"/>
        <v>28308627</v>
      </c>
      <c r="D53" s="51">
        <f t="shared" si="6"/>
        <v>7</v>
      </c>
      <c r="E53" s="50" t="str">
        <f t="shared" si="5"/>
        <v>ALMERÍA</v>
      </c>
      <c r="F53" s="50">
        <f t="shared" si="7"/>
        <v>5768815</v>
      </c>
      <c r="G53" s="50">
        <f t="shared" si="8"/>
        <v>4920580</v>
      </c>
    </row>
    <row r="54" spans="1:7" x14ac:dyDescent="0.25">
      <c r="A54" s="50" t="str">
        <f t="shared" si="4"/>
        <v>LAS PALMAS</v>
      </c>
      <c r="B54" s="51">
        <f t="shared" si="2"/>
        <v>24705092</v>
      </c>
      <c r="C54" s="51">
        <f t="shared" si="3"/>
        <v>20732451</v>
      </c>
      <c r="D54" s="51">
        <f t="shared" si="6"/>
        <v>8</v>
      </c>
      <c r="E54" s="50" t="str">
        <f t="shared" si="5"/>
        <v>SANTANDER</v>
      </c>
      <c r="F54" s="50">
        <f t="shared" si="7"/>
        <v>5207739</v>
      </c>
      <c r="G54" s="50">
        <f t="shared" si="8"/>
        <v>4430933</v>
      </c>
    </row>
    <row r="55" spans="1:7" x14ac:dyDescent="0.25">
      <c r="A55" s="50" t="str">
        <f t="shared" si="4"/>
        <v>MÁLAGA</v>
      </c>
      <c r="B55" s="51">
        <f t="shared" si="2"/>
        <v>2665590</v>
      </c>
      <c r="C55" s="51">
        <f t="shared" si="3"/>
        <v>2690448</v>
      </c>
      <c r="D55" s="51">
        <f t="shared" si="6"/>
        <v>23</v>
      </c>
      <c r="E55" s="50" t="str">
        <f t="shared" si="5"/>
        <v>AVILÉS</v>
      </c>
      <c r="F55" s="50">
        <f t="shared" si="7"/>
        <v>4396714</v>
      </c>
      <c r="G55" s="50">
        <f t="shared" si="8"/>
        <v>4384884</v>
      </c>
    </row>
    <row r="56" spans="1:7" x14ac:dyDescent="0.25">
      <c r="A56" s="50" t="str">
        <f t="shared" si="4"/>
        <v>MARÍN Y RÍA DE PONTEVEDRA</v>
      </c>
      <c r="B56" s="51">
        <f t="shared" si="2"/>
        <v>2339213</v>
      </c>
      <c r="C56" s="51">
        <f t="shared" si="3"/>
        <v>2118395</v>
      </c>
      <c r="D56" s="51">
        <f t="shared" si="6"/>
        <v>24</v>
      </c>
      <c r="E56" s="50" t="str">
        <f t="shared" si="5"/>
        <v>SEVILLA</v>
      </c>
      <c r="F56" s="50">
        <f t="shared" si="7"/>
        <v>4133942</v>
      </c>
      <c r="G56" s="50">
        <f t="shared" si="8"/>
        <v>4388075</v>
      </c>
    </row>
    <row r="57" spans="1:7" x14ac:dyDescent="0.25">
      <c r="A57" s="50" t="str">
        <f t="shared" si="4"/>
        <v>MELILLA</v>
      </c>
      <c r="B57" s="51">
        <f t="shared" si="2"/>
        <v>1082108</v>
      </c>
      <c r="C57" s="51">
        <f t="shared" si="3"/>
        <v>1058590</v>
      </c>
      <c r="D57" s="51">
        <f t="shared" si="6"/>
        <v>28</v>
      </c>
      <c r="E57" s="50" t="str">
        <f t="shared" si="5"/>
        <v>VIGO</v>
      </c>
      <c r="F57" s="50">
        <f t="shared" si="7"/>
        <v>3904381</v>
      </c>
      <c r="G57" s="50">
        <f t="shared" si="8"/>
        <v>3795959</v>
      </c>
    </row>
    <row r="58" spans="1:7" x14ac:dyDescent="0.25">
      <c r="A58" s="50" t="str">
        <f t="shared" si="4"/>
        <v>MOTRIL</v>
      </c>
      <c r="B58" s="51">
        <f t="shared" si="2"/>
        <v>2169285</v>
      </c>
      <c r="C58" s="51">
        <f t="shared" si="3"/>
        <v>1989087</v>
      </c>
      <c r="D58" s="51">
        <f t="shared" si="6"/>
        <v>26</v>
      </c>
      <c r="E58" s="50" t="str">
        <f t="shared" si="5"/>
        <v>BAHÍA DE CÁDIZ</v>
      </c>
      <c r="F58" s="50">
        <f t="shared" si="7"/>
        <v>3810093</v>
      </c>
      <c r="G58" s="50">
        <f t="shared" si="8"/>
        <v>3379531</v>
      </c>
    </row>
    <row r="59" spans="1:7" x14ac:dyDescent="0.25">
      <c r="A59" s="50" t="str">
        <f t="shared" si="4"/>
        <v>PASAIA</v>
      </c>
      <c r="B59" s="51">
        <f t="shared" si="2"/>
        <v>2712002</v>
      </c>
      <c r="C59" s="51">
        <f t="shared" si="3"/>
        <v>3161548</v>
      </c>
      <c r="D59" s="51">
        <f t="shared" si="6"/>
        <v>22</v>
      </c>
      <c r="E59" s="50" t="str">
        <f t="shared" si="5"/>
        <v>ALICANTE</v>
      </c>
      <c r="F59" s="50">
        <f t="shared" si="7"/>
        <v>3188361</v>
      </c>
      <c r="G59" s="50">
        <f t="shared" si="8"/>
        <v>3226538</v>
      </c>
    </row>
    <row r="60" spans="1:7" x14ac:dyDescent="0.25">
      <c r="A60" s="50" t="str">
        <f t="shared" si="4"/>
        <v>SANTA CRUZ DE TENERIFE</v>
      </c>
      <c r="B60" s="51">
        <f t="shared" si="2"/>
        <v>12508638</v>
      </c>
      <c r="C60" s="51">
        <f t="shared" si="3"/>
        <v>12476764</v>
      </c>
      <c r="D60" s="51">
        <f t="shared" si="6"/>
        <v>13</v>
      </c>
      <c r="E60" s="50" t="str">
        <f t="shared" si="5"/>
        <v>PASAIA</v>
      </c>
      <c r="F60" s="50">
        <f t="shared" si="7"/>
        <v>2712002</v>
      </c>
      <c r="G60" s="50">
        <f t="shared" si="8"/>
        <v>3161548</v>
      </c>
    </row>
    <row r="61" spans="1:7" x14ac:dyDescent="0.25">
      <c r="A61" s="50" t="str">
        <f t="shared" si="4"/>
        <v>SANTANDER</v>
      </c>
      <c r="B61" s="51">
        <f t="shared" si="2"/>
        <v>5207739</v>
      </c>
      <c r="C61" s="51">
        <f t="shared" si="3"/>
        <v>4430933</v>
      </c>
      <c r="D61" s="51">
        <f t="shared" si="6"/>
        <v>16</v>
      </c>
      <c r="E61" s="50" t="str">
        <f t="shared" si="5"/>
        <v>MÁLAGA</v>
      </c>
      <c r="F61" s="50">
        <f t="shared" si="7"/>
        <v>2665590</v>
      </c>
      <c r="G61" s="50">
        <f t="shared" si="8"/>
        <v>2690448</v>
      </c>
    </row>
    <row r="62" spans="1:7" x14ac:dyDescent="0.25">
      <c r="A62" s="50" t="str">
        <f t="shared" si="4"/>
        <v>SEVILLA</v>
      </c>
      <c r="B62" s="51">
        <f t="shared" si="2"/>
        <v>4133942</v>
      </c>
      <c r="C62" s="51">
        <f t="shared" si="3"/>
        <v>4388075</v>
      </c>
      <c r="D62" s="51">
        <f t="shared" si="6"/>
        <v>18</v>
      </c>
      <c r="E62" s="50" t="str">
        <f t="shared" si="5"/>
        <v>MARÍN Y RÍA DE PONTEVEDRA</v>
      </c>
      <c r="F62" s="50">
        <f t="shared" si="7"/>
        <v>2339213</v>
      </c>
      <c r="G62" s="50">
        <f t="shared" si="8"/>
        <v>2118395</v>
      </c>
    </row>
    <row r="63" spans="1:7" x14ac:dyDescent="0.25">
      <c r="A63" s="50" t="str">
        <f t="shared" si="4"/>
        <v>TARRAGONA</v>
      </c>
      <c r="B63" s="51">
        <f t="shared" si="2"/>
        <v>30873741</v>
      </c>
      <c r="C63" s="51">
        <f t="shared" si="3"/>
        <v>28269658</v>
      </c>
      <c r="D63" s="51">
        <f t="shared" si="6"/>
        <v>6</v>
      </c>
      <c r="E63" s="50" t="str">
        <f t="shared" si="5"/>
        <v>CEUTA</v>
      </c>
      <c r="F63" s="50">
        <f t="shared" si="7"/>
        <v>2316248</v>
      </c>
      <c r="G63" s="50">
        <f t="shared" si="8"/>
        <v>2236332</v>
      </c>
    </row>
    <row r="64" spans="1:7" x14ac:dyDescent="0.25">
      <c r="A64" s="50" t="str">
        <f t="shared" si="4"/>
        <v>VALENCIA</v>
      </c>
      <c r="B64" s="51">
        <f t="shared" si="2"/>
        <v>67834321</v>
      </c>
      <c r="C64" s="51">
        <f t="shared" si="3"/>
        <v>65550166</v>
      </c>
      <c r="D64" s="51">
        <f t="shared" si="6"/>
        <v>2</v>
      </c>
      <c r="E64" s="50" t="str">
        <f t="shared" si="5"/>
        <v>MOTRIL</v>
      </c>
      <c r="F64" s="50">
        <f t="shared" si="7"/>
        <v>2169285</v>
      </c>
      <c r="G64" s="50">
        <f t="shared" si="8"/>
        <v>1989087</v>
      </c>
    </row>
    <row r="65" spans="1:7" x14ac:dyDescent="0.25">
      <c r="A65" s="50" t="str">
        <f t="shared" si="4"/>
        <v>VIGO</v>
      </c>
      <c r="B65" s="51">
        <f t="shared" si="2"/>
        <v>3904381</v>
      </c>
      <c r="C65" s="51">
        <f t="shared" si="3"/>
        <v>3795959</v>
      </c>
      <c r="D65" s="51">
        <f t="shared" si="6"/>
        <v>19</v>
      </c>
      <c r="E65" s="50" t="str">
        <f t="shared" si="5"/>
        <v>VILAGARCÍA</v>
      </c>
      <c r="F65" s="50">
        <f t="shared" si="7"/>
        <v>1101521</v>
      </c>
      <c r="G65" s="50">
        <f t="shared" si="8"/>
        <v>996820</v>
      </c>
    </row>
    <row r="66" spans="1:7" x14ac:dyDescent="0.25">
      <c r="A66" s="50" t="str">
        <f t="shared" si="4"/>
        <v>VILAGARCÍA</v>
      </c>
      <c r="B66" s="51">
        <f t="shared" si="2"/>
        <v>1101521</v>
      </c>
      <c r="C66" s="51">
        <f t="shared" si="3"/>
        <v>996820</v>
      </c>
      <c r="D66" s="51">
        <f t="shared" si="6"/>
        <v>27</v>
      </c>
      <c r="E66" s="50" t="str">
        <f t="shared" si="5"/>
        <v>MELILLA</v>
      </c>
      <c r="F66" s="50">
        <f t="shared" si="7"/>
        <v>1082108</v>
      </c>
      <c r="G66" s="50">
        <f t="shared" si="8"/>
        <v>1058590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8"/>
  <sheetViews>
    <sheetView workbookViewId="0">
      <selection activeCell="C28" sqref="C28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50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 t="s">
        <v>131</v>
      </c>
    </row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2">
        <v>1258435</v>
      </c>
      <c r="C7" s="22">
        <v>1269121</v>
      </c>
      <c r="D7" s="22">
        <v>12326495</v>
      </c>
      <c r="E7" s="22">
        <v>13464485</v>
      </c>
      <c r="F7" s="11">
        <f>((E7*100)/D7)-100</f>
        <v>9.2320647515777949</v>
      </c>
      <c r="G7" s="1"/>
      <c r="H7" s="1"/>
      <c r="I7" s="1"/>
    </row>
    <row r="8" spans="1:12" x14ac:dyDescent="0.25">
      <c r="A8" s="12" t="s">
        <v>31</v>
      </c>
      <c r="B8" s="23">
        <v>332456</v>
      </c>
      <c r="C8" s="23">
        <v>262279</v>
      </c>
      <c r="D8" s="23">
        <v>3198981</v>
      </c>
      <c r="E8" s="23">
        <v>3164434</v>
      </c>
      <c r="F8" s="14">
        <f t="shared" ref="F8:F35" si="0">((E8*100)/D8)-100</f>
        <v>-1.079937642643074</v>
      </c>
      <c r="G8" s="1"/>
      <c r="H8" s="1"/>
      <c r="I8" s="1"/>
    </row>
    <row r="9" spans="1:12" x14ac:dyDescent="0.25">
      <c r="A9" s="9" t="s">
        <v>164</v>
      </c>
      <c r="B9" s="22">
        <v>240579</v>
      </c>
      <c r="C9" s="22">
        <v>460534</v>
      </c>
      <c r="D9" s="22">
        <v>4848666</v>
      </c>
      <c r="E9" s="22">
        <v>5688157</v>
      </c>
      <c r="F9" s="11">
        <f t="shared" si="0"/>
        <v>17.313854986093077</v>
      </c>
      <c r="G9" s="1"/>
      <c r="H9" s="1"/>
      <c r="I9" s="1"/>
    </row>
    <row r="10" spans="1:12" x14ac:dyDescent="0.25">
      <c r="A10" s="12" t="s">
        <v>166</v>
      </c>
      <c r="B10" s="23">
        <v>450614</v>
      </c>
      <c r="C10" s="23">
        <v>367738</v>
      </c>
      <c r="D10" s="23">
        <v>4352973</v>
      </c>
      <c r="E10" s="23">
        <v>4346442</v>
      </c>
      <c r="F10" s="14">
        <f t="shared" si="0"/>
        <v>-0.15003538960613128</v>
      </c>
      <c r="G10" s="1"/>
      <c r="H10" s="1"/>
      <c r="I10" s="1"/>
    </row>
    <row r="11" spans="1:12" x14ac:dyDescent="0.25">
      <c r="A11" s="9" t="s">
        <v>167</v>
      </c>
      <c r="B11" s="22">
        <v>8452033</v>
      </c>
      <c r="C11" s="22">
        <v>8836907</v>
      </c>
      <c r="D11" s="22">
        <v>89049330</v>
      </c>
      <c r="E11" s="22">
        <v>88454651</v>
      </c>
      <c r="F11" s="11">
        <f t="shared" si="0"/>
        <v>-0.66780850569004713</v>
      </c>
      <c r="G11" s="1"/>
      <c r="H11" s="1"/>
      <c r="I11" s="1"/>
    </row>
    <row r="12" spans="1:12" x14ac:dyDescent="0.25">
      <c r="A12" s="12" t="s">
        <v>168</v>
      </c>
      <c r="B12" s="23">
        <v>241037</v>
      </c>
      <c r="C12" s="23">
        <v>373546</v>
      </c>
      <c r="D12" s="23">
        <v>3225655</v>
      </c>
      <c r="E12" s="23">
        <v>3692764</v>
      </c>
      <c r="F12" s="14">
        <f t="shared" si="0"/>
        <v>14.481058885714688</v>
      </c>
      <c r="G12" s="1"/>
      <c r="H12" s="1"/>
      <c r="I12" s="1"/>
    </row>
    <row r="13" spans="1:12" x14ac:dyDescent="0.25">
      <c r="A13" s="9" t="s">
        <v>32</v>
      </c>
      <c r="B13" s="22">
        <v>1063496</v>
      </c>
      <c r="C13" s="22">
        <v>1068620</v>
      </c>
      <c r="D13" s="22">
        <v>13662192</v>
      </c>
      <c r="E13" s="22">
        <v>14460038</v>
      </c>
      <c r="F13" s="11">
        <f t="shared" si="0"/>
        <v>5.8398096000993149</v>
      </c>
      <c r="G13" s="1"/>
      <c r="H13" s="1"/>
      <c r="I13" s="1"/>
    </row>
    <row r="14" spans="1:12" x14ac:dyDescent="0.25">
      <c r="A14" s="12" t="s">
        <v>33</v>
      </c>
      <c r="B14" s="23">
        <v>3505218</v>
      </c>
      <c r="C14" s="23">
        <v>5220569</v>
      </c>
      <c r="D14" s="23">
        <v>43704847</v>
      </c>
      <c r="E14" s="23">
        <v>55155489</v>
      </c>
      <c r="F14" s="14">
        <f t="shared" si="0"/>
        <v>26.199936130653882</v>
      </c>
      <c r="G14" s="1"/>
      <c r="H14" s="1"/>
      <c r="I14" s="1"/>
    </row>
    <row r="15" spans="1:12" x14ac:dyDescent="0.25">
      <c r="A15" s="9" t="s">
        <v>34</v>
      </c>
      <c r="B15" s="22">
        <v>3107248</v>
      </c>
      <c r="C15" s="22">
        <v>2568460</v>
      </c>
      <c r="D15" s="22">
        <v>28549063</v>
      </c>
      <c r="E15" s="22">
        <v>30853233</v>
      </c>
      <c r="F15" s="11">
        <f t="shared" si="0"/>
        <v>8.0709128702402637</v>
      </c>
      <c r="G15" s="1"/>
      <c r="H15" s="1"/>
      <c r="I15" s="1"/>
    </row>
    <row r="16" spans="1:12" x14ac:dyDescent="0.25">
      <c r="A16" s="12" t="s">
        <v>35</v>
      </c>
      <c r="B16" s="23">
        <v>2935624</v>
      </c>
      <c r="C16" s="23">
        <v>2937503</v>
      </c>
      <c r="D16" s="23">
        <v>28859227</v>
      </c>
      <c r="E16" s="23">
        <v>32029959</v>
      </c>
      <c r="F16" s="14">
        <f t="shared" si="0"/>
        <v>10.986891644741561</v>
      </c>
      <c r="G16" s="1"/>
      <c r="H16" s="1"/>
      <c r="I16" s="1"/>
    </row>
    <row r="17" spans="1:9" x14ac:dyDescent="0.25">
      <c r="A17" s="9" t="s">
        <v>169</v>
      </c>
      <c r="B17" s="22">
        <v>1221834</v>
      </c>
      <c r="C17" s="22">
        <v>1488695</v>
      </c>
      <c r="D17" s="22">
        <v>15359041</v>
      </c>
      <c r="E17" s="22">
        <v>16767351</v>
      </c>
      <c r="F17" s="11">
        <f t="shared" si="0"/>
        <v>9.1692573774625572</v>
      </c>
      <c r="G17" s="1"/>
      <c r="H17" s="1"/>
      <c r="I17" s="1"/>
    </row>
    <row r="18" spans="1:9" x14ac:dyDescent="0.25">
      <c r="A18" s="12" t="s">
        <v>36</v>
      </c>
      <c r="B18" s="23">
        <v>160911</v>
      </c>
      <c r="C18" s="23">
        <v>210256</v>
      </c>
      <c r="D18" s="23">
        <v>1728038</v>
      </c>
      <c r="E18" s="23">
        <v>1736012</v>
      </c>
      <c r="F18" s="14">
        <f t="shared" si="0"/>
        <v>0.46144818574590829</v>
      </c>
      <c r="G18" s="1"/>
      <c r="H18" s="1"/>
      <c r="I18" s="1"/>
    </row>
    <row r="19" spans="1:9" x14ac:dyDescent="0.25">
      <c r="A19" s="9" t="s">
        <v>37</v>
      </c>
      <c r="B19" s="22">
        <v>953059</v>
      </c>
      <c r="C19" s="22">
        <v>1170331</v>
      </c>
      <c r="D19" s="22">
        <v>11147663</v>
      </c>
      <c r="E19" s="22">
        <v>12282511</v>
      </c>
      <c r="F19" s="11">
        <f t="shared" si="0"/>
        <v>10.180142689996998</v>
      </c>
      <c r="G19" s="1"/>
      <c r="H19" s="1"/>
      <c r="I19" s="1"/>
    </row>
    <row r="20" spans="1:9" x14ac:dyDescent="0.25">
      <c r="A20" s="12" t="s">
        <v>170</v>
      </c>
      <c r="B20" s="23">
        <v>1260776</v>
      </c>
      <c r="C20" s="23">
        <v>2056262</v>
      </c>
      <c r="D20" s="23">
        <v>17200301</v>
      </c>
      <c r="E20" s="23">
        <v>20186844</v>
      </c>
      <c r="F20" s="14">
        <f t="shared" si="0"/>
        <v>17.36331823495415</v>
      </c>
      <c r="G20" s="1"/>
      <c r="H20" s="1"/>
      <c r="I20" s="1"/>
    </row>
    <row r="21" spans="1:9" x14ac:dyDescent="0.25">
      <c r="A21" s="9" t="s">
        <v>38</v>
      </c>
      <c r="B21" s="22">
        <v>2902754</v>
      </c>
      <c r="C21" s="22">
        <v>3083893</v>
      </c>
      <c r="D21" s="22">
        <v>28156885</v>
      </c>
      <c r="E21" s="22">
        <v>29129286</v>
      </c>
      <c r="F21" s="11">
        <f t="shared" si="0"/>
        <v>3.4535105712155314</v>
      </c>
      <c r="G21" s="1"/>
      <c r="H21" s="1"/>
      <c r="I21" s="1"/>
    </row>
    <row r="22" spans="1:9" x14ac:dyDescent="0.25">
      <c r="A22" s="12" t="s">
        <v>59</v>
      </c>
      <c r="B22" s="23">
        <v>1736198</v>
      </c>
      <c r="C22" s="23">
        <v>2133486</v>
      </c>
      <c r="D22" s="23">
        <v>18353571</v>
      </c>
      <c r="E22" s="23">
        <v>22278958</v>
      </c>
      <c r="F22" s="14">
        <f t="shared" si="0"/>
        <v>21.387592637966748</v>
      </c>
      <c r="G22" s="1"/>
      <c r="H22" s="1"/>
      <c r="I22" s="1"/>
    </row>
    <row r="23" spans="1:9" x14ac:dyDescent="0.25">
      <c r="A23" s="9" t="s">
        <v>171</v>
      </c>
      <c r="B23" s="22">
        <v>226286</v>
      </c>
      <c r="C23" s="22">
        <v>274049</v>
      </c>
      <c r="D23" s="22">
        <v>2605086</v>
      </c>
      <c r="E23" s="22">
        <v>2562569</v>
      </c>
      <c r="F23" s="11">
        <f t="shared" si="0"/>
        <v>-1.6320766377770184</v>
      </c>
      <c r="G23" s="1"/>
      <c r="H23" s="1"/>
      <c r="I23" s="1"/>
    </row>
    <row r="24" spans="1:9" x14ac:dyDescent="0.25">
      <c r="A24" s="12" t="s">
        <v>173</v>
      </c>
      <c r="B24" s="23">
        <v>207264</v>
      </c>
      <c r="C24" s="23">
        <v>221778</v>
      </c>
      <c r="D24" s="23">
        <v>2094766</v>
      </c>
      <c r="E24" s="23">
        <v>2318124</v>
      </c>
      <c r="F24" s="14">
        <f t="shared" si="0"/>
        <v>10.662670675388085</v>
      </c>
      <c r="G24" s="1"/>
      <c r="H24" s="1"/>
      <c r="I24" s="1"/>
    </row>
    <row r="25" spans="1:9" x14ac:dyDescent="0.25">
      <c r="A25" s="9" t="s">
        <v>39</v>
      </c>
      <c r="B25" s="22">
        <v>102507</v>
      </c>
      <c r="C25" s="22">
        <v>90519</v>
      </c>
      <c r="D25" s="22">
        <v>1047635</v>
      </c>
      <c r="E25" s="22">
        <v>1076780</v>
      </c>
      <c r="F25" s="11">
        <f t="shared" si="0"/>
        <v>2.7819803652989776</v>
      </c>
      <c r="G25" s="1"/>
      <c r="H25" s="1"/>
      <c r="I25" s="1"/>
    </row>
    <row r="26" spans="1:9" x14ac:dyDescent="0.25">
      <c r="A26" s="12" t="s">
        <v>40</v>
      </c>
      <c r="B26" s="23">
        <v>221781</v>
      </c>
      <c r="C26" s="23">
        <v>254127</v>
      </c>
      <c r="D26" s="23">
        <v>1955249</v>
      </c>
      <c r="E26" s="23">
        <v>2142132</v>
      </c>
      <c r="F26" s="14">
        <f t="shared" si="0"/>
        <v>9.5580153729780761</v>
      </c>
      <c r="G26" s="1"/>
      <c r="H26" s="1"/>
      <c r="I26" s="1"/>
    </row>
    <row r="27" spans="1:9" x14ac:dyDescent="0.25">
      <c r="A27" s="9" t="s">
        <v>41</v>
      </c>
      <c r="B27" s="22">
        <v>248618</v>
      </c>
      <c r="C27" s="22">
        <v>244450</v>
      </c>
      <c r="D27" s="22">
        <v>3107045</v>
      </c>
      <c r="E27" s="22">
        <v>2662219</v>
      </c>
      <c r="F27" s="11">
        <f t="shared" si="0"/>
        <v>-14.316689973914123</v>
      </c>
      <c r="G27" s="1"/>
      <c r="H27" s="1"/>
      <c r="I27" s="1"/>
    </row>
    <row r="28" spans="1:9" x14ac:dyDescent="0.25">
      <c r="A28" s="12" t="s">
        <v>42</v>
      </c>
      <c r="B28" s="23">
        <v>1087656</v>
      </c>
      <c r="C28" s="23">
        <v>1094518</v>
      </c>
      <c r="D28" s="23">
        <v>11891561</v>
      </c>
      <c r="E28" s="23">
        <v>11848819</v>
      </c>
      <c r="F28" s="14">
        <f t="shared" si="0"/>
        <v>-0.35943136481408544</v>
      </c>
      <c r="G28" s="1"/>
      <c r="H28" s="1"/>
      <c r="I28" s="1"/>
    </row>
    <row r="29" spans="1:9" x14ac:dyDescent="0.25">
      <c r="A29" s="9" t="s">
        <v>43</v>
      </c>
      <c r="B29" s="22">
        <v>370139</v>
      </c>
      <c r="C29" s="22">
        <v>556358</v>
      </c>
      <c r="D29" s="22">
        <v>4382363</v>
      </c>
      <c r="E29" s="22">
        <v>5180790</v>
      </c>
      <c r="F29" s="11">
        <f t="shared" si="0"/>
        <v>18.219097778983624</v>
      </c>
      <c r="G29" s="1"/>
      <c r="H29" s="1"/>
      <c r="I29" s="1"/>
    </row>
    <row r="30" spans="1:9" x14ac:dyDescent="0.25">
      <c r="A30" s="12" t="s">
        <v>44</v>
      </c>
      <c r="B30" s="23">
        <v>408907</v>
      </c>
      <c r="C30" s="23">
        <v>499961</v>
      </c>
      <c r="D30" s="23">
        <v>4372088</v>
      </c>
      <c r="E30" s="23">
        <v>4113042</v>
      </c>
      <c r="F30" s="14">
        <f t="shared" si="0"/>
        <v>-5.9249951053135277</v>
      </c>
      <c r="G30" s="1"/>
      <c r="H30" s="1"/>
      <c r="I30" s="1"/>
    </row>
    <row r="31" spans="1:9" x14ac:dyDescent="0.25">
      <c r="A31" s="9" t="s">
        <v>45</v>
      </c>
      <c r="B31" s="22">
        <v>2714394</v>
      </c>
      <c r="C31" s="22">
        <v>2823722</v>
      </c>
      <c r="D31" s="22">
        <v>28243965</v>
      </c>
      <c r="E31" s="22">
        <v>30802275</v>
      </c>
      <c r="F31" s="11">
        <f t="shared" si="0"/>
        <v>9.0578996256368356</v>
      </c>
      <c r="G31" s="1"/>
      <c r="H31" s="1"/>
      <c r="I31" s="1"/>
    </row>
    <row r="32" spans="1:9" x14ac:dyDescent="0.25">
      <c r="A32" s="12" t="s">
        <v>46</v>
      </c>
      <c r="B32" s="23">
        <v>5990485</v>
      </c>
      <c r="C32" s="23">
        <v>6125207</v>
      </c>
      <c r="D32" s="23">
        <v>65111950</v>
      </c>
      <c r="E32" s="23">
        <v>67543231</v>
      </c>
      <c r="F32" s="14">
        <f t="shared" si="0"/>
        <v>3.7340012086875021</v>
      </c>
      <c r="G32" s="1"/>
      <c r="H32" s="1"/>
      <c r="I32" s="1"/>
    </row>
    <row r="33" spans="1:9" x14ac:dyDescent="0.25">
      <c r="A33" s="9" t="s">
        <v>47</v>
      </c>
      <c r="B33" s="22">
        <v>312390</v>
      </c>
      <c r="C33" s="22">
        <v>338868</v>
      </c>
      <c r="D33" s="22">
        <v>3566243</v>
      </c>
      <c r="E33" s="22">
        <v>3662304</v>
      </c>
      <c r="F33" s="11">
        <f t="shared" si="0"/>
        <v>2.693619027082562</v>
      </c>
      <c r="G33" s="1"/>
      <c r="H33" s="1"/>
      <c r="I33" s="1"/>
    </row>
    <row r="34" spans="1:9" x14ac:dyDescent="0.25">
      <c r="A34" s="12" t="s">
        <v>172</v>
      </c>
      <c r="B34" s="23">
        <v>86199</v>
      </c>
      <c r="C34" s="23">
        <v>99301</v>
      </c>
      <c r="D34" s="23">
        <v>991267</v>
      </c>
      <c r="E34" s="23">
        <v>1097476</v>
      </c>
      <c r="F34" s="14">
        <f t="shared" si="0"/>
        <v>10.714469461809983</v>
      </c>
      <c r="G34" s="1"/>
      <c r="H34" s="1"/>
      <c r="I34" s="1"/>
    </row>
    <row r="35" spans="1:9" x14ac:dyDescent="0.25">
      <c r="A35" s="15" t="s">
        <v>48</v>
      </c>
      <c r="B35" s="16">
        <f>SUM(B7:B34)</f>
        <v>41798898</v>
      </c>
      <c r="C35" s="16">
        <f t="shared" ref="C35:E35" si="1">SUM(C7:C34)</f>
        <v>46131058</v>
      </c>
      <c r="D35" s="16">
        <f t="shared" si="1"/>
        <v>453092146</v>
      </c>
      <c r="E35" s="16">
        <f t="shared" si="1"/>
        <v>488700375</v>
      </c>
      <c r="F35" s="17">
        <f t="shared" si="0"/>
        <v>7.8589375945616098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13464485</v>
      </c>
      <c r="C39" s="51">
        <f t="shared" si="3"/>
        <v>12326495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88454651</v>
      </c>
      <c r="G39" s="50">
        <f>LOOKUP(E39,$A$39:$A$66,$C$39:$C$66)</f>
        <v>89049330</v>
      </c>
    </row>
    <row r="40" spans="1:9" x14ac:dyDescent="0.25">
      <c r="A40" s="50" t="str">
        <f t="shared" si="4"/>
        <v>ALICANTE</v>
      </c>
      <c r="B40" s="51">
        <f t="shared" si="2"/>
        <v>3164434</v>
      </c>
      <c r="C40" s="51">
        <f t="shared" si="3"/>
        <v>3198981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55" si="7">LOOKUP(E40,$A$39:$A$66,$B$39:$B$66)</f>
        <v>67543231</v>
      </c>
      <c r="G40" s="50">
        <f t="shared" ref="G40:G66" si="8">LOOKUP(E40,$A$39:$A$66,$C$39:$C$66)</f>
        <v>65111950</v>
      </c>
    </row>
    <row r="41" spans="1:9" x14ac:dyDescent="0.25">
      <c r="A41" s="50" t="str">
        <f t="shared" si="4"/>
        <v>ALMERÍA</v>
      </c>
      <c r="B41" s="51">
        <f t="shared" si="2"/>
        <v>5688157</v>
      </c>
      <c r="C41" s="51">
        <f t="shared" si="3"/>
        <v>4848666</v>
      </c>
      <c r="D41" s="51">
        <f t="shared" si="6"/>
        <v>15</v>
      </c>
      <c r="E41" s="50" t="str">
        <f t="shared" si="5"/>
        <v>BARCELONA</v>
      </c>
      <c r="F41" s="50">
        <f t="shared" si="7"/>
        <v>55155489</v>
      </c>
      <c r="G41" s="50">
        <f t="shared" si="8"/>
        <v>43704847</v>
      </c>
    </row>
    <row r="42" spans="1:9" x14ac:dyDescent="0.25">
      <c r="A42" s="50" t="str">
        <f t="shared" si="4"/>
        <v>AVILÉS</v>
      </c>
      <c r="B42" s="51">
        <f t="shared" si="2"/>
        <v>4346442</v>
      </c>
      <c r="C42" s="51">
        <f t="shared" si="3"/>
        <v>4352973</v>
      </c>
      <c r="D42" s="51">
        <f t="shared" si="6"/>
        <v>17</v>
      </c>
      <c r="E42" s="50" t="str">
        <f t="shared" si="5"/>
        <v>CARTAGENA</v>
      </c>
      <c r="F42" s="50">
        <f t="shared" si="7"/>
        <v>32029959</v>
      </c>
      <c r="G42" s="50">
        <f t="shared" si="8"/>
        <v>28859227</v>
      </c>
    </row>
    <row r="43" spans="1:9" x14ac:dyDescent="0.25">
      <c r="A43" s="50" t="str">
        <f t="shared" si="4"/>
        <v>BAHÍA DE ALGECIRAS</v>
      </c>
      <c r="B43" s="51">
        <f t="shared" si="2"/>
        <v>88454651</v>
      </c>
      <c r="C43" s="51">
        <f t="shared" si="3"/>
        <v>89049330</v>
      </c>
      <c r="D43" s="51">
        <f t="shared" si="6"/>
        <v>1</v>
      </c>
      <c r="E43" s="50" t="str">
        <f t="shared" si="5"/>
        <v>BILBAO</v>
      </c>
      <c r="F43" s="50">
        <f t="shared" si="7"/>
        <v>30853233</v>
      </c>
      <c r="G43" s="50">
        <f t="shared" si="8"/>
        <v>28549063</v>
      </c>
    </row>
    <row r="44" spans="1:9" x14ac:dyDescent="0.25">
      <c r="A44" s="50" t="str">
        <f t="shared" si="4"/>
        <v>BAHÍA DE CÁDIZ</v>
      </c>
      <c r="B44" s="51">
        <f t="shared" si="2"/>
        <v>3692764</v>
      </c>
      <c r="C44" s="51">
        <f t="shared" si="3"/>
        <v>3225655</v>
      </c>
      <c r="D44" s="51">
        <f t="shared" si="6"/>
        <v>19</v>
      </c>
      <c r="E44" s="50" t="str">
        <f t="shared" si="5"/>
        <v>TARRAGONA</v>
      </c>
      <c r="F44" s="50">
        <f t="shared" si="7"/>
        <v>30802275</v>
      </c>
      <c r="G44" s="50">
        <f t="shared" si="8"/>
        <v>28243965</v>
      </c>
    </row>
    <row r="45" spans="1:9" x14ac:dyDescent="0.25">
      <c r="A45" s="50" t="str">
        <f t="shared" si="4"/>
        <v>BALEARES</v>
      </c>
      <c r="B45" s="51">
        <f t="shared" si="2"/>
        <v>14460038</v>
      </c>
      <c r="C45" s="51">
        <f t="shared" si="3"/>
        <v>13662192</v>
      </c>
      <c r="D45" s="51">
        <f t="shared" si="6"/>
        <v>11</v>
      </c>
      <c r="E45" s="50" t="str">
        <f t="shared" si="5"/>
        <v>HUELVA</v>
      </c>
      <c r="F45" s="50">
        <f t="shared" si="7"/>
        <v>29129286</v>
      </c>
      <c r="G45" s="50">
        <f t="shared" si="8"/>
        <v>28156885</v>
      </c>
    </row>
    <row r="46" spans="1:9" x14ac:dyDescent="0.25">
      <c r="A46" s="50" t="str">
        <f t="shared" si="4"/>
        <v>BARCELONA</v>
      </c>
      <c r="B46" s="51">
        <f t="shared" si="2"/>
        <v>55155489</v>
      </c>
      <c r="C46" s="51">
        <f t="shared" si="3"/>
        <v>43704847</v>
      </c>
      <c r="D46" s="51">
        <f t="shared" si="6"/>
        <v>3</v>
      </c>
      <c r="E46" s="50" t="str">
        <f t="shared" si="5"/>
        <v>LAS PALMAS</v>
      </c>
      <c r="F46" s="50">
        <f t="shared" si="7"/>
        <v>22278958</v>
      </c>
      <c r="G46" s="50">
        <f t="shared" si="8"/>
        <v>18353571</v>
      </c>
    </row>
    <row r="47" spans="1:9" x14ac:dyDescent="0.25">
      <c r="A47" s="50" t="str">
        <f t="shared" si="4"/>
        <v>BILBAO</v>
      </c>
      <c r="B47" s="51">
        <f t="shared" si="2"/>
        <v>30853233</v>
      </c>
      <c r="C47" s="51">
        <f t="shared" si="3"/>
        <v>28549063</v>
      </c>
      <c r="D47" s="51">
        <f t="shared" si="6"/>
        <v>5</v>
      </c>
      <c r="E47" s="50" t="str">
        <f t="shared" si="5"/>
        <v>GIJÓN</v>
      </c>
      <c r="F47" s="50">
        <f t="shared" si="7"/>
        <v>20186844</v>
      </c>
      <c r="G47" s="50">
        <f t="shared" si="8"/>
        <v>17200301</v>
      </c>
    </row>
    <row r="48" spans="1:9" x14ac:dyDescent="0.25">
      <c r="A48" s="50" t="str">
        <f t="shared" si="4"/>
        <v>CARTAGENA</v>
      </c>
      <c r="B48" s="51">
        <f t="shared" si="2"/>
        <v>32029959</v>
      </c>
      <c r="C48" s="51">
        <f t="shared" si="3"/>
        <v>28859227</v>
      </c>
      <c r="D48" s="51">
        <f t="shared" si="6"/>
        <v>4</v>
      </c>
      <c r="E48" s="50" t="str">
        <f t="shared" si="5"/>
        <v>CASTELLÓN</v>
      </c>
      <c r="F48" s="50">
        <f t="shared" si="7"/>
        <v>16767351</v>
      </c>
      <c r="G48" s="50">
        <f t="shared" si="8"/>
        <v>15359041</v>
      </c>
    </row>
    <row r="49" spans="1:7" x14ac:dyDescent="0.25">
      <c r="A49" s="50" t="str">
        <f t="shared" si="4"/>
        <v>CASTELLÓN</v>
      </c>
      <c r="B49" s="51">
        <f t="shared" si="2"/>
        <v>16767351</v>
      </c>
      <c r="C49" s="51">
        <f t="shared" si="3"/>
        <v>15359041</v>
      </c>
      <c r="D49" s="51">
        <f t="shared" si="6"/>
        <v>10</v>
      </c>
      <c r="E49" s="50" t="str">
        <f t="shared" si="5"/>
        <v>BALEARES</v>
      </c>
      <c r="F49" s="50">
        <f t="shared" si="7"/>
        <v>14460038</v>
      </c>
      <c r="G49" s="50">
        <f t="shared" si="8"/>
        <v>13662192</v>
      </c>
    </row>
    <row r="50" spans="1:7" x14ac:dyDescent="0.25">
      <c r="A50" s="50" t="str">
        <f t="shared" si="4"/>
        <v>CEUTA</v>
      </c>
      <c r="B50" s="51">
        <f t="shared" si="2"/>
        <v>1736012</v>
      </c>
      <c r="C50" s="51">
        <f t="shared" si="3"/>
        <v>1728038</v>
      </c>
      <c r="D50" s="51">
        <f t="shared" si="6"/>
        <v>26</v>
      </c>
      <c r="E50" s="50" t="str">
        <f t="shared" si="5"/>
        <v>A CORUÑA</v>
      </c>
      <c r="F50" s="50">
        <f t="shared" si="7"/>
        <v>13464485</v>
      </c>
      <c r="G50" s="50">
        <f t="shared" si="8"/>
        <v>12326495</v>
      </c>
    </row>
    <row r="51" spans="1:7" x14ac:dyDescent="0.25">
      <c r="A51" s="50" t="str">
        <f t="shared" si="4"/>
        <v>FERROL-SAN CIBRAO</v>
      </c>
      <c r="B51" s="51">
        <f t="shared" si="2"/>
        <v>12282511</v>
      </c>
      <c r="C51" s="51">
        <f t="shared" si="3"/>
        <v>11147663</v>
      </c>
      <c r="D51" s="51">
        <f t="shared" si="6"/>
        <v>13</v>
      </c>
      <c r="E51" s="50" t="str">
        <f t="shared" si="5"/>
        <v>FERROL-SAN CIBRAO</v>
      </c>
      <c r="F51" s="50">
        <f t="shared" si="7"/>
        <v>12282511</v>
      </c>
      <c r="G51" s="50">
        <f t="shared" si="8"/>
        <v>11147663</v>
      </c>
    </row>
    <row r="52" spans="1:7" x14ac:dyDescent="0.25">
      <c r="A52" s="50" t="str">
        <f t="shared" si="4"/>
        <v>GIJÓN</v>
      </c>
      <c r="B52" s="51">
        <f t="shared" si="2"/>
        <v>20186844</v>
      </c>
      <c r="C52" s="51">
        <f t="shared" si="3"/>
        <v>17200301</v>
      </c>
      <c r="D52" s="51">
        <f t="shared" si="6"/>
        <v>9</v>
      </c>
      <c r="E52" s="50" t="str">
        <f t="shared" si="5"/>
        <v>SANTA CRUZ DE TENERIFE</v>
      </c>
      <c r="F52" s="50">
        <f t="shared" si="7"/>
        <v>11848819</v>
      </c>
      <c r="G52" s="50">
        <f t="shared" si="8"/>
        <v>11891561</v>
      </c>
    </row>
    <row r="53" spans="1:7" x14ac:dyDescent="0.25">
      <c r="A53" s="50" t="str">
        <f t="shared" si="4"/>
        <v>HUELVA</v>
      </c>
      <c r="B53" s="51">
        <f t="shared" si="2"/>
        <v>29129286</v>
      </c>
      <c r="C53" s="51">
        <f t="shared" si="3"/>
        <v>28156885</v>
      </c>
      <c r="D53" s="51">
        <f t="shared" si="6"/>
        <v>7</v>
      </c>
      <c r="E53" s="50" t="str">
        <f t="shared" si="5"/>
        <v>ALMERÍA</v>
      </c>
      <c r="F53" s="50">
        <f t="shared" si="7"/>
        <v>5688157</v>
      </c>
      <c r="G53" s="50">
        <f t="shared" si="8"/>
        <v>4848666</v>
      </c>
    </row>
    <row r="54" spans="1:7" x14ac:dyDescent="0.25">
      <c r="A54" s="50" t="str">
        <f t="shared" si="4"/>
        <v>LAS PALMAS</v>
      </c>
      <c r="B54" s="51">
        <f t="shared" si="2"/>
        <v>22278958</v>
      </c>
      <c r="C54" s="51">
        <f t="shared" si="3"/>
        <v>18353571</v>
      </c>
      <c r="D54" s="51">
        <f t="shared" si="6"/>
        <v>8</v>
      </c>
      <c r="E54" s="50" t="str">
        <f t="shared" si="5"/>
        <v>SANTANDER</v>
      </c>
      <c r="F54" s="50">
        <f t="shared" si="7"/>
        <v>5180790</v>
      </c>
      <c r="G54" s="50">
        <f t="shared" si="8"/>
        <v>4382363</v>
      </c>
    </row>
    <row r="55" spans="1:7" x14ac:dyDescent="0.25">
      <c r="A55" s="50" t="str">
        <f t="shared" si="4"/>
        <v>MÁLAGA</v>
      </c>
      <c r="B55" s="51">
        <f t="shared" si="2"/>
        <v>2562569</v>
      </c>
      <c r="C55" s="51">
        <f t="shared" si="3"/>
        <v>2605086</v>
      </c>
      <c r="D55" s="51">
        <f t="shared" si="6"/>
        <v>23</v>
      </c>
      <c r="E55" s="50" t="str">
        <f t="shared" si="5"/>
        <v>AVILÉS</v>
      </c>
      <c r="F55" s="50">
        <f t="shared" si="7"/>
        <v>4346442</v>
      </c>
      <c r="G55" s="50">
        <f t="shared" si="8"/>
        <v>4352973</v>
      </c>
    </row>
    <row r="56" spans="1:7" x14ac:dyDescent="0.25">
      <c r="A56" s="50" t="str">
        <f t="shared" si="4"/>
        <v>MARÍN Y RÍA DE PONTEVEDRA</v>
      </c>
      <c r="B56" s="51">
        <f t="shared" si="2"/>
        <v>2318124</v>
      </c>
      <c r="C56" s="51">
        <f t="shared" si="3"/>
        <v>2094766</v>
      </c>
      <c r="D56" s="51">
        <f t="shared" si="6"/>
        <v>24</v>
      </c>
      <c r="E56" s="50" t="str">
        <f t="shared" si="5"/>
        <v>SEVILLA</v>
      </c>
      <c r="F56" s="50">
        <f t="shared" ref="F56:F66" si="9">LOOKUP(E56,$A$39:$A$66,$B$39:$B$66)</f>
        <v>4113042</v>
      </c>
      <c r="G56" s="50">
        <f t="shared" si="8"/>
        <v>4372088</v>
      </c>
    </row>
    <row r="57" spans="1:7" x14ac:dyDescent="0.25">
      <c r="A57" s="50" t="str">
        <f t="shared" si="4"/>
        <v>MELILLA</v>
      </c>
      <c r="B57" s="51">
        <f t="shared" si="2"/>
        <v>1076780</v>
      </c>
      <c r="C57" s="51">
        <f t="shared" si="3"/>
        <v>1047635</v>
      </c>
      <c r="D57" s="51">
        <f t="shared" si="6"/>
        <v>28</v>
      </c>
      <c r="E57" s="50" t="str">
        <f t="shared" si="5"/>
        <v>BAHÍA DE CÁDIZ</v>
      </c>
      <c r="F57" s="50">
        <f t="shared" si="9"/>
        <v>3692764</v>
      </c>
      <c r="G57" s="50">
        <f t="shared" si="8"/>
        <v>3225655</v>
      </c>
    </row>
    <row r="58" spans="1:7" x14ac:dyDescent="0.25">
      <c r="A58" s="50" t="str">
        <f t="shared" si="4"/>
        <v>MOTRIL</v>
      </c>
      <c r="B58" s="51">
        <f t="shared" si="2"/>
        <v>2142132</v>
      </c>
      <c r="C58" s="51">
        <f t="shared" si="3"/>
        <v>1955249</v>
      </c>
      <c r="D58" s="51">
        <f t="shared" si="6"/>
        <v>25</v>
      </c>
      <c r="E58" s="50" t="str">
        <f t="shared" si="5"/>
        <v>VIGO</v>
      </c>
      <c r="F58" s="50">
        <f t="shared" si="9"/>
        <v>3662304</v>
      </c>
      <c r="G58" s="50">
        <f t="shared" si="8"/>
        <v>3566243</v>
      </c>
    </row>
    <row r="59" spans="1:7" x14ac:dyDescent="0.25">
      <c r="A59" s="50" t="str">
        <f t="shared" si="4"/>
        <v>PASAIA</v>
      </c>
      <c r="B59" s="51">
        <f t="shared" si="2"/>
        <v>2662219</v>
      </c>
      <c r="C59" s="51">
        <f t="shared" si="3"/>
        <v>3107045</v>
      </c>
      <c r="D59" s="51">
        <f t="shared" si="6"/>
        <v>22</v>
      </c>
      <c r="E59" s="50" t="str">
        <f t="shared" si="5"/>
        <v>ALICANTE</v>
      </c>
      <c r="F59" s="50">
        <f t="shared" si="9"/>
        <v>3164434</v>
      </c>
      <c r="G59" s="50">
        <f t="shared" si="8"/>
        <v>3198981</v>
      </c>
    </row>
    <row r="60" spans="1:7" x14ac:dyDescent="0.25">
      <c r="A60" s="50" t="str">
        <f t="shared" si="4"/>
        <v>SANTA CRUZ DE TENERIFE</v>
      </c>
      <c r="B60" s="51">
        <f t="shared" si="2"/>
        <v>11848819</v>
      </c>
      <c r="C60" s="51">
        <f t="shared" si="3"/>
        <v>11891561</v>
      </c>
      <c r="D60" s="51">
        <f t="shared" si="6"/>
        <v>14</v>
      </c>
      <c r="E60" s="50" t="str">
        <f t="shared" si="5"/>
        <v>PASAIA</v>
      </c>
      <c r="F60" s="50">
        <f t="shared" si="9"/>
        <v>2662219</v>
      </c>
      <c r="G60" s="50">
        <f t="shared" si="8"/>
        <v>3107045</v>
      </c>
    </row>
    <row r="61" spans="1:7" x14ac:dyDescent="0.25">
      <c r="A61" s="50" t="str">
        <f t="shared" si="4"/>
        <v>SANTANDER</v>
      </c>
      <c r="B61" s="51">
        <f t="shared" si="2"/>
        <v>5180790</v>
      </c>
      <c r="C61" s="51">
        <f t="shared" si="3"/>
        <v>4382363</v>
      </c>
      <c r="D61" s="51">
        <f t="shared" si="6"/>
        <v>16</v>
      </c>
      <c r="E61" s="50" t="str">
        <f t="shared" si="5"/>
        <v>MÁLAGA</v>
      </c>
      <c r="F61" s="50">
        <f t="shared" si="9"/>
        <v>2562569</v>
      </c>
      <c r="G61" s="50">
        <f t="shared" si="8"/>
        <v>2605086</v>
      </c>
    </row>
    <row r="62" spans="1:7" x14ac:dyDescent="0.25">
      <c r="A62" s="50" t="str">
        <f t="shared" si="4"/>
        <v>SEVILLA</v>
      </c>
      <c r="B62" s="51">
        <f t="shared" si="2"/>
        <v>4113042</v>
      </c>
      <c r="C62" s="51">
        <f t="shared" si="3"/>
        <v>4372088</v>
      </c>
      <c r="D62" s="51">
        <f t="shared" si="6"/>
        <v>18</v>
      </c>
      <c r="E62" s="50" t="str">
        <f t="shared" si="5"/>
        <v>MARÍN Y RÍA DE PONTEVEDRA</v>
      </c>
      <c r="F62" s="50">
        <f t="shared" si="9"/>
        <v>2318124</v>
      </c>
      <c r="G62" s="50">
        <f t="shared" si="8"/>
        <v>2094766</v>
      </c>
    </row>
    <row r="63" spans="1:7" x14ac:dyDescent="0.25">
      <c r="A63" s="50" t="str">
        <f t="shared" si="4"/>
        <v>TARRAGONA</v>
      </c>
      <c r="B63" s="51">
        <f t="shared" si="2"/>
        <v>30802275</v>
      </c>
      <c r="C63" s="51">
        <f t="shared" si="3"/>
        <v>28243965</v>
      </c>
      <c r="D63" s="51">
        <f t="shared" si="6"/>
        <v>6</v>
      </c>
      <c r="E63" s="50" t="str">
        <f t="shared" si="5"/>
        <v>MOTRIL</v>
      </c>
      <c r="F63" s="50">
        <f t="shared" si="9"/>
        <v>2142132</v>
      </c>
      <c r="G63" s="50">
        <f t="shared" si="8"/>
        <v>1955249</v>
      </c>
    </row>
    <row r="64" spans="1:7" x14ac:dyDescent="0.25">
      <c r="A64" s="50" t="str">
        <f t="shared" si="4"/>
        <v>VALENCIA</v>
      </c>
      <c r="B64" s="51">
        <f t="shared" si="2"/>
        <v>67543231</v>
      </c>
      <c r="C64" s="51">
        <f t="shared" si="3"/>
        <v>65111950</v>
      </c>
      <c r="D64" s="51">
        <f t="shared" si="6"/>
        <v>2</v>
      </c>
      <c r="E64" s="50" t="str">
        <f t="shared" si="5"/>
        <v>CEUTA</v>
      </c>
      <c r="F64" s="50">
        <f t="shared" si="9"/>
        <v>1736012</v>
      </c>
      <c r="G64" s="50">
        <f t="shared" si="8"/>
        <v>1728038</v>
      </c>
    </row>
    <row r="65" spans="1:7" x14ac:dyDescent="0.25">
      <c r="A65" s="50" t="str">
        <f t="shared" si="4"/>
        <v>VIGO</v>
      </c>
      <c r="B65" s="51">
        <f t="shared" si="2"/>
        <v>3662304</v>
      </c>
      <c r="C65" s="51">
        <f t="shared" si="3"/>
        <v>3566243</v>
      </c>
      <c r="D65" s="51">
        <f t="shared" si="6"/>
        <v>20</v>
      </c>
      <c r="E65" s="50" t="str">
        <f t="shared" si="5"/>
        <v>VILAGARCÍA</v>
      </c>
      <c r="F65" s="50">
        <f t="shared" si="9"/>
        <v>1097476</v>
      </c>
      <c r="G65" s="50">
        <f t="shared" si="8"/>
        <v>991267</v>
      </c>
    </row>
    <row r="66" spans="1:7" x14ac:dyDescent="0.25">
      <c r="A66" s="50" t="str">
        <f t="shared" si="4"/>
        <v>VILAGARCÍA</v>
      </c>
      <c r="B66" s="51">
        <f t="shared" si="2"/>
        <v>1097476</v>
      </c>
      <c r="C66" s="51">
        <f t="shared" si="3"/>
        <v>991267</v>
      </c>
      <c r="D66" s="51">
        <f t="shared" si="6"/>
        <v>27</v>
      </c>
      <c r="E66" s="50" t="str">
        <f t="shared" si="5"/>
        <v>MELILLA</v>
      </c>
      <c r="F66" s="50">
        <f t="shared" si="9"/>
        <v>1076780</v>
      </c>
      <c r="G66" s="50">
        <f t="shared" si="8"/>
        <v>1047635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8"/>
  <sheetViews>
    <sheetView workbookViewId="0">
      <selection activeCell="E36" sqref="E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4">
        <v>954950</v>
      </c>
      <c r="C7" s="24">
        <v>763524</v>
      </c>
      <c r="D7" s="24">
        <v>7499083</v>
      </c>
      <c r="E7" s="24">
        <v>8059797</v>
      </c>
      <c r="F7" s="11">
        <f>((E7*100)/D7)-100</f>
        <v>7.4771008668659817</v>
      </c>
      <c r="G7" s="1"/>
      <c r="H7" s="1"/>
      <c r="I7" s="1"/>
    </row>
    <row r="8" spans="1:12" x14ac:dyDescent="0.25">
      <c r="A8" s="12" t="s">
        <v>31</v>
      </c>
      <c r="B8" s="25">
        <v>0</v>
      </c>
      <c r="C8" s="25">
        <v>0</v>
      </c>
      <c r="D8" s="25">
        <v>31876</v>
      </c>
      <c r="E8" s="25">
        <v>39630</v>
      </c>
      <c r="F8" s="14">
        <f t="shared" ref="F8:F35" si="0">((E8*100)/D8)-100</f>
        <v>24.325511356506468</v>
      </c>
      <c r="G8" s="1"/>
      <c r="H8" s="1"/>
      <c r="I8" s="1"/>
    </row>
    <row r="9" spans="1:12" x14ac:dyDescent="0.25">
      <c r="A9" s="9" t="s">
        <v>164</v>
      </c>
      <c r="B9" s="24">
        <v>5810</v>
      </c>
      <c r="C9" s="24">
        <v>2997</v>
      </c>
      <c r="D9" s="24">
        <v>28465</v>
      </c>
      <c r="E9" s="24">
        <v>31656</v>
      </c>
      <c r="F9" s="11">
        <f t="shared" si="0"/>
        <v>11.210258211839104</v>
      </c>
      <c r="G9" s="1"/>
      <c r="H9" s="1"/>
      <c r="I9" s="1"/>
    </row>
    <row r="10" spans="1:12" x14ac:dyDescent="0.25">
      <c r="A10" s="12" t="s">
        <v>166</v>
      </c>
      <c r="B10" s="25">
        <v>48673</v>
      </c>
      <c r="C10" s="25">
        <v>36687</v>
      </c>
      <c r="D10" s="25">
        <v>569354</v>
      </c>
      <c r="E10" s="25">
        <v>587633</v>
      </c>
      <c r="F10" s="14">
        <f t="shared" si="0"/>
        <v>3.2104806499998233</v>
      </c>
      <c r="G10" s="1"/>
      <c r="H10" s="1"/>
      <c r="I10" s="1"/>
    </row>
    <row r="11" spans="1:12" x14ac:dyDescent="0.25">
      <c r="A11" s="9" t="s">
        <v>167</v>
      </c>
      <c r="B11" s="24">
        <v>2507492</v>
      </c>
      <c r="C11" s="24">
        <v>2763051</v>
      </c>
      <c r="D11" s="24">
        <v>25340284</v>
      </c>
      <c r="E11" s="24">
        <v>26922693</v>
      </c>
      <c r="F11" s="11">
        <f t="shared" si="0"/>
        <v>6.2446379843256636</v>
      </c>
      <c r="G11" s="1"/>
      <c r="H11" s="1"/>
      <c r="I11" s="1"/>
    </row>
    <row r="12" spans="1:12" x14ac:dyDescent="0.25">
      <c r="A12" s="12" t="s">
        <v>168</v>
      </c>
      <c r="B12" s="25">
        <v>16562</v>
      </c>
      <c r="C12" s="25">
        <v>49510</v>
      </c>
      <c r="D12" s="25">
        <v>382506</v>
      </c>
      <c r="E12" s="25">
        <v>543353</v>
      </c>
      <c r="F12" s="14">
        <f t="shared" si="0"/>
        <v>42.05084364689705</v>
      </c>
      <c r="G12" s="1"/>
      <c r="H12" s="1"/>
      <c r="I12" s="1"/>
    </row>
    <row r="13" spans="1:12" x14ac:dyDescent="0.25">
      <c r="A13" s="9" t="s">
        <v>32</v>
      </c>
      <c r="B13" s="24">
        <v>74127</v>
      </c>
      <c r="C13" s="24">
        <v>81130</v>
      </c>
      <c r="D13" s="24">
        <v>1455131</v>
      </c>
      <c r="E13" s="24">
        <v>1499893</v>
      </c>
      <c r="F13" s="11">
        <f t="shared" si="0"/>
        <v>3.0761491577047053</v>
      </c>
      <c r="G13" s="1"/>
      <c r="H13" s="1"/>
      <c r="I13" s="1"/>
    </row>
    <row r="14" spans="1:12" x14ac:dyDescent="0.25">
      <c r="A14" s="12" t="s">
        <v>33</v>
      </c>
      <c r="B14" s="25">
        <v>727300</v>
      </c>
      <c r="C14" s="25">
        <v>1078967</v>
      </c>
      <c r="D14" s="25">
        <v>10579882</v>
      </c>
      <c r="E14" s="25">
        <v>13139277</v>
      </c>
      <c r="F14" s="14">
        <f t="shared" si="0"/>
        <v>24.191148823777056</v>
      </c>
      <c r="G14" s="1"/>
      <c r="H14" s="1"/>
      <c r="I14" s="1"/>
    </row>
    <row r="15" spans="1:12" x14ac:dyDescent="0.25">
      <c r="A15" s="9" t="s">
        <v>34</v>
      </c>
      <c r="B15" s="24">
        <v>1937462</v>
      </c>
      <c r="C15" s="24">
        <v>1487665</v>
      </c>
      <c r="D15" s="24">
        <v>16258951</v>
      </c>
      <c r="E15" s="24">
        <v>17871183</v>
      </c>
      <c r="F15" s="11">
        <f t="shared" si="0"/>
        <v>9.9159656733081931</v>
      </c>
      <c r="G15" s="1"/>
      <c r="H15" s="1"/>
      <c r="I15" s="1"/>
    </row>
    <row r="16" spans="1:12" x14ac:dyDescent="0.25">
      <c r="A16" s="12" t="s">
        <v>35</v>
      </c>
      <c r="B16" s="25">
        <v>2342506</v>
      </c>
      <c r="C16" s="25">
        <v>2261302</v>
      </c>
      <c r="D16" s="25">
        <v>22618342</v>
      </c>
      <c r="E16" s="25">
        <v>25248412</v>
      </c>
      <c r="F16" s="14">
        <f t="shared" si="0"/>
        <v>11.628040640644656</v>
      </c>
      <c r="G16" s="1"/>
      <c r="H16" s="1"/>
      <c r="I16" s="1"/>
    </row>
    <row r="17" spans="1:9" x14ac:dyDescent="0.25">
      <c r="A17" s="9" t="s">
        <v>169</v>
      </c>
      <c r="B17" s="24">
        <v>546549</v>
      </c>
      <c r="C17" s="24">
        <v>666705</v>
      </c>
      <c r="D17" s="24">
        <v>7478962</v>
      </c>
      <c r="E17" s="24">
        <v>7449758</v>
      </c>
      <c r="F17" s="11">
        <f t="shared" si="0"/>
        <v>-0.3904819946939142</v>
      </c>
      <c r="G17" s="1"/>
      <c r="H17" s="1"/>
      <c r="I17" s="1"/>
    </row>
    <row r="18" spans="1:9" x14ac:dyDescent="0.25">
      <c r="A18" s="12" t="s">
        <v>36</v>
      </c>
      <c r="B18" s="25">
        <v>71084</v>
      </c>
      <c r="C18" s="25">
        <v>144370</v>
      </c>
      <c r="D18" s="25">
        <v>757396</v>
      </c>
      <c r="E18" s="25">
        <v>903029</v>
      </c>
      <c r="F18" s="14">
        <f t="shared" si="0"/>
        <v>19.228118447945334</v>
      </c>
      <c r="G18" s="1"/>
      <c r="H18" s="1"/>
      <c r="I18" s="1"/>
    </row>
    <row r="19" spans="1:9" x14ac:dyDescent="0.25">
      <c r="A19" s="9" t="s">
        <v>37</v>
      </c>
      <c r="B19" s="24">
        <v>191529</v>
      </c>
      <c r="C19" s="24">
        <v>286303</v>
      </c>
      <c r="D19" s="24">
        <v>2078218</v>
      </c>
      <c r="E19" s="24">
        <v>2138394</v>
      </c>
      <c r="F19" s="11">
        <f t="shared" si="0"/>
        <v>2.8955576363981095</v>
      </c>
      <c r="G19" s="1"/>
      <c r="H19" s="1"/>
      <c r="I19" s="1"/>
    </row>
    <row r="20" spans="1:9" x14ac:dyDescent="0.25">
      <c r="A20" s="12" t="s">
        <v>170</v>
      </c>
      <c r="B20" s="25">
        <v>52721</v>
      </c>
      <c r="C20" s="25">
        <v>40330</v>
      </c>
      <c r="D20" s="25">
        <v>762382</v>
      </c>
      <c r="E20" s="25">
        <v>797191</v>
      </c>
      <c r="F20" s="14">
        <f t="shared" si="0"/>
        <v>4.5658213336621287</v>
      </c>
      <c r="G20" s="1"/>
      <c r="H20" s="1"/>
      <c r="I20" s="1"/>
    </row>
    <row r="21" spans="1:9" x14ac:dyDescent="0.25">
      <c r="A21" s="9" t="s">
        <v>38</v>
      </c>
      <c r="B21" s="24">
        <v>2109694</v>
      </c>
      <c r="C21" s="24">
        <v>2302410</v>
      </c>
      <c r="D21" s="24">
        <v>22419621</v>
      </c>
      <c r="E21" s="24">
        <v>22506973</v>
      </c>
      <c r="F21" s="11">
        <f t="shared" si="0"/>
        <v>0.38962300031744235</v>
      </c>
      <c r="G21" s="1"/>
      <c r="H21" s="1"/>
      <c r="I21" s="1"/>
    </row>
    <row r="22" spans="1:9" x14ac:dyDescent="0.25">
      <c r="A22" s="12" t="s">
        <v>59</v>
      </c>
      <c r="B22" s="25">
        <v>425422</v>
      </c>
      <c r="C22" s="25">
        <v>625356</v>
      </c>
      <c r="D22" s="25">
        <v>5600895</v>
      </c>
      <c r="E22" s="25">
        <v>6248998</v>
      </c>
      <c r="F22" s="14">
        <f t="shared" si="0"/>
        <v>11.571418496508144</v>
      </c>
      <c r="G22" s="1"/>
      <c r="H22" s="1"/>
      <c r="I22" s="1"/>
    </row>
    <row r="23" spans="1:9" x14ac:dyDescent="0.25">
      <c r="A23" s="9" t="s">
        <v>171</v>
      </c>
      <c r="B23" s="24">
        <v>15995</v>
      </c>
      <c r="C23" s="24">
        <v>3479</v>
      </c>
      <c r="D23" s="24">
        <v>161524</v>
      </c>
      <c r="E23" s="24">
        <v>137264</v>
      </c>
      <c r="F23" s="11">
        <f t="shared" si="0"/>
        <v>-15.019439835566232</v>
      </c>
      <c r="G23" s="1"/>
      <c r="H23" s="1"/>
      <c r="I23" s="1"/>
    </row>
    <row r="24" spans="1:9" x14ac:dyDescent="0.25">
      <c r="A24" s="12" t="s">
        <v>173</v>
      </c>
      <c r="B24" s="25">
        <v>0</v>
      </c>
      <c r="C24" s="25">
        <v>0</v>
      </c>
      <c r="D24" s="25">
        <v>4</v>
      </c>
      <c r="E24" s="25">
        <v>0</v>
      </c>
      <c r="F24" s="14">
        <f t="shared" si="0"/>
        <v>-100</v>
      </c>
      <c r="G24" s="1"/>
      <c r="H24" s="1"/>
      <c r="I24" s="1"/>
    </row>
    <row r="25" spans="1:9" x14ac:dyDescent="0.25">
      <c r="A25" s="9" t="s">
        <v>39</v>
      </c>
      <c r="B25" s="24">
        <v>7467</v>
      </c>
      <c r="C25" s="24">
        <v>5264</v>
      </c>
      <c r="D25" s="24">
        <v>69922</v>
      </c>
      <c r="E25" s="24">
        <v>71281</v>
      </c>
      <c r="F25" s="11">
        <f t="shared" si="0"/>
        <v>1.9435942907811494</v>
      </c>
      <c r="G25" s="1"/>
      <c r="H25" s="1"/>
      <c r="I25" s="1"/>
    </row>
    <row r="26" spans="1:9" x14ac:dyDescent="0.25">
      <c r="A26" s="12" t="s">
        <v>40</v>
      </c>
      <c r="B26" s="25">
        <v>126805</v>
      </c>
      <c r="C26" s="25">
        <v>135503</v>
      </c>
      <c r="D26" s="25">
        <v>1094025</v>
      </c>
      <c r="E26" s="25">
        <v>944982</v>
      </c>
      <c r="F26" s="14">
        <f t="shared" si="0"/>
        <v>-13.62336326866388</v>
      </c>
      <c r="G26" s="1"/>
      <c r="H26" s="1"/>
      <c r="I26" s="1"/>
    </row>
    <row r="27" spans="1:9" x14ac:dyDescent="0.25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/>
      <c r="G27" s="1"/>
      <c r="H27" s="1"/>
      <c r="I27" s="1"/>
    </row>
    <row r="28" spans="1:9" x14ac:dyDescent="0.25">
      <c r="A28" s="12" t="s">
        <v>42</v>
      </c>
      <c r="B28" s="25">
        <v>500285</v>
      </c>
      <c r="C28" s="25">
        <v>384862</v>
      </c>
      <c r="D28" s="25">
        <v>5673512</v>
      </c>
      <c r="E28" s="25">
        <v>4736669</v>
      </c>
      <c r="F28" s="14">
        <f t="shared" si="0"/>
        <v>-16.512576337196435</v>
      </c>
      <c r="G28" s="1"/>
      <c r="H28" s="1"/>
      <c r="I28" s="1"/>
    </row>
    <row r="29" spans="1:9" x14ac:dyDescent="0.25">
      <c r="A29" s="9" t="s">
        <v>43</v>
      </c>
      <c r="B29" s="24">
        <v>6245</v>
      </c>
      <c r="C29" s="24">
        <v>30348</v>
      </c>
      <c r="D29" s="24">
        <v>123802</v>
      </c>
      <c r="E29" s="24">
        <v>209071</v>
      </c>
      <c r="F29" s="11">
        <f t="shared" si="0"/>
        <v>68.875300883669098</v>
      </c>
      <c r="G29" s="1"/>
      <c r="H29" s="1"/>
      <c r="I29" s="1"/>
    </row>
    <row r="30" spans="1:9" x14ac:dyDescent="0.25">
      <c r="A30" s="12" t="s">
        <v>44</v>
      </c>
      <c r="B30" s="25">
        <v>25497</v>
      </c>
      <c r="C30" s="25">
        <v>51787</v>
      </c>
      <c r="D30" s="25">
        <v>213132</v>
      </c>
      <c r="E30" s="25">
        <v>364698</v>
      </c>
      <c r="F30" s="14">
        <f t="shared" si="0"/>
        <v>71.113676031754977</v>
      </c>
      <c r="G30" s="1"/>
      <c r="H30" s="1"/>
      <c r="I30" s="1"/>
    </row>
    <row r="31" spans="1:9" x14ac:dyDescent="0.25">
      <c r="A31" s="9" t="s">
        <v>45</v>
      </c>
      <c r="B31" s="24">
        <v>1488903</v>
      </c>
      <c r="C31" s="24">
        <v>1894500</v>
      </c>
      <c r="D31" s="24">
        <v>18190138</v>
      </c>
      <c r="E31" s="24">
        <v>20369906</v>
      </c>
      <c r="F31" s="11">
        <f t="shared" si="0"/>
        <v>11.983240588938912</v>
      </c>
      <c r="G31" s="1"/>
      <c r="H31" s="1"/>
      <c r="I31" s="1"/>
    </row>
    <row r="32" spans="1:9" x14ac:dyDescent="0.25">
      <c r="A32" s="12" t="s">
        <v>46</v>
      </c>
      <c r="B32" s="25">
        <v>412284</v>
      </c>
      <c r="C32" s="25">
        <v>359829</v>
      </c>
      <c r="D32" s="25">
        <v>3361324</v>
      </c>
      <c r="E32" s="25">
        <v>3043585</v>
      </c>
      <c r="F32" s="14">
        <f t="shared" si="0"/>
        <v>-9.4527930065652725</v>
      </c>
      <c r="G32" s="1"/>
      <c r="H32" s="1"/>
      <c r="I32" s="1"/>
    </row>
    <row r="33" spans="1:9" x14ac:dyDescent="0.25">
      <c r="A33" s="9" t="s">
        <v>47</v>
      </c>
      <c r="B33" s="24">
        <v>8526</v>
      </c>
      <c r="C33" s="24">
        <v>5962</v>
      </c>
      <c r="D33" s="24">
        <v>57452</v>
      </c>
      <c r="E33" s="24">
        <v>67774</v>
      </c>
      <c r="F33" s="11">
        <f t="shared" si="0"/>
        <v>17.966302304532476</v>
      </c>
      <c r="G33" s="1"/>
      <c r="H33" s="1"/>
      <c r="I33" s="1"/>
    </row>
    <row r="34" spans="1:9" x14ac:dyDescent="0.25">
      <c r="A34" s="12" t="s">
        <v>172</v>
      </c>
      <c r="B34" s="25">
        <v>16062</v>
      </c>
      <c r="C34" s="25">
        <v>19082</v>
      </c>
      <c r="D34" s="25">
        <v>170973</v>
      </c>
      <c r="E34" s="25">
        <v>180196</v>
      </c>
      <c r="F34" s="14">
        <f t="shared" si="0"/>
        <v>5.3944190018306983</v>
      </c>
      <c r="G34" s="1"/>
      <c r="H34" s="1"/>
      <c r="I34" s="1"/>
    </row>
    <row r="35" spans="1:9" x14ac:dyDescent="0.25">
      <c r="A35" s="15" t="s">
        <v>48</v>
      </c>
      <c r="B35" s="16">
        <f>SUM(B7:B34)</f>
        <v>14619950</v>
      </c>
      <c r="C35" s="16">
        <f t="shared" ref="C35:E35" si="1">SUM(C7:C34)</f>
        <v>15480923</v>
      </c>
      <c r="D35" s="16">
        <f t="shared" si="1"/>
        <v>152977156</v>
      </c>
      <c r="E35" s="16">
        <f t="shared" si="1"/>
        <v>164113296</v>
      </c>
      <c r="F35" s="17">
        <f t="shared" si="0"/>
        <v>7.2796097738932986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8059797</v>
      </c>
      <c r="C39" s="51">
        <f t="shared" si="3"/>
        <v>7499083</v>
      </c>
      <c r="D39" s="51">
        <f>_xlfn.RANK.EQ(B39,$B$39:$B$66)+COUNTIF($B$39:$B$66,B39)-1</f>
        <v>7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26922693</v>
      </c>
      <c r="G39" s="50">
        <f>LOOKUP(E39,$A$39:$A$66,$C$39:$C$66)</f>
        <v>25340284</v>
      </c>
    </row>
    <row r="40" spans="1:9" x14ac:dyDescent="0.25">
      <c r="A40" s="50" t="str">
        <f t="shared" si="4"/>
        <v>ALICANTE</v>
      </c>
      <c r="B40" s="51">
        <f t="shared" si="2"/>
        <v>39630</v>
      </c>
      <c r="C40" s="51">
        <f t="shared" si="3"/>
        <v>31876</v>
      </c>
      <c r="D40" s="51">
        <f t="shared" ref="D40:D66" si="6">_xlfn.RANK.EQ(B40,$B$39:$B$66)+COUNTIF($B$39:$B$66,B40)-1</f>
        <v>25</v>
      </c>
      <c r="E40" s="50" t="str">
        <f t="shared" si="5"/>
        <v>CARTAGENA</v>
      </c>
      <c r="F40" s="50">
        <f t="shared" ref="F40:F55" si="7">LOOKUP(E40,$A$39:$A$66,$B$39:$B$66)</f>
        <v>25248412</v>
      </c>
      <c r="G40" s="50">
        <f t="shared" ref="G40:G66" si="8">LOOKUP(E40,$A$39:$A$66,$C$39:$C$66)</f>
        <v>22618342</v>
      </c>
    </row>
    <row r="41" spans="1:9" x14ac:dyDescent="0.25">
      <c r="A41" s="50" t="str">
        <f t="shared" si="4"/>
        <v>ALMERÍA</v>
      </c>
      <c r="B41" s="51">
        <f t="shared" si="2"/>
        <v>31656</v>
      </c>
      <c r="C41" s="51">
        <f t="shared" si="3"/>
        <v>28465</v>
      </c>
      <c r="D41" s="51">
        <f t="shared" si="6"/>
        <v>26</v>
      </c>
      <c r="E41" s="50" t="str">
        <f t="shared" si="5"/>
        <v>HUELVA</v>
      </c>
      <c r="F41" s="50">
        <f t="shared" si="7"/>
        <v>22506973</v>
      </c>
      <c r="G41" s="50">
        <f t="shared" si="8"/>
        <v>22419621</v>
      </c>
    </row>
    <row r="42" spans="1:9" x14ac:dyDescent="0.25">
      <c r="A42" s="50" t="str">
        <f t="shared" si="4"/>
        <v>AVILÉS</v>
      </c>
      <c r="B42" s="51">
        <f t="shared" si="2"/>
        <v>587633</v>
      </c>
      <c r="C42" s="51">
        <f t="shared" si="3"/>
        <v>569354</v>
      </c>
      <c r="D42" s="51">
        <f t="shared" si="6"/>
        <v>17</v>
      </c>
      <c r="E42" s="50" t="str">
        <f t="shared" si="5"/>
        <v>TARRAGONA</v>
      </c>
      <c r="F42" s="50">
        <f t="shared" si="7"/>
        <v>20369906</v>
      </c>
      <c r="G42" s="50">
        <f t="shared" si="8"/>
        <v>18190138</v>
      </c>
    </row>
    <row r="43" spans="1:9" x14ac:dyDescent="0.25">
      <c r="A43" s="50" t="str">
        <f t="shared" si="4"/>
        <v>BAHÍA DE ALGECIRAS</v>
      </c>
      <c r="B43" s="51">
        <f t="shared" si="2"/>
        <v>26922693</v>
      </c>
      <c r="C43" s="51">
        <f t="shared" si="3"/>
        <v>25340284</v>
      </c>
      <c r="D43" s="51">
        <f t="shared" si="6"/>
        <v>1</v>
      </c>
      <c r="E43" s="50" t="str">
        <f t="shared" si="5"/>
        <v>BILBAO</v>
      </c>
      <c r="F43" s="50">
        <f t="shared" si="7"/>
        <v>17871183</v>
      </c>
      <c r="G43" s="50">
        <f t="shared" si="8"/>
        <v>16258951</v>
      </c>
    </row>
    <row r="44" spans="1:9" x14ac:dyDescent="0.25">
      <c r="A44" s="50" t="str">
        <f t="shared" si="4"/>
        <v>BAHÍA DE CÁDIZ</v>
      </c>
      <c r="B44" s="51">
        <f t="shared" si="2"/>
        <v>543353</v>
      </c>
      <c r="C44" s="51">
        <f t="shared" si="3"/>
        <v>382506</v>
      </c>
      <c r="D44" s="51">
        <f t="shared" si="6"/>
        <v>18</v>
      </c>
      <c r="E44" s="50" t="str">
        <f t="shared" si="5"/>
        <v>BARCELONA</v>
      </c>
      <c r="F44" s="50">
        <f t="shared" si="7"/>
        <v>13139277</v>
      </c>
      <c r="G44" s="50">
        <f t="shared" si="8"/>
        <v>10579882</v>
      </c>
    </row>
    <row r="45" spans="1:9" x14ac:dyDescent="0.25">
      <c r="A45" s="50" t="str">
        <f t="shared" si="4"/>
        <v>BALEARES</v>
      </c>
      <c r="B45" s="51">
        <f t="shared" si="2"/>
        <v>1499893</v>
      </c>
      <c r="C45" s="51">
        <f t="shared" si="3"/>
        <v>1455131</v>
      </c>
      <c r="D45" s="51">
        <f t="shared" si="6"/>
        <v>13</v>
      </c>
      <c r="E45" s="50" t="str">
        <f t="shared" si="5"/>
        <v>A CORUÑA</v>
      </c>
      <c r="F45" s="50">
        <f t="shared" si="7"/>
        <v>8059797</v>
      </c>
      <c r="G45" s="50">
        <f t="shared" si="8"/>
        <v>7499083</v>
      </c>
    </row>
    <row r="46" spans="1:9" x14ac:dyDescent="0.25">
      <c r="A46" s="50" t="str">
        <f t="shared" si="4"/>
        <v>BARCELONA</v>
      </c>
      <c r="B46" s="51">
        <f t="shared" si="2"/>
        <v>13139277</v>
      </c>
      <c r="C46" s="51">
        <f t="shared" si="3"/>
        <v>10579882</v>
      </c>
      <c r="D46" s="51">
        <f t="shared" si="6"/>
        <v>6</v>
      </c>
      <c r="E46" s="50" t="str">
        <f t="shared" si="5"/>
        <v>CASTELLÓN</v>
      </c>
      <c r="F46" s="50">
        <f t="shared" si="7"/>
        <v>7449758</v>
      </c>
      <c r="G46" s="50">
        <f t="shared" si="8"/>
        <v>7478962</v>
      </c>
    </row>
    <row r="47" spans="1:9" x14ac:dyDescent="0.25">
      <c r="A47" s="50" t="str">
        <f t="shared" si="4"/>
        <v>BILBAO</v>
      </c>
      <c r="B47" s="51">
        <f t="shared" si="2"/>
        <v>17871183</v>
      </c>
      <c r="C47" s="51">
        <f t="shared" si="3"/>
        <v>16258951</v>
      </c>
      <c r="D47" s="51">
        <f t="shared" si="6"/>
        <v>5</v>
      </c>
      <c r="E47" s="50" t="str">
        <f t="shared" si="5"/>
        <v>LAS PALMAS</v>
      </c>
      <c r="F47" s="50">
        <f t="shared" si="7"/>
        <v>6248998</v>
      </c>
      <c r="G47" s="50">
        <f t="shared" si="8"/>
        <v>5600895</v>
      </c>
    </row>
    <row r="48" spans="1:9" x14ac:dyDescent="0.25">
      <c r="A48" s="50" t="str">
        <f t="shared" si="4"/>
        <v>CARTAGENA</v>
      </c>
      <c r="B48" s="51">
        <f t="shared" si="2"/>
        <v>25248412</v>
      </c>
      <c r="C48" s="51">
        <f t="shared" si="3"/>
        <v>22618342</v>
      </c>
      <c r="D48" s="51">
        <f t="shared" si="6"/>
        <v>2</v>
      </c>
      <c r="E48" s="50" t="str">
        <f t="shared" si="5"/>
        <v>SANTA CRUZ DE TENERIFE</v>
      </c>
      <c r="F48" s="50">
        <f t="shared" si="7"/>
        <v>4736669</v>
      </c>
      <c r="G48" s="50">
        <f t="shared" si="8"/>
        <v>5673512</v>
      </c>
    </row>
    <row r="49" spans="1:7" x14ac:dyDescent="0.25">
      <c r="A49" s="50" t="str">
        <f t="shared" si="4"/>
        <v>CASTELLÓN</v>
      </c>
      <c r="B49" s="51">
        <f t="shared" si="2"/>
        <v>7449758</v>
      </c>
      <c r="C49" s="51">
        <f t="shared" si="3"/>
        <v>7478962</v>
      </c>
      <c r="D49" s="51">
        <f t="shared" si="6"/>
        <v>8</v>
      </c>
      <c r="E49" s="50" t="str">
        <f t="shared" si="5"/>
        <v>VALENCIA</v>
      </c>
      <c r="F49" s="50">
        <f t="shared" si="7"/>
        <v>3043585</v>
      </c>
      <c r="G49" s="50">
        <f t="shared" si="8"/>
        <v>3361324</v>
      </c>
    </row>
    <row r="50" spans="1:7" x14ac:dyDescent="0.25">
      <c r="A50" s="50" t="str">
        <f t="shared" si="4"/>
        <v>CEUTA</v>
      </c>
      <c r="B50" s="51">
        <f t="shared" si="2"/>
        <v>903029</v>
      </c>
      <c r="C50" s="51">
        <f t="shared" si="3"/>
        <v>757396</v>
      </c>
      <c r="D50" s="51">
        <f t="shared" si="6"/>
        <v>15</v>
      </c>
      <c r="E50" s="50" t="str">
        <f t="shared" si="5"/>
        <v>FERROL-SAN CIBRAO</v>
      </c>
      <c r="F50" s="50">
        <f t="shared" si="7"/>
        <v>2138394</v>
      </c>
      <c r="G50" s="50">
        <f t="shared" si="8"/>
        <v>2078218</v>
      </c>
    </row>
    <row r="51" spans="1:7" x14ac:dyDescent="0.25">
      <c r="A51" s="50" t="str">
        <f t="shared" si="4"/>
        <v>FERROL-SAN CIBRAO</v>
      </c>
      <c r="B51" s="51">
        <f t="shared" si="2"/>
        <v>2138394</v>
      </c>
      <c r="C51" s="51">
        <f t="shared" si="3"/>
        <v>2078218</v>
      </c>
      <c r="D51" s="51">
        <f t="shared" si="6"/>
        <v>12</v>
      </c>
      <c r="E51" s="50" t="str">
        <f t="shared" si="5"/>
        <v>BALEARES</v>
      </c>
      <c r="F51" s="50">
        <f t="shared" si="7"/>
        <v>1499893</v>
      </c>
      <c r="G51" s="50">
        <f t="shared" si="8"/>
        <v>1455131</v>
      </c>
    </row>
    <row r="52" spans="1:7" x14ac:dyDescent="0.25">
      <c r="A52" s="50" t="str">
        <f t="shared" si="4"/>
        <v>GIJÓN</v>
      </c>
      <c r="B52" s="51">
        <f t="shared" si="2"/>
        <v>797191</v>
      </c>
      <c r="C52" s="51">
        <f t="shared" si="3"/>
        <v>762382</v>
      </c>
      <c r="D52" s="51">
        <f t="shared" si="6"/>
        <v>16</v>
      </c>
      <c r="E52" s="50" t="str">
        <f t="shared" si="5"/>
        <v>MOTRIL</v>
      </c>
      <c r="F52" s="50">
        <f t="shared" si="7"/>
        <v>944982</v>
      </c>
      <c r="G52" s="50">
        <f t="shared" si="8"/>
        <v>1094025</v>
      </c>
    </row>
    <row r="53" spans="1:7" x14ac:dyDescent="0.25">
      <c r="A53" s="50" t="str">
        <f t="shared" si="4"/>
        <v>HUELVA</v>
      </c>
      <c r="B53" s="51">
        <f t="shared" si="2"/>
        <v>22506973</v>
      </c>
      <c r="C53" s="51">
        <f t="shared" si="3"/>
        <v>22419621</v>
      </c>
      <c r="D53" s="51">
        <f t="shared" si="6"/>
        <v>3</v>
      </c>
      <c r="E53" s="50" t="str">
        <f t="shared" si="5"/>
        <v>CEUTA</v>
      </c>
      <c r="F53" s="50">
        <f t="shared" si="7"/>
        <v>903029</v>
      </c>
      <c r="G53" s="50">
        <f t="shared" si="8"/>
        <v>757396</v>
      </c>
    </row>
    <row r="54" spans="1:7" x14ac:dyDescent="0.25">
      <c r="A54" s="50" t="str">
        <f t="shared" si="4"/>
        <v>LAS PALMAS</v>
      </c>
      <c r="B54" s="51">
        <f t="shared" si="2"/>
        <v>6248998</v>
      </c>
      <c r="C54" s="51">
        <f t="shared" si="3"/>
        <v>5600895</v>
      </c>
      <c r="D54" s="51">
        <f t="shared" si="6"/>
        <v>9</v>
      </c>
      <c r="E54" s="50" t="str">
        <f t="shared" si="5"/>
        <v>GIJÓN</v>
      </c>
      <c r="F54" s="50">
        <f t="shared" si="7"/>
        <v>797191</v>
      </c>
      <c r="G54" s="50">
        <f t="shared" si="8"/>
        <v>762382</v>
      </c>
    </row>
    <row r="55" spans="1:7" x14ac:dyDescent="0.25">
      <c r="A55" s="50" t="str">
        <f t="shared" si="4"/>
        <v>MÁLAGA</v>
      </c>
      <c r="B55" s="51">
        <f t="shared" si="2"/>
        <v>137264</v>
      </c>
      <c r="C55" s="51">
        <f t="shared" si="3"/>
        <v>161524</v>
      </c>
      <c r="D55" s="51">
        <f t="shared" si="6"/>
        <v>22</v>
      </c>
      <c r="E55" s="50" t="str">
        <f t="shared" si="5"/>
        <v>AVILÉS</v>
      </c>
      <c r="F55" s="50">
        <f t="shared" si="7"/>
        <v>587633</v>
      </c>
      <c r="G55" s="50">
        <f t="shared" si="8"/>
        <v>569354</v>
      </c>
    </row>
    <row r="56" spans="1:7" x14ac:dyDescent="0.25">
      <c r="A56" s="50" t="str">
        <f t="shared" si="4"/>
        <v>MARÍN Y RÍA DE PONTEVEDRA</v>
      </c>
      <c r="B56" s="51">
        <f t="shared" si="2"/>
        <v>0</v>
      </c>
      <c r="C56" s="51">
        <f t="shared" si="3"/>
        <v>4</v>
      </c>
      <c r="D56" s="51">
        <f t="shared" si="6"/>
        <v>28</v>
      </c>
      <c r="E56" s="50" t="str">
        <f t="shared" si="5"/>
        <v>BAHÍA DE CÁDIZ</v>
      </c>
      <c r="F56" s="50">
        <f t="shared" ref="F56:F66" si="9">LOOKUP(E56,$A$39:$A$66,$B$39:$B$66)</f>
        <v>543353</v>
      </c>
      <c r="G56" s="50">
        <f t="shared" si="8"/>
        <v>382506</v>
      </c>
    </row>
    <row r="57" spans="1:7" x14ac:dyDescent="0.25">
      <c r="A57" s="50" t="str">
        <f t="shared" si="4"/>
        <v>MELILLA</v>
      </c>
      <c r="B57" s="51">
        <f t="shared" si="2"/>
        <v>71281</v>
      </c>
      <c r="C57" s="51">
        <f t="shared" si="3"/>
        <v>69922</v>
      </c>
      <c r="D57" s="51">
        <f t="shared" si="6"/>
        <v>23</v>
      </c>
      <c r="E57" s="50" t="str">
        <f t="shared" si="5"/>
        <v>SEVILLA</v>
      </c>
      <c r="F57" s="50">
        <f t="shared" si="9"/>
        <v>364698</v>
      </c>
      <c r="G57" s="50">
        <f t="shared" si="8"/>
        <v>213132</v>
      </c>
    </row>
    <row r="58" spans="1:7" x14ac:dyDescent="0.25">
      <c r="A58" s="50" t="str">
        <f t="shared" si="4"/>
        <v>MOTRIL</v>
      </c>
      <c r="B58" s="51">
        <f t="shared" si="2"/>
        <v>944982</v>
      </c>
      <c r="C58" s="51">
        <f t="shared" si="3"/>
        <v>1094025</v>
      </c>
      <c r="D58" s="51">
        <f t="shared" si="6"/>
        <v>14</v>
      </c>
      <c r="E58" s="50" t="str">
        <f t="shared" si="5"/>
        <v>SANTANDER</v>
      </c>
      <c r="F58" s="50">
        <f t="shared" si="9"/>
        <v>209071</v>
      </c>
      <c r="G58" s="50">
        <f t="shared" si="8"/>
        <v>123802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0</v>
      </c>
      <c r="D59" s="51">
        <f t="shared" si="6"/>
        <v>28</v>
      </c>
      <c r="E59" s="50" t="str">
        <f t="shared" si="5"/>
        <v>VILAGARCÍA</v>
      </c>
      <c r="F59" s="50">
        <f t="shared" si="9"/>
        <v>180196</v>
      </c>
      <c r="G59" s="50">
        <f t="shared" si="8"/>
        <v>170973</v>
      </c>
    </row>
    <row r="60" spans="1:7" x14ac:dyDescent="0.25">
      <c r="A60" s="50" t="str">
        <f t="shared" si="4"/>
        <v>SANTA CRUZ DE TENERIFE</v>
      </c>
      <c r="B60" s="51">
        <f t="shared" si="2"/>
        <v>4736669</v>
      </c>
      <c r="C60" s="51">
        <f t="shared" si="3"/>
        <v>5673512</v>
      </c>
      <c r="D60" s="51">
        <f t="shared" si="6"/>
        <v>10</v>
      </c>
      <c r="E60" s="50" t="str">
        <f t="shared" si="5"/>
        <v>MÁLAGA</v>
      </c>
      <c r="F60" s="50">
        <f t="shared" si="9"/>
        <v>137264</v>
      </c>
      <c r="G60" s="50">
        <f t="shared" si="8"/>
        <v>161524</v>
      </c>
    </row>
    <row r="61" spans="1:7" x14ac:dyDescent="0.25">
      <c r="A61" s="50" t="str">
        <f t="shared" si="4"/>
        <v>SANTANDER</v>
      </c>
      <c r="B61" s="51">
        <f t="shared" si="2"/>
        <v>209071</v>
      </c>
      <c r="C61" s="51">
        <f t="shared" si="3"/>
        <v>123802</v>
      </c>
      <c r="D61" s="51">
        <f t="shared" si="6"/>
        <v>20</v>
      </c>
      <c r="E61" s="50" t="str">
        <f t="shared" si="5"/>
        <v>MELILLA</v>
      </c>
      <c r="F61" s="50">
        <f t="shared" si="9"/>
        <v>71281</v>
      </c>
      <c r="G61" s="50">
        <f t="shared" si="8"/>
        <v>69922</v>
      </c>
    </row>
    <row r="62" spans="1:7" x14ac:dyDescent="0.25">
      <c r="A62" s="50" t="str">
        <f t="shared" si="4"/>
        <v>SEVILLA</v>
      </c>
      <c r="B62" s="51">
        <f t="shared" si="2"/>
        <v>364698</v>
      </c>
      <c r="C62" s="51">
        <f t="shared" si="3"/>
        <v>213132</v>
      </c>
      <c r="D62" s="51">
        <f t="shared" si="6"/>
        <v>19</v>
      </c>
      <c r="E62" s="50" t="str">
        <f t="shared" si="5"/>
        <v>VIGO</v>
      </c>
      <c r="F62" s="50">
        <f t="shared" si="9"/>
        <v>67774</v>
      </c>
      <c r="G62" s="50">
        <f t="shared" si="8"/>
        <v>57452</v>
      </c>
    </row>
    <row r="63" spans="1:7" x14ac:dyDescent="0.25">
      <c r="A63" s="50" t="str">
        <f t="shared" si="4"/>
        <v>TARRAGONA</v>
      </c>
      <c r="B63" s="51">
        <f t="shared" si="2"/>
        <v>20369906</v>
      </c>
      <c r="C63" s="51">
        <f t="shared" si="3"/>
        <v>18190138</v>
      </c>
      <c r="D63" s="51">
        <f t="shared" si="6"/>
        <v>4</v>
      </c>
      <c r="E63" s="50" t="str">
        <f t="shared" si="5"/>
        <v>ALICANTE</v>
      </c>
      <c r="F63" s="50">
        <f t="shared" si="9"/>
        <v>39630</v>
      </c>
      <c r="G63" s="50">
        <f t="shared" si="8"/>
        <v>31876</v>
      </c>
    </row>
    <row r="64" spans="1:7" x14ac:dyDescent="0.25">
      <c r="A64" s="50" t="str">
        <f t="shared" si="4"/>
        <v>VALENCIA</v>
      </c>
      <c r="B64" s="51">
        <f t="shared" si="2"/>
        <v>3043585</v>
      </c>
      <c r="C64" s="51">
        <f t="shared" si="3"/>
        <v>3361324</v>
      </c>
      <c r="D64" s="51">
        <f t="shared" si="6"/>
        <v>11</v>
      </c>
      <c r="E64" s="50" t="str">
        <f t="shared" si="5"/>
        <v>ALMERÍA</v>
      </c>
      <c r="F64" s="50">
        <f t="shared" si="9"/>
        <v>31656</v>
      </c>
      <c r="G64" s="50">
        <f t="shared" si="8"/>
        <v>28465</v>
      </c>
    </row>
    <row r="65" spans="1:7" x14ac:dyDescent="0.25">
      <c r="A65" s="50" t="str">
        <f t="shared" si="4"/>
        <v>VIGO</v>
      </c>
      <c r="B65" s="51">
        <f t="shared" si="2"/>
        <v>67774</v>
      </c>
      <c r="C65" s="51">
        <f t="shared" si="3"/>
        <v>57452</v>
      </c>
      <c r="D65" s="51">
        <f t="shared" si="6"/>
        <v>24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180196</v>
      </c>
      <c r="C66" s="51">
        <f t="shared" si="3"/>
        <v>170973</v>
      </c>
      <c r="D66" s="51">
        <f t="shared" si="6"/>
        <v>21</v>
      </c>
      <c r="E66" s="50" t="str">
        <f t="shared" si="5"/>
        <v>MARÍN Y RÍA DE PONTEVEDRA</v>
      </c>
      <c r="F66" s="50">
        <f t="shared" si="9"/>
        <v>0</v>
      </c>
      <c r="G66" s="50">
        <f t="shared" si="8"/>
        <v>4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8"/>
  <sheetViews>
    <sheetView workbookViewId="0">
      <selection activeCell="D36" sqref="D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6">
        <v>212269</v>
      </c>
      <c r="C7" s="26">
        <v>441412</v>
      </c>
      <c r="D7" s="26">
        <v>3896523</v>
      </c>
      <c r="E7" s="26">
        <v>4551361</v>
      </c>
      <c r="F7" s="11">
        <f>((E7*100)/D7)-100</f>
        <v>16.805700877423277</v>
      </c>
      <c r="G7" s="1"/>
      <c r="H7" s="1"/>
      <c r="I7" s="1"/>
    </row>
    <row r="8" spans="1:12" x14ac:dyDescent="0.25">
      <c r="A8" s="12" t="s">
        <v>31</v>
      </c>
      <c r="B8" s="27">
        <v>207390</v>
      </c>
      <c r="C8" s="27">
        <v>145698</v>
      </c>
      <c r="D8" s="27">
        <v>1810186</v>
      </c>
      <c r="E8" s="27">
        <v>1758030</v>
      </c>
      <c r="F8" s="14">
        <f t="shared" ref="F8:F35" si="0">((E8*100)/D8)-100</f>
        <v>-2.8812508769816958</v>
      </c>
      <c r="G8" s="1"/>
      <c r="H8" s="1"/>
      <c r="I8" s="1"/>
    </row>
    <row r="9" spans="1:12" x14ac:dyDescent="0.25">
      <c r="A9" s="9" t="s">
        <v>164</v>
      </c>
      <c r="B9" s="26">
        <v>158048</v>
      </c>
      <c r="C9" s="26">
        <v>393139</v>
      </c>
      <c r="D9" s="26">
        <v>4213324</v>
      </c>
      <c r="E9" s="26">
        <v>5069792</v>
      </c>
      <c r="F9" s="11">
        <f t="shared" si="0"/>
        <v>20.327608320651336</v>
      </c>
      <c r="G9" s="1"/>
      <c r="H9" s="1"/>
      <c r="I9" s="1"/>
    </row>
    <row r="10" spans="1:12" x14ac:dyDescent="0.25">
      <c r="A10" s="12" t="s">
        <v>166</v>
      </c>
      <c r="B10" s="27">
        <v>249222</v>
      </c>
      <c r="C10" s="27">
        <v>205909</v>
      </c>
      <c r="D10" s="27">
        <v>2624765</v>
      </c>
      <c r="E10" s="27">
        <v>2649051</v>
      </c>
      <c r="F10" s="14">
        <f t="shared" si="0"/>
        <v>0.92526378551984578</v>
      </c>
      <c r="G10" s="1"/>
      <c r="H10" s="1"/>
      <c r="I10" s="1"/>
    </row>
    <row r="11" spans="1:12" x14ac:dyDescent="0.25">
      <c r="A11" s="9" t="s">
        <v>167</v>
      </c>
      <c r="B11" s="26">
        <v>165978</v>
      </c>
      <c r="C11" s="26">
        <v>139127</v>
      </c>
      <c r="D11" s="26">
        <v>1379730</v>
      </c>
      <c r="E11" s="26">
        <v>1722513</v>
      </c>
      <c r="F11" s="11">
        <f t="shared" si="0"/>
        <v>24.844208649518379</v>
      </c>
      <c r="G11" s="1"/>
      <c r="H11" s="1"/>
      <c r="I11" s="1"/>
    </row>
    <row r="12" spans="1:12" x14ac:dyDescent="0.25">
      <c r="A12" s="12" t="s">
        <v>168</v>
      </c>
      <c r="B12" s="27">
        <v>88337</v>
      </c>
      <c r="C12" s="27">
        <v>143062</v>
      </c>
      <c r="D12" s="27">
        <v>1621217</v>
      </c>
      <c r="E12" s="27">
        <v>1616119</v>
      </c>
      <c r="F12" s="14">
        <f t="shared" si="0"/>
        <v>-0.31445512846214285</v>
      </c>
      <c r="G12" s="1"/>
      <c r="H12" s="1"/>
      <c r="I12" s="1"/>
    </row>
    <row r="13" spans="1:12" x14ac:dyDescent="0.25">
      <c r="A13" s="9" t="s">
        <v>32</v>
      </c>
      <c r="B13" s="26">
        <v>160531</v>
      </c>
      <c r="C13" s="26">
        <v>100776</v>
      </c>
      <c r="D13" s="26">
        <v>1405548</v>
      </c>
      <c r="E13" s="26">
        <v>1484609</v>
      </c>
      <c r="F13" s="11">
        <f t="shared" si="0"/>
        <v>5.6249235173754357</v>
      </c>
      <c r="G13" s="1"/>
      <c r="H13" s="1"/>
      <c r="I13" s="1"/>
    </row>
    <row r="14" spans="1:12" x14ac:dyDescent="0.25">
      <c r="A14" s="12" t="s">
        <v>33</v>
      </c>
      <c r="B14" s="27">
        <v>368844</v>
      </c>
      <c r="C14" s="27">
        <v>538970</v>
      </c>
      <c r="D14" s="27">
        <v>3984182</v>
      </c>
      <c r="E14" s="27">
        <v>4113242</v>
      </c>
      <c r="F14" s="14">
        <f t="shared" si="0"/>
        <v>3.2393098508050144</v>
      </c>
      <c r="G14" s="1"/>
      <c r="H14" s="1"/>
      <c r="I14" s="1"/>
    </row>
    <row r="15" spans="1:12" x14ac:dyDescent="0.25">
      <c r="A15" s="9" t="s">
        <v>34</v>
      </c>
      <c r="B15" s="26">
        <v>379903</v>
      </c>
      <c r="C15" s="26">
        <v>287120</v>
      </c>
      <c r="D15" s="26">
        <v>3881281</v>
      </c>
      <c r="E15" s="26">
        <v>4137397</v>
      </c>
      <c r="F15" s="11">
        <f t="shared" si="0"/>
        <v>6.5987492273813757</v>
      </c>
      <c r="G15" s="1"/>
      <c r="H15" s="1"/>
      <c r="I15" s="1"/>
    </row>
    <row r="16" spans="1:12" x14ac:dyDescent="0.25">
      <c r="A16" s="12" t="s">
        <v>35</v>
      </c>
      <c r="B16" s="27">
        <v>493453</v>
      </c>
      <c r="C16" s="27">
        <v>577970</v>
      </c>
      <c r="D16" s="27">
        <v>4932701</v>
      </c>
      <c r="E16" s="27">
        <v>5350860</v>
      </c>
      <c r="F16" s="14">
        <f t="shared" si="0"/>
        <v>8.4772825273617798</v>
      </c>
      <c r="G16" s="1"/>
      <c r="H16" s="1"/>
      <c r="I16" s="1"/>
    </row>
    <row r="17" spans="1:9" x14ac:dyDescent="0.25">
      <c r="A17" s="9" t="s">
        <v>169</v>
      </c>
      <c r="B17" s="26">
        <v>343205</v>
      </c>
      <c r="C17" s="26">
        <v>535138</v>
      </c>
      <c r="D17" s="26">
        <v>4697720</v>
      </c>
      <c r="E17" s="26">
        <v>5972416</v>
      </c>
      <c r="F17" s="11">
        <f t="shared" si="0"/>
        <v>27.134354537946066</v>
      </c>
      <c r="G17" s="1"/>
      <c r="H17" s="1"/>
      <c r="I17" s="1"/>
    </row>
    <row r="18" spans="1:9" x14ac:dyDescent="0.25">
      <c r="A18" s="12" t="s">
        <v>36</v>
      </c>
      <c r="B18" s="27">
        <v>1500</v>
      </c>
      <c r="C18" s="27">
        <v>0</v>
      </c>
      <c r="D18" s="27">
        <v>22249</v>
      </c>
      <c r="E18" s="27">
        <v>21900</v>
      </c>
      <c r="F18" s="14">
        <f t="shared" si="0"/>
        <v>-1.5686098251606779</v>
      </c>
      <c r="G18" s="1"/>
      <c r="H18" s="1"/>
      <c r="I18" s="1"/>
    </row>
    <row r="19" spans="1:9" x14ac:dyDescent="0.25">
      <c r="A19" s="9" t="s">
        <v>37</v>
      </c>
      <c r="B19" s="26">
        <v>688819</v>
      </c>
      <c r="C19" s="26">
        <v>831755</v>
      </c>
      <c r="D19" s="26">
        <v>8385559</v>
      </c>
      <c r="E19" s="26">
        <v>9434664</v>
      </c>
      <c r="F19" s="11">
        <f t="shared" si="0"/>
        <v>12.510853480370244</v>
      </c>
      <c r="G19" s="1"/>
      <c r="H19" s="1"/>
      <c r="I19" s="1"/>
    </row>
    <row r="20" spans="1:9" x14ac:dyDescent="0.25">
      <c r="A20" s="12" t="s">
        <v>170</v>
      </c>
      <c r="B20" s="27">
        <v>1087509</v>
      </c>
      <c r="C20" s="27">
        <v>1884365</v>
      </c>
      <c r="D20" s="27">
        <v>15073724</v>
      </c>
      <c r="E20" s="27">
        <v>17890134</v>
      </c>
      <c r="F20" s="14">
        <f t="shared" si="0"/>
        <v>18.684234897759836</v>
      </c>
      <c r="G20" s="1"/>
      <c r="H20" s="1"/>
      <c r="I20" s="1"/>
    </row>
    <row r="21" spans="1:9" x14ac:dyDescent="0.25">
      <c r="A21" s="9" t="s">
        <v>38</v>
      </c>
      <c r="B21" s="26">
        <v>693432</v>
      </c>
      <c r="C21" s="26">
        <v>717068</v>
      </c>
      <c r="D21" s="26">
        <v>5302680</v>
      </c>
      <c r="E21" s="26">
        <v>5922921</v>
      </c>
      <c r="F21" s="11">
        <f t="shared" si="0"/>
        <v>11.69674579646518</v>
      </c>
      <c r="G21" s="1"/>
      <c r="H21" s="1"/>
      <c r="I21" s="1"/>
    </row>
    <row r="22" spans="1:9" x14ac:dyDescent="0.25">
      <c r="A22" s="12" t="s">
        <v>59</v>
      </c>
      <c r="B22" s="27">
        <v>37588</v>
      </c>
      <c r="C22" s="27">
        <v>26306</v>
      </c>
      <c r="D22" s="27">
        <v>501873</v>
      </c>
      <c r="E22" s="27">
        <v>468285</v>
      </c>
      <c r="F22" s="14">
        <f t="shared" si="0"/>
        <v>-6.6925297834312687</v>
      </c>
      <c r="G22" s="1"/>
      <c r="H22" s="1"/>
      <c r="I22" s="1"/>
    </row>
    <row r="23" spans="1:9" x14ac:dyDescent="0.25">
      <c r="A23" s="9" t="s">
        <v>171</v>
      </c>
      <c r="B23" s="26">
        <v>135195</v>
      </c>
      <c r="C23" s="26">
        <v>200501</v>
      </c>
      <c r="D23" s="26">
        <v>1562247</v>
      </c>
      <c r="E23" s="26">
        <v>1501498</v>
      </c>
      <c r="F23" s="11">
        <f t="shared" si="0"/>
        <v>-3.8885656365478667</v>
      </c>
      <c r="G23" s="1"/>
      <c r="H23" s="1"/>
      <c r="I23" s="1"/>
    </row>
    <row r="24" spans="1:9" x14ac:dyDescent="0.25">
      <c r="A24" s="12" t="s">
        <v>173</v>
      </c>
      <c r="B24" s="27">
        <v>87927</v>
      </c>
      <c r="C24" s="27">
        <v>92103</v>
      </c>
      <c r="D24" s="27">
        <v>973055</v>
      </c>
      <c r="E24" s="27">
        <v>861923</v>
      </c>
      <c r="F24" s="14">
        <f t="shared" si="0"/>
        <v>-11.420937151548472</v>
      </c>
      <c r="G24" s="1"/>
      <c r="H24" s="1"/>
      <c r="I24" s="1"/>
    </row>
    <row r="25" spans="1:9" x14ac:dyDescent="0.25">
      <c r="A25" s="9" t="s">
        <v>39</v>
      </c>
      <c r="B25" s="26">
        <v>0</v>
      </c>
      <c r="C25" s="26">
        <v>0</v>
      </c>
      <c r="D25" s="26">
        <v>5825</v>
      </c>
      <c r="E25" s="26">
        <v>7372</v>
      </c>
      <c r="F25" s="11">
        <f t="shared" si="0"/>
        <v>26.557939914163086</v>
      </c>
      <c r="G25" s="1"/>
      <c r="H25" s="1"/>
      <c r="I25" s="1"/>
    </row>
    <row r="26" spans="1:9" x14ac:dyDescent="0.25">
      <c r="A26" s="12" t="s">
        <v>40</v>
      </c>
      <c r="B26" s="27">
        <v>42476</v>
      </c>
      <c r="C26" s="27">
        <v>40123</v>
      </c>
      <c r="D26" s="27">
        <v>416760</v>
      </c>
      <c r="E26" s="27">
        <v>360085</v>
      </c>
      <c r="F26" s="14">
        <f t="shared" si="0"/>
        <v>-13.598953834341103</v>
      </c>
      <c r="G26" s="1"/>
      <c r="H26" s="1"/>
      <c r="I26" s="1"/>
    </row>
    <row r="27" spans="1:9" x14ac:dyDescent="0.25">
      <c r="A27" s="9" t="s">
        <v>41</v>
      </c>
      <c r="B27" s="26">
        <v>75247</v>
      </c>
      <c r="C27" s="26">
        <v>82613</v>
      </c>
      <c r="D27" s="26">
        <v>958183</v>
      </c>
      <c r="E27" s="26">
        <v>763868</v>
      </c>
      <c r="F27" s="11">
        <f t="shared" si="0"/>
        <v>-20.279529066994513</v>
      </c>
      <c r="G27" s="1"/>
      <c r="H27" s="1"/>
      <c r="I27" s="1"/>
    </row>
    <row r="28" spans="1:9" x14ac:dyDescent="0.25">
      <c r="A28" s="12" t="s">
        <v>42</v>
      </c>
      <c r="B28" s="27">
        <v>20323</v>
      </c>
      <c r="C28" s="27">
        <v>32518</v>
      </c>
      <c r="D28" s="27">
        <v>378971</v>
      </c>
      <c r="E28" s="27">
        <v>374008</v>
      </c>
      <c r="F28" s="14">
        <f t="shared" si="0"/>
        <v>-1.3095988875138147</v>
      </c>
      <c r="G28" s="1"/>
      <c r="H28" s="1"/>
      <c r="I28" s="1"/>
    </row>
    <row r="29" spans="1:9" x14ac:dyDescent="0.25">
      <c r="A29" s="9" t="s">
        <v>43</v>
      </c>
      <c r="B29" s="26">
        <v>202729</v>
      </c>
      <c r="C29" s="26">
        <v>359993</v>
      </c>
      <c r="D29" s="26">
        <v>2568464</v>
      </c>
      <c r="E29" s="26">
        <v>3185434</v>
      </c>
      <c r="F29" s="11">
        <f t="shared" si="0"/>
        <v>24.020971288676819</v>
      </c>
      <c r="G29" s="1"/>
      <c r="H29" s="1"/>
      <c r="I29" s="1"/>
    </row>
    <row r="30" spans="1:9" x14ac:dyDescent="0.25">
      <c r="A30" s="12" t="s">
        <v>44</v>
      </c>
      <c r="B30" s="27">
        <v>170871</v>
      </c>
      <c r="C30" s="27">
        <v>240049</v>
      </c>
      <c r="D30" s="27">
        <v>2070983</v>
      </c>
      <c r="E30" s="27">
        <v>2036641</v>
      </c>
      <c r="F30" s="14">
        <f t="shared" si="0"/>
        <v>-1.6582463496803257</v>
      </c>
      <c r="G30" s="1"/>
      <c r="H30" s="1"/>
      <c r="I30" s="1"/>
    </row>
    <row r="31" spans="1:9" x14ac:dyDescent="0.25">
      <c r="A31" s="9" t="s">
        <v>45</v>
      </c>
      <c r="B31" s="26">
        <v>1051576</v>
      </c>
      <c r="C31" s="26">
        <v>739733</v>
      </c>
      <c r="D31" s="26">
        <v>8209978</v>
      </c>
      <c r="E31" s="26">
        <v>8516072</v>
      </c>
      <c r="F31" s="11">
        <f t="shared" si="0"/>
        <v>3.7283169333705928</v>
      </c>
      <c r="G31" s="1"/>
      <c r="H31" s="1"/>
      <c r="I31" s="1"/>
    </row>
    <row r="32" spans="1:9" x14ac:dyDescent="0.25">
      <c r="A32" s="12" t="s">
        <v>46</v>
      </c>
      <c r="B32" s="27">
        <v>198260</v>
      </c>
      <c r="C32" s="27">
        <v>169164</v>
      </c>
      <c r="D32" s="27">
        <v>2299208</v>
      </c>
      <c r="E32" s="27">
        <v>2077789</v>
      </c>
      <c r="F32" s="14">
        <f t="shared" si="0"/>
        <v>-9.6302291919652276</v>
      </c>
      <c r="G32" s="1"/>
      <c r="H32" s="1"/>
      <c r="I32" s="1"/>
    </row>
    <row r="33" spans="1:9" x14ac:dyDescent="0.25">
      <c r="A33" s="9" t="s">
        <v>47</v>
      </c>
      <c r="B33" s="26">
        <v>18107</v>
      </c>
      <c r="C33" s="26">
        <v>22936</v>
      </c>
      <c r="D33" s="26">
        <v>210356</v>
      </c>
      <c r="E33" s="26">
        <v>242930</v>
      </c>
      <c r="F33" s="11">
        <f t="shared" si="0"/>
        <v>15.485177508604465</v>
      </c>
      <c r="G33" s="1"/>
      <c r="H33" s="1"/>
      <c r="I33" s="1"/>
    </row>
    <row r="34" spans="1:9" x14ac:dyDescent="0.25">
      <c r="A34" s="12" t="s">
        <v>172</v>
      </c>
      <c r="B34" s="27">
        <v>21028</v>
      </c>
      <c r="C34" s="27">
        <v>32248</v>
      </c>
      <c r="D34" s="27">
        <v>263523</v>
      </c>
      <c r="E34" s="27">
        <v>370085</v>
      </c>
      <c r="F34" s="14">
        <f t="shared" si="0"/>
        <v>40.437457072058237</v>
      </c>
      <c r="G34" s="1"/>
      <c r="H34" s="1"/>
      <c r="I34" s="1"/>
    </row>
    <row r="35" spans="1:9" x14ac:dyDescent="0.25">
      <c r="A35" s="15" t="s">
        <v>48</v>
      </c>
      <c r="B35" s="16">
        <f>SUM(B7:B34)</f>
        <v>7359767</v>
      </c>
      <c r="C35" s="16">
        <f t="shared" ref="C35:E35" si="1">SUM(C7:C34)</f>
        <v>8979796</v>
      </c>
      <c r="D35" s="16">
        <f t="shared" si="1"/>
        <v>83650815</v>
      </c>
      <c r="E35" s="16">
        <f t="shared" si="1"/>
        <v>92460999</v>
      </c>
      <c r="F35" s="17">
        <f t="shared" si="0"/>
        <v>10.53209583194139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4551361</v>
      </c>
      <c r="C39" s="51">
        <f t="shared" si="3"/>
        <v>3896523</v>
      </c>
      <c r="D39" s="51">
        <f>_xlfn.RANK.EQ(B39,$B$39:$B$66)+COUNTIF($B$39:$B$66,B39)-1</f>
        <v>8</v>
      </c>
      <c r="E39" s="50" t="str">
        <f t="shared" ref="E39:E66" si="5">INDEX($A$39:$B$66,MATCH(ROW()-38,$D$39:$D$66,0),1)</f>
        <v>GIJÓN</v>
      </c>
      <c r="F39" s="50">
        <f>LOOKUP(E39,$A$39:$A$66,$B$39:$B$66)</f>
        <v>17890134</v>
      </c>
      <c r="G39" s="50">
        <f>LOOKUP(E39,$A$39:$A$66,$C$39:$C$66)</f>
        <v>15073724</v>
      </c>
    </row>
    <row r="40" spans="1:9" x14ac:dyDescent="0.25">
      <c r="A40" s="50" t="str">
        <f t="shared" si="4"/>
        <v>ALICANTE</v>
      </c>
      <c r="B40" s="51">
        <f t="shared" si="2"/>
        <v>1758030</v>
      </c>
      <c r="C40" s="51">
        <f t="shared" si="3"/>
        <v>1810186</v>
      </c>
      <c r="D40" s="51">
        <f t="shared" ref="D40:D66" si="6">_xlfn.RANK.EQ(B40,$B$39:$B$66)+COUNTIF($B$39:$B$66,B40)-1</f>
        <v>15</v>
      </c>
      <c r="E40" s="50" t="str">
        <f t="shared" si="5"/>
        <v>FERROL-SAN CIBRAO</v>
      </c>
      <c r="F40" s="50">
        <f t="shared" ref="F40:F55" si="7">LOOKUP(E40,$A$39:$A$66,$B$39:$B$66)</f>
        <v>9434664</v>
      </c>
      <c r="G40" s="50">
        <f t="shared" ref="G40:G66" si="8">LOOKUP(E40,$A$39:$A$66,$C$39:$C$66)</f>
        <v>8385559</v>
      </c>
    </row>
    <row r="41" spans="1:9" x14ac:dyDescent="0.25">
      <c r="A41" s="50" t="str">
        <f t="shared" si="4"/>
        <v>ALMERÍA</v>
      </c>
      <c r="B41" s="51">
        <f t="shared" si="2"/>
        <v>5069792</v>
      </c>
      <c r="C41" s="51">
        <f t="shared" si="3"/>
        <v>4213324</v>
      </c>
      <c r="D41" s="51">
        <f t="shared" si="6"/>
        <v>7</v>
      </c>
      <c r="E41" s="50" t="str">
        <f t="shared" si="5"/>
        <v>TARRAGONA</v>
      </c>
      <c r="F41" s="50">
        <f t="shared" si="7"/>
        <v>8516072</v>
      </c>
      <c r="G41" s="50">
        <f t="shared" si="8"/>
        <v>8209978</v>
      </c>
    </row>
    <row r="42" spans="1:9" x14ac:dyDescent="0.25">
      <c r="A42" s="50" t="str">
        <f t="shared" si="4"/>
        <v>AVILÉS</v>
      </c>
      <c r="B42" s="51">
        <f t="shared" si="2"/>
        <v>2649051</v>
      </c>
      <c r="C42" s="51">
        <f t="shared" si="3"/>
        <v>2624765</v>
      </c>
      <c r="D42" s="51">
        <f t="shared" si="6"/>
        <v>12</v>
      </c>
      <c r="E42" s="50" t="str">
        <f t="shared" si="5"/>
        <v>CASTELLÓN</v>
      </c>
      <c r="F42" s="50">
        <f t="shared" si="7"/>
        <v>5972416</v>
      </c>
      <c r="G42" s="50">
        <f t="shared" si="8"/>
        <v>4697720</v>
      </c>
    </row>
    <row r="43" spans="1:9" x14ac:dyDescent="0.25">
      <c r="A43" s="50" t="str">
        <f t="shared" si="4"/>
        <v>BAHÍA DE ALGECIRAS</v>
      </c>
      <c r="B43" s="51">
        <f t="shared" si="2"/>
        <v>1722513</v>
      </c>
      <c r="C43" s="51">
        <f t="shared" si="3"/>
        <v>1379730</v>
      </c>
      <c r="D43" s="51">
        <f t="shared" si="6"/>
        <v>16</v>
      </c>
      <c r="E43" s="50" t="str">
        <f t="shared" si="5"/>
        <v>HUELVA</v>
      </c>
      <c r="F43" s="50">
        <f t="shared" si="7"/>
        <v>5922921</v>
      </c>
      <c r="G43" s="50">
        <f t="shared" si="8"/>
        <v>5302680</v>
      </c>
    </row>
    <row r="44" spans="1:9" x14ac:dyDescent="0.25">
      <c r="A44" s="50" t="str">
        <f t="shared" si="4"/>
        <v>BAHÍA DE CÁDIZ</v>
      </c>
      <c r="B44" s="51">
        <f t="shared" si="2"/>
        <v>1616119</v>
      </c>
      <c r="C44" s="51">
        <f t="shared" si="3"/>
        <v>1621217</v>
      </c>
      <c r="D44" s="51">
        <f t="shared" si="6"/>
        <v>17</v>
      </c>
      <c r="E44" s="50" t="str">
        <f t="shared" si="5"/>
        <v>CARTAGENA</v>
      </c>
      <c r="F44" s="50">
        <f t="shared" si="7"/>
        <v>5350860</v>
      </c>
      <c r="G44" s="50">
        <f t="shared" si="8"/>
        <v>4932701</v>
      </c>
    </row>
    <row r="45" spans="1:9" x14ac:dyDescent="0.25">
      <c r="A45" s="50" t="str">
        <f t="shared" si="4"/>
        <v>BALEARES</v>
      </c>
      <c r="B45" s="51">
        <f t="shared" si="2"/>
        <v>1484609</v>
      </c>
      <c r="C45" s="51">
        <f t="shared" si="3"/>
        <v>1405548</v>
      </c>
      <c r="D45" s="51">
        <f t="shared" si="6"/>
        <v>19</v>
      </c>
      <c r="E45" s="50" t="str">
        <f t="shared" si="5"/>
        <v>ALMERÍA</v>
      </c>
      <c r="F45" s="50">
        <f t="shared" si="7"/>
        <v>5069792</v>
      </c>
      <c r="G45" s="50">
        <f t="shared" si="8"/>
        <v>4213324</v>
      </c>
    </row>
    <row r="46" spans="1:9" x14ac:dyDescent="0.25">
      <c r="A46" s="50" t="str">
        <f t="shared" si="4"/>
        <v>BARCELONA</v>
      </c>
      <c r="B46" s="51">
        <f t="shared" si="2"/>
        <v>4113242</v>
      </c>
      <c r="C46" s="51">
        <f t="shared" si="3"/>
        <v>3984182</v>
      </c>
      <c r="D46" s="51">
        <f t="shared" si="6"/>
        <v>10</v>
      </c>
      <c r="E46" s="50" t="str">
        <f t="shared" si="5"/>
        <v>A CORUÑA</v>
      </c>
      <c r="F46" s="50">
        <f t="shared" si="7"/>
        <v>4551361</v>
      </c>
      <c r="G46" s="50">
        <f t="shared" si="8"/>
        <v>3896523</v>
      </c>
    </row>
    <row r="47" spans="1:9" x14ac:dyDescent="0.25">
      <c r="A47" s="50" t="str">
        <f t="shared" si="4"/>
        <v>BILBAO</v>
      </c>
      <c r="B47" s="51">
        <f t="shared" si="2"/>
        <v>4137397</v>
      </c>
      <c r="C47" s="51">
        <f t="shared" si="3"/>
        <v>3881281</v>
      </c>
      <c r="D47" s="51">
        <f t="shared" si="6"/>
        <v>9</v>
      </c>
      <c r="E47" s="50" t="str">
        <f t="shared" si="5"/>
        <v>BILBAO</v>
      </c>
      <c r="F47" s="50">
        <f t="shared" si="7"/>
        <v>4137397</v>
      </c>
      <c r="G47" s="50">
        <f t="shared" si="8"/>
        <v>3881281</v>
      </c>
    </row>
    <row r="48" spans="1:9" x14ac:dyDescent="0.25">
      <c r="A48" s="50" t="str">
        <f t="shared" si="4"/>
        <v>CARTAGENA</v>
      </c>
      <c r="B48" s="51">
        <f t="shared" si="2"/>
        <v>5350860</v>
      </c>
      <c r="C48" s="51">
        <f t="shared" si="3"/>
        <v>4932701</v>
      </c>
      <c r="D48" s="51">
        <f t="shared" si="6"/>
        <v>6</v>
      </c>
      <c r="E48" s="50" t="str">
        <f t="shared" si="5"/>
        <v>BARCELONA</v>
      </c>
      <c r="F48" s="50">
        <f t="shared" si="7"/>
        <v>4113242</v>
      </c>
      <c r="G48" s="50">
        <f t="shared" si="8"/>
        <v>3984182</v>
      </c>
    </row>
    <row r="49" spans="1:7" x14ac:dyDescent="0.25">
      <c r="A49" s="50" t="str">
        <f t="shared" si="4"/>
        <v>CASTELLÓN</v>
      </c>
      <c r="B49" s="51">
        <f t="shared" si="2"/>
        <v>5972416</v>
      </c>
      <c r="C49" s="51">
        <f t="shared" si="3"/>
        <v>4697720</v>
      </c>
      <c r="D49" s="51">
        <f t="shared" si="6"/>
        <v>4</v>
      </c>
      <c r="E49" s="50" t="str">
        <f t="shared" si="5"/>
        <v>SANTANDER</v>
      </c>
      <c r="F49" s="50">
        <f t="shared" si="7"/>
        <v>3185434</v>
      </c>
      <c r="G49" s="50">
        <f t="shared" si="8"/>
        <v>2568464</v>
      </c>
    </row>
    <row r="50" spans="1:7" x14ac:dyDescent="0.25">
      <c r="A50" s="50" t="str">
        <f t="shared" si="4"/>
        <v>CEUTA</v>
      </c>
      <c r="B50" s="51">
        <f t="shared" si="2"/>
        <v>21900</v>
      </c>
      <c r="C50" s="51">
        <f t="shared" si="3"/>
        <v>22249</v>
      </c>
      <c r="D50" s="51">
        <f t="shared" si="6"/>
        <v>27</v>
      </c>
      <c r="E50" s="50" t="str">
        <f t="shared" si="5"/>
        <v>AVILÉS</v>
      </c>
      <c r="F50" s="50">
        <f t="shared" si="7"/>
        <v>2649051</v>
      </c>
      <c r="G50" s="50">
        <f t="shared" si="8"/>
        <v>2624765</v>
      </c>
    </row>
    <row r="51" spans="1:7" x14ac:dyDescent="0.25">
      <c r="A51" s="50" t="str">
        <f t="shared" si="4"/>
        <v>FERROL-SAN CIBRAO</v>
      </c>
      <c r="B51" s="51">
        <f t="shared" si="2"/>
        <v>9434664</v>
      </c>
      <c r="C51" s="51">
        <f t="shared" si="3"/>
        <v>8385559</v>
      </c>
      <c r="D51" s="51">
        <f t="shared" si="6"/>
        <v>2</v>
      </c>
      <c r="E51" s="50" t="str">
        <f t="shared" si="5"/>
        <v>VALENCIA</v>
      </c>
      <c r="F51" s="50">
        <f t="shared" si="7"/>
        <v>2077789</v>
      </c>
      <c r="G51" s="50">
        <f t="shared" si="8"/>
        <v>2299208</v>
      </c>
    </row>
    <row r="52" spans="1:7" x14ac:dyDescent="0.25">
      <c r="A52" s="50" t="str">
        <f t="shared" si="4"/>
        <v>GIJÓN</v>
      </c>
      <c r="B52" s="51">
        <f t="shared" si="2"/>
        <v>17890134</v>
      </c>
      <c r="C52" s="51">
        <f t="shared" si="3"/>
        <v>15073724</v>
      </c>
      <c r="D52" s="51">
        <f t="shared" si="6"/>
        <v>1</v>
      </c>
      <c r="E52" s="50" t="str">
        <f t="shared" si="5"/>
        <v>SEVILLA</v>
      </c>
      <c r="F52" s="50">
        <f t="shared" si="7"/>
        <v>2036641</v>
      </c>
      <c r="G52" s="50">
        <f t="shared" si="8"/>
        <v>2070983</v>
      </c>
    </row>
    <row r="53" spans="1:7" x14ac:dyDescent="0.25">
      <c r="A53" s="50" t="str">
        <f t="shared" si="4"/>
        <v>HUELVA</v>
      </c>
      <c r="B53" s="51">
        <f t="shared" si="2"/>
        <v>5922921</v>
      </c>
      <c r="C53" s="51">
        <f t="shared" si="3"/>
        <v>5302680</v>
      </c>
      <c r="D53" s="51">
        <f t="shared" si="6"/>
        <v>5</v>
      </c>
      <c r="E53" s="50" t="str">
        <f t="shared" si="5"/>
        <v>ALICANTE</v>
      </c>
      <c r="F53" s="50">
        <f t="shared" si="7"/>
        <v>1758030</v>
      </c>
      <c r="G53" s="50">
        <f t="shared" si="8"/>
        <v>1810186</v>
      </c>
    </row>
    <row r="54" spans="1:7" x14ac:dyDescent="0.25">
      <c r="A54" s="50" t="str">
        <f t="shared" si="4"/>
        <v>LAS PALMAS</v>
      </c>
      <c r="B54" s="51">
        <f t="shared" si="2"/>
        <v>468285</v>
      </c>
      <c r="C54" s="51">
        <f t="shared" si="3"/>
        <v>501873</v>
      </c>
      <c r="D54" s="51">
        <f t="shared" si="6"/>
        <v>22</v>
      </c>
      <c r="E54" s="50" t="str">
        <f t="shared" si="5"/>
        <v>BAHÍA DE ALGECIRAS</v>
      </c>
      <c r="F54" s="50">
        <f t="shared" si="7"/>
        <v>1722513</v>
      </c>
      <c r="G54" s="50">
        <f t="shared" si="8"/>
        <v>1379730</v>
      </c>
    </row>
    <row r="55" spans="1:7" x14ac:dyDescent="0.25">
      <c r="A55" s="50" t="str">
        <f t="shared" si="4"/>
        <v>MÁLAGA</v>
      </c>
      <c r="B55" s="51">
        <f t="shared" si="2"/>
        <v>1501498</v>
      </c>
      <c r="C55" s="51">
        <f t="shared" si="3"/>
        <v>1562247</v>
      </c>
      <c r="D55" s="51">
        <f t="shared" si="6"/>
        <v>18</v>
      </c>
      <c r="E55" s="50" t="str">
        <f t="shared" si="5"/>
        <v>BAHÍA DE CÁDIZ</v>
      </c>
      <c r="F55" s="50">
        <f t="shared" si="7"/>
        <v>1616119</v>
      </c>
      <c r="G55" s="50">
        <f t="shared" si="8"/>
        <v>1621217</v>
      </c>
    </row>
    <row r="56" spans="1:7" x14ac:dyDescent="0.25">
      <c r="A56" s="50" t="str">
        <f t="shared" si="4"/>
        <v>MARÍN Y RÍA DE PONTEVEDRA</v>
      </c>
      <c r="B56" s="51">
        <f t="shared" si="2"/>
        <v>861923</v>
      </c>
      <c r="C56" s="51">
        <f t="shared" si="3"/>
        <v>973055</v>
      </c>
      <c r="D56" s="51">
        <f t="shared" si="6"/>
        <v>20</v>
      </c>
      <c r="E56" s="50" t="str">
        <f t="shared" si="5"/>
        <v>MÁLAGA</v>
      </c>
      <c r="F56" s="50">
        <f t="shared" ref="F56:F66" si="9">LOOKUP(E56,$A$39:$A$66,$B$39:$B$66)</f>
        <v>1501498</v>
      </c>
      <c r="G56" s="50">
        <f t="shared" si="8"/>
        <v>1562247</v>
      </c>
    </row>
    <row r="57" spans="1:7" x14ac:dyDescent="0.25">
      <c r="A57" s="50" t="str">
        <f t="shared" si="4"/>
        <v>MELILLA</v>
      </c>
      <c r="B57" s="51">
        <f t="shared" si="2"/>
        <v>7372</v>
      </c>
      <c r="C57" s="51">
        <f t="shared" si="3"/>
        <v>5825</v>
      </c>
      <c r="D57" s="51">
        <f t="shared" si="6"/>
        <v>28</v>
      </c>
      <c r="E57" s="50" t="str">
        <f t="shared" si="5"/>
        <v>BALEARES</v>
      </c>
      <c r="F57" s="50">
        <f t="shared" si="9"/>
        <v>1484609</v>
      </c>
      <c r="G57" s="50">
        <f t="shared" si="8"/>
        <v>1405548</v>
      </c>
    </row>
    <row r="58" spans="1:7" x14ac:dyDescent="0.25">
      <c r="A58" s="50" t="str">
        <f t="shared" si="4"/>
        <v>MOTRIL</v>
      </c>
      <c r="B58" s="51">
        <f t="shared" si="2"/>
        <v>360085</v>
      </c>
      <c r="C58" s="51">
        <f t="shared" si="3"/>
        <v>416760</v>
      </c>
      <c r="D58" s="51">
        <f t="shared" si="6"/>
        <v>25</v>
      </c>
      <c r="E58" s="50" t="str">
        <f t="shared" si="5"/>
        <v>MARÍN Y RÍA DE PONTEVEDRA</v>
      </c>
      <c r="F58" s="50">
        <f t="shared" si="9"/>
        <v>861923</v>
      </c>
      <c r="G58" s="50">
        <f t="shared" si="8"/>
        <v>973055</v>
      </c>
    </row>
    <row r="59" spans="1:7" x14ac:dyDescent="0.25">
      <c r="A59" s="50" t="str">
        <f t="shared" si="4"/>
        <v>PASAIA</v>
      </c>
      <c r="B59" s="51">
        <f t="shared" si="2"/>
        <v>763868</v>
      </c>
      <c r="C59" s="51">
        <f t="shared" si="3"/>
        <v>958183</v>
      </c>
      <c r="D59" s="51">
        <f t="shared" si="6"/>
        <v>21</v>
      </c>
      <c r="E59" s="50" t="str">
        <f t="shared" si="5"/>
        <v>PASAIA</v>
      </c>
      <c r="F59" s="50">
        <f t="shared" si="9"/>
        <v>763868</v>
      </c>
      <c r="G59" s="50">
        <f t="shared" si="8"/>
        <v>958183</v>
      </c>
    </row>
    <row r="60" spans="1:7" x14ac:dyDescent="0.25">
      <c r="A60" s="50" t="str">
        <f t="shared" si="4"/>
        <v>SANTA CRUZ DE TENERIFE</v>
      </c>
      <c r="B60" s="51">
        <f t="shared" si="2"/>
        <v>374008</v>
      </c>
      <c r="C60" s="51">
        <f t="shared" si="3"/>
        <v>378971</v>
      </c>
      <c r="D60" s="51">
        <f t="shared" si="6"/>
        <v>23</v>
      </c>
      <c r="E60" s="50" t="str">
        <f t="shared" si="5"/>
        <v>LAS PALMAS</v>
      </c>
      <c r="F60" s="50">
        <f t="shared" si="9"/>
        <v>468285</v>
      </c>
      <c r="G60" s="50">
        <f t="shared" si="8"/>
        <v>501873</v>
      </c>
    </row>
    <row r="61" spans="1:7" x14ac:dyDescent="0.25">
      <c r="A61" s="50" t="str">
        <f t="shared" si="4"/>
        <v>SANTANDER</v>
      </c>
      <c r="B61" s="51">
        <f t="shared" si="2"/>
        <v>3185434</v>
      </c>
      <c r="C61" s="51">
        <f t="shared" si="3"/>
        <v>2568464</v>
      </c>
      <c r="D61" s="51">
        <f t="shared" si="6"/>
        <v>11</v>
      </c>
      <c r="E61" s="50" t="str">
        <f t="shared" si="5"/>
        <v>SANTA CRUZ DE TENERIFE</v>
      </c>
      <c r="F61" s="50">
        <f t="shared" si="9"/>
        <v>374008</v>
      </c>
      <c r="G61" s="50">
        <f t="shared" si="8"/>
        <v>378971</v>
      </c>
    </row>
    <row r="62" spans="1:7" x14ac:dyDescent="0.25">
      <c r="A62" s="50" t="str">
        <f t="shared" si="4"/>
        <v>SEVILLA</v>
      </c>
      <c r="B62" s="51">
        <f t="shared" si="2"/>
        <v>2036641</v>
      </c>
      <c r="C62" s="51">
        <f t="shared" si="3"/>
        <v>2070983</v>
      </c>
      <c r="D62" s="51">
        <f t="shared" si="6"/>
        <v>14</v>
      </c>
      <c r="E62" s="50" t="str">
        <f t="shared" si="5"/>
        <v>VILAGARCÍA</v>
      </c>
      <c r="F62" s="50">
        <f t="shared" si="9"/>
        <v>370085</v>
      </c>
      <c r="G62" s="50">
        <f t="shared" si="8"/>
        <v>263523</v>
      </c>
    </row>
    <row r="63" spans="1:7" x14ac:dyDescent="0.25">
      <c r="A63" s="50" t="str">
        <f t="shared" si="4"/>
        <v>TARRAGONA</v>
      </c>
      <c r="B63" s="51">
        <f t="shared" si="2"/>
        <v>8516072</v>
      </c>
      <c r="C63" s="51">
        <f t="shared" si="3"/>
        <v>8209978</v>
      </c>
      <c r="D63" s="51">
        <f t="shared" si="6"/>
        <v>3</v>
      </c>
      <c r="E63" s="50" t="str">
        <f t="shared" si="5"/>
        <v>MOTRIL</v>
      </c>
      <c r="F63" s="50">
        <f t="shared" si="9"/>
        <v>360085</v>
      </c>
      <c r="G63" s="50">
        <f t="shared" si="8"/>
        <v>416760</v>
      </c>
    </row>
    <row r="64" spans="1:7" x14ac:dyDescent="0.25">
      <c r="A64" s="50" t="str">
        <f t="shared" si="4"/>
        <v>VALENCIA</v>
      </c>
      <c r="B64" s="51">
        <f t="shared" si="2"/>
        <v>2077789</v>
      </c>
      <c r="C64" s="51">
        <f t="shared" si="3"/>
        <v>2299208</v>
      </c>
      <c r="D64" s="51">
        <f t="shared" si="6"/>
        <v>13</v>
      </c>
      <c r="E64" s="50" t="str">
        <f t="shared" si="5"/>
        <v>VIGO</v>
      </c>
      <c r="F64" s="50">
        <f t="shared" si="9"/>
        <v>242930</v>
      </c>
      <c r="G64" s="50">
        <f t="shared" si="8"/>
        <v>210356</v>
      </c>
    </row>
    <row r="65" spans="1:7" x14ac:dyDescent="0.25">
      <c r="A65" s="50" t="str">
        <f t="shared" si="4"/>
        <v>VIGO</v>
      </c>
      <c r="B65" s="51">
        <f t="shared" si="2"/>
        <v>242930</v>
      </c>
      <c r="C65" s="51">
        <f t="shared" si="3"/>
        <v>210356</v>
      </c>
      <c r="D65" s="51">
        <f t="shared" si="6"/>
        <v>26</v>
      </c>
      <c r="E65" s="50" t="str">
        <f t="shared" si="5"/>
        <v>CEUTA</v>
      </c>
      <c r="F65" s="50">
        <f t="shared" si="9"/>
        <v>21900</v>
      </c>
      <c r="G65" s="50">
        <f t="shared" si="8"/>
        <v>22249</v>
      </c>
    </row>
    <row r="66" spans="1:7" x14ac:dyDescent="0.25">
      <c r="A66" s="50" t="str">
        <f t="shared" si="4"/>
        <v>VILAGARCÍA</v>
      </c>
      <c r="B66" s="51">
        <f t="shared" si="2"/>
        <v>370085</v>
      </c>
      <c r="C66" s="51">
        <f t="shared" si="3"/>
        <v>263523</v>
      </c>
      <c r="D66" s="51">
        <f t="shared" si="6"/>
        <v>24</v>
      </c>
      <c r="E66" s="50" t="str">
        <f t="shared" si="5"/>
        <v>MELILLA</v>
      </c>
      <c r="F66" s="50">
        <f t="shared" si="9"/>
        <v>7372</v>
      </c>
      <c r="G66" s="50">
        <f t="shared" si="8"/>
        <v>5825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8"/>
  <sheetViews>
    <sheetView workbookViewId="0">
      <selection activeCell="D38" sqref="D38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8">
        <v>91216</v>
      </c>
      <c r="C7" s="28">
        <v>64185</v>
      </c>
      <c r="D7" s="28">
        <v>930889</v>
      </c>
      <c r="E7" s="28">
        <v>853327</v>
      </c>
      <c r="F7" s="11">
        <f>((E7*100)/D7)-100</f>
        <v>-8.332035290996032</v>
      </c>
      <c r="G7" s="1"/>
      <c r="H7" s="1"/>
      <c r="I7" s="1"/>
    </row>
    <row r="8" spans="1:12" x14ac:dyDescent="0.25">
      <c r="A8" s="12" t="s">
        <v>31</v>
      </c>
      <c r="B8" s="29">
        <v>125066</v>
      </c>
      <c r="C8" s="29">
        <v>116581</v>
      </c>
      <c r="D8" s="29">
        <v>1356919</v>
      </c>
      <c r="E8" s="29">
        <v>1366774</v>
      </c>
      <c r="F8" s="14">
        <f t="shared" ref="F8:F35" si="0">((E8*100)/D8)-100</f>
        <v>0.72627769233093886</v>
      </c>
      <c r="G8" s="1"/>
      <c r="H8" s="1"/>
      <c r="I8" s="1"/>
    </row>
    <row r="9" spans="1:12" x14ac:dyDescent="0.25">
      <c r="A9" s="9" t="s">
        <v>164</v>
      </c>
      <c r="B9" s="28">
        <v>76721</v>
      </c>
      <c r="C9" s="28">
        <v>64398</v>
      </c>
      <c r="D9" s="28">
        <v>606877</v>
      </c>
      <c r="E9" s="28">
        <v>586709</v>
      </c>
      <c r="F9" s="11">
        <f t="shared" si="0"/>
        <v>-3.3232434249444225</v>
      </c>
      <c r="G9" s="1"/>
      <c r="H9" s="1"/>
      <c r="I9" s="1"/>
    </row>
    <row r="10" spans="1:12" x14ac:dyDescent="0.25">
      <c r="A10" s="12" t="s">
        <v>166</v>
      </c>
      <c r="B10" s="29">
        <v>152719</v>
      </c>
      <c r="C10" s="29">
        <v>125142</v>
      </c>
      <c r="D10" s="29">
        <v>1158854</v>
      </c>
      <c r="E10" s="29">
        <v>1109758</v>
      </c>
      <c r="F10" s="14">
        <f t="shared" si="0"/>
        <v>-4.2365992609940548</v>
      </c>
      <c r="G10" s="1"/>
      <c r="H10" s="1"/>
      <c r="I10" s="1"/>
    </row>
    <row r="11" spans="1:12" x14ac:dyDescent="0.25">
      <c r="A11" s="9" t="s">
        <v>167</v>
      </c>
      <c r="B11" s="28">
        <v>5778563</v>
      </c>
      <c r="C11" s="28">
        <v>5934729</v>
      </c>
      <c r="D11" s="28">
        <v>62329316</v>
      </c>
      <c r="E11" s="28">
        <v>59809445</v>
      </c>
      <c r="F11" s="11">
        <f t="shared" si="0"/>
        <v>-4.0428343542226628</v>
      </c>
      <c r="G11" s="1"/>
      <c r="H11" s="1"/>
      <c r="I11" s="1"/>
    </row>
    <row r="12" spans="1:12" x14ac:dyDescent="0.25">
      <c r="A12" s="12" t="s">
        <v>168</v>
      </c>
      <c r="B12" s="29">
        <v>136138</v>
      </c>
      <c r="C12" s="29">
        <v>180974</v>
      </c>
      <c r="D12" s="29">
        <v>1221932</v>
      </c>
      <c r="E12" s="29">
        <v>1533292</v>
      </c>
      <c r="F12" s="14">
        <f t="shared" si="0"/>
        <v>25.480959660603048</v>
      </c>
      <c r="G12" s="1"/>
      <c r="H12" s="1"/>
      <c r="I12" s="1"/>
    </row>
    <row r="13" spans="1:12" x14ac:dyDescent="0.25">
      <c r="A13" s="9" t="s">
        <v>32</v>
      </c>
      <c r="B13" s="28">
        <v>828838</v>
      </c>
      <c r="C13" s="28">
        <v>886714</v>
      </c>
      <c r="D13" s="28">
        <v>10801513</v>
      </c>
      <c r="E13" s="28">
        <v>11475536</v>
      </c>
      <c r="F13" s="11">
        <f t="shared" si="0"/>
        <v>6.2400795147864869</v>
      </c>
      <c r="G13" s="1"/>
      <c r="H13" s="1"/>
      <c r="I13" s="1"/>
    </row>
    <row r="14" spans="1:12" x14ac:dyDescent="0.25">
      <c r="A14" s="12" t="s">
        <v>33</v>
      </c>
      <c r="B14" s="29">
        <v>2409074</v>
      </c>
      <c r="C14" s="29">
        <v>3602632</v>
      </c>
      <c r="D14" s="29">
        <v>29140783</v>
      </c>
      <c r="E14" s="29">
        <v>37902970</v>
      </c>
      <c r="F14" s="14">
        <f t="shared" si="0"/>
        <v>30.068467961207489</v>
      </c>
      <c r="G14" s="1"/>
      <c r="H14" s="1"/>
      <c r="I14" s="1"/>
    </row>
    <row r="15" spans="1:12" x14ac:dyDescent="0.25">
      <c r="A15" s="9" t="s">
        <v>34</v>
      </c>
      <c r="B15" s="28">
        <v>789883</v>
      </c>
      <c r="C15" s="28">
        <v>793675</v>
      </c>
      <c r="D15" s="28">
        <v>8408831</v>
      </c>
      <c r="E15" s="28">
        <v>8844653</v>
      </c>
      <c r="F15" s="11">
        <f t="shared" si="0"/>
        <v>5.1829083019982249</v>
      </c>
      <c r="G15" s="1"/>
      <c r="H15" s="1"/>
      <c r="I15" s="1"/>
    </row>
    <row r="16" spans="1:12" x14ac:dyDescent="0.25">
      <c r="A16" s="12" t="s">
        <v>35</v>
      </c>
      <c r="B16" s="29">
        <v>99665</v>
      </c>
      <c r="C16" s="29">
        <v>98231</v>
      </c>
      <c r="D16" s="29">
        <v>1308184</v>
      </c>
      <c r="E16" s="29">
        <v>1430687</v>
      </c>
      <c r="F16" s="14">
        <f t="shared" si="0"/>
        <v>9.3643554729304128</v>
      </c>
      <c r="G16" s="1"/>
      <c r="H16" s="1"/>
      <c r="I16" s="1"/>
    </row>
    <row r="17" spans="1:9" x14ac:dyDescent="0.25">
      <c r="A17" s="9" t="s">
        <v>169</v>
      </c>
      <c r="B17" s="28">
        <v>332080</v>
      </c>
      <c r="C17" s="28">
        <v>286852</v>
      </c>
      <c r="D17" s="28">
        <v>3182359</v>
      </c>
      <c r="E17" s="28">
        <v>3345177</v>
      </c>
      <c r="F17" s="11">
        <f t="shared" si="0"/>
        <v>5.1162675235572124</v>
      </c>
      <c r="G17" s="1"/>
      <c r="H17" s="1"/>
      <c r="I17" s="1"/>
    </row>
    <row r="18" spans="1:9" x14ac:dyDescent="0.25">
      <c r="A18" s="12" t="s">
        <v>36</v>
      </c>
      <c r="B18" s="29">
        <v>88327</v>
      </c>
      <c r="C18" s="29">
        <v>65886</v>
      </c>
      <c r="D18" s="29">
        <v>948393</v>
      </c>
      <c r="E18" s="29">
        <v>811083</v>
      </c>
      <c r="F18" s="14">
        <f t="shared" si="0"/>
        <v>-14.478175186868739</v>
      </c>
      <c r="G18" s="1"/>
      <c r="H18" s="1"/>
      <c r="I18" s="1"/>
    </row>
    <row r="19" spans="1:9" x14ac:dyDescent="0.25">
      <c r="A19" s="9" t="s">
        <v>37</v>
      </c>
      <c r="B19" s="28">
        <v>72711</v>
      </c>
      <c r="C19" s="28">
        <v>52273</v>
      </c>
      <c r="D19" s="28">
        <v>683886</v>
      </c>
      <c r="E19" s="28">
        <v>709453</v>
      </c>
      <c r="F19" s="11">
        <f t="shared" si="0"/>
        <v>3.7384885785057804</v>
      </c>
      <c r="G19" s="1"/>
      <c r="H19" s="1"/>
      <c r="I19" s="1"/>
    </row>
    <row r="20" spans="1:9" x14ac:dyDescent="0.25">
      <c r="A20" s="12" t="s">
        <v>170</v>
      </c>
      <c r="B20" s="29">
        <v>120546</v>
      </c>
      <c r="C20" s="29">
        <v>131567</v>
      </c>
      <c r="D20" s="29">
        <v>1364195</v>
      </c>
      <c r="E20" s="29">
        <v>1499519</v>
      </c>
      <c r="F20" s="14">
        <f t="shared" si="0"/>
        <v>9.9196962311106489</v>
      </c>
      <c r="G20" s="1"/>
      <c r="H20" s="1"/>
      <c r="I20" s="1"/>
    </row>
    <row r="21" spans="1:9" x14ac:dyDescent="0.25">
      <c r="A21" s="9" t="s">
        <v>38</v>
      </c>
      <c r="B21" s="28">
        <v>99628</v>
      </c>
      <c r="C21" s="28">
        <v>64415</v>
      </c>
      <c r="D21" s="28">
        <v>434584</v>
      </c>
      <c r="E21" s="28">
        <v>699392</v>
      </c>
      <c r="F21" s="11">
        <f t="shared" si="0"/>
        <v>60.933674502512758</v>
      </c>
      <c r="G21" s="1"/>
      <c r="H21" s="1"/>
      <c r="I21" s="1"/>
    </row>
    <row r="22" spans="1:9" x14ac:dyDescent="0.25">
      <c r="A22" s="12" t="s">
        <v>59</v>
      </c>
      <c r="B22" s="29">
        <v>1273188</v>
      </c>
      <c r="C22" s="29">
        <v>1481824</v>
      </c>
      <c r="D22" s="29">
        <v>12250803</v>
      </c>
      <c r="E22" s="29">
        <v>15561675</v>
      </c>
      <c r="F22" s="14">
        <f t="shared" si="0"/>
        <v>27.025754964797002</v>
      </c>
      <c r="G22" s="1"/>
      <c r="H22" s="1"/>
      <c r="I22" s="1"/>
    </row>
    <row r="23" spans="1:9" x14ac:dyDescent="0.25">
      <c r="A23" s="9" t="s">
        <v>171</v>
      </c>
      <c r="B23" s="28">
        <v>75096</v>
      </c>
      <c r="C23" s="28">
        <v>70069</v>
      </c>
      <c r="D23" s="28">
        <v>881315</v>
      </c>
      <c r="E23" s="28">
        <v>923807</v>
      </c>
      <c r="F23" s="11">
        <f t="shared" si="0"/>
        <v>4.8214316107180792</v>
      </c>
      <c r="G23" s="1"/>
      <c r="H23" s="1"/>
      <c r="I23" s="1"/>
    </row>
    <row r="24" spans="1:9" x14ac:dyDescent="0.25">
      <c r="A24" s="12" t="s">
        <v>173</v>
      </c>
      <c r="B24" s="29">
        <v>119337</v>
      </c>
      <c r="C24" s="29">
        <v>129675</v>
      </c>
      <c r="D24" s="29">
        <v>1121707</v>
      </c>
      <c r="E24" s="29">
        <v>1456201</v>
      </c>
      <c r="F24" s="14">
        <f t="shared" si="0"/>
        <v>29.820086707134749</v>
      </c>
      <c r="G24" s="1"/>
      <c r="H24" s="1"/>
      <c r="I24" s="1"/>
    </row>
    <row r="25" spans="1:9" x14ac:dyDescent="0.25">
      <c r="A25" s="9" t="s">
        <v>39</v>
      </c>
      <c r="B25" s="28">
        <v>95040</v>
      </c>
      <c r="C25" s="28">
        <v>85255</v>
      </c>
      <c r="D25" s="28">
        <v>971888</v>
      </c>
      <c r="E25" s="28">
        <v>998127</v>
      </c>
      <c r="F25" s="11">
        <f t="shared" si="0"/>
        <v>2.6997966843916146</v>
      </c>
      <c r="G25" s="1"/>
      <c r="H25" s="1"/>
      <c r="I25" s="1"/>
    </row>
    <row r="26" spans="1:9" x14ac:dyDescent="0.25">
      <c r="A26" s="12" t="s">
        <v>40</v>
      </c>
      <c r="B26" s="29">
        <v>52500</v>
      </c>
      <c r="C26" s="29">
        <v>78501</v>
      </c>
      <c r="D26" s="29">
        <v>444464</v>
      </c>
      <c r="E26" s="29">
        <v>837065</v>
      </c>
      <c r="F26" s="14">
        <f t="shared" si="0"/>
        <v>88.331338421109479</v>
      </c>
      <c r="G26" s="1"/>
      <c r="H26" s="1"/>
      <c r="I26" s="1"/>
    </row>
    <row r="27" spans="1:9" x14ac:dyDescent="0.25">
      <c r="A27" s="9" t="s">
        <v>41</v>
      </c>
      <c r="B27" s="28">
        <v>173371</v>
      </c>
      <c r="C27" s="28">
        <v>161837</v>
      </c>
      <c r="D27" s="28">
        <v>2148862</v>
      </c>
      <c r="E27" s="28">
        <v>1898351</v>
      </c>
      <c r="F27" s="11">
        <f t="shared" si="0"/>
        <v>-11.657844943044267</v>
      </c>
      <c r="G27" s="1"/>
      <c r="H27" s="1"/>
      <c r="I27" s="1"/>
    </row>
    <row r="28" spans="1:9" x14ac:dyDescent="0.25">
      <c r="A28" s="12" t="s">
        <v>42</v>
      </c>
      <c r="B28" s="29">
        <v>567048</v>
      </c>
      <c r="C28" s="29">
        <v>677138</v>
      </c>
      <c r="D28" s="29">
        <v>5839078</v>
      </c>
      <c r="E28" s="29">
        <v>6738142</v>
      </c>
      <c r="F28" s="14">
        <f t="shared" si="0"/>
        <v>15.397362391802261</v>
      </c>
      <c r="G28" s="1"/>
      <c r="H28" s="1"/>
      <c r="I28" s="1"/>
    </row>
    <row r="29" spans="1:9" x14ac:dyDescent="0.25">
      <c r="A29" s="9" t="s">
        <v>43</v>
      </c>
      <c r="B29" s="28">
        <v>161165</v>
      </c>
      <c r="C29" s="28">
        <v>166017</v>
      </c>
      <c r="D29" s="28">
        <v>1690097</v>
      </c>
      <c r="E29" s="28">
        <v>1786285</v>
      </c>
      <c r="F29" s="11">
        <f t="shared" si="0"/>
        <v>5.6912709743878622</v>
      </c>
      <c r="G29" s="1"/>
      <c r="H29" s="1"/>
      <c r="I29" s="1"/>
    </row>
    <row r="30" spans="1:9" x14ac:dyDescent="0.25">
      <c r="A30" s="12" t="s">
        <v>44</v>
      </c>
      <c r="B30" s="29">
        <v>212539</v>
      </c>
      <c r="C30" s="29">
        <v>208125</v>
      </c>
      <c r="D30" s="29">
        <v>2087973</v>
      </c>
      <c r="E30" s="29">
        <v>1711703</v>
      </c>
      <c r="F30" s="14">
        <f t="shared" si="0"/>
        <v>-18.020826897665827</v>
      </c>
      <c r="G30" s="1"/>
      <c r="H30" s="1"/>
      <c r="I30" s="1"/>
    </row>
    <row r="31" spans="1:9" x14ac:dyDescent="0.25">
      <c r="A31" s="9" t="s">
        <v>45</v>
      </c>
      <c r="B31" s="28">
        <v>173915</v>
      </c>
      <c r="C31" s="28">
        <v>189489</v>
      </c>
      <c r="D31" s="28">
        <v>1843849</v>
      </c>
      <c r="E31" s="28">
        <v>1916297</v>
      </c>
      <c r="F31" s="11">
        <f t="shared" si="0"/>
        <v>3.9291720742859155</v>
      </c>
      <c r="G31" s="1"/>
      <c r="H31" s="1"/>
      <c r="I31" s="1"/>
    </row>
    <row r="32" spans="1:9" x14ac:dyDescent="0.25">
      <c r="A32" s="12" t="s">
        <v>46</v>
      </c>
      <c r="B32" s="29">
        <v>5379941</v>
      </c>
      <c r="C32" s="29">
        <v>5596214</v>
      </c>
      <c r="D32" s="29">
        <v>59451418</v>
      </c>
      <c r="E32" s="29">
        <v>62421857</v>
      </c>
      <c r="F32" s="14">
        <f t="shared" si="0"/>
        <v>4.9964140468440945</v>
      </c>
      <c r="G32" s="1"/>
      <c r="H32" s="1"/>
      <c r="I32" s="1"/>
    </row>
    <row r="33" spans="1:9" x14ac:dyDescent="0.25">
      <c r="A33" s="9" t="s">
        <v>47</v>
      </c>
      <c r="B33" s="28">
        <v>285757</v>
      </c>
      <c r="C33" s="28">
        <v>309970</v>
      </c>
      <c r="D33" s="28">
        <v>3298435</v>
      </c>
      <c r="E33" s="28">
        <v>3351600</v>
      </c>
      <c r="F33" s="11">
        <f t="shared" si="0"/>
        <v>1.6118250018569427</v>
      </c>
      <c r="G33" s="1"/>
      <c r="H33" s="1"/>
      <c r="I33" s="1"/>
    </row>
    <row r="34" spans="1:9" x14ac:dyDescent="0.25">
      <c r="A34" s="12" t="s">
        <v>172</v>
      </c>
      <c r="B34" s="29">
        <v>49109</v>
      </c>
      <c r="C34" s="29">
        <v>47971</v>
      </c>
      <c r="D34" s="29">
        <v>556771</v>
      </c>
      <c r="E34" s="29">
        <v>547195</v>
      </c>
      <c r="F34" s="14">
        <f t="shared" si="0"/>
        <v>-1.7199171652259224</v>
      </c>
      <c r="G34" s="1"/>
      <c r="H34" s="1"/>
      <c r="I34" s="1"/>
    </row>
    <row r="35" spans="1:9" x14ac:dyDescent="0.25">
      <c r="A35" s="15" t="s">
        <v>48</v>
      </c>
      <c r="B35" s="16">
        <f>SUM(B7:B34)</f>
        <v>19819181</v>
      </c>
      <c r="C35" s="16">
        <f t="shared" ref="C35:E35" si="1">SUM(C7:C34)</f>
        <v>21670339</v>
      </c>
      <c r="D35" s="16">
        <f t="shared" si="1"/>
        <v>216464175</v>
      </c>
      <c r="E35" s="16">
        <f t="shared" si="1"/>
        <v>232126080</v>
      </c>
      <c r="F35" s="17">
        <f t="shared" si="0"/>
        <v>7.2353335141946644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853327</v>
      </c>
      <c r="C39" s="51">
        <f t="shared" si="3"/>
        <v>930889</v>
      </c>
      <c r="D39" s="51">
        <f>_xlfn.RANK.EQ(B39,$B$39:$B$66)+COUNTIF($B$39:$B$66,B39)-1</f>
        <v>22</v>
      </c>
      <c r="E39" s="50" t="str">
        <f t="shared" ref="E39:E66" si="5">INDEX($A$39:$B$66,MATCH(ROW()-38,$D$39:$D$66,0),1)</f>
        <v>VALENCIA</v>
      </c>
      <c r="F39" s="50">
        <f>LOOKUP(E39,$A$39:$A$66,$B$39:$B$66)</f>
        <v>62421857</v>
      </c>
      <c r="G39" s="50">
        <f>LOOKUP(E39,$A$39:$A$66,$C$39:$C$66)</f>
        <v>59451418</v>
      </c>
    </row>
    <row r="40" spans="1:9" x14ac:dyDescent="0.25">
      <c r="A40" s="50" t="str">
        <f t="shared" si="4"/>
        <v>ALICANTE</v>
      </c>
      <c r="B40" s="51">
        <f t="shared" si="2"/>
        <v>1366774</v>
      </c>
      <c r="C40" s="51">
        <f t="shared" si="3"/>
        <v>1356919</v>
      </c>
      <c r="D40" s="51">
        <f t="shared" ref="D40:D66" si="6">_xlfn.RANK.EQ(B40,$B$39:$B$66)+COUNTIF($B$39:$B$66,B40)-1</f>
        <v>18</v>
      </c>
      <c r="E40" s="50" t="str">
        <f t="shared" si="5"/>
        <v>BAHÍA DE ALGECIRAS</v>
      </c>
      <c r="F40" s="50">
        <f t="shared" ref="F40:F55" si="7">LOOKUP(E40,$A$39:$A$66,$B$39:$B$66)</f>
        <v>59809445</v>
      </c>
      <c r="G40" s="50">
        <f t="shared" ref="G40:G66" si="8">LOOKUP(E40,$A$39:$A$66,$C$39:$C$66)</f>
        <v>62329316</v>
      </c>
    </row>
    <row r="41" spans="1:9" x14ac:dyDescent="0.25">
      <c r="A41" s="50" t="str">
        <f t="shared" si="4"/>
        <v>ALMERÍA</v>
      </c>
      <c r="B41" s="51">
        <f t="shared" si="2"/>
        <v>586709</v>
      </c>
      <c r="C41" s="51">
        <f t="shared" si="3"/>
        <v>606877</v>
      </c>
      <c r="D41" s="51">
        <f t="shared" si="6"/>
        <v>27</v>
      </c>
      <c r="E41" s="50" t="str">
        <f t="shared" si="5"/>
        <v>BARCELONA</v>
      </c>
      <c r="F41" s="50">
        <f t="shared" si="7"/>
        <v>37902970</v>
      </c>
      <c r="G41" s="50">
        <f t="shared" si="8"/>
        <v>29140783</v>
      </c>
    </row>
    <row r="42" spans="1:9" x14ac:dyDescent="0.25">
      <c r="A42" s="50" t="str">
        <f t="shared" si="4"/>
        <v>AVILÉS</v>
      </c>
      <c r="B42" s="51">
        <f t="shared" si="2"/>
        <v>1109758</v>
      </c>
      <c r="C42" s="51">
        <f t="shared" si="3"/>
        <v>1158854</v>
      </c>
      <c r="D42" s="51">
        <f t="shared" si="6"/>
        <v>19</v>
      </c>
      <c r="E42" s="50" t="str">
        <f t="shared" si="5"/>
        <v>LAS PALMAS</v>
      </c>
      <c r="F42" s="50">
        <f t="shared" si="7"/>
        <v>15561675</v>
      </c>
      <c r="G42" s="50">
        <f t="shared" si="8"/>
        <v>12250803</v>
      </c>
    </row>
    <row r="43" spans="1:9" x14ac:dyDescent="0.25">
      <c r="A43" s="50" t="str">
        <f t="shared" si="4"/>
        <v>BAHÍA DE ALGECIRAS</v>
      </c>
      <c r="B43" s="51">
        <f t="shared" si="2"/>
        <v>59809445</v>
      </c>
      <c r="C43" s="51">
        <f t="shared" si="3"/>
        <v>62329316</v>
      </c>
      <c r="D43" s="51">
        <f t="shared" si="6"/>
        <v>2</v>
      </c>
      <c r="E43" s="50" t="str">
        <f t="shared" si="5"/>
        <v>BALEARES</v>
      </c>
      <c r="F43" s="50">
        <f t="shared" si="7"/>
        <v>11475536</v>
      </c>
      <c r="G43" s="50">
        <f t="shared" si="8"/>
        <v>10801513</v>
      </c>
    </row>
    <row r="44" spans="1:9" x14ac:dyDescent="0.25">
      <c r="A44" s="50" t="str">
        <f t="shared" si="4"/>
        <v>BAHÍA DE CÁDIZ</v>
      </c>
      <c r="B44" s="51">
        <f t="shared" si="2"/>
        <v>1533292</v>
      </c>
      <c r="C44" s="51">
        <f t="shared" si="3"/>
        <v>1221932</v>
      </c>
      <c r="D44" s="51">
        <f t="shared" si="6"/>
        <v>14</v>
      </c>
      <c r="E44" s="50" t="str">
        <f t="shared" si="5"/>
        <v>BILBAO</v>
      </c>
      <c r="F44" s="50">
        <f t="shared" si="7"/>
        <v>8844653</v>
      </c>
      <c r="G44" s="50">
        <f t="shared" si="8"/>
        <v>8408831</v>
      </c>
    </row>
    <row r="45" spans="1:9" x14ac:dyDescent="0.25">
      <c r="A45" s="50" t="str">
        <f t="shared" si="4"/>
        <v>BALEARES</v>
      </c>
      <c r="B45" s="51">
        <f t="shared" si="2"/>
        <v>11475536</v>
      </c>
      <c r="C45" s="51">
        <f t="shared" si="3"/>
        <v>10801513</v>
      </c>
      <c r="D45" s="51">
        <f t="shared" si="6"/>
        <v>5</v>
      </c>
      <c r="E45" s="50" t="str">
        <f t="shared" si="5"/>
        <v>SANTA CRUZ DE TENERIFE</v>
      </c>
      <c r="F45" s="50">
        <f t="shared" si="7"/>
        <v>6738142</v>
      </c>
      <c r="G45" s="50">
        <f t="shared" si="8"/>
        <v>5839078</v>
      </c>
    </row>
    <row r="46" spans="1:9" x14ac:dyDescent="0.25">
      <c r="A46" s="50" t="str">
        <f t="shared" si="4"/>
        <v>BARCELONA</v>
      </c>
      <c r="B46" s="51">
        <f t="shared" si="2"/>
        <v>37902970</v>
      </c>
      <c r="C46" s="51">
        <f t="shared" si="3"/>
        <v>29140783</v>
      </c>
      <c r="D46" s="51">
        <f t="shared" si="6"/>
        <v>3</v>
      </c>
      <c r="E46" s="50" t="str">
        <f t="shared" si="5"/>
        <v>VIGO</v>
      </c>
      <c r="F46" s="50">
        <f t="shared" si="7"/>
        <v>3351600</v>
      </c>
      <c r="G46" s="50">
        <f t="shared" si="8"/>
        <v>3298435</v>
      </c>
    </row>
    <row r="47" spans="1:9" x14ac:dyDescent="0.25">
      <c r="A47" s="50" t="str">
        <f t="shared" si="4"/>
        <v>BILBAO</v>
      </c>
      <c r="B47" s="51">
        <f t="shared" si="2"/>
        <v>8844653</v>
      </c>
      <c r="C47" s="51">
        <f t="shared" si="3"/>
        <v>8408831</v>
      </c>
      <c r="D47" s="51">
        <f t="shared" si="6"/>
        <v>6</v>
      </c>
      <c r="E47" s="50" t="str">
        <f t="shared" si="5"/>
        <v>CASTELLÓN</v>
      </c>
      <c r="F47" s="50">
        <f t="shared" si="7"/>
        <v>3345177</v>
      </c>
      <c r="G47" s="50">
        <f t="shared" si="8"/>
        <v>3182359</v>
      </c>
    </row>
    <row r="48" spans="1:9" x14ac:dyDescent="0.25">
      <c r="A48" s="50" t="str">
        <f t="shared" si="4"/>
        <v>CARTAGENA</v>
      </c>
      <c r="B48" s="51">
        <f t="shared" si="2"/>
        <v>1430687</v>
      </c>
      <c r="C48" s="51">
        <f t="shared" si="3"/>
        <v>1308184</v>
      </c>
      <c r="D48" s="51">
        <f t="shared" si="6"/>
        <v>17</v>
      </c>
      <c r="E48" s="50" t="str">
        <f t="shared" si="5"/>
        <v>TARRAGONA</v>
      </c>
      <c r="F48" s="50">
        <f t="shared" si="7"/>
        <v>1916297</v>
      </c>
      <c r="G48" s="50">
        <f t="shared" si="8"/>
        <v>1843849</v>
      </c>
    </row>
    <row r="49" spans="1:7" x14ac:dyDescent="0.25">
      <c r="A49" s="50" t="str">
        <f t="shared" si="4"/>
        <v>CASTELLÓN</v>
      </c>
      <c r="B49" s="51">
        <f t="shared" si="2"/>
        <v>3345177</v>
      </c>
      <c r="C49" s="51">
        <f t="shared" si="3"/>
        <v>3182359</v>
      </c>
      <c r="D49" s="51">
        <f t="shared" si="6"/>
        <v>9</v>
      </c>
      <c r="E49" s="50" t="str">
        <f t="shared" si="5"/>
        <v>PASAIA</v>
      </c>
      <c r="F49" s="50">
        <f t="shared" si="7"/>
        <v>1898351</v>
      </c>
      <c r="G49" s="50">
        <f t="shared" si="8"/>
        <v>2148862</v>
      </c>
    </row>
    <row r="50" spans="1:7" x14ac:dyDescent="0.25">
      <c r="A50" s="50" t="str">
        <f t="shared" si="4"/>
        <v>CEUTA</v>
      </c>
      <c r="B50" s="51">
        <f t="shared" si="2"/>
        <v>811083</v>
      </c>
      <c r="C50" s="51">
        <f t="shared" si="3"/>
        <v>948393</v>
      </c>
      <c r="D50" s="51">
        <f t="shared" si="6"/>
        <v>24</v>
      </c>
      <c r="E50" s="50" t="str">
        <f t="shared" si="5"/>
        <v>SANTANDER</v>
      </c>
      <c r="F50" s="50">
        <f t="shared" si="7"/>
        <v>1786285</v>
      </c>
      <c r="G50" s="50">
        <f t="shared" si="8"/>
        <v>1690097</v>
      </c>
    </row>
    <row r="51" spans="1:7" x14ac:dyDescent="0.25">
      <c r="A51" s="50" t="str">
        <f t="shared" si="4"/>
        <v>FERROL-SAN CIBRAO</v>
      </c>
      <c r="B51" s="51">
        <f t="shared" si="2"/>
        <v>709453</v>
      </c>
      <c r="C51" s="51">
        <f t="shared" si="3"/>
        <v>683886</v>
      </c>
      <c r="D51" s="51">
        <f t="shared" si="6"/>
        <v>25</v>
      </c>
      <c r="E51" s="50" t="str">
        <f t="shared" si="5"/>
        <v>SEVILLA</v>
      </c>
      <c r="F51" s="50">
        <f t="shared" si="7"/>
        <v>1711703</v>
      </c>
      <c r="G51" s="50">
        <f t="shared" si="8"/>
        <v>2087973</v>
      </c>
    </row>
    <row r="52" spans="1:7" x14ac:dyDescent="0.25">
      <c r="A52" s="50" t="str">
        <f t="shared" si="4"/>
        <v>GIJÓN</v>
      </c>
      <c r="B52" s="51">
        <f t="shared" si="2"/>
        <v>1499519</v>
      </c>
      <c r="C52" s="51">
        <f t="shared" si="3"/>
        <v>1364195</v>
      </c>
      <c r="D52" s="51">
        <f t="shared" si="6"/>
        <v>15</v>
      </c>
      <c r="E52" s="50" t="str">
        <f t="shared" si="5"/>
        <v>BAHÍA DE CÁDIZ</v>
      </c>
      <c r="F52" s="50">
        <f t="shared" si="7"/>
        <v>1533292</v>
      </c>
      <c r="G52" s="50">
        <f t="shared" si="8"/>
        <v>1221932</v>
      </c>
    </row>
    <row r="53" spans="1:7" x14ac:dyDescent="0.25">
      <c r="A53" s="50" t="str">
        <f t="shared" si="4"/>
        <v>HUELVA</v>
      </c>
      <c r="B53" s="51">
        <f t="shared" si="2"/>
        <v>699392</v>
      </c>
      <c r="C53" s="51">
        <f t="shared" si="3"/>
        <v>434584</v>
      </c>
      <c r="D53" s="51">
        <f t="shared" si="6"/>
        <v>26</v>
      </c>
      <c r="E53" s="50" t="str">
        <f t="shared" si="5"/>
        <v>GIJÓN</v>
      </c>
      <c r="F53" s="50">
        <f t="shared" si="7"/>
        <v>1499519</v>
      </c>
      <c r="G53" s="50">
        <f t="shared" si="8"/>
        <v>1364195</v>
      </c>
    </row>
    <row r="54" spans="1:7" x14ac:dyDescent="0.25">
      <c r="A54" s="50" t="str">
        <f t="shared" si="4"/>
        <v>LAS PALMAS</v>
      </c>
      <c r="B54" s="51">
        <f t="shared" si="2"/>
        <v>15561675</v>
      </c>
      <c r="C54" s="51">
        <f t="shared" si="3"/>
        <v>12250803</v>
      </c>
      <c r="D54" s="51">
        <f t="shared" si="6"/>
        <v>4</v>
      </c>
      <c r="E54" s="50" t="str">
        <f t="shared" si="5"/>
        <v>MARÍN Y RÍA DE PONTEVEDRA</v>
      </c>
      <c r="F54" s="50">
        <f t="shared" si="7"/>
        <v>1456201</v>
      </c>
      <c r="G54" s="50">
        <f t="shared" si="8"/>
        <v>1121707</v>
      </c>
    </row>
    <row r="55" spans="1:7" x14ac:dyDescent="0.25">
      <c r="A55" s="50" t="str">
        <f t="shared" si="4"/>
        <v>MÁLAGA</v>
      </c>
      <c r="B55" s="51">
        <f t="shared" si="2"/>
        <v>923807</v>
      </c>
      <c r="C55" s="51">
        <f t="shared" si="3"/>
        <v>881315</v>
      </c>
      <c r="D55" s="51">
        <f t="shared" si="6"/>
        <v>21</v>
      </c>
      <c r="E55" s="50" t="str">
        <f t="shared" si="5"/>
        <v>CARTAGENA</v>
      </c>
      <c r="F55" s="50">
        <f t="shared" si="7"/>
        <v>1430687</v>
      </c>
      <c r="G55" s="50">
        <f t="shared" si="8"/>
        <v>1308184</v>
      </c>
    </row>
    <row r="56" spans="1:7" x14ac:dyDescent="0.25">
      <c r="A56" s="50" t="str">
        <f t="shared" si="4"/>
        <v>MARÍN Y RÍA DE PONTEVEDRA</v>
      </c>
      <c r="B56" s="51">
        <f t="shared" si="2"/>
        <v>1456201</v>
      </c>
      <c r="C56" s="51">
        <f t="shared" si="3"/>
        <v>1121707</v>
      </c>
      <c r="D56" s="51">
        <f t="shared" si="6"/>
        <v>16</v>
      </c>
      <c r="E56" s="50" t="str">
        <f t="shared" si="5"/>
        <v>ALICANTE</v>
      </c>
      <c r="F56" s="50">
        <f t="shared" ref="F56:F66" si="9">LOOKUP(E56,$A$39:$A$66,$B$39:$B$66)</f>
        <v>1366774</v>
      </c>
      <c r="G56" s="50">
        <f t="shared" si="8"/>
        <v>1356919</v>
      </c>
    </row>
    <row r="57" spans="1:7" x14ac:dyDescent="0.25">
      <c r="A57" s="50" t="str">
        <f t="shared" si="4"/>
        <v>MELILLA</v>
      </c>
      <c r="B57" s="51">
        <f t="shared" si="2"/>
        <v>998127</v>
      </c>
      <c r="C57" s="51">
        <f t="shared" si="3"/>
        <v>971888</v>
      </c>
      <c r="D57" s="51">
        <f t="shared" si="6"/>
        <v>20</v>
      </c>
      <c r="E57" s="50" t="str">
        <f t="shared" si="5"/>
        <v>AVILÉS</v>
      </c>
      <c r="F57" s="50">
        <f t="shared" si="9"/>
        <v>1109758</v>
      </c>
      <c r="G57" s="50">
        <f t="shared" si="8"/>
        <v>1158854</v>
      </c>
    </row>
    <row r="58" spans="1:7" x14ac:dyDescent="0.25">
      <c r="A58" s="50" t="str">
        <f t="shared" si="4"/>
        <v>MOTRIL</v>
      </c>
      <c r="B58" s="51">
        <f t="shared" si="2"/>
        <v>837065</v>
      </c>
      <c r="C58" s="51">
        <f t="shared" si="3"/>
        <v>444464</v>
      </c>
      <c r="D58" s="51">
        <f t="shared" si="6"/>
        <v>23</v>
      </c>
      <c r="E58" s="50" t="str">
        <f t="shared" si="5"/>
        <v>MELILLA</v>
      </c>
      <c r="F58" s="50">
        <f t="shared" si="9"/>
        <v>998127</v>
      </c>
      <c r="G58" s="50">
        <f t="shared" si="8"/>
        <v>971888</v>
      </c>
    </row>
    <row r="59" spans="1:7" x14ac:dyDescent="0.25">
      <c r="A59" s="50" t="str">
        <f t="shared" si="4"/>
        <v>PASAIA</v>
      </c>
      <c r="B59" s="51">
        <f t="shared" si="2"/>
        <v>1898351</v>
      </c>
      <c r="C59" s="51">
        <f t="shared" si="3"/>
        <v>2148862</v>
      </c>
      <c r="D59" s="51">
        <f t="shared" si="6"/>
        <v>11</v>
      </c>
      <c r="E59" s="50" t="str">
        <f t="shared" si="5"/>
        <v>MÁLAGA</v>
      </c>
      <c r="F59" s="50">
        <f t="shared" si="9"/>
        <v>923807</v>
      </c>
      <c r="G59" s="50">
        <f t="shared" si="8"/>
        <v>881315</v>
      </c>
    </row>
    <row r="60" spans="1:7" x14ac:dyDescent="0.25">
      <c r="A60" s="50" t="str">
        <f t="shared" si="4"/>
        <v>SANTA CRUZ DE TENERIFE</v>
      </c>
      <c r="B60" s="51">
        <f t="shared" si="2"/>
        <v>6738142</v>
      </c>
      <c r="C60" s="51">
        <f t="shared" si="3"/>
        <v>5839078</v>
      </c>
      <c r="D60" s="51">
        <f t="shared" si="6"/>
        <v>7</v>
      </c>
      <c r="E60" s="50" t="str">
        <f t="shared" si="5"/>
        <v>A CORUÑA</v>
      </c>
      <c r="F60" s="50">
        <f t="shared" si="9"/>
        <v>853327</v>
      </c>
      <c r="G60" s="50">
        <f t="shared" si="8"/>
        <v>930889</v>
      </c>
    </row>
    <row r="61" spans="1:7" x14ac:dyDescent="0.25">
      <c r="A61" s="50" t="str">
        <f t="shared" si="4"/>
        <v>SANTANDER</v>
      </c>
      <c r="B61" s="51">
        <f t="shared" si="2"/>
        <v>1786285</v>
      </c>
      <c r="C61" s="51">
        <f t="shared" si="3"/>
        <v>1690097</v>
      </c>
      <c r="D61" s="51">
        <f t="shared" si="6"/>
        <v>12</v>
      </c>
      <c r="E61" s="50" t="str">
        <f t="shared" si="5"/>
        <v>MOTRIL</v>
      </c>
      <c r="F61" s="50">
        <f t="shared" si="9"/>
        <v>837065</v>
      </c>
      <c r="G61" s="50">
        <f t="shared" si="8"/>
        <v>444464</v>
      </c>
    </row>
    <row r="62" spans="1:7" x14ac:dyDescent="0.25">
      <c r="A62" s="50" t="str">
        <f t="shared" si="4"/>
        <v>SEVILLA</v>
      </c>
      <c r="B62" s="51">
        <f t="shared" si="2"/>
        <v>1711703</v>
      </c>
      <c r="C62" s="51">
        <f t="shared" si="3"/>
        <v>2087973</v>
      </c>
      <c r="D62" s="51">
        <f t="shared" si="6"/>
        <v>13</v>
      </c>
      <c r="E62" s="50" t="str">
        <f t="shared" si="5"/>
        <v>CEUTA</v>
      </c>
      <c r="F62" s="50">
        <f t="shared" si="9"/>
        <v>811083</v>
      </c>
      <c r="G62" s="50">
        <f t="shared" si="8"/>
        <v>948393</v>
      </c>
    </row>
    <row r="63" spans="1:7" x14ac:dyDescent="0.25">
      <c r="A63" s="50" t="str">
        <f t="shared" si="4"/>
        <v>TARRAGONA</v>
      </c>
      <c r="B63" s="51">
        <f t="shared" si="2"/>
        <v>1916297</v>
      </c>
      <c r="C63" s="51">
        <f t="shared" si="3"/>
        <v>1843849</v>
      </c>
      <c r="D63" s="51">
        <f t="shared" si="6"/>
        <v>10</v>
      </c>
      <c r="E63" s="50" t="str">
        <f t="shared" si="5"/>
        <v>FERROL-SAN CIBRAO</v>
      </c>
      <c r="F63" s="50">
        <f t="shared" si="9"/>
        <v>709453</v>
      </c>
      <c r="G63" s="50">
        <f t="shared" si="8"/>
        <v>683886</v>
      </c>
    </row>
    <row r="64" spans="1:7" x14ac:dyDescent="0.25">
      <c r="A64" s="50" t="str">
        <f t="shared" si="4"/>
        <v>VALENCIA</v>
      </c>
      <c r="B64" s="51">
        <f t="shared" si="2"/>
        <v>62421857</v>
      </c>
      <c r="C64" s="51">
        <f t="shared" si="3"/>
        <v>59451418</v>
      </c>
      <c r="D64" s="51">
        <f t="shared" si="6"/>
        <v>1</v>
      </c>
      <c r="E64" s="50" t="str">
        <f t="shared" si="5"/>
        <v>HUELVA</v>
      </c>
      <c r="F64" s="50">
        <f t="shared" si="9"/>
        <v>699392</v>
      </c>
      <c r="G64" s="50">
        <f t="shared" si="8"/>
        <v>434584</v>
      </c>
    </row>
    <row r="65" spans="1:7" x14ac:dyDescent="0.25">
      <c r="A65" s="50" t="str">
        <f t="shared" si="4"/>
        <v>VIGO</v>
      </c>
      <c r="B65" s="51">
        <f t="shared" si="2"/>
        <v>3351600</v>
      </c>
      <c r="C65" s="51">
        <f t="shared" si="3"/>
        <v>3298435</v>
      </c>
      <c r="D65" s="51">
        <f t="shared" si="6"/>
        <v>8</v>
      </c>
      <c r="E65" s="50" t="str">
        <f t="shared" si="5"/>
        <v>ALMERÍA</v>
      </c>
      <c r="F65" s="50">
        <f t="shared" si="9"/>
        <v>586709</v>
      </c>
      <c r="G65" s="50">
        <f t="shared" si="8"/>
        <v>606877</v>
      </c>
    </row>
    <row r="66" spans="1:7" x14ac:dyDescent="0.25">
      <c r="A66" s="50" t="str">
        <f t="shared" si="4"/>
        <v>VILAGARCÍA</v>
      </c>
      <c r="B66" s="51">
        <f t="shared" si="2"/>
        <v>547195</v>
      </c>
      <c r="C66" s="51">
        <f t="shared" si="3"/>
        <v>556771</v>
      </c>
      <c r="D66" s="51">
        <f t="shared" si="6"/>
        <v>28</v>
      </c>
      <c r="E66" s="50" t="str">
        <f t="shared" si="5"/>
        <v>VILAGARCÍA</v>
      </c>
      <c r="F66" s="50">
        <f t="shared" si="9"/>
        <v>547195</v>
      </c>
      <c r="G66" s="50">
        <f t="shared" si="8"/>
        <v>556771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8"/>
  <sheetViews>
    <sheetView workbookViewId="0">
      <selection activeCell="C27" sqref="C27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8">
        <v>0</v>
      </c>
      <c r="C7" s="38">
        <v>0</v>
      </c>
      <c r="D7" s="38">
        <v>565</v>
      </c>
      <c r="E7" s="38">
        <v>6</v>
      </c>
      <c r="F7" s="11">
        <f>((E7*100)/D7)-100</f>
        <v>-98.938053097345133</v>
      </c>
      <c r="G7" s="1"/>
      <c r="H7" s="1"/>
      <c r="I7" s="1"/>
    </row>
    <row r="8" spans="1:12" x14ac:dyDescent="0.25">
      <c r="A8" s="12" t="s">
        <v>31</v>
      </c>
      <c r="B8" s="39">
        <v>105904</v>
      </c>
      <c r="C8" s="39">
        <v>98517</v>
      </c>
      <c r="D8" s="39">
        <v>1115648</v>
      </c>
      <c r="E8" s="39">
        <v>1139626</v>
      </c>
      <c r="F8" s="14">
        <f t="shared" ref="F8:F35" si="0">((E8*100)/D8)-100</f>
        <v>2.1492442060578298</v>
      </c>
      <c r="G8" s="1"/>
      <c r="H8" s="1"/>
      <c r="I8" s="1"/>
    </row>
    <row r="9" spans="1:12" x14ac:dyDescent="0.25">
      <c r="A9" s="9" t="s">
        <v>164</v>
      </c>
      <c r="B9" s="38">
        <v>3490</v>
      </c>
      <c r="C9" s="38">
        <v>3343</v>
      </c>
      <c r="D9" s="38">
        <v>40165</v>
      </c>
      <c r="E9" s="38">
        <v>33838</v>
      </c>
      <c r="F9" s="11">
        <f t="shared" si="0"/>
        <v>-15.752520851487617</v>
      </c>
      <c r="G9" s="1"/>
      <c r="H9" s="1"/>
      <c r="I9" s="1"/>
    </row>
    <row r="10" spans="1:12" x14ac:dyDescent="0.25">
      <c r="A10" s="12" t="s">
        <v>166</v>
      </c>
      <c r="B10" s="39">
        <v>0</v>
      </c>
      <c r="C10" s="39">
        <v>0</v>
      </c>
      <c r="D10" s="39">
        <v>2</v>
      </c>
      <c r="E10" s="39">
        <v>0</v>
      </c>
      <c r="F10" s="18">
        <f t="shared" si="0"/>
        <v>-100</v>
      </c>
      <c r="G10" s="1"/>
      <c r="H10" s="1"/>
      <c r="I10" s="1"/>
    </row>
    <row r="11" spans="1:12" x14ac:dyDescent="0.25">
      <c r="A11" s="9" t="s">
        <v>167</v>
      </c>
      <c r="B11" s="38">
        <v>5127166</v>
      </c>
      <c r="C11" s="38">
        <v>5267375</v>
      </c>
      <c r="D11" s="38">
        <v>55441016</v>
      </c>
      <c r="E11" s="38">
        <v>52634752</v>
      </c>
      <c r="F11" s="11">
        <f t="shared" si="0"/>
        <v>-5.0617109902892139</v>
      </c>
      <c r="G11" s="1"/>
      <c r="H11" s="1"/>
      <c r="I11" s="1"/>
    </row>
    <row r="12" spans="1:12" x14ac:dyDescent="0.25">
      <c r="A12" s="12" t="s">
        <v>168</v>
      </c>
      <c r="B12" s="39">
        <v>47802</v>
      </c>
      <c r="C12" s="39">
        <v>58630</v>
      </c>
      <c r="D12" s="39">
        <v>536303</v>
      </c>
      <c r="E12" s="39">
        <v>589343</v>
      </c>
      <c r="F12" s="14">
        <f t="shared" si="0"/>
        <v>9.8899316244734763</v>
      </c>
      <c r="G12" s="1"/>
      <c r="H12" s="1"/>
      <c r="I12" s="1"/>
    </row>
    <row r="13" spans="1:12" x14ac:dyDescent="0.25">
      <c r="A13" s="9" t="s">
        <v>32</v>
      </c>
      <c r="B13" s="38">
        <v>61601</v>
      </c>
      <c r="C13" s="38">
        <v>57360</v>
      </c>
      <c r="D13" s="38">
        <v>786283</v>
      </c>
      <c r="E13" s="38">
        <v>761782</v>
      </c>
      <c r="F13" s="11">
        <f t="shared" si="0"/>
        <v>-3.11605363463282</v>
      </c>
      <c r="G13" s="1"/>
      <c r="H13" s="1"/>
      <c r="I13" s="1"/>
    </row>
    <row r="14" spans="1:12" x14ac:dyDescent="0.25">
      <c r="A14" s="12" t="s">
        <v>33</v>
      </c>
      <c r="B14" s="39">
        <v>1526144</v>
      </c>
      <c r="C14" s="39">
        <v>2692628</v>
      </c>
      <c r="D14" s="39">
        <v>19083455</v>
      </c>
      <c r="E14" s="39">
        <v>27487274</v>
      </c>
      <c r="F14" s="14">
        <f t="shared" si="0"/>
        <v>44.03719871480294</v>
      </c>
      <c r="G14" s="1"/>
      <c r="H14" s="1"/>
      <c r="I14" s="1"/>
    </row>
    <row r="15" spans="1:12" x14ac:dyDescent="0.25">
      <c r="A15" s="9" t="s">
        <v>34</v>
      </c>
      <c r="B15" s="38">
        <v>578834</v>
      </c>
      <c r="C15" s="38">
        <v>519516</v>
      </c>
      <c r="D15" s="38">
        <v>5704794</v>
      </c>
      <c r="E15" s="38">
        <v>5756199</v>
      </c>
      <c r="F15" s="11">
        <f t="shared" si="0"/>
        <v>0.90108424598679449</v>
      </c>
      <c r="G15" s="1"/>
      <c r="H15" s="1"/>
      <c r="I15" s="1"/>
    </row>
    <row r="16" spans="1:12" x14ac:dyDescent="0.25">
      <c r="A16" s="12" t="s">
        <v>35</v>
      </c>
      <c r="B16" s="39">
        <v>87857</v>
      </c>
      <c r="C16" s="39">
        <v>80339</v>
      </c>
      <c r="D16" s="39">
        <v>1098985</v>
      </c>
      <c r="E16" s="39">
        <v>1142839</v>
      </c>
      <c r="F16" s="14">
        <f t="shared" si="0"/>
        <v>3.9904093322474807</v>
      </c>
      <c r="G16" s="1"/>
      <c r="H16" s="1"/>
      <c r="I16" s="1"/>
    </row>
    <row r="17" spans="1:9" x14ac:dyDescent="0.25">
      <c r="A17" s="9" t="s">
        <v>169</v>
      </c>
      <c r="B17" s="38">
        <v>299964</v>
      </c>
      <c r="C17" s="38">
        <v>247684</v>
      </c>
      <c r="D17" s="38">
        <v>2946374</v>
      </c>
      <c r="E17" s="38">
        <v>3058676</v>
      </c>
      <c r="F17" s="11">
        <f t="shared" si="0"/>
        <v>3.8115324123821352</v>
      </c>
      <c r="G17" s="1"/>
      <c r="H17" s="1"/>
      <c r="I17" s="1"/>
    </row>
    <row r="18" spans="1:9" x14ac:dyDescent="0.25">
      <c r="A18" s="12" t="s">
        <v>36</v>
      </c>
      <c r="B18" s="39">
        <v>13383</v>
      </c>
      <c r="C18" s="39">
        <v>7625</v>
      </c>
      <c r="D18" s="39">
        <v>144451</v>
      </c>
      <c r="E18" s="39">
        <v>118372</v>
      </c>
      <c r="F18" s="14">
        <f t="shared" si="0"/>
        <v>-18.053872939612745</v>
      </c>
      <c r="G18" s="1"/>
      <c r="H18" s="1"/>
      <c r="I18" s="1"/>
    </row>
    <row r="19" spans="1:9" x14ac:dyDescent="0.25">
      <c r="A19" s="9" t="s">
        <v>37</v>
      </c>
      <c r="B19" s="38">
        <v>780</v>
      </c>
      <c r="C19" s="38">
        <v>416</v>
      </c>
      <c r="D19" s="38">
        <v>10838</v>
      </c>
      <c r="E19" s="38">
        <v>1978</v>
      </c>
      <c r="F19" s="11">
        <f t="shared" si="0"/>
        <v>-81.749400258350249</v>
      </c>
      <c r="G19" s="1"/>
      <c r="H19" s="1"/>
      <c r="I19" s="1"/>
    </row>
    <row r="20" spans="1:9" x14ac:dyDescent="0.25">
      <c r="A20" s="12" t="s">
        <v>170</v>
      </c>
      <c r="B20" s="39">
        <v>65811</v>
      </c>
      <c r="C20" s="39">
        <v>72016</v>
      </c>
      <c r="D20" s="39">
        <v>726612</v>
      </c>
      <c r="E20" s="39">
        <v>841938</v>
      </c>
      <c r="F20" s="14">
        <f t="shared" si="0"/>
        <v>15.871744479859956</v>
      </c>
      <c r="G20" s="1"/>
      <c r="H20" s="1"/>
      <c r="I20" s="1"/>
    </row>
    <row r="21" spans="1:9" x14ac:dyDescent="0.25">
      <c r="A21" s="9" t="s">
        <v>38</v>
      </c>
      <c r="B21" s="38">
        <v>70779</v>
      </c>
      <c r="C21" s="38">
        <v>46628</v>
      </c>
      <c r="D21" s="38">
        <v>163001</v>
      </c>
      <c r="E21" s="38">
        <v>438190</v>
      </c>
      <c r="F21" s="11">
        <f t="shared" si="0"/>
        <v>168.82657161612508</v>
      </c>
      <c r="G21" s="1"/>
      <c r="H21" s="1"/>
      <c r="I21" s="1"/>
    </row>
    <row r="22" spans="1:9" x14ac:dyDescent="0.25">
      <c r="A22" s="12" t="s">
        <v>59</v>
      </c>
      <c r="B22" s="39">
        <v>931383</v>
      </c>
      <c r="C22" s="39">
        <v>1114796</v>
      </c>
      <c r="D22" s="39">
        <v>8533518</v>
      </c>
      <c r="E22" s="39">
        <v>11782437</v>
      </c>
      <c r="F22" s="14">
        <f t="shared" si="0"/>
        <v>38.072445619731496</v>
      </c>
      <c r="G22" s="1"/>
      <c r="H22" s="1"/>
      <c r="I22" s="1"/>
    </row>
    <row r="23" spans="1:9" x14ac:dyDescent="0.25">
      <c r="A23" s="9" t="s">
        <v>171</v>
      </c>
      <c r="B23" s="38">
        <v>34180</v>
      </c>
      <c r="C23" s="38">
        <v>26802</v>
      </c>
      <c r="D23" s="38">
        <v>453662</v>
      </c>
      <c r="E23" s="38">
        <v>461700</v>
      </c>
      <c r="F23" s="11">
        <f t="shared" si="0"/>
        <v>1.7718036776278439</v>
      </c>
      <c r="G23" s="1"/>
      <c r="H23" s="1"/>
      <c r="I23" s="1"/>
    </row>
    <row r="24" spans="1:9" x14ac:dyDescent="0.25">
      <c r="A24" s="12" t="s">
        <v>173</v>
      </c>
      <c r="B24" s="39">
        <v>70832</v>
      </c>
      <c r="C24" s="39">
        <v>71892</v>
      </c>
      <c r="D24" s="39">
        <v>506983</v>
      </c>
      <c r="E24" s="39">
        <v>820895</v>
      </c>
      <c r="F24" s="14">
        <f t="shared" si="0"/>
        <v>61.91765798853217</v>
      </c>
      <c r="G24" s="1"/>
      <c r="H24" s="1"/>
      <c r="I24" s="1"/>
    </row>
    <row r="25" spans="1:9" x14ac:dyDescent="0.25">
      <c r="A25" s="9" t="s">
        <v>39</v>
      </c>
      <c r="B25" s="38">
        <v>28923</v>
      </c>
      <c r="C25" s="38">
        <v>21038</v>
      </c>
      <c r="D25" s="38">
        <v>286682</v>
      </c>
      <c r="E25" s="38">
        <v>263699</v>
      </c>
      <c r="F25" s="11">
        <f t="shared" si="0"/>
        <v>-8.0168967706378567</v>
      </c>
      <c r="G25" s="1"/>
      <c r="H25" s="1"/>
      <c r="I25" s="1"/>
    </row>
    <row r="26" spans="1:9" x14ac:dyDescent="0.25">
      <c r="A26" s="12" t="s">
        <v>40</v>
      </c>
      <c r="B26" s="39">
        <v>1247</v>
      </c>
      <c r="C26" s="39">
        <v>70</v>
      </c>
      <c r="D26" s="39">
        <v>21480</v>
      </c>
      <c r="E26" s="39">
        <v>13489</v>
      </c>
      <c r="F26" s="14">
        <f t="shared" si="0"/>
        <v>-37.202048417132218</v>
      </c>
      <c r="G26" s="1"/>
      <c r="H26" s="1"/>
      <c r="I26" s="1"/>
    </row>
    <row r="27" spans="1:9" x14ac:dyDescent="0.25">
      <c r="A27" s="9" t="s">
        <v>41</v>
      </c>
      <c r="B27" s="38">
        <v>0</v>
      </c>
      <c r="C27" s="38">
        <v>0</v>
      </c>
      <c r="D27" s="38">
        <v>77849</v>
      </c>
      <c r="E27" s="38">
        <v>111</v>
      </c>
      <c r="F27" s="11">
        <f t="shared" si="0"/>
        <v>-99.857416280234816</v>
      </c>
      <c r="G27" s="1"/>
      <c r="H27" s="1"/>
      <c r="I27" s="1"/>
    </row>
    <row r="28" spans="1:9" x14ac:dyDescent="0.25">
      <c r="A28" s="12" t="s">
        <v>42</v>
      </c>
      <c r="B28" s="39">
        <v>267970</v>
      </c>
      <c r="C28" s="39">
        <v>339505</v>
      </c>
      <c r="D28" s="39">
        <v>2618934</v>
      </c>
      <c r="E28" s="39">
        <v>3366078</v>
      </c>
      <c r="F28" s="14">
        <f t="shared" si="0"/>
        <v>28.528553984178302</v>
      </c>
      <c r="G28" s="1"/>
      <c r="H28" s="1"/>
      <c r="I28" s="1"/>
    </row>
    <row r="29" spans="1:9" x14ac:dyDescent="0.25">
      <c r="A29" s="9" t="s">
        <v>43</v>
      </c>
      <c r="B29" s="38">
        <v>3020</v>
      </c>
      <c r="C29" s="38">
        <v>10285</v>
      </c>
      <c r="D29" s="38">
        <v>16379</v>
      </c>
      <c r="E29" s="38">
        <v>72744</v>
      </c>
      <c r="F29" s="11">
        <f t="shared" si="0"/>
        <v>344.12967824653521</v>
      </c>
      <c r="G29" s="1"/>
      <c r="H29" s="1"/>
      <c r="I29" s="1"/>
    </row>
    <row r="30" spans="1:9" x14ac:dyDescent="0.25">
      <c r="A30" s="12" t="s">
        <v>44</v>
      </c>
      <c r="B30" s="39">
        <v>101607</v>
      </c>
      <c r="C30" s="39">
        <v>75646</v>
      </c>
      <c r="D30" s="39">
        <v>1061785</v>
      </c>
      <c r="E30" s="39">
        <v>797471</v>
      </c>
      <c r="F30" s="14">
        <f t="shared" si="0"/>
        <v>-24.893363534048788</v>
      </c>
      <c r="G30" s="1"/>
      <c r="H30" s="1"/>
      <c r="I30" s="1"/>
    </row>
    <row r="31" spans="1:9" x14ac:dyDescent="0.25">
      <c r="A31" s="9" t="s">
        <v>45</v>
      </c>
      <c r="B31" s="38">
        <v>63551</v>
      </c>
      <c r="C31" s="38">
        <v>48374</v>
      </c>
      <c r="D31" s="38">
        <v>764632</v>
      </c>
      <c r="E31" s="38">
        <v>543527</v>
      </c>
      <c r="F31" s="11">
        <f t="shared" si="0"/>
        <v>-28.916524550371946</v>
      </c>
      <c r="G31" s="1"/>
      <c r="H31" s="1"/>
      <c r="I31" s="1"/>
    </row>
    <row r="32" spans="1:9" x14ac:dyDescent="0.25">
      <c r="A32" s="12" t="s">
        <v>46</v>
      </c>
      <c r="B32" s="39">
        <v>4498592</v>
      </c>
      <c r="C32" s="39">
        <v>4547966</v>
      </c>
      <c r="D32" s="39">
        <v>49728754</v>
      </c>
      <c r="E32" s="39">
        <v>51803640</v>
      </c>
      <c r="F32" s="14">
        <f t="shared" si="0"/>
        <v>4.1724069740416212</v>
      </c>
      <c r="G32" s="1"/>
      <c r="H32" s="1"/>
      <c r="I32" s="1"/>
    </row>
    <row r="33" spans="1:9" x14ac:dyDescent="0.25">
      <c r="A33" s="9" t="s">
        <v>47</v>
      </c>
      <c r="B33" s="38">
        <v>209551</v>
      </c>
      <c r="C33" s="38">
        <v>223605</v>
      </c>
      <c r="D33" s="38">
        <v>2399773</v>
      </c>
      <c r="E33" s="38">
        <v>2391393</v>
      </c>
      <c r="F33" s="11">
        <f t="shared" si="0"/>
        <v>-0.34919969513782689</v>
      </c>
      <c r="G33" s="1"/>
      <c r="H33" s="1"/>
      <c r="I33" s="1"/>
    </row>
    <row r="34" spans="1:9" x14ac:dyDescent="0.25">
      <c r="A34" s="12" t="s">
        <v>172</v>
      </c>
      <c r="B34" s="39">
        <v>20385</v>
      </c>
      <c r="C34" s="39">
        <v>22432</v>
      </c>
      <c r="D34" s="39">
        <v>258960</v>
      </c>
      <c r="E34" s="39">
        <v>268745</v>
      </c>
      <c r="F34" s="14">
        <f t="shared" si="0"/>
        <v>3.7785758418288538</v>
      </c>
      <c r="G34" s="1"/>
      <c r="H34" s="1"/>
      <c r="I34" s="1"/>
    </row>
    <row r="35" spans="1:9" x14ac:dyDescent="0.25">
      <c r="A35" s="15" t="s">
        <v>48</v>
      </c>
      <c r="B35" s="16">
        <f>SUM(B7:B34)</f>
        <v>14220756</v>
      </c>
      <c r="C35" s="16">
        <f t="shared" ref="C35:E35" si="1">SUM(C7:C34)</f>
        <v>15654488</v>
      </c>
      <c r="D35" s="16">
        <f t="shared" si="1"/>
        <v>154527883</v>
      </c>
      <c r="E35" s="16">
        <f t="shared" si="1"/>
        <v>166590742</v>
      </c>
      <c r="F35" s="17">
        <f t="shared" si="0"/>
        <v>7.8062669117132799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6</v>
      </c>
      <c r="C39" s="51">
        <f t="shared" si="3"/>
        <v>565</v>
      </c>
      <c r="D39" s="51">
        <f>_xlfn.RANK.EQ(B39,$B$39:$B$66)+COUNTIF($B$39:$B$66,B39)-1</f>
        <v>27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52634752</v>
      </c>
      <c r="G39" s="50">
        <f>LOOKUP(E39,$A$39:$A$66,$C$39:$C$66)</f>
        <v>55441016</v>
      </c>
    </row>
    <row r="40" spans="1:9" x14ac:dyDescent="0.25">
      <c r="A40" s="50" t="str">
        <f t="shared" si="4"/>
        <v>ALICANTE</v>
      </c>
      <c r="B40" s="51">
        <f t="shared" si="2"/>
        <v>1139626</v>
      </c>
      <c r="C40" s="51">
        <f t="shared" si="3"/>
        <v>1115648</v>
      </c>
      <c r="D40" s="51">
        <f t="shared" ref="D40:D66" si="6">_xlfn.RANK.EQ(B40,$B$39:$B$66)+COUNTIF($B$39:$B$66,B40)-1</f>
        <v>10</v>
      </c>
      <c r="E40" s="50" t="str">
        <f t="shared" si="5"/>
        <v>VALENCIA</v>
      </c>
      <c r="F40" s="50">
        <f t="shared" ref="F40:F55" si="7">LOOKUP(E40,$A$39:$A$66,$B$39:$B$66)</f>
        <v>51803640</v>
      </c>
      <c r="G40" s="50">
        <f t="shared" ref="G40:G66" si="8">LOOKUP(E40,$A$39:$A$66,$C$39:$C$66)</f>
        <v>49728754</v>
      </c>
    </row>
    <row r="41" spans="1:9" x14ac:dyDescent="0.25">
      <c r="A41" s="50" t="str">
        <f t="shared" si="4"/>
        <v>ALMERÍA</v>
      </c>
      <c r="B41" s="51">
        <f t="shared" si="2"/>
        <v>33838</v>
      </c>
      <c r="C41" s="51">
        <f t="shared" si="3"/>
        <v>40165</v>
      </c>
      <c r="D41" s="51">
        <f t="shared" si="6"/>
        <v>23</v>
      </c>
      <c r="E41" s="50" t="str">
        <f t="shared" si="5"/>
        <v>BARCELONA</v>
      </c>
      <c r="F41" s="50">
        <f t="shared" si="7"/>
        <v>27487274</v>
      </c>
      <c r="G41" s="50">
        <f t="shared" si="8"/>
        <v>19083455</v>
      </c>
    </row>
    <row r="42" spans="1:9" x14ac:dyDescent="0.25">
      <c r="A42" s="50" t="str">
        <f t="shared" si="4"/>
        <v>AVILÉS</v>
      </c>
      <c r="B42" s="51">
        <f t="shared" si="2"/>
        <v>0</v>
      </c>
      <c r="C42" s="51">
        <f t="shared" si="3"/>
        <v>2</v>
      </c>
      <c r="D42" s="51">
        <f t="shared" si="6"/>
        <v>28</v>
      </c>
      <c r="E42" s="50" t="str">
        <f t="shared" si="5"/>
        <v>LAS PALMAS</v>
      </c>
      <c r="F42" s="50">
        <f t="shared" si="7"/>
        <v>11782437</v>
      </c>
      <c r="G42" s="50">
        <f t="shared" si="8"/>
        <v>8533518</v>
      </c>
    </row>
    <row r="43" spans="1:9" x14ac:dyDescent="0.25">
      <c r="A43" s="50" t="str">
        <f t="shared" si="4"/>
        <v>BAHÍA DE ALGECIRAS</v>
      </c>
      <c r="B43" s="51">
        <f t="shared" si="2"/>
        <v>52634752</v>
      </c>
      <c r="C43" s="51">
        <f t="shared" si="3"/>
        <v>55441016</v>
      </c>
      <c r="D43" s="51">
        <f t="shared" si="6"/>
        <v>1</v>
      </c>
      <c r="E43" s="50" t="str">
        <f t="shared" si="5"/>
        <v>BILBAO</v>
      </c>
      <c r="F43" s="50">
        <f t="shared" si="7"/>
        <v>5756199</v>
      </c>
      <c r="G43" s="50">
        <f t="shared" si="8"/>
        <v>5704794</v>
      </c>
    </row>
    <row r="44" spans="1:9" x14ac:dyDescent="0.25">
      <c r="A44" s="50" t="str">
        <f t="shared" si="4"/>
        <v>BAHÍA DE CÁDIZ</v>
      </c>
      <c r="B44" s="51">
        <f t="shared" si="2"/>
        <v>589343</v>
      </c>
      <c r="C44" s="51">
        <f t="shared" si="3"/>
        <v>536303</v>
      </c>
      <c r="D44" s="51">
        <f t="shared" si="6"/>
        <v>15</v>
      </c>
      <c r="E44" s="50" t="str">
        <f t="shared" si="5"/>
        <v>SANTA CRUZ DE TENERIFE</v>
      </c>
      <c r="F44" s="50">
        <f t="shared" si="7"/>
        <v>3366078</v>
      </c>
      <c r="G44" s="50">
        <f t="shared" si="8"/>
        <v>2618934</v>
      </c>
    </row>
    <row r="45" spans="1:9" x14ac:dyDescent="0.25">
      <c r="A45" s="50" t="str">
        <f t="shared" si="4"/>
        <v>BALEARES</v>
      </c>
      <c r="B45" s="51">
        <f t="shared" si="2"/>
        <v>761782</v>
      </c>
      <c r="C45" s="51">
        <f t="shared" si="3"/>
        <v>786283</v>
      </c>
      <c r="D45" s="51">
        <f t="shared" si="6"/>
        <v>14</v>
      </c>
      <c r="E45" s="50" t="str">
        <f t="shared" si="5"/>
        <v>CASTELLÓN</v>
      </c>
      <c r="F45" s="50">
        <f t="shared" si="7"/>
        <v>3058676</v>
      </c>
      <c r="G45" s="50">
        <f t="shared" si="8"/>
        <v>2946374</v>
      </c>
    </row>
    <row r="46" spans="1:9" x14ac:dyDescent="0.25">
      <c r="A46" s="50" t="str">
        <f t="shared" si="4"/>
        <v>BARCELONA</v>
      </c>
      <c r="B46" s="51">
        <f t="shared" si="2"/>
        <v>27487274</v>
      </c>
      <c r="C46" s="51">
        <f t="shared" si="3"/>
        <v>19083455</v>
      </c>
      <c r="D46" s="51">
        <f t="shared" si="6"/>
        <v>3</v>
      </c>
      <c r="E46" s="50" t="str">
        <f t="shared" si="5"/>
        <v>VIGO</v>
      </c>
      <c r="F46" s="50">
        <f t="shared" si="7"/>
        <v>2391393</v>
      </c>
      <c r="G46" s="50">
        <f t="shared" si="8"/>
        <v>2399773</v>
      </c>
    </row>
    <row r="47" spans="1:9" x14ac:dyDescent="0.25">
      <c r="A47" s="50" t="str">
        <f t="shared" si="4"/>
        <v>BILBAO</v>
      </c>
      <c r="B47" s="51">
        <f t="shared" si="2"/>
        <v>5756199</v>
      </c>
      <c r="C47" s="51">
        <f t="shared" si="3"/>
        <v>5704794</v>
      </c>
      <c r="D47" s="51">
        <f t="shared" si="6"/>
        <v>5</v>
      </c>
      <c r="E47" s="50" t="str">
        <f t="shared" si="5"/>
        <v>CARTAGENA</v>
      </c>
      <c r="F47" s="50">
        <f t="shared" si="7"/>
        <v>1142839</v>
      </c>
      <c r="G47" s="50">
        <f t="shared" si="8"/>
        <v>1098985</v>
      </c>
    </row>
    <row r="48" spans="1:9" x14ac:dyDescent="0.25">
      <c r="A48" s="50" t="str">
        <f t="shared" si="4"/>
        <v>CARTAGENA</v>
      </c>
      <c r="B48" s="51">
        <f t="shared" si="2"/>
        <v>1142839</v>
      </c>
      <c r="C48" s="51">
        <f t="shared" si="3"/>
        <v>1098985</v>
      </c>
      <c r="D48" s="51">
        <f t="shared" si="6"/>
        <v>9</v>
      </c>
      <c r="E48" s="50" t="str">
        <f t="shared" si="5"/>
        <v>ALICANTE</v>
      </c>
      <c r="F48" s="50">
        <f t="shared" si="7"/>
        <v>1139626</v>
      </c>
      <c r="G48" s="50">
        <f t="shared" si="8"/>
        <v>1115648</v>
      </c>
    </row>
    <row r="49" spans="1:7" x14ac:dyDescent="0.25">
      <c r="A49" s="50" t="str">
        <f t="shared" si="4"/>
        <v>CASTELLÓN</v>
      </c>
      <c r="B49" s="51">
        <f t="shared" si="2"/>
        <v>3058676</v>
      </c>
      <c r="C49" s="51">
        <f t="shared" si="3"/>
        <v>2946374</v>
      </c>
      <c r="D49" s="51">
        <f t="shared" si="6"/>
        <v>7</v>
      </c>
      <c r="E49" s="50" t="str">
        <f t="shared" si="5"/>
        <v>GIJÓN</v>
      </c>
      <c r="F49" s="50">
        <f t="shared" si="7"/>
        <v>841938</v>
      </c>
      <c r="G49" s="50">
        <f t="shared" si="8"/>
        <v>726612</v>
      </c>
    </row>
    <row r="50" spans="1:7" x14ac:dyDescent="0.25">
      <c r="A50" s="50" t="str">
        <f t="shared" si="4"/>
        <v>CEUTA</v>
      </c>
      <c r="B50" s="51">
        <f t="shared" si="2"/>
        <v>118372</v>
      </c>
      <c r="C50" s="51">
        <f t="shared" si="3"/>
        <v>144451</v>
      </c>
      <c r="D50" s="51">
        <f t="shared" si="6"/>
        <v>21</v>
      </c>
      <c r="E50" s="50" t="str">
        <f t="shared" si="5"/>
        <v>MARÍN Y RÍA DE PONTEVEDRA</v>
      </c>
      <c r="F50" s="50">
        <f t="shared" si="7"/>
        <v>820895</v>
      </c>
      <c r="G50" s="50">
        <f t="shared" si="8"/>
        <v>506983</v>
      </c>
    </row>
    <row r="51" spans="1:7" x14ac:dyDescent="0.25">
      <c r="A51" s="50" t="str">
        <f t="shared" si="4"/>
        <v>FERROL-SAN CIBRAO</v>
      </c>
      <c r="B51" s="51">
        <f t="shared" si="2"/>
        <v>1978</v>
      </c>
      <c r="C51" s="51">
        <f t="shared" si="3"/>
        <v>10838</v>
      </c>
      <c r="D51" s="51">
        <f t="shared" si="6"/>
        <v>25</v>
      </c>
      <c r="E51" s="50" t="str">
        <f t="shared" si="5"/>
        <v>SEVILLA</v>
      </c>
      <c r="F51" s="50">
        <f t="shared" si="7"/>
        <v>797471</v>
      </c>
      <c r="G51" s="50">
        <f t="shared" si="8"/>
        <v>1061785</v>
      </c>
    </row>
    <row r="52" spans="1:7" x14ac:dyDescent="0.25">
      <c r="A52" s="50" t="str">
        <f t="shared" si="4"/>
        <v>GIJÓN</v>
      </c>
      <c r="B52" s="51">
        <f t="shared" si="2"/>
        <v>841938</v>
      </c>
      <c r="C52" s="51">
        <f t="shared" si="3"/>
        <v>726612</v>
      </c>
      <c r="D52" s="51">
        <f t="shared" si="6"/>
        <v>11</v>
      </c>
      <c r="E52" s="50" t="str">
        <f t="shared" si="5"/>
        <v>BALEARES</v>
      </c>
      <c r="F52" s="50">
        <f t="shared" si="7"/>
        <v>761782</v>
      </c>
      <c r="G52" s="50">
        <f t="shared" si="8"/>
        <v>786283</v>
      </c>
    </row>
    <row r="53" spans="1:7" x14ac:dyDescent="0.25">
      <c r="A53" s="50" t="str">
        <f t="shared" si="4"/>
        <v>HUELVA</v>
      </c>
      <c r="B53" s="51">
        <f t="shared" si="2"/>
        <v>438190</v>
      </c>
      <c r="C53" s="51">
        <f t="shared" si="3"/>
        <v>163001</v>
      </c>
      <c r="D53" s="51">
        <f t="shared" si="6"/>
        <v>18</v>
      </c>
      <c r="E53" s="50" t="str">
        <f t="shared" si="5"/>
        <v>BAHÍA DE CÁDIZ</v>
      </c>
      <c r="F53" s="50">
        <f t="shared" si="7"/>
        <v>589343</v>
      </c>
      <c r="G53" s="50">
        <f t="shared" si="8"/>
        <v>536303</v>
      </c>
    </row>
    <row r="54" spans="1:7" x14ac:dyDescent="0.25">
      <c r="A54" s="50" t="str">
        <f t="shared" si="4"/>
        <v>LAS PALMAS</v>
      </c>
      <c r="B54" s="51">
        <f t="shared" si="2"/>
        <v>11782437</v>
      </c>
      <c r="C54" s="51">
        <f t="shared" si="3"/>
        <v>8533518</v>
      </c>
      <c r="D54" s="51">
        <f t="shared" si="6"/>
        <v>4</v>
      </c>
      <c r="E54" s="50" t="str">
        <f t="shared" si="5"/>
        <v>TARRAGONA</v>
      </c>
      <c r="F54" s="50">
        <f t="shared" si="7"/>
        <v>543527</v>
      </c>
      <c r="G54" s="50">
        <f t="shared" si="8"/>
        <v>764632</v>
      </c>
    </row>
    <row r="55" spans="1:7" x14ac:dyDescent="0.25">
      <c r="A55" s="50" t="str">
        <f t="shared" si="4"/>
        <v>MÁLAGA</v>
      </c>
      <c r="B55" s="51">
        <f t="shared" si="2"/>
        <v>461700</v>
      </c>
      <c r="C55" s="51">
        <f t="shared" si="3"/>
        <v>453662</v>
      </c>
      <c r="D55" s="51">
        <f t="shared" si="6"/>
        <v>17</v>
      </c>
      <c r="E55" s="50" t="str">
        <f t="shared" si="5"/>
        <v>MÁLAGA</v>
      </c>
      <c r="F55" s="50">
        <f t="shared" si="7"/>
        <v>461700</v>
      </c>
      <c r="G55" s="50">
        <f t="shared" si="8"/>
        <v>453662</v>
      </c>
    </row>
    <row r="56" spans="1:7" x14ac:dyDescent="0.25">
      <c r="A56" s="50" t="str">
        <f t="shared" si="4"/>
        <v>MARÍN Y RÍA DE PONTEVEDRA</v>
      </c>
      <c r="B56" s="51">
        <f t="shared" si="2"/>
        <v>820895</v>
      </c>
      <c r="C56" s="51">
        <f t="shared" si="3"/>
        <v>506983</v>
      </c>
      <c r="D56" s="51">
        <f t="shared" si="6"/>
        <v>12</v>
      </c>
      <c r="E56" s="50" t="str">
        <f t="shared" si="5"/>
        <v>HUELVA</v>
      </c>
      <c r="F56" s="50">
        <f t="shared" ref="F56:F66" si="9">LOOKUP(E56,$A$39:$A$66,$B$39:$B$66)</f>
        <v>438190</v>
      </c>
      <c r="G56" s="50">
        <f t="shared" si="8"/>
        <v>163001</v>
      </c>
    </row>
    <row r="57" spans="1:7" x14ac:dyDescent="0.25">
      <c r="A57" s="50" t="str">
        <f t="shared" si="4"/>
        <v>MELILLA</v>
      </c>
      <c r="B57" s="51">
        <f t="shared" si="2"/>
        <v>263699</v>
      </c>
      <c r="C57" s="51">
        <f t="shared" si="3"/>
        <v>286682</v>
      </c>
      <c r="D57" s="51">
        <f t="shared" si="6"/>
        <v>20</v>
      </c>
      <c r="E57" s="50" t="str">
        <f t="shared" si="5"/>
        <v>VILAGARCÍA</v>
      </c>
      <c r="F57" s="50">
        <f t="shared" si="9"/>
        <v>268745</v>
      </c>
      <c r="G57" s="50">
        <f t="shared" si="8"/>
        <v>258960</v>
      </c>
    </row>
    <row r="58" spans="1:7" x14ac:dyDescent="0.25">
      <c r="A58" s="50" t="str">
        <f t="shared" si="4"/>
        <v>MOTRIL</v>
      </c>
      <c r="B58" s="51">
        <f t="shared" si="2"/>
        <v>13489</v>
      </c>
      <c r="C58" s="51">
        <f t="shared" si="3"/>
        <v>21480</v>
      </c>
      <c r="D58" s="51">
        <f t="shared" si="6"/>
        <v>24</v>
      </c>
      <c r="E58" s="50" t="str">
        <f t="shared" si="5"/>
        <v>MELILLA</v>
      </c>
      <c r="F58" s="50">
        <f t="shared" si="9"/>
        <v>263699</v>
      </c>
      <c r="G58" s="50">
        <f t="shared" si="8"/>
        <v>286682</v>
      </c>
    </row>
    <row r="59" spans="1:7" x14ac:dyDescent="0.25">
      <c r="A59" s="50" t="str">
        <f t="shared" si="4"/>
        <v>PASAIA</v>
      </c>
      <c r="B59" s="51">
        <f t="shared" si="2"/>
        <v>111</v>
      </c>
      <c r="C59" s="51">
        <f t="shared" si="3"/>
        <v>77849</v>
      </c>
      <c r="D59" s="51">
        <f t="shared" si="6"/>
        <v>26</v>
      </c>
      <c r="E59" s="50" t="str">
        <f t="shared" si="5"/>
        <v>CEUTA</v>
      </c>
      <c r="F59" s="50">
        <f t="shared" si="9"/>
        <v>118372</v>
      </c>
      <c r="G59" s="50">
        <f t="shared" si="8"/>
        <v>144451</v>
      </c>
    </row>
    <row r="60" spans="1:7" x14ac:dyDescent="0.25">
      <c r="A60" s="50" t="str">
        <f t="shared" si="4"/>
        <v>SANTA CRUZ DE TENERIFE</v>
      </c>
      <c r="B60" s="51">
        <f t="shared" si="2"/>
        <v>3366078</v>
      </c>
      <c r="C60" s="51">
        <f t="shared" si="3"/>
        <v>2618934</v>
      </c>
      <c r="D60" s="51">
        <f t="shared" si="6"/>
        <v>6</v>
      </c>
      <c r="E60" s="50" t="str">
        <f t="shared" si="5"/>
        <v>SANTANDER</v>
      </c>
      <c r="F60" s="50">
        <f t="shared" si="9"/>
        <v>72744</v>
      </c>
      <c r="G60" s="50">
        <f t="shared" si="8"/>
        <v>16379</v>
      </c>
    </row>
    <row r="61" spans="1:7" x14ac:dyDescent="0.25">
      <c r="A61" s="50" t="str">
        <f t="shared" si="4"/>
        <v>SANTANDER</v>
      </c>
      <c r="B61" s="51">
        <f t="shared" si="2"/>
        <v>72744</v>
      </c>
      <c r="C61" s="51">
        <f t="shared" si="3"/>
        <v>16379</v>
      </c>
      <c r="D61" s="51">
        <f t="shared" si="6"/>
        <v>22</v>
      </c>
      <c r="E61" s="50" t="str">
        <f t="shared" si="5"/>
        <v>ALMERÍA</v>
      </c>
      <c r="F61" s="50">
        <f t="shared" si="9"/>
        <v>33838</v>
      </c>
      <c r="G61" s="50">
        <f t="shared" si="8"/>
        <v>40165</v>
      </c>
    </row>
    <row r="62" spans="1:7" x14ac:dyDescent="0.25">
      <c r="A62" s="50" t="str">
        <f t="shared" si="4"/>
        <v>SEVILLA</v>
      </c>
      <c r="B62" s="51">
        <f t="shared" si="2"/>
        <v>797471</v>
      </c>
      <c r="C62" s="51">
        <f t="shared" si="3"/>
        <v>1061785</v>
      </c>
      <c r="D62" s="51">
        <f t="shared" si="6"/>
        <v>13</v>
      </c>
      <c r="E62" s="50" t="str">
        <f t="shared" si="5"/>
        <v>MOTRIL</v>
      </c>
      <c r="F62" s="50">
        <f t="shared" si="9"/>
        <v>13489</v>
      </c>
      <c r="G62" s="50">
        <f t="shared" si="8"/>
        <v>21480</v>
      </c>
    </row>
    <row r="63" spans="1:7" x14ac:dyDescent="0.25">
      <c r="A63" s="50" t="str">
        <f t="shared" si="4"/>
        <v>TARRAGONA</v>
      </c>
      <c r="B63" s="51">
        <f t="shared" si="2"/>
        <v>543527</v>
      </c>
      <c r="C63" s="51">
        <f t="shared" si="3"/>
        <v>764632</v>
      </c>
      <c r="D63" s="51">
        <f t="shared" si="6"/>
        <v>16</v>
      </c>
      <c r="E63" s="50" t="str">
        <f t="shared" si="5"/>
        <v>FERROL-SAN CIBRAO</v>
      </c>
      <c r="F63" s="50">
        <f t="shared" si="9"/>
        <v>1978</v>
      </c>
      <c r="G63" s="50">
        <f t="shared" si="8"/>
        <v>10838</v>
      </c>
    </row>
    <row r="64" spans="1:7" x14ac:dyDescent="0.25">
      <c r="A64" s="50" t="str">
        <f t="shared" si="4"/>
        <v>VALENCIA</v>
      </c>
      <c r="B64" s="51">
        <f t="shared" si="2"/>
        <v>51803640</v>
      </c>
      <c r="C64" s="51">
        <f t="shared" si="3"/>
        <v>49728754</v>
      </c>
      <c r="D64" s="51">
        <f t="shared" si="6"/>
        <v>2</v>
      </c>
      <c r="E64" s="50" t="str">
        <f t="shared" si="5"/>
        <v>PASAIA</v>
      </c>
      <c r="F64" s="50">
        <f t="shared" si="9"/>
        <v>111</v>
      </c>
      <c r="G64" s="50">
        <f t="shared" si="8"/>
        <v>77849</v>
      </c>
    </row>
    <row r="65" spans="1:7" x14ac:dyDescent="0.25">
      <c r="A65" s="50" t="str">
        <f t="shared" si="4"/>
        <v>VIGO</v>
      </c>
      <c r="B65" s="51">
        <f t="shared" si="2"/>
        <v>2391393</v>
      </c>
      <c r="C65" s="51">
        <f t="shared" si="3"/>
        <v>2399773</v>
      </c>
      <c r="D65" s="51">
        <f t="shared" si="6"/>
        <v>8</v>
      </c>
      <c r="E65" s="50" t="str">
        <f t="shared" si="5"/>
        <v>A CORUÑA</v>
      </c>
      <c r="F65" s="50">
        <f t="shared" si="9"/>
        <v>6</v>
      </c>
      <c r="G65" s="50">
        <f t="shared" si="8"/>
        <v>565</v>
      </c>
    </row>
    <row r="66" spans="1:7" x14ac:dyDescent="0.25">
      <c r="A66" s="50" t="str">
        <f t="shared" si="4"/>
        <v>VILAGARCÍA</v>
      </c>
      <c r="B66" s="51">
        <f t="shared" si="2"/>
        <v>268745</v>
      </c>
      <c r="C66" s="51">
        <f t="shared" si="3"/>
        <v>258960</v>
      </c>
      <c r="D66" s="51">
        <f t="shared" si="6"/>
        <v>19</v>
      </c>
      <c r="E66" s="50" t="str">
        <f t="shared" si="5"/>
        <v>AVILÉS</v>
      </c>
      <c r="F66" s="50">
        <f t="shared" si="9"/>
        <v>0</v>
      </c>
      <c r="G66" s="50">
        <f t="shared" si="8"/>
        <v>2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8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136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0">
        <v>3601</v>
      </c>
      <c r="C7" s="30">
        <v>2780</v>
      </c>
      <c r="D7" s="30">
        <v>40291</v>
      </c>
      <c r="E7" s="30">
        <v>48925</v>
      </c>
      <c r="F7" s="11">
        <f>((E7*100)/D7)-100</f>
        <v>21.42910327368395</v>
      </c>
      <c r="G7" s="1"/>
      <c r="H7" s="1"/>
      <c r="I7" s="1"/>
    </row>
    <row r="8" spans="1:12" x14ac:dyDescent="0.25">
      <c r="A8" s="12" t="s">
        <v>31</v>
      </c>
      <c r="B8" s="31">
        <v>15</v>
      </c>
      <c r="C8" s="31">
        <v>404</v>
      </c>
      <c r="D8" s="31">
        <v>228</v>
      </c>
      <c r="E8" s="31">
        <v>1645</v>
      </c>
      <c r="F8" s="14">
        <f t="shared" ref="F8:F35" si="0">((E8*100)/D8)-100</f>
        <v>621.49122807017545</v>
      </c>
      <c r="G8" s="1"/>
      <c r="H8" s="1"/>
      <c r="I8" s="1"/>
    </row>
    <row r="9" spans="1:12" x14ac:dyDescent="0.25">
      <c r="A9" s="9" t="s">
        <v>164</v>
      </c>
      <c r="B9" s="30">
        <v>316</v>
      </c>
      <c r="C9" s="30">
        <v>320</v>
      </c>
      <c r="D9" s="30">
        <v>1869</v>
      </c>
      <c r="E9" s="30">
        <v>3224</v>
      </c>
      <c r="F9" s="11">
        <f t="shared" si="0"/>
        <v>72.49866238630284</v>
      </c>
      <c r="G9" s="1"/>
      <c r="H9" s="1"/>
      <c r="I9" s="1"/>
    </row>
    <row r="10" spans="1:12" x14ac:dyDescent="0.25">
      <c r="A10" s="12" t="s">
        <v>166</v>
      </c>
      <c r="B10" s="31">
        <v>781</v>
      </c>
      <c r="C10" s="31">
        <v>775</v>
      </c>
      <c r="D10" s="31">
        <v>11906</v>
      </c>
      <c r="E10" s="31">
        <v>12904</v>
      </c>
      <c r="F10" s="14">
        <f t="shared" si="0"/>
        <v>8.3823282378632626</v>
      </c>
      <c r="G10" s="1"/>
      <c r="H10" s="1"/>
      <c r="I10" s="1"/>
    </row>
    <row r="11" spans="1:12" x14ac:dyDescent="0.25">
      <c r="A11" s="9" t="s">
        <v>167</v>
      </c>
      <c r="B11" s="30">
        <v>111</v>
      </c>
      <c r="C11" s="30">
        <v>91</v>
      </c>
      <c r="D11" s="30">
        <v>815</v>
      </c>
      <c r="E11" s="30">
        <v>984</v>
      </c>
      <c r="F11" s="11">
        <f t="shared" si="0"/>
        <v>20.736196319018404</v>
      </c>
      <c r="G11" s="1"/>
      <c r="H11" s="1"/>
      <c r="I11" s="1"/>
    </row>
    <row r="12" spans="1:12" x14ac:dyDescent="0.25">
      <c r="A12" s="12" t="s">
        <v>168</v>
      </c>
      <c r="B12" s="31">
        <v>1057</v>
      </c>
      <c r="C12" s="31">
        <v>1078</v>
      </c>
      <c r="D12" s="31">
        <v>16406</v>
      </c>
      <c r="E12" s="31">
        <v>15307</v>
      </c>
      <c r="F12" s="14">
        <f t="shared" si="0"/>
        <v>-6.6987687431427503</v>
      </c>
      <c r="G12" s="1"/>
      <c r="H12" s="1"/>
      <c r="I12" s="1"/>
    </row>
    <row r="13" spans="1:12" x14ac:dyDescent="0.25">
      <c r="A13" s="9" t="s">
        <v>32</v>
      </c>
      <c r="B13" s="30">
        <v>202</v>
      </c>
      <c r="C13" s="30">
        <v>202</v>
      </c>
      <c r="D13" s="30">
        <v>2769</v>
      </c>
      <c r="E13" s="30">
        <v>2886</v>
      </c>
      <c r="F13" s="11">
        <f t="shared" si="0"/>
        <v>4.2253521126760631</v>
      </c>
      <c r="G13" s="1"/>
      <c r="H13" s="1"/>
      <c r="I13" s="1"/>
    </row>
    <row r="14" spans="1:12" x14ac:dyDescent="0.25">
      <c r="A14" s="12" t="s">
        <v>33</v>
      </c>
      <c r="B14" s="31">
        <v>121</v>
      </c>
      <c r="C14" s="31">
        <v>121</v>
      </c>
      <c r="D14" s="31">
        <v>3304</v>
      </c>
      <c r="E14" s="31">
        <v>2937</v>
      </c>
      <c r="F14" s="14">
        <f t="shared" si="0"/>
        <v>-11.107748184019371</v>
      </c>
      <c r="G14" s="1"/>
      <c r="H14" s="1"/>
      <c r="I14" s="1"/>
    </row>
    <row r="15" spans="1:12" x14ac:dyDescent="0.25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9"/>
      <c r="G15" s="1"/>
      <c r="H15" s="1"/>
      <c r="I15" s="1"/>
    </row>
    <row r="16" spans="1:12" x14ac:dyDescent="0.25">
      <c r="A16" s="12" t="s">
        <v>35</v>
      </c>
      <c r="B16" s="31">
        <v>40</v>
      </c>
      <c r="C16" s="31">
        <v>65</v>
      </c>
      <c r="D16" s="31">
        <v>477</v>
      </c>
      <c r="E16" s="31">
        <v>490</v>
      </c>
      <c r="F16" s="14">
        <f t="shared" si="0"/>
        <v>2.7253668763102752</v>
      </c>
      <c r="G16" s="1"/>
      <c r="H16" s="1"/>
      <c r="I16" s="1"/>
    </row>
    <row r="17" spans="1:9" x14ac:dyDescent="0.25">
      <c r="A17" s="9" t="s">
        <v>169</v>
      </c>
      <c r="B17" s="30">
        <v>344</v>
      </c>
      <c r="C17" s="30">
        <v>308</v>
      </c>
      <c r="D17" s="30">
        <v>4580</v>
      </c>
      <c r="E17" s="30">
        <v>4193</v>
      </c>
      <c r="F17" s="11">
        <f t="shared" si="0"/>
        <v>-8.4497816593886483</v>
      </c>
      <c r="G17" s="1"/>
      <c r="H17" s="1"/>
      <c r="I17" s="1"/>
    </row>
    <row r="18" spans="1:9" x14ac:dyDescent="0.25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/>
      <c r="G18" s="1"/>
      <c r="H18" s="1"/>
      <c r="I18" s="1"/>
    </row>
    <row r="19" spans="1:9" x14ac:dyDescent="0.25">
      <c r="A19" s="9" t="s">
        <v>37</v>
      </c>
      <c r="B19" s="30">
        <v>30</v>
      </c>
      <c r="C19" s="30">
        <v>22</v>
      </c>
      <c r="D19" s="30">
        <v>237</v>
      </c>
      <c r="E19" s="30">
        <v>200</v>
      </c>
      <c r="F19" s="11">
        <f t="shared" si="0"/>
        <v>-15.611814345991561</v>
      </c>
      <c r="G19" s="1"/>
      <c r="H19" s="1"/>
      <c r="I19" s="1"/>
    </row>
    <row r="20" spans="1:9" x14ac:dyDescent="0.25">
      <c r="A20" s="12" t="s">
        <v>170</v>
      </c>
      <c r="B20" s="31">
        <v>231</v>
      </c>
      <c r="C20" s="31">
        <v>230</v>
      </c>
      <c r="D20" s="31">
        <v>7975</v>
      </c>
      <c r="E20" s="31">
        <v>7208</v>
      </c>
      <c r="F20" s="14">
        <f t="shared" si="0"/>
        <v>-9.6175548589341702</v>
      </c>
      <c r="G20" s="1"/>
      <c r="H20" s="1"/>
      <c r="I20" s="1"/>
    </row>
    <row r="21" spans="1:9" x14ac:dyDescent="0.25">
      <c r="A21" s="9" t="s">
        <v>38</v>
      </c>
      <c r="B21" s="30">
        <v>172</v>
      </c>
      <c r="C21" s="30">
        <v>183</v>
      </c>
      <c r="D21" s="30">
        <v>1869</v>
      </c>
      <c r="E21" s="30">
        <v>1863</v>
      </c>
      <c r="F21" s="11">
        <f t="shared" si="0"/>
        <v>-0.3210272873194242</v>
      </c>
      <c r="G21" s="1"/>
      <c r="H21" s="1"/>
      <c r="I21" s="1"/>
    </row>
    <row r="22" spans="1:9" x14ac:dyDescent="0.25">
      <c r="A22" s="12" t="s">
        <v>59</v>
      </c>
      <c r="B22" s="31">
        <v>104</v>
      </c>
      <c r="C22" s="31">
        <v>0</v>
      </c>
      <c r="D22" s="31">
        <v>1812</v>
      </c>
      <c r="E22" s="31">
        <v>843</v>
      </c>
      <c r="F22" s="14">
        <f t="shared" si="0"/>
        <v>-53.476821192052981</v>
      </c>
      <c r="G22" s="1"/>
      <c r="H22" s="1"/>
      <c r="I22" s="1"/>
    </row>
    <row r="23" spans="1:9" x14ac:dyDescent="0.25">
      <c r="A23" s="9" t="s">
        <v>171</v>
      </c>
      <c r="B23" s="30">
        <v>58</v>
      </c>
      <c r="C23" s="30">
        <v>73</v>
      </c>
      <c r="D23" s="30">
        <v>632</v>
      </c>
      <c r="E23" s="30">
        <v>455</v>
      </c>
      <c r="F23" s="11">
        <f t="shared" si="0"/>
        <v>-28.006329113924053</v>
      </c>
      <c r="G23" s="1"/>
      <c r="H23" s="1"/>
      <c r="I23" s="1"/>
    </row>
    <row r="24" spans="1:9" x14ac:dyDescent="0.25">
      <c r="A24" s="12" t="s">
        <v>173</v>
      </c>
      <c r="B24" s="31">
        <v>192</v>
      </c>
      <c r="C24" s="31">
        <v>184</v>
      </c>
      <c r="D24" s="31">
        <v>1880</v>
      </c>
      <c r="E24" s="31">
        <v>1794</v>
      </c>
      <c r="F24" s="14">
        <f t="shared" si="0"/>
        <v>-4.574468085106389</v>
      </c>
      <c r="G24" s="1"/>
      <c r="H24" s="1"/>
      <c r="I24" s="1"/>
    </row>
    <row r="25" spans="1:9" x14ac:dyDescent="0.25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9"/>
      <c r="G25" s="1"/>
      <c r="H25" s="1"/>
      <c r="I25" s="1"/>
    </row>
    <row r="26" spans="1:9" x14ac:dyDescent="0.25">
      <c r="A26" s="12" t="s">
        <v>40</v>
      </c>
      <c r="B26" s="31">
        <v>75</v>
      </c>
      <c r="C26" s="31">
        <v>19</v>
      </c>
      <c r="D26" s="31">
        <v>913</v>
      </c>
      <c r="E26" s="31">
        <v>1719</v>
      </c>
      <c r="F26" s="14">
        <f t="shared" si="0"/>
        <v>88.280394304490699</v>
      </c>
      <c r="G26" s="1"/>
      <c r="H26" s="1"/>
      <c r="I26" s="1"/>
    </row>
    <row r="27" spans="1:9" x14ac:dyDescent="0.25">
      <c r="A27" s="9" t="s">
        <v>41</v>
      </c>
      <c r="B27" s="30">
        <v>2377</v>
      </c>
      <c r="C27" s="30">
        <v>1928</v>
      </c>
      <c r="D27" s="30">
        <v>24851</v>
      </c>
      <c r="E27" s="30">
        <v>23689</v>
      </c>
      <c r="F27" s="11">
        <f t="shared" si="0"/>
        <v>-4.6758681743189356</v>
      </c>
      <c r="G27" s="1"/>
      <c r="H27" s="1"/>
      <c r="I27" s="1"/>
    </row>
    <row r="28" spans="1:9" x14ac:dyDescent="0.25">
      <c r="A28" s="12" t="s">
        <v>42</v>
      </c>
      <c r="B28" s="31">
        <v>267</v>
      </c>
      <c r="C28" s="31">
        <v>204</v>
      </c>
      <c r="D28" s="31">
        <v>7488</v>
      </c>
      <c r="E28" s="31">
        <v>5763</v>
      </c>
      <c r="F28" s="14">
        <f t="shared" si="0"/>
        <v>-23.036858974358978</v>
      </c>
      <c r="G28" s="1"/>
      <c r="H28" s="1"/>
      <c r="I28" s="1"/>
    </row>
    <row r="29" spans="1:9" x14ac:dyDescent="0.25">
      <c r="A29" s="9" t="s">
        <v>43</v>
      </c>
      <c r="B29" s="30">
        <v>239</v>
      </c>
      <c r="C29" s="30">
        <v>472</v>
      </c>
      <c r="D29" s="30">
        <v>3365</v>
      </c>
      <c r="E29" s="30">
        <v>3667</v>
      </c>
      <c r="F29" s="11">
        <f t="shared" si="0"/>
        <v>8.9747399702823145</v>
      </c>
      <c r="G29" s="1"/>
      <c r="H29" s="1"/>
      <c r="I29" s="1"/>
    </row>
    <row r="30" spans="1:9" x14ac:dyDescent="0.25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8"/>
      <c r="G30" s="1"/>
      <c r="H30" s="1"/>
      <c r="I30" s="1"/>
    </row>
    <row r="31" spans="1:9" x14ac:dyDescent="0.25">
      <c r="A31" s="9" t="s">
        <v>45</v>
      </c>
      <c r="B31" s="30">
        <v>264</v>
      </c>
      <c r="C31" s="30">
        <v>191</v>
      </c>
      <c r="D31" s="30">
        <v>4064</v>
      </c>
      <c r="E31" s="30">
        <v>3500</v>
      </c>
      <c r="F31" s="11">
        <f t="shared" si="0"/>
        <v>-13.877952755905511</v>
      </c>
      <c r="G31" s="1"/>
      <c r="H31" s="1"/>
      <c r="I31" s="1"/>
    </row>
    <row r="32" spans="1:9" x14ac:dyDescent="0.25">
      <c r="A32" s="12" t="s">
        <v>46</v>
      </c>
      <c r="B32" s="31">
        <v>103</v>
      </c>
      <c r="C32" s="31">
        <v>346</v>
      </c>
      <c r="D32" s="31">
        <v>1888</v>
      </c>
      <c r="E32" s="31">
        <v>1859</v>
      </c>
      <c r="F32" s="14">
        <f t="shared" si="0"/>
        <v>-1.5360169491525397</v>
      </c>
      <c r="G32" s="1"/>
      <c r="H32" s="1"/>
      <c r="I32" s="1"/>
    </row>
    <row r="33" spans="1:9" x14ac:dyDescent="0.25">
      <c r="A33" s="9" t="s">
        <v>47</v>
      </c>
      <c r="B33" s="30">
        <v>8884</v>
      </c>
      <c r="C33" s="30">
        <v>9718</v>
      </c>
      <c r="D33" s="30">
        <v>72099</v>
      </c>
      <c r="E33" s="30">
        <v>78118</v>
      </c>
      <c r="F33" s="11">
        <f t="shared" si="0"/>
        <v>8.3482433875643238</v>
      </c>
      <c r="G33" s="1"/>
      <c r="H33" s="1"/>
      <c r="I33" s="1"/>
    </row>
    <row r="34" spans="1:9" x14ac:dyDescent="0.25">
      <c r="A34" s="12" t="s">
        <v>172</v>
      </c>
      <c r="B34" s="31">
        <v>0</v>
      </c>
      <c r="C34" s="31">
        <v>0</v>
      </c>
      <c r="D34" s="31">
        <v>0</v>
      </c>
      <c r="E34" s="3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19584</v>
      </c>
      <c r="C35" s="16">
        <f t="shared" ref="C35:E35" si="1">SUM(C7:C34)</f>
        <v>19714</v>
      </c>
      <c r="D35" s="16">
        <f t="shared" si="1"/>
        <v>211718</v>
      </c>
      <c r="E35" s="16">
        <f t="shared" si="1"/>
        <v>224173</v>
      </c>
      <c r="F35" s="17">
        <f t="shared" si="0"/>
        <v>5.8828252675728976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48925</v>
      </c>
      <c r="C39" s="51">
        <f t="shared" si="3"/>
        <v>40291</v>
      </c>
      <c r="D39" s="51">
        <f>_xlfn.RANK.EQ(B39,$B$39:$B$66)+COUNTIF($B$39:$B$66,B39)-1</f>
        <v>2</v>
      </c>
      <c r="E39" s="50" t="str">
        <f t="shared" ref="E39:E66" si="5">INDEX($A$39:$B$66,MATCH(ROW()-38,$D$39:$D$66,0),1)</f>
        <v>VIGO</v>
      </c>
      <c r="F39" s="50">
        <f>LOOKUP(E39,$A$39:$A$66,$B$39:$B$66)</f>
        <v>78118</v>
      </c>
      <c r="G39" s="50">
        <f>LOOKUP(E39,$A$39:$A$66,$C$39:$C$66)</f>
        <v>72099</v>
      </c>
    </row>
    <row r="40" spans="1:9" x14ac:dyDescent="0.25">
      <c r="A40" s="50" t="str">
        <f t="shared" si="4"/>
        <v>ALICANTE</v>
      </c>
      <c r="B40" s="51">
        <f t="shared" si="2"/>
        <v>1645</v>
      </c>
      <c r="C40" s="51">
        <f t="shared" si="3"/>
        <v>228</v>
      </c>
      <c r="D40" s="51">
        <f t="shared" ref="D40:D66" si="6">_xlfn.RANK.EQ(B40,$B$39:$B$66)+COUNTIF($B$39:$B$66,B40)-1</f>
        <v>18</v>
      </c>
      <c r="E40" s="50" t="str">
        <f t="shared" si="5"/>
        <v>A CORUÑA</v>
      </c>
      <c r="F40" s="50">
        <f t="shared" ref="F40:F55" si="7">LOOKUP(E40,$A$39:$A$66,$B$39:$B$66)</f>
        <v>48925</v>
      </c>
      <c r="G40" s="50">
        <f t="shared" ref="G40:G66" si="8">LOOKUP(E40,$A$39:$A$66,$C$39:$C$66)</f>
        <v>40291</v>
      </c>
    </row>
    <row r="41" spans="1:9" x14ac:dyDescent="0.25">
      <c r="A41" s="50" t="str">
        <f t="shared" si="4"/>
        <v>ALMERÍA</v>
      </c>
      <c r="B41" s="51">
        <f t="shared" si="2"/>
        <v>3224</v>
      </c>
      <c r="C41" s="51">
        <f t="shared" si="3"/>
        <v>1869</v>
      </c>
      <c r="D41" s="51">
        <f t="shared" si="6"/>
        <v>11</v>
      </c>
      <c r="E41" s="50" t="str">
        <f t="shared" si="5"/>
        <v>PASAIA</v>
      </c>
      <c r="F41" s="50">
        <f t="shared" si="7"/>
        <v>23689</v>
      </c>
      <c r="G41" s="50">
        <f t="shared" si="8"/>
        <v>24851</v>
      </c>
    </row>
    <row r="42" spans="1:9" x14ac:dyDescent="0.25">
      <c r="A42" s="50" t="str">
        <f t="shared" si="4"/>
        <v>AVILÉS</v>
      </c>
      <c r="B42" s="51">
        <f t="shared" si="2"/>
        <v>12904</v>
      </c>
      <c r="C42" s="51">
        <f t="shared" si="3"/>
        <v>11906</v>
      </c>
      <c r="D42" s="51">
        <f t="shared" si="6"/>
        <v>5</v>
      </c>
      <c r="E42" s="50" t="str">
        <f t="shared" si="5"/>
        <v>BAHÍA DE CÁDIZ</v>
      </c>
      <c r="F42" s="50">
        <f t="shared" si="7"/>
        <v>15307</v>
      </c>
      <c r="G42" s="50">
        <f t="shared" si="8"/>
        <v>16406</v>
      </c>
    </row>
    <row r="43" spans="1:9" x14ac:dyDescent="0.25">
      <c r="A43" s="50" t="str">
        <f t="shared" si="4"/>
        <v>BAHÍA DE ALGECIRAS</v>
      </c>
      <c r="B43" s="51">
        <f t="shared" si="2"/>
        <v>984</v>
      </c>
      <c r="C43" s="51">
        <f t="shared" si="3"/>
        <v>815</v>
      </c>
      <c r="D43" s="51">
        <f t="shared" si="6"/>
        <v>19</v>
      </c>
      <c r="E43" s="50" t="str">
        <f t="shared" si="5"/>
        <v>AVILÉS</v>
      </c>
      <c r="F43" s="50">
        <f t="shared" si="7"/>
        <v>12904</v>
      </c>
      <c r="G43" s="50">
        <f t="shared" si="8"/>
        <v>11906</v>
      </c>
    </row>
    <row r="44" spans="1:9" x14ac:dyDescent="0.25">
      <c r="A44" s="50" t="str">
        <f t="shared" si="4"/>
        <v>BAHÍA DE CÁDIZ</v>
      </c>
      <c r="B44" s="51">
        <f t="shared" si="2"/>
        <v>15307</v>
      </c>
      <c r="C44" s="51">
        <f t="shared" si="3"/>
        <v>16406</v>
      </c>
      <c r="D44" s="51">
        <f t="shared" si="6"/>
        <v>4</v>
      </c>
      <c r="E44" s="50" t="str">
        <f t="shared" si="5"/>
        <v>GIJÓN</v>
      </c>
      <c r="F44" s="50">
        <f t="shared" si="7"/>
        <v>7208</v>
      </c>
      <c r="G44" s="50">
        <f t="shared" si="8"/>
        <v>7975</v>
      </c>
    </row>
    <row r="45" spans="1:9" x14ac:dyDescent="0.25">
      <c r="A45" s="50" t="str">
        <f t="shared" si="4"/>
        <v>BALEARES</v>
      </c>
      <c r="B45" s="51">
        <f t="shared" si="2"/>
        <v>2886</v>
      </c>
      <c r="C45" s="51">
        <f t="shared" si="3"/>
        <v>2769</v>
      </c>
      <c r="D45" s="51">
        <f t="shared" si="6"/>
        <v>13</v>
      </c>
      <c r="E45" s="50" t="str">
        <f t="shared" si="5"/>
        <v>SANTA CRUZ DE TENERIFE</v>
      </c>
      <c r="F45" s="50">
        <f t="shared" si="7"/>
        <v>5763</v>
      </c>
      <c r="G45" s="50">
        <f t="shared" si="8"/>
        <v>7488</v>
      </c>
    </row>
    <row r="46" spans="1:9" x14ac:dyDescent="0.25">
      <c r="A46" s="50" t="str">
        <f t="shared" si="4"/>
        <v>BARCELONA</v>
      </c>
      <c r="B46" s="51">
        <f t="shared" si="2"/>
        <v>2937</v>
      </c>
      <c r="C46" s="51">
        <f t="shared" si="3"/>
        <v>3304</v>
      </c>
      <c r="D46" s="51">
        <f t="shared" si="6"/>
        <v>12</v>
      </c>
      <c r="E46" s="50" t="str">
        <f t="shared" si="5"/>
        <v>CASTELLÓN</v>
      </c>
      <c r="F46" s="50">
        <f t="shared" si="7"/>
        <v>4193</v>
      </c>
      <c r="G46" s="50">
        <f t="shared" si="8"/>
        <v>4580</v>
      </c>
    </row>
    <row r="47" spans="1:9" x14ac:dyDescent="0.25">
      <c r="A47" s="50" t="str">
        <f t="shared" si="4"/>
        <v>BILBAO</v>
      </c>
      <c r="B47" s="51">
        <f t="shared" si="2"/>
        <v>0</v>
      </c>
      <c r="C47" s="51">
        <f t="shared" si="3"/>
        <v>0</v>
      </c>
      <c r="D47" s="51">
        <f t="shared" si="6"/>
        <v>28</v>
      </c>
      <c r="E47" s="50" t="str">
        <f t="shared" si="5"/>
        <v>SANTANDER</v>
      </c>
      <c r="F47" s="50">
        <f t="shared" si="7"/>
        <v>3667</v>
      </c>
      <c r="G47" s="50">
        <f t="shared" si="8"/>
        <v>3365</v>
      </c>
    </row>
    <row r="48" spans="1:9" x14ac:dyDescent="0.25">
      <c r="A48" s="50" t="str">
        <f t="shared" si="4"/>
        <v>CARTAGENA</v>
      </c>
      <c r="B48" s="51">
        <f t="shared" si="2"/>
        <v>490</v>
      </c>
      <c r="C48" s="51">
        <f t="shared" si="3"/>
        <v>477</v>
      </c>
      <c r="D48" s="51">
        <f t="shared" si="6"/>
        <v>21</v>
      </c>
      <c r="E48" s="50" t="str">
        <f t="shared" si="5"/>
        <v>TARRAGONA</v>
      </c>
      <c r="F48" s="50">
        <f t="shared" si="7"/>
        <v>3500</v>
      </c>
      <c r="G48" s="50">
        <f t="shared" si="8"/>
        <v>4064</v>
      </c>
    </row>
    <row r="49" spans="1:7" x14ac:dyDescent="0.25">
      <c r="A49" s="50" t="str">
        <f t="shared" si="4"/>
        <v>CASTELLÓN</v>
      </c>
      <c r="B49" s="51">
        <f t="shared" si="2"/>
        <v>4193</v>
      </c>
      <c r="C49" s="51">
        <f t="shared" si="3"/>
        <v>4580</v>
      </c>
      <c r="D49" s="51">
        <f t="shared" si="6"/>
        <v>8</v>
      </c>
      <c r="E49" s="50" t="str">
        <f t="shared" si="5"/>
        <v>ALMERÍA</v>
      </c>
      <c r="F49" s="50">
        <f t="shared" si="7"/>
        <v>3224</v>
      </c>
      <c r="G49" s="50">
        <f t="shared" si="8"/>
        <v>1869</v>
      </c>
    </row>
    <row r="50" spans="1:7" x14ac:dyDescent="0.25">
      <c r="A50" s="50" t="str">
        <f t="shared" si="4"/>
        <v>CEUTA</v>
      </c>
      <c r="B50" s="51">
        <f t="shared" si="2"/>
        <v>0</v>
      </c>
      <c r="C50" s="51">
        <f t="shared" si="3"/>
        <v>0</v>
      </c>
      <c r="D50" s="51">
        <f t="shared" si="6"/>
        <v>28</v>
      </c>
      <c r="E50" s="50" t="str">
        <f t="shared" si="5"/>
        <v>BARCELONA</v>
      </c>
      <c r="F50" s="50">
        <f t="shared" si="7"/>
        <v>2937</v>
      </c>
      <c r="G50" s="50">
        <f t="shared" si="8"/>
        <v>3304</v>
      </c>
    </row>
    <row r="51" spans="1:7" x14ac:dyDescent="0.25">
      <c r="A51" s="50" t="str">
        <f t="shared" si="4"/>
        <v>FERROL-SAN CIBRAO</v>
      </c>
      <c r="B51" s="51">
        <f t="shared" si="2"/>
        <v>200</v>
      </c>
      <c r="C51" s="51">
        <f t="shared" si="3"/>
        <v>237</v>
      </c>
      <c r="D51" s="51">
        <f t="shared" si="6"/>
        <v>23</v>
      </c>
      <c r="E51" s="50" t="str">
        <f t="shared" si="5"/>
        <v>BALEARES</v>
      </c>
      <c r="F51" s="50">
        <f t="shared" si="7"/>
        <v>2886</v>
      </c>
      <c r="G51" s="50">
        <f t="shared" si="8"/>
        <v>2769</v>
      </c>
    </row>
    <row r="52" spans="1:7" x14ac:dyDescent="0.25">
      <c r="A52" s="50" t="str">
        <f t="shared" si="4"/>
        <v>GIJÓN</v>
      </c>
      <c r="B52" s="51">
        <f t="shared" si="2"/>
        <v>7208</v>
      </c>
      <c r="C52" s="51">
        <f t="shared" si="3"/>
        <v>7975</v>
      </c>
      <c r="D52" s="51">
        <f t="shared" si="6"/>
        <v>6</v>
      </c>
      <c r="E52" s="50" t="str">
        <f t="shared" si="5"/>
        <v>HUELVA</v>
      </c>
      <c r="F52" s="50">
        <f t="shared" si="7"/>
        <v>1863</v>
      </c>
      <c r="G52" s="50">
        <f t="shared" si="8"/>
        <v>1869</v>
      </c>
    </row>
    <row r="53" spans="1:7" x14ac:dyDescent="0.25">
      <c r="A53" s="50" t="str">
        <f t="shared" si="4"/>
        <v>HUELVA</v>
      </c>
      <c r="B53" s="51">
        <f t="shared" si="2"/>
        <v>1863</v>
      </c>
      <c r="C53" s="51">
        <f t="shared" si="3"/>
        <v>1869</v>
      </c>
      <c r="D53" s="51">
        <f t="shared" si="6"/>
        <v>14</v>
      </c>
      <c r="E53" s="50" t="str">
        <f t="shared" si="5"/>
        <v>VALENCIA</v>
      </c>
      <c r="F53" s="50">
        <f t="shared" si="7"/>
        <v>1859</v>
      </c>
      <c r="G53" s="50">
        <f t="shared" si="8"/>
        <v>1888</v>
      </c>
    </row>
    <row r="54" spans="1:7" x14ac:dyDescent="0.25">
      <c r="A54" s="50" t="str">
        <f t="shared" si="4"/>
        <v>LAS PALMAS</v>
      </c>
      <c r="B54" s="51">
        <f t="shared" si="2"/>
        <v>843</v>
      </c>
      <c r="C54" s="51">
        <f t="shared" si="3"/>
        <v>1812</v>
      </c>
      <c r="D54" s="51">
        <f t="shared" si="6"/>
        <v>20</v>
      </c>
      <c r="E54" s="50" t="str">
        <f t="shared" si="5"/>
        <v>MARÍN Y RÍA DE PONTEVEDRA</v>
      </c>
      <c r="F54" s="50">
        <f t="shared" si="7"/>
        <v>1794</v>
      </c>
      <c r="G54" s="50">
        <f t="shared" si="8"/>
        <v>1880</v>
      </c>
    </row>
    <row r="55" spans="1:7" x14ac:dyDescent="0.25">
      <c r="A55" s="50" t="str">
        <f t="shared" si="4"/>
        <v>MÁLAGA</v>
      </c>
      <c r="B55" s="51">
        <f t="shared" si="2"/>
        <v>455</v>
      </c>
      <c r="C55" s="51">
        <f t="shared" si="3"/>
        <v>632</v>
      </c>
      <c r="D55" s="51">
        <f t="shared" si="6"/>
        <v>22</v>
      </c>
      <c r="E55" s="50" t="str">
        <f t="shared" si="5"/>
        <v>MOTRIL</v>
      </c>
      <c r="F55" s="50">
        <f t="shared" si="7"/>
        <v>1719</v>
      </c>
      <c r="G55" s="50">
        <f t="shared" si="8"/>
        <v>913</v>
      </c>
    </row>
    <row r="56" spans="1:7" x14ac:dyDescent="0.25">
      <c r="A56" s="50" t="str">
        <f t="shared" si="4"/>
        <v>MARÍN Y RÍA DE PONTEVEDRA</v>
      </c>
      <c r="B56" s="51">
        <f t="shared" si="2"/>
        <v>1794</v>
      </c>
      <c r="C56" s="51">
        <f t="shared" si="3"/>
        <v>1880</v>
      </c>
      <c r="D56" s="51">
        <f t="shared" si="6"/>
        <v>16</v>
      </c>
      <c r="E56" s="50" t="str">
        <f t="shared" si="5"/>
        <v>ALICANTE</v>
      </c>
      <c r="F56" s="50">
        <f t="shared" ref="F56:F66" si="9">LOOKUP(E56,$A$39:$A$66,$B$39:$B$66)</f>
        <v>1645</v>
      </c>
      <c r="G56" s="50">
        <f t="shared" si="8"/>
        <v>228</v>
      </c>
    </row>
    <row r="57" spans="1:7" x14ac:dyDescent="0.25">
      <c r="A57" s="50" t="str">
        <f t="shared" si="4"/>
        <v>MELILLA</v>
      </c>
      <c r="B57" s="51">
        <f t="shared" si="2"/>
        <v>0</v>
      </c>
      <c r="C57" s="51">
        <f t="shared" si="3"/>
        <v>0</v>
      </c>
      <c r="D57" s="51">
        <f t="shared" si="6"/>
        <v>28</v>
      </c>
      <c r="E57" s="50" t="str">
        <f t="shared" si="5"/>
        <v>BAHÍA DE ALGECIRAS</v>
      </c>
      <c r="F57" s="50">
        <f t="shared" si="9"/>
        <v>984</v>
      </c>
      <c r="G57" s="50">
        <f t="shared" si="8"/>
        <v>815</v>
      </c>
    </row>
    <row r="58" spans="1:7" x14ac:dyDescent="0.25">
      <c r="A58" s="50" t="str">
        <f t="shared" si="4"/>
        <v>MOTRIL</v>
      </c>
      <c r="B58" s="51">
        <f t="shared" si="2"/>
        <v>1719</v>
      </c>
      <c r="C58" s="51">
        <f t="shared" si="3"/>
        <v>913</v>
      </c>
      <c r="D58" s="51">
        <f t="shared" si="6"/>
        <v>17</v>
      </c>
      <c r="E58" s="50" t="str">
        <f t="shared" si="5"/>
        <v>LAS PALMAS</v>
      </c>
      <c r="F58" s="50">
        <f t="shared" si="9"/>
        <v>843</v>
      </c>
      <c r="G58" s="50">
        <f t="shared" si="8"/>
        <v>1812</v>
      </c>
    </row>
    <row r="59" spans="1:7" x14ac:dyDescent="0.25">
      <c r="A59" s="50" t="str">
        <f t="shared" si="4"/>
        <v>PASAIA</v>
      </c>
      <c r="B59" s="51">
        <f t="shared" si="2"/>
        <v>23689</v>
      </c>
      <c r="C59" s="51">
        <f t="shared" si="3"/>
        <v>24851</v>
      </c>
      <c r="D59" s="51">
        <f t="shared" si="6"/>
        <v>3</v>
      </c>
      <c r="E59" s="50" t="str">
        <f t="shared" si="5"/>
        <v>CARTAGENA</v>
      </c>
      <c r="F59" s="50">
        <f t="shared" si="9"/>
        <v>490</v>
      </c>
      <c r="G59" s="50">
        <f t="shared" si="8"/>
        <v>477</v>
      </c>
    </row>
    <row r="60" spans="1:7" x14ac:dyDescent="0.25">
      <c r="A60" s="50" t="str">
        <f t="shared" si="4"/>
        <v>SANTA CRUZ DE TENERIFE</v>
      </c>
      <c r="B60" s="51">
        <f t="shared" si="2"/>
        <v>5763</v>
      </c>
      <c r="C60" s="51">
        <f t="shared" si="3"/>
        <v>7488</v>
      </c>
      <c r="D60" s="51">
        <f t="shared" si="6"/>
        <v>7</v>
      </c>
      <c r="E60" s="50" t="str">
        <f t="shared" si="5"/>
        <v>MÁLAGA</v>
      </c>
      <c r="F60" s="50">
        <f t="shared" si="9"/>
        <v>455</v>
      </c>
      <c r="G60" s="50">
        <f t="shared" si="8"/>
        <v>632</v>
      </c>
    </row>
    <row r="61" spans="1:7" x14ac:dyDescent="0.25">
      <c r="A61" s="50" t="str">
        <f t="shared" si="4"/>
        <v>SANTANDER</v>
      </c>
      <c r="B61" s="51">
        <f t="shared" si="2"/>
        <v>3667</v>
      </c>
      <c r="C61" s="51">
        <f t="shared" si="3"/>
        <v>3365</v>
      </c>
      <c r="D61" s="51">
        <f t="shared" si="6"/>
        <v>9</v>
      </c>
      <c r="E61" s="50" t="str">
        <f t="shared" si="5"/>
        <v>FERROL-SAN CIBRAO</v>
      </c>
      <c r="F61" s="50">
        <f t="shared" si="9"/>
        <v>200</v>
      </c>
      <c r="G61" s="50">
        <f t="shared" si="8"/>
        <v>237</v>
      </c>
    </row>
    <row r="62" spans="1:7" x14ac:dyDescent="0.25">
      <c r="A62" s="50" t="str">
        <f t="shared" si="4"/>
        <v>SEVILLA</v>
      </c>
      <c r="B62" s="51">
        <f t="shared" si="2"/>
        <v>0</v>
      </c>
      <c r="C62" s="51">
        <f t="shared" si="3"/>
        <v>0</v>
      </c>
      <c r="D62" s="51">
        <f t="shared" si="6"/>
        <v>28</v>
      </c>
      <c r="E62" s="50" t="e">
        <f t="shared" si="5"/>
        <v>#N/A</v>
      </c>
      <c r="F62" s="50" t="e">
        <f t="shared" si="9"/>
        <v>#N/A</v>
      </c>
      <c r="G62" s="50" t="e">
        <f t="shared" si="8"/>
        <v>#N/A</v>
      </c>
    </row>
    <row r="63" spans="1:7" x14ac:dyDescent="0.25">
      <c r="A63" s="50" t="str">
        <f t="shared" si="4"/>
        <v>TARRAGONA</v>
      </c>
      <c r="B63" s="51">
        <f t="shared" si="2"/>
        <v>3500</v>
      </c>
      <c r="C63" s="51">
        <f t="shared" si="3"/>
        <v>4064</v>
      </c>
      <c r="D63" s="51">
        <f t="shared" si="6"/>
        <v>10</v>
      </c>
      <c r="E63" s="50" t="e">
        <f t="shared" si="5"/>
        <v>#N/A</v>
      </c>
      <c r="F63" s="50" t="e">
        <f t="shared" si="9"/>
        <v>#N/A</v>
      </c>
      <c r="G63" s="50" t="e">
        <f t="shared" si="8"/>
        <v>#N/A</v>
      </c>
    </row>
    <row r="64" spans="1:7" x14ac:dyDescent="0.25">
      <c r="A64" s="50" t="str">
        <f t="shared" si="4"/>
        <v>VALENCIA</v>
      </c>
      <c r="B64" s="51">
        <f t="shared" si="2"/>
        <v>1859</v>
      </c>
      <c r="C64" s="51">
        <f t="shared" si="3"/>
        <v>1888</v>
      </c>
      <c r="D64" s="51">
        <f t="shared" si="6"/>
        <v>15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25">
      <c r="A65" s="50" t="str">
        <f t="shared" si="4"/>
        <v>VIGO</v>
      </c>
      <c r="B65" s="51">
        <f t="shared" si="2"/>
        <v>78118</v>
      </c>
      <c r="C65" s="51">
        <f t="shared" si="3"/>
        <v>72099</v>
      </c>
      <c r="D65" s="51">
        <f t="shared" si="6"/>
        <v>1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0</v>
      </c>
      <c r="C66" s="51">
        <f t="shared" si="3"/>
        <v>0</v>
      </c>
      <c r="D66" s="51">
        <f t="shared" si="6"/>
        <v>28</v>
      </c>
      <c r="E66" s="50" t="str">
        <f t="shared" si="5"/>
        <v>BILBAO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8"/>
  <sheetViews>
    <sheetView zoomScaleNormal="100" workbookViewId="0">
      <selection activeCell="C16" sqref="C16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2">
        <v>2838</v>
      </c>
      <c r="C7" s="32">
        <v>2984</v>
      </c>
      <c r="D7" s="32">
        <v>34225</v>
      </c>
      <c r="E7" s="32">
        <v>57119</v>
      </c>
      <c r="F7" s="11">
        <f>((E7*100)/D7)-100</f>
        <v>66.892622352081816</v>
      </c>
      <c r="G7" s="1"/>
      <c r="H7" s="1"/>
      <c r="I7" s="1"/>
    </row>
    <row r="8" spans="1:12" x14ac:dyDescent="0.25">
      <c r="A8" s="12" t="s">
        <v>31</v>
      </c>
      <c r="B8" s="33">
        <v>1458</v>
      </c>
      <c r="C8" s="33">
        <v>1939</v>
      </c>
      <c r="D8" s="33">
        <v>27329</v>
      </c>
      <c r="E8" s="33">
        <v>22254</v>
      </c>
      <c r="F8" s="14">
        <f t="shared" ref="F8:F35" si="0">((E8*100)/D8)-100</f>
        <v>-18.570017197848443</v>
      </c>
      <c r="G8" s="1"/>
      <c r="H8" s="1"/>
      <c r="I8" s="1"/>
    </row>
    <row r="9" spans="1:12" x14ac:dyDescent="0.25">
      <c r="A9" s="9" t="s">
        <v>164</v>
      </c>
      <c r="B9" s="32">
        <v>5434</v>
      </c>
      <c r="C9" s="32">
        <v>6843</v>
      </c>
      <c r="D9" s="32">
        <v>70045</v>
      </c>
      <c r="E9" s="32">
        <v>77434</v>
      </c>
      <c r="F9" s="11">
        <f t="shared" si="0"/>
        <v>10.548932828895715</v>
      </c>
      <c r="G9" s="1"/>
      <c r="H9" s="1"/>
      <c r="I9" s="1"/>
    </row>
    <row r="10" spans="1:12" x14ac:dyDescent="0.25">
      <c r="A10" s="12" t="s">
        <v>166</v>
      </c>
      <c r="B10" s="33">
        <v>1591</v>
      </c>
      <c r="C10" s="33">
        <v>2797</v>
      </c>
      <c r="D10" s="33">
        <v>20005</v>
      </c>
      <c r="E10" s="33">
        <v>37368</v>
      </c>
      <c r="F10" s="14">
        <f t="shared" si="0"/>
        <v>86.793301674581357</v>
      </c>
      <c r="G10" s="1"/>
      <c r="H10" s="1"/>
      <c r="I10" s="1"/>
    </row>
    <row r="11" spans="1:12" x14ac:dyDescent="0.25">
      <c r="A11" s="9" t="s">
        <v>167</v>
      </c>
      <c r="B11" s="32">
        <v>260106</v>
      </c>
      <c r="C11" s="32">
        <v>220438</v>
      </c>
      <c r="D11" s="32">
        <v>3060999</v>
      </c>
      <c r="E11" s="32">
        <v>2537690</v>
      </c>
      <c r="F11" s="11">
        <f t="shared" si="0"/>
        <v>-17.096019959496886</v>
      </c>
      <c r="G11" s="1"/>
      <c r="H11" s="1"/>
      <c r="I11" s="1"/>
    </row>
    <row r="12" spans="1:12" x14ac:dyDescent="0.25">
      <c r="A12" s="12" t="s">
        <v>168</v>
      </c>
      <c r="B12" s="33">
        <v>19359</v>
      </c>
      <c r="C12" s="33">
        <v>13901</v>
      </c>
      <c r="D12" s="33">
        <v>137470</v>
      </c>
      <c r="E12" s="33">
        <v>102022</v>
      </c>
      <c r="F12" s="14">
        <f t="shared" si="0"/>
        <v>-25.785989670473555</v>
      </c>
      <c r="G12" s="1"/>
      <c r="H12" s="1"/>
      <c r="I12" s="1"/>
    </row>
    <row r="13" spans="1:12" x14ac:dyDescent="0.25">
      <c r="A13" s="9" t="s">
        <v>32</v>
      </c>
      <c r="B13" s="32">
        <v>10883</v>
      </c>
      <c r="C13" s="32">
        <v>15341</v>
      </c>
      <c r="D13" s="32">
        <v>240598</v>
      </c>
      <c r="E13" s="32">
        <v>228901</v>
      </c>
      <c r="F13" s="11">
        <f t="shared" si="0"/>
        <v>-4.8616364225804034</v>
      </c>
      <c r="G13" s="1"/>
      <c r="H13" s="1"/>
      <c r="I13" s="1"/>
    </row>
    <row r="14" spans="1:12" x14ac:dyDescent="0.25">
      <c r="A14" s="12" t="s">
        <v>33</v>
      </c>
      <c r="B14" s="33">
        <v>71790</v>
      </c>
      <c r="C14" s="33">
        <v>128001</v>
      </c>
      <c r="D14" s="33">
        <v>1081417</v>
      </c>
      <c r="E14" s="33">
        <v>1200609</v>
      </c>
      <c r="F14" s="14">
        <f t="shared" si="0"/>
        <v>11.021835240244968</v>
      </c>
      <c r="G14" s="1"/>
      <c r="H14" s="1"/>
      <c r="I14" s="1"/>
    </row>
    <row r="15" spans="1:12" x14ac:dyDescent="0.25">
      <c r="A15" s="9" t="s">
        <v>34</v>
      </c>
      <c r="B15" s="32">
        <v>8541</v>
      </c>
      <c r="C15" s="32">
        <v>8900</v>
      </c>
      <c r="D15" s="32">
        <v>99269</v>
      </c>
      <c r="E15" s="32">
        <v>102576</v>
      </c>
      <c r="F15" s="11">
        <f t="shared" si="0"/>
        <v>3.3313521844684715</v>
      </c>
      <c r="G15" s="1"/>
      <c r="H15" s="1"/>
      <c r="I15" s="1"/>
    </row>
    <row r="16" spans="1:12" x14ac:dyDescent="0.25">
      <c r="A16" s="12" t="s">
        <v>35</v>
      </c>
      <c r="B16" s="33">
        <v>13323</v>
      </c>
      <c r="C16" s="33">
        <v>5482</v>
      </c>
      <c r="D16" s="33">
        <v>144054</v>
      </c>
      <c r="E16" s="33">
        <v>57925</v>
      </c>
      <c r="F16" s="14">
        <f t="shared" si="0"/>
        <v>-59.789384536354426</v>
      </c>
      <c r="G16" s="1"/>
      <c r="H16" s="1"/>
      <c r="I16" s="1"/>
    </row>
    <row r="17" spans="1:9" x14ac:dyDescent="0.25">
      <c r="A17" s="9" t="s">
        <v>169</v>
      </c>
      <c r="B17" s="32">
        <v>2286</v>
      </c>
      <c r="C17" s="32">
        <v>1821</v>
      </c>
      <c r="D17" s="32">
        <v>26698</v>
      </c>
      <c r="E17" s="32">
        <v>22597</v>
      </c>
      <c r="F17" s="11">
        <f t="shared" si="0"/>
        <v>-15.360701176118056</v>
      </c>
      <c r="G17" s="1"/>
      <c r="H17" s="1"/>
      <c r="I17" s="1"/>
    </row>
    <row r="18" spans="1:9" x14ac:dyDescent="0.25">
      <c r="A18" s="12" t="s">
        <v>36</v>
      </c>
      <c r="B18" s="33">
        <v>39854</v>
      </c>
      <c r="C18" s="33">
        <v>69194</v>
      </c>
      <c r="D18" s="33">
        <v>503914</v>
      </c>
      <c r="E18" s="33">
        <v>580236</v>
      </c>
      <c r="F18" s="14">
        <f t="shared" si="0"/>
        <v>15.145838377183409</v>
      </c>
      <c r="G18" s="1"/>
      <c r="H18" s="1"/>
      <c r="I18" s="1"/>
    </row>
    <row r="19" spans="1:9" x14ac:dyDescent="0.25">
      <c r="A19" s="9" t="s">
        <v>37</v>
      </c>
      <c r="B19" s="32">
        <v>944</v>
      </c>
      <c r="C19" s="32">
        <v>3139</v>
      </c>
      <c r="D19" s="32">
        <v>10803</v>
      </c>
      <c r="E19" s="32">
        <v>18275</v>
      </c>
      <c r="F19" s="11">
        <f t="shared" si="0"/>
        <v>69.165972415069888</v>
      </c>
      <c r="G19" s="1"/>
      <c r="H19" s="1"/>
      <c r="I19" s="1"/>
    </row>
    <row r="20" spans="1:9" x14ac:dyDescent="0.25">
      <c r="A20" s="12" t="s">
        <v>170</v>
      </c>
      <c r="B20" s="33">
        <v>2722</v>
      </c>
      <c r="C20" s="33">
        <v>2036</v>
      </c>
      <c r="D20" s="33">
        <v>44009</v>
      </c>
      <c r="E20" s="33">
        <v>45287</v>
      </c>
      <c r="F20" s="14">
        <f t="shared" si="0"/>
        <v>2.903951464473181</v>
      </c>
      <c r="G20" s="1"/>
      <c r="H20" s="1"/>
      <c r="I20" s="1"/>
    </row>
    <row r="21" spans="1:9" x14ac:dyDescent="0.25">
      <c r="A21" s="9" t="s">
        <v>38</v>
      </c>
      <c r="B21" s="32">
        <v>10319</v>
      </c>
      <c r="C21" s="32">
        <v>11273</v>
      </c>
      <c r="D21" s="32">
        <v>129305</v>
      </c>
      <c r="E21" s="32">
        <v>133560</v>
      </c>
      <c r="F21" s="11">
        <f t="shared" si="0"/>
        <v>3.2906693476663662</v>
      </c>
      <c r="G21" s="1"/>
      <c r="H21" s="1"/>
      <c r="I21" s="1"/>
    </row>
    <row r="22" spans="1:9" x14ac:dyDescent="0.25">
      <c r="A22" s="12" t="s">
        <v>59</v>
      </c>
      <c r="B22" s="33">
        <v>208159</v>
      </c>
      <c r="C22" s="33">
        <v>251371</v>
      </c>
      <c r="D22" s="33">
        <v>2377068</v>
      </c>
      <c r="E22" s="33">
        <v>2425266</v>
      </c>
      <c r="F22" s="14">
        <f t="shared" si="0"/>
        <v>2.0276239468117865</v>
      </c>
      <c r="G22" s="1"/>
      <c r="H22" s="1"/>
      <c r="I22" s="1"/>
    </row>
    <row r="23" spans="1:9" x14ac:dyDescent="0.25">
      <c r="A23" s="9" t="s">
        <v>171</v>
      </c>
      <c r="B23" s="32">
        <v>9480</v>
      </c>
      <c r="C23" s="32">
        <v>11191</v>
      </c>
      <c r="D23" s="32">
        <v>84730</v>
      </c>
      <c r="E23" s="32">
        <v>102566</v>
      </c>
      <c r="F23" s="11">
        <f t="shared" si="0"/>
        <v>21.050395373539473</v>
      </c>
      <c r="G23" s="1"/>
      <c r="H23" s="1"/>
      <c r="I23" s="1"/>
    </row>
    <row r="24" spans="1:9" x14ac:dyDescent="0.25">
      <c r="A24" s="12" t="s">
        <v>173</v>
      </c>
      <c r="B24" s="33">
        <v>3436</v>
      </c>
      <c r="C24" s="33">
        <v>1586</v>
      </c>
      <c r="D24" s="33">
        <v>21749</v>
      </c>
      <c r="E24" s="33">
        <v>19295</v>
      </c>
      <c r="F24" s="14">
        <f t="shared" si="0"/>
        <v>-11.283277392064008</v>
      </c>
      <c r="G24" s="1"/>
      <c r="H24" s="1"/>
      <c r="I24" s="1"/>
    </row>
    <row r="25" spans="1:9" x14ac:dyDescent="0.25">
      <c r="A25" s="9" t="s">
        <v>39</v>
      </c>
      <c r="B25" s="32">
        <v>0</v>
      </c>
      <c r="C25" s="32">
        <v>714</v>
      </c>
      <c r="D25" s="32">
        <v>10955</v>
      </c>
      <c r="E25" s="32">
        <v>5320</v>
      </c>
      <c r="F25" s="11">
        <f t="shared" si="0"/>
        <v>-51.43769968051118</v>
      </c>
      <c r="G25" s="1"/>
      <c r="H25" s="1"/>
      <c r="I25" s="1"/>
    </row>
    <row r="26" spans="1:9" x14ac:dyDescent="0.25">
      <c r="A26" s="12" t="s">
        <v>40</v>
      </c>
      <c r="B26" s="33">
        <v>2692</v>
      </c>
      <c r="C26" s="33">
        <v>2650</v>
      </c>
      <c r="D26" s="33">
        <v>32925</v>
      </c>
      <c r="E26" s="33">
        <v>25434</v>
      </c>
      <c r="F26" s="14">
        <f t="shared" si="0"/>
        <v>-22.751708428246019</v>
      </c>
      <c r="G26" s="1"/>
      <c r="H26" s="1"/>
      <c r="I26" s="1"/>
    </row>
    <row r="27" spans="1:9" x14ac:dyDescent="0.25">
      <c r="A27" s="9" t="s">
        <v>41</v>
      </c>
      <c r="B27" s="32">
        <v>2445</v>
      </c>
      <c r="C27" s="32">
        <v>2012</v>
      </c>
      <c r="D27" s="32">
        <v>29652</v>
      </c>
      <c r="E27" s="32">
        <v>26094</v>
      </c>
      <c r="F27" s="11">
        <f t="shared" si="0"/>
        <v>-11.999190611088622</v>
      </c>
      <c r="G27" s="1"/>
      <c r="H27" s="1"/>
      <c r="I27" s="1"/>
    </row>
    <row r="28" spans="1:9" x14ac:dyDescent="0.25">
      <c r="A28" s="12" t="s">
        <v>42</v>
      </c>
      <c r="B28" s="33">
        <v>62855</v>
      </c>
      <c r="C28" s="33">
        <v>66770</v>
      </c>
      <c r="D28" s="33">
        <v>575710</v>
      </c>
      <c r="E28" s="33">
        <v>653432</v>
      </c>
      <c r="F28" s="14">
        <f t="shared" si="0"/>
        <v>13.500199753348042</v>
      </c>
      <c r="G28" s="1"/>
      <c r="H28" s="1"/>
      <c r="I28" s="1"/>
    </row>
    <row r="29" spans="1:9" x14ac:dyDescent="0.25">
      <c r="A29" s="9" t="s">
        <v>43</v>
      </c>
      <c r="B29" s="32">
        <v>10138</v>
      </c>
      <c r="C29" s="32">
        <v>1823</v>
      </c>
      <c r="D29" s="32">
        <v>45205</v>
      </c>
      <c r="E29" s="32">
        <v>23282</v>
      </c>
      <c r="F29" s="11">
        <f t="shared" si="0"/>
        <v>-48.496847693839179</v>
      </c>
      <c r="G29" s="1"/>
      <c r="H29" s="1"/>
      <c r="I29" s="1"/>
    </row>
    <row r="30" spans="1:9" x14ac:dyDescent="0.25">
      <c r="A30" s="12" t="s">
        <v>44</v>
      </c>
      <c r="B30" s="33">
        <v>1258</v>
      </c>
      <c r="C30" s="33">
        <v>2452</v>
      </c>
      <c r="D30" s="33">
        <v>15987</v>
      </c>
      <c r="E30" s="33">
        <v>20900</v>
      </c>
      <c r="F30" s="14">
        <f t="shared" si="0"/>
        <v>30.73121911553136</v>
      </c>
      <c r="G30" s="1"/>
      <c r="H30" s="1"/>
      <c r="I30" s="1"/>
    </row>
    <row r="31" spans="1:9" x14ac:dyDescent="0.25">
      <c r="A31" s="9" t="s">
        <v>45</v>
      </c>
      <c r="B31" s="32">
        <v>991</v>
      </c>
      <c r="C31" s="32">
        <v>6265</v>
      </c>
      <c r="D31" s="32">
        <v>14280</v>
      </c>
      <c r="E31" s="32">
        <v>67966</v>
      </c>
      <c r="F31" s="11">
        <f t="shared" si="0"/>
        <v>375.95238095238096</v>
      </c>
      <c r="G31" s="1"/>
      <c r="H31" s="1"/>
      <c r="I31" s="1"/>
    </row>
    <row r="32" spans="1:9" x14ac:dyDescent="0.25">
      <c r="A32" s="12" t="s">
        <v>46</v>
      </c>
      <c r="B32" s="33">
        <v>34301</v>
      </c>
      <c r="C32" s="33">
        <v>18841</v>
      </c>
      <c r="D32" s="33">
        <v>436328</v>
      </c>
      <c r="E32" s="33">
        <v>289231</v>
      </c>
      <c r="F32" s="14">
        <f t="shared" si="0"/>
        <v>-33.712482352725473</v>
      </c>
      <c r="G32" s="1"/>
      <c r="H32" s="1"/>
      <c r="I32" s="1"/>
    </row>
    <row r="33" spans="1:9" x14ac:dyDescent="0.25">
      <c r="A33" s="9" t="s">
        <v>47</v>
      </c>
      <c r="B33" s="32">
        <v>11852</v>
      </c>
      <c r="C33" s="32">
        <v>14142</v>
      </c>
      <c r="D33" s="32">
        <v>157617</v>
      </c>
      <c r="E33" s="32">
        <v>158355</v>
      </c>
      <c r="F33" s="11">
        <f t="shared" si="0"/>
        <v>0.46822360532176788</v>
      </c>
      <c r="G33" s="1"/>
      <c r="H33" s="1"/>
      <c r="I33" s="1"/>
    </row>
    <row r="34" spans="1:9" x14ac:dyDescent="0.25">
      <c r="A34" s="12" t="s">
        <v>172</v>
      </c>
      <c r="B34" s="33">
        <v>203</v>
      </c>
      <c r="C34" s="33">
        <v>651</v>
      </c>
      <c r="D34" s="33">
        <v>5553</v>
      </c>
      <c r="E34" s="33">
        <v>4045</v>
      </c>
      <c r="F34" s="14">
        <f t="shared" si="0"/>
        <v>-27.156491986313711</v>
      </c>
      <c r="G34" s="1"/>
      <c r="H34" s="1"/>
      <c r="I34" s="1"/>
    </row>
    <row r="35" spans="1:9" x14ac:dyDescent="0.25">
      <c r="A35" s="15" t="s">
        <v>48</v>
      </c>
      <c r="B35" s="16">
        <f>SUM(B7:B34)</f>
        <v>799258</v>
      </c>
      <c r="C35" s="16">
        <f t="shared" ref="C35:E35" si="1">SUM(C7:C34)</f>
        <v>874557</v>
      </c>
      <c r="D35" s="16">
        <f t="shared" si="1"/>
        <v>9437899</v>
      </c>
      <c r="E35" s="16">
        <f t="shared" si="1"/>
        <v>9045039</v>
      </c>
      <c r="F35" s="17">
        <f t="shared" si="0"/>
        <v>-4.1625789807667957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57119</v>
      </c>
      <c r="C39" s="51">
        <f t="shared" si="3"/>
        <v>34225</v>
      </c>
      <c r="D39" s="51">
        <f>_xlfn.RANK.EQ(B39,$B$39:$B$66)+COUNTIF($B$39:$B$66,B39)-1</f>
        <v>16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2537690</v>
      </c>
      <c r="G39" s="50">
        <f>LOOKUP(E39,$A$39:$A$66,$C$39:$C$66)</f>
        <v>3060999</v>
      </c>
    </row>
    <row r="40" spans="1:9" x14ac:dyDescent="0.25">
      <c r="A40" s="50" t="str">
        <f t="shared" si="4"/>
        <v>ALICANTE</v>
      </c>
      <c r="B40" s="51">
        <f t="shared" si="2"/>
        <v>22254</v>
      </c>
      <c r="C40" s="51">
        <f t="shared" si="3"/>
        <v>27329</v>
      </c>
      <c r="D40" s="51">
        <f t="shared" ref="D40:D66" si="6">_xlfn.RANK.EQ(B40,$B$39:$B$66)+COUNTIF($B$39:$B$66,B40)-1</f>
        <v>23</v>
      </c>
      <c r="E40" s="50" t="str">
        <f t="shared" si="5"/>
        <v>LAS PALMAS</v>
      </c>
      <c r="F40" s="50">
        <f t="shared" ref="F40:F55" si="7">LOOKUP(E40,$A$39:$A$66,$B$39:$B$66)</f>
        <v>2425266</v>
      </c>
      <c r="G40" s="50">
        <f t="shared" ref="G40:G66" si="8">LOOKUP(E40,$A$39:$A$66,$C$39:$C$66)</f>
        <v>2377068</v>
      </c>
    </row>
    <row r="41" spans="1:9" x14ac:dyDescent="0.25">
      <c r="A41" s="50" t="str">
        <f t="shared" si="4"/>
        <v>ALMERÍA</v>
      </c>
      <c r="B41" s="51">
        <f t="shared" si="2"/>
        <v>77434</v>
      </c>
      <c r="C41" s="51">
        <f t="shared" si="3"/>
        <v>70045</v>
      </c>
      <c r="D41" s="51">
        <f t="shared" si="6"/>
        <v>13</v>
      </c>
      <c r="E41" s="50" t="str">
        <f t="shared" si="5"/>
        <v>BARCELONA</v>
      </c>
      <c r="F41" s="50">
        <f t="shared" si="7"/>
        <v>1200609</v>
      </c>
      <c r="G41" s="50">
        <f t="shared" si="8"/>
        <v>1081417</v>
      </c>
    </row>
    <row r="42" spans="1:9" x14ac:dyDescent="0.25">
      <c r="A42" s="50" t="str">
        <f t="shared" si="4"/>
        <v>AVILÉS</v>
      </c>
      <c r="B42" s="51">
        <f t="shared" si="2"/>
        <v>37368</v>
      </c>
      <c r="C42" s="51">
        <f t="shared" si="3"/>
        <v>20005</v>
      </c>
      <c r="D42" s="51">
        <f t="shared" si="6"/>
        <v>18</v>
      </c>
      <c r="E42" s="50" t="str">
        <f t="shared" si="5"/>
        <v>SANTA CRUZ DE TENERIFE</v>
      </c>
      <c r="F42" s="50">
        <f t="shared" si="7"/>
        <v>653432</v>
      </c>
      <c r="G42" s="50">
        <f t="shared" si="8"/>
        <v>575710</v>
      </c>
    </row>
    <row r="43" spans="1:9" x14ac:dyDescent="0.25">
      <c r="A43" s="50" t="str">
        <f t="shared" si="4"/>
        <v>BAHÍA DE ALGECIRAS</v>
      </c>
      <c r="B43" s="51">
        <f t="shared" si="2"/>
        <v>2537690</v>
      </c>
      <c r="C43" s="51">
        <f t="shared" si="3"/>
        <v>3060999</v>
      </c>
      <c r="D43" s="51">
        <f t="shared" si="6"/>
        <v>1</v>
      </c>
      <c r="E43" s="50" t="str">
        <f t="shared" si="5"/>
        <v>CEUTA</v>
      </c>
      <c r="F43" s="50">
        <f t="shared" si="7"/>
        <v>580236</v>
      </c>
      <c r="G43" s="50">
        <f t="shared" si="8"/>
        <v>503914</v>
      </c>
    </row>
    <row r="44" spans="1:9" x14ac:dyDescent="0.25">
      <c r="A44" s="50" t="str">
        <f t="shared" si="4"/>
        <v>BAHÍA DE CÁDIZ</v>
      </c>
      <c r="B44" s="51">
        <f t="shared" si="2"/>
        <v>102022</v>
      </c>
      <c r="C44" s="51">
        <f t="shared" si="3"/>
        <v>137470</v>
      </c>
      <c r="D44" s="51">
        <f t="shared" si="6"/>
        <v>12</v>
      </c>
      <c r="E44" s="50" t="str">
        <f t="shared" si="5"/>
        <v>VALENCIA</v>
      </c>
      <c r="F44" s="50">
        <f t="shared" si="7"/>
        <v>289231</v>
      </c>
      <c r="G44" s="50">
        <f t="shared" si="8"/>
        <v>436328</v>
      </c>
    </row>
    <row r="45" spans="1:9" x14ac:dyDescent="0.25">
      <c r="A45" s="50" t="str">
        <f t="shared" si="4"/>
        <v>BALEARES</v>
      </c>
      <c r="B45" s="51">
        <f t="shared" si="2"/>
        <v>228901</v>
      </c>
      <c r="C45" s="51">
        <f t="shared" si="3"/>
        <v>240598</v>
      </c>
      <c r="D45" s="51">
        <f t="shared" si="6"/>
        <v>7</v>
      </c>
      <c r="E45" s="50" t="str">
        <f t="shared" si="5"/>
        <v>BALEARES</v>
      </c>
      <c r="F45" s="50">
        <f t="shared" si="7"/>
        <v>228901</v>
      </c>
      <c r="G45" s="50">
        <f t="shared" si="8"/>
        <v>240598</v>
      </c>
    </row>
    <row r="46" spans="1:9" x14ac:dyDescent="0.25">
      <c r="A46" s="50" t="str">
        <f t="shared" si="4"/>
        <v>BARCELONA</v>
      </c>
      <c r="B46" s="51">
        <f t="shared" si="2"/>
        <v>1200609</v>
      </c>
      <c r="C46" s="51">
        <f t="shared" si="3"/>
        <v>1081417</v>
      </c>
      <c r="D46" s="51">
        <f t="shared" si="6"/>
        <v>3</v>
      </c>
      <c r="E46" s="50" t="str">
        <f t="shared" si="5"/>
        <v>VIGO</v>
      </c>
      <c r="F46" s="50">
        <f t="shared" si="7"/>
        <v>158355</v>
      </c>
      <c r="G46" s="50">
        <f t="shared" si="8"/>
        <v>157617</v>
      </c>
    </row>
    <row r="47" spans="1:9" x14ac:dyDescent="0.25">
      <c r="A47" s="50" t="str">
        <f t="shared" si="4"/>
        <v>BILBAO</v>
      </c>
      <c r="B47" s="51">
        <f t="shared" si="2"/>
        <v>102576</v>
      </c>
      <c r="C47" s="51">
        <f t="shared" si="3"/>
        <v>99269</v>
      </c>
      <c r="D47" s="51">
        <f t="shared" si="6"/>
        <v>10</v>
      </c>
      <c r="E47" s="50" t="str">
        <f t="shared" si="5"/>
        <v>HUELVA</v>
      </c>
      <c r="F47" s="50">
        <f t="shared" si="7"/>
        <v>133560</v>
      </c>
      <c r="G47" s="50">
        <f t="shared" si="8"/>
        <v>129305</v>
      </c>
    </row>
    <row r="48" spans="1:9" x14ac:dyDescent="0.25">
      <c r="A48" s="50" t="str">
        <f t="shared" si="4"/>
        <v>CARTAGENA</v>
      </c>
      <c r="B48" s="51">
        <f t="shared" si="2"/>
        <v>57925</v>
      </c>
      <c r="C48" s="51">
        <f t="shared" si="3"/>
        <v>144054</v>
      </c>
      <c r="D48" s="51">
        <f t="shared" si="6"/>
        <v>15</v>
      </c>
      <c r="E48" s="50" t="str">
        <f t="shared" si="5"/>
        <v>BILBAO</v>
      </c>
      <c r="F48" s="50">
        <f t="shared" si="7"/>
        <v>102576</v>
      </c>
      <c r="G48" s="50">
        <f t="shared" si="8"/>
        <v>99269</v>
      </c>
    </row>
    <row r="49" spans="1:7" x14ac:dyDescent="0.25">
      <c r="A49" s="50" t="str">
        <f t="shared" si="4"/>
        <v>CASTELLÓN</v>
      </c>
      <c r="B49" s="51">
        <f t="shared" si="2"/>
        <v>22597</v>
      </c>
      <c r="C49" s="51">
        <f t="shared" si="3"/>
        <v>26698</v>
      </c>
      <c r="D49" s="51">
        <f t="shared" si="6"/>
        <v>22</v>
      </c>
      <c r="E49" s="50" t="str">
        <f t="shared" si="5"/>
        <v>MÁLAGA</v>
      </c>
      <c r="F49" s="50">
        <f t="shared" si="7"/>
        <v>102566</v>
      </c>
      <c r="G49" s="50">
        <f t="shared" si="8"/>
        <v>84730</v>
      </c>
    </row>
    <row r="50" spans="1:7" x14ac:dyDescent="0.25">
      <c r="A50" s="50" t="str">
        <f t="shared" si="4"/>
        <v>CEUTA</v>
      </c>
      <c r="B50" s="51">
        <f t="shared" si="2"/>
        <v>580236</v>
      </c>
      <c r="C50" s="51">
        <f t="shared" si="3"/>
        <v>503914</v>
      </c>
      <c r="D50" s="51">
        <f t="shared" si="6"/>
        <v>5</v>
      </c>
      <c r="E50" s="50" t="str">
        <f t="shared" si="5"/>
        <v>BAHÍA DE CÁDIZ</v>
      </c>
      <c r="F50" s="50">
        <f t="shared" si="7"/>
        <v>102022</v>
      </c>
      <c r="G50" s="50">
        <f t="shared" si="8"/>
        <v>137470</v>
      </c>
    </row>
    <row r="51" spans="1:7" x14ac:dyDescent="0.25">
      <c r="A51" s="50" t="str">
        <f t="shared" si="4"/>
        <v>FERROL-SAN CIBRAO</v>
      </c>
      <c r="B51" s="51">
        <f t="shared" si="2"/>
        <v>18275</v>
      </c>
      <c r="C51" s="51">
        <f t="shared" si="3"/>
        <v>10803</v>
      </c>
      <c r="D51" s="51">
        <f t="shared" si="6"/>
        <v>26</v>
      </c>
      <c r="E51" s="50" t="str">
        <f t="shared" si="5"/>
        <v>ALMERÍA</v>
      </c>
      <c r="F51" s="50">
        <f t="shared" si="7"/>
        <v>77434</v>
      </c>
      <c r="G51" s="50">
        <f t="shared" si="8"/>
        <v>70045</v>
      </c>
    </row>
    <row r="52" spans="1:7" x14ac:dyDescent="0.25">
      <c r="A52" s="50" t="str">
        <f t="shared" si="4"/>
        <v>GIJÓN</v>
      </c>
      <c r="B52" s="51">
        <f t="shared" si="2"/>
        <v>45287</v>
      </c>
      <c r="C52" s="51">
        <f t="shared" si="3"/>
        <v>44009</v>
      </c>
      <c r="D52" s="51">
        <f t="shared" si="6"/>
        <v>17</v>
      </c>
      <c r="E52" s="50" t="str">
        <f t="shared" si="5"/>
        <v>TARRAGONA</v>
      </c>
      <c r="F52" s="50">
        <f t="shared" si="7"/>
        <v>67966</v>
      </c>
      <c r="G52" s="50">
        <f t="shared" si="8"/>
        <v>14280</v>
      </c>
    </row>
    <row r="53" spans="1:7" x14ac:dyDescent="0.25">
      <c r="A53" s="50" t="str">
        <f t="shared" si="4"/>
        <v>HUELVA</v>
      </c>
      <c r="B53" s="51">
        <f t="shared" si="2"/>
        <v>133560</v>
      </c>
      <c r="C53" s="51">
        <f t="shared" si="3"/>
        <v>129305</v>
      </c>
      <c r="D53" s="51">
        <f t="shared" si="6"/>
        <v>9</v>
      </c>
      <c r="E53" s="50" t="str">
        <f t="shared" si="5"/>
        <v>CARTAGENA</v>
      </c>
      <c r="F53" s="50">
        <f t="shared" si="7"/>
        <v>57925</v>
      </c>
      <c r="G53" s="50">
        <f t="shared" si="8"/>
        <v>144054</v>
      </c>
    </row>
    <row r="54" spans="1:7" x14ac:dyDescent="0.25">
      <c r="A54" s="50" t="str">
        <f t="shared" si="4"/>
        <v>LAS PALMAS</v>
      </c>
      <c r="B54" s="51">
        <f t="shared" si="2"/>
        <v>2425266</v>
      </c>
      <c r="C54" s="51">
        <f t="shared" si="3"/>
        <v>2377068</v>
      </c>
      <c r="D54" s="51">
        <f t="shared" si="6"/>
        <v>2</v>
      </c>
      <c r="E54" s="50" t="str">
        <f t="shared" si="5"/>
        <v>A CORUÑA</v>
      </c>
      <c r="F54" s="50">
        <f t="shared" si="7"/>
        <v>57119</v>
      </c>
      <c r="G54" s="50">
        <f t="shared" si="8"/>
        <v>34225</v>
      </c>
    </row>
    <row r="55" spans="1:7" x14ac:dyDescent="0.25">
      <c r="A55" s="50" t="str">
        <f t="shared" si="4"/>
        <v>MÁLAGA</v>
      </c>
      <c r="B55" s="51">
        <f t="shared" si="2"/>
        <v>102566</v>
      </c>
      <c r="C55" s="51">
        <f t="shared" si="3"/>
        <v>84730</v>
      </c>
      <c r="D55" s="51">
        <f t="shared" si="6"/>
        <v>11</v>
      </c>
      <c r="E55" s="50" t="str">
        <f t="shared" si="5"/>
        <v>GIJÓN</v>
      </c>
      <c r="F55" s="50">
        <f t="shared" si="7"/>
        <v>45287</v>
      </c>
      <c r="G55" s="50">
        <f t="shared" si="8"/>
        <v>44009</v>
      </c>
    </row>
    <row r="56" spans="1:7" x14ac:dyDescent="0.25">
      <c r="A56" s="50" t="str">
        <f t="shared" si="4"/>
        <v>MARÍN Y RÍA DE PONTEVEDRA</v>
      </c>
      <c r="B56" s="51">
        <f t="shared" si="2"/>
        <v>19295</v>
      </c>
      <c r="C56" s="51">
        <f t="shared" si="3"/>
        <v>21749</v>
      </c>
      <c r="D56" s="51">
        <f t="shared" si="6"/>
        <v>25</v>
      </c>
      <c r="E56" s="50" t="str">
        <f t="shared" si="5"/>
        <v>AVILÉS</v>
      </c>
      <c r="F56" s="50">
        <f t="shared" ref="F56:F66" si="9">LOOKUP(E56,$A$39:$A$66,$B$39:$B$66)</f>
        <v>37368</v>
      </c>
      <c r="G56" s="50">
        <f t="shared" si="8"/>
        <v>20005</v>
      </c>
    </row>
    <row r="57" spans="1:7" x14ac:dyDescent="0.25">
      <c r="A57" s="50" t="str">
        <f t="shared" si="4"/>
        <v>MELILLA</v>
      </c>
      <c r="B57" s="51">
        <f t="shared" si="2"/>
        <v>5320</v>
      </c>
      <c r="C57" s="51">
        <f t="shared" si="3"/>
        <v>10955</v>
      </c>
      <c r="D57" s="51">
        <f t="shared" si="6"/>
        <v>27</v>
      </c>
      <c r="E57" s="50" t="str">
        <f t="shared" si="5"/>
        <v>PASAIA</v>
      </c>
      <c r="F57" s="50">
        <f t="shared" si="9"/>
        <v>26094</v>
      </c>
      <c r="G57" s="50">
        <f t="shared" si="8"/>
        <v>29652</v>
      </c>
    </row>
    <row r="58" spans="1:7" x14ac:dyDescent="0.25">
      <c r="A58" s="50" t="str">
        <f t="shared" si="4"/>
        <v>MOTRIL</v>
      </c>
      <c r="B58" s="51">
        <f t="shared" si="2"/>
        <v>25434</v>
      </c>
      <c r="C58" s="51">
        <f t="shared" si="3"/>
        <v>32925</v>
      </c>
      <c r="D58" s="51">
        <f t="shared" si="6"/>
        <v>20</v>
      </c>
      <c r="E58" s="50" t="str">
        <f t="shared" si="5"/>
        <v>MOTRIL</v>
      </c>
      <c r="F58" s="50">
        <f t="shared" si="9"/>
        <v>25434</v>
      </c>
      <c r="G58" s="50">
        <f t="shared" si="8"/>
        <v>32925</v>
      </c>
    </row>
    <row r="59" spans="1:7" x14ac:dyDescent="0.25">
      <c r="A59" s="50" t="str">
        <f t="shared" si="4"/>
        <v>PASAIA</v>
      </c>
      <c r="B59" s="51">
        <f t="shared" si="2"/>
        <v>26094</v>
      </c>
      <c r="C59" s="51">
        <f t="shared" si="3"/>
        <v>29652</v>
      </c>
      <c r="D59" s="51">
        <f t="shared" si="6"/>
        <v>19</v>
      </c>
      <c r="E59" s="50" t="str">
        <f t="shared" si="5"/>
        <v>SANTANDER</v>
      </c>
      <c r="F59" s="50">
        <f t="shared" si="9"/>
        <v>23282</v>
      </c>
      <c r="G59" s="50">
        <f t="shared" si="8"/>
        <v>45205</v>
      </c>
    </row>
    <row r="60" spans="1:7" x14ac:dyDescent="0.25">
      <c r="A60" s="50" t="str">
        <f t="shared" si="4"/>
        <v>SANTA CRUZ DE TENERIFE</v>
      </c>
      <c r="B60" s="51">
        <f t="shared" si="2"/>
        <v>653432</v>
      </c>
      <c r="C60" s="51">
        <f t="shared" si="3"/>
        <v>575710</v>
      </c>
      <c r="D60" s="51">
        <f t="shared" si="6"/>
        <v>4</v>
      </c>
      <c r="E60" s="50" t="str">
        <f t="shared" si="5"/>
        <v>CASTELLÓN</v>
      </c>
      <c r="F60" s="50">
        <f t="shared" si="9"/>
        <v>22597</v>
      </c>
      <c r="G60" s="50">
        <f t="shared" si="8"/>
        <v>26698</v>
      </c>
    </row>
    <row r="61" spans="1:7" x14ac:dyDescent="0.25">
      <c r="A61" s="50" t="str">
        <f t="shared" si="4"/>
        <v>SANTANDER</v>
      </c>
      <c r="B61" s="51">
        <f t="shared" si="2"/>
        <v>23282</v>
      </c>
      <c r="C61" s="51">
        <f t="shared" si="3"/>
        <v>45205</v>
      </c>
      <c r="D61" s="51">
        <f t="shared" si="6"/>
        <v>21</v>
      </c>
      <c r="E61" s="50" t="str">
        <f t="shared" si="5"/>
        <v>ALICANTE</v>
      </c>
      <c r="F61" s="50">
        <f t="shared" si="9"/>
        <v>22254</v>
      </c>
      <c r="G61" s="50">
        <f t="shared" si="8"/>
        <v>27329</v>
      </c>
    </row>
    <row r="62" spans="1:7" x14ac:dyDescent="0.25">
      <c r="A62" s="50" t="str">
        <f t="shared" si="4"/>
        <v>SEVILLA</v>
      </c>
      <c r="B62" s="51">
        <f t="shared" si="2"/>
        <v>20900</v>
      </c>
      <c r="C62" s="51">
        <f t="shared" si="3"/>
        <v>15987</v>
      </c>
      <c r="D62" s="51">
        <f t="shared" si="6"/>
        <v>24</v>
      </c>
      <c r="E62" s="50" t="str">
        <f t="shared" si="5"/>
        <v>SEVILLA</v>
      </c>
      <c r="F62" s="50">
        <f t="shared" si="9"/>
        <v>20900</v>
      </c>
      <c r="G62" s="50">
        <f t="shared" si="8"/>
        <v>15987</v>
      </c>
    </row>
    <row r="63" spans="1:7" x14ac:dyDescent="0.25">
      <c r="A63" s="50" t="str">
        <f t="shared" si="4"/>
        <v>TARRAGONA</v>
      </c>
      <c r="B63" s="51">
        <f t="shared" si="2"/>
        <v>67966</v>
      </c>
      <c r="C63" s="51">
        <f t="shared" si="3"/>
        <v>14280</v>
      </c>
      <c r="D63" s="51">
        <f t="shared" si="6"/>
        <v>14</v>
      </c>
      <c r="E63" s="50" t="str">
        <f t="shared" si="5"/>
        <v>MARÍN Y RÍA DE PONTEVEDRA</v>
      </c>
      <c r="F63" s="50">
        <f t="shared" si="9"/>
        <v>19295</v>
      </c>
      <c r="G63" s="50">
        <f t="shared" si="8"/>
        <v>21749</v>
      </c>
    </row>
    <row r="64" spans="1:7" x14ac:dyDescent="0.25">
      <c r="A64" s="50" t="str">
        <f t="shared" si="4"/>
        <v>VALENCIA</v>
      </c>
      <c r="B64" s="51">
        <f t="shared" si="2"/>
        <v>289231</v>
      </c>
      <c r="C64" s="51">
        <f t="shared" si="3"/>
        <v>436328</v>
      </c>
      <c r="D64" s="51">
        <f t="shared" si="6"/>
        <v>6</v>
      </c>
      <c r="E64" s="50" t="str">
        <f t="shared" si="5"/>
        <v>FERROL-SAN CIBRAO</v>
      </c>
      <c r="F64" s="50">
        <f t="shared" si="9"/>
        <v>18275</v>
      </c>
      <c r="G64" s="50">
        <f t="shared" si="8"/>
        <v>10803</v>
      </c>
    </row>
    <row r="65" spans="1:7" x14ac:dyDescent="0.25">
      <c r="A65" s="50" t="str">
        <f t="shared" si="4"/>
        <v>VIGO</v>
      </c>
      <c r="B65" s="51">
        <f t="shared" si="2"/>
        <v>158355</v>
      </c>
      <c r="C65" s="51">
        <f t="shared" si="3"/>
        <v>157617</v>
      </c>
      <c r="D65" s="51">
        <f t="shared" si="6"/>
        <v>8</v>
      </c>
      <c r="E65" s="50" t="str">
        <f t="shared" si="5"/>
        <v>MELILLA</v>
      </c>
      <c r="F65" s="50">
        <f t="shared" si="9"/>
        <v>5320</v>
      </c>
      <c r="G65" s="50">
        <f t="shared" si="8"/>
        <v>10955</v>
      </c>
    </row>
    <row r="66" spans="1:7" x14ac:dyDescent="0.25">
      <c r="A66" s="50" t="str">
        <f t="shared" si="4"/>
        <v>VILAGARCÍA</v>
      </c>
      <c r="B66" s="51">
        <f t="shared" si="2"/>
        <v>4045</v>
      </c>
      <c r="C66" s="51">
        <f t="shared" si="3"/>
        <v>5553</v>
      </c>
      <c r="D66" s="51">
        <f t="shared" si="6"/>
        <v>28</v>
      </c>
      <c r="E66" s="50" t="str">
        <f t="shared" si="5"/>
        <v>VILAGARCÍA</v>
      </c>
      <c r="F66" s="50">
        <f t="shared" si="9"/>
        <v>4045</v>
      </c>
      <c r="G66" s="50">
        <f t="shared" si="8"/>
        <v>5553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workbookViewId="0">
      <selection activeCell="I35" sqref="I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163</v>
      </c>
    </row>
    <row r="2" spans="1:12" s="2" customFormat="1" ht="21" x14ac:dyDescent="0.35">
      <c r="I2" s="2" t="s">
        <v>118</v>
      </c>
    </row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2264</v>
      </c>
      <c r="C7" s="44">
        <v>2373</v>
      </c>
      <c r="D7" s="44">
        <v>24694</v>
      </c>
      <c r="E7" s="44">
        <v>32871</v>
      </c>
      <c r="F7" s="11">
        <f>((E7*100)/D7)-100</f>
        <v>33.113306876164245</v>
      </c>
      <c r="G7" s="1"/>
      <c r="H7" s="1"/>
      <c r="I7" s="1"/>
    </row>
    <row r="8" spans="1:12" x14ac:dyDescent="0.25">
      <c r="A8" s="12" t="s">
        <v>31</v>
      </c>
      <c r="B8" s="45">
        <v>356</v>
      </c>
      <c r="C8" s="45">
        <v>291</v>
      </c>
      <c r="D8" s="45">
        <v>3790</v>
      </c>
      <c r="E8" s="45">
        <v>3283</v>
      </c>
      <c r="F8" s="14">
        <f t="shared" ref="F8:F34" si="0">((E8*100)/D8)-100</f>
        <v>-13.377308707124016</v>
      </c>
      <c r="G8" s="1"/>
      <c r="H8" s="1"/>
      <c r="I8" s="1"/>
    </row>
    <row r="9" spans="1:12" x14ac:dyDescent="0.25">
      <c r="A9" s="9" t="s">
        <v>164</v>
      </c>
      <c r="B9" s="44">
        <v>2421</v>
      </c>
      <c r="C9" s="44">
        <v>3043</v>
      </c>
      <c r="D9" s="44">
        <v>27146</v>
      </c>
      <c r="E9" s="44">
        <v>36568</v>
      </c>
      <c r="F9" s="11">
        <f t="shared" si="0"/>
        <v>34.708612686952051</v>
      </c>
      <c r="G9" s="1"/>
      <c r="H9" s="1"/>
      <c r="I9" s="1"/>
    </row>
    <row r="10" spans="1:12" x14ac:dyDescent="0.25">
      <c r="A10" s="12" t="s">
        <v>166</v>
      </c>
      <c r="B10" s="45">
        <v>1114</v>
      </c>
      <c r="C10" s="45">
        <v>685</v>
      </c>
      <c r="D10" s="45">
        <v>10004</v>
      </c>
      <c r="E10" s="45">
        <v>8120</v>
      </c>
      <c r="F10" s="14">
        <f t="shared" si="0"/>
        <v>-18.832467013194716</v>
      </c>
      <c r="G10" s="1"/>
      <c r="H10" s="1"/>
      <c r="I10" s="1"/>
    </row>
    <row r="11" spans="1:12" x14ac:dyDescent="0.25">
      <c r="A11" s="9" t="s">
        <v>167</v>
      </c>
      <c r="B11" s="44">
        <v>247551</v>
      </c>
      <c r="C11" s="44">
        <v>205427</v>
      </c>
      <c r="D11" s="44">
        <v>2891883</v>
      </c>
      <c r="E11" s="44">
        <v>2358153</v>
      </c>
      <c r="F11" s="11">
        <f t="shared" si="0"/>
        <v>-18.456140860470498</v>
      </c>
      <c r="G11" s="1"/>
      <c r="H11" s="1"/>
      <c r="I11" s="1"/>
    </row>
    <row r="12" spans="1:12" x14ac:dyDescent="0.25">
      <c r="A12" s="12" t="s">
        <v>168</v>
      </c>
      <c r="B12" s="45">
        <v>1556</v>
      </c>
      <c r="C12" s="45">
        <v>1798</v>
      </c>
      <c r="D12" s="45">
        <v>14717</v>
      </c>
      <c r="E12" s="45">
        <v>17271</v>
      </c>
      <c r="F12" s="14">
        <f t="shared" si="0"/>
        <v>17.354080315281649</v>
      </c>
      <c r="G12" s="1"/>
      <c r="H12" s="1"/>
      <c r="I12" s="1"/>
    </row>
    <row r="13" spans="1:12" x14ac:dyDescent="0.25">
      <c r="A13" s="9" t="s">
        <v>32</v>
      </c>
      <c r="B13" s="44">
        <v>252</v>
      </c>
      <c r="C13" s="44">
        <v>267</v>
      </c>
      <c r="D13" s="44">
        <v>5319</v>
      </c>
      <c r="E13" s="44">
        <v>5138</v>
      </c>
      <c r="F13" s="11">
        <f t="shared" si="0"/>
        <v>-3.4028952810678703</v>
      </c>
      <c r="G13" s="1"/>
      <c r="H13" s="1"/>
      <c r="I13" s="1"/>
    </row>
    <row r="14" spans="1:12" x14ac:dyDescent="0.25">
      <c r="A14" s="12" t="s">
        <v>33</v>
      </c>
      <c r="B14" s="45">
        <v>50803</v>
      </c>
      <c r="C14" s="45">
        <v>101150</v>
      </c>
      <c r="D14" s="45">
        <v>790009</v>
      </c>
      <c r="E14" s="45">
        <v>890855</v>
      </c>
      <c r="F14" s="14">
        <f t="shared" si="0"/>
        <v>12.765171029697129</v>
      </c>
      <c r="G14" s="1"/>
      <c r="H14" s="1"/>
      <c r="I14" s="1"/>
    </row>
    <row r="15" spans="1:12" x14ac:dyDescent="0.25">
      <c r="A15" s="9" t="s">
        <v>34</v>
      </c>
      <c r="B15" s="44">
        <v>4976</v>
      </c>
      <c r="C15" s="44">
        <v>5340</v>
      </c>
      <c r="D15" s="44">
        <v>55595</v>
      </c>
      <c r="E15" s="44">
        <v>61866</v>
      </c>
      <c r="F15" s="11">
        <f t="shared" si="0"/>
        <v>11.279791348142822</v>
      </c>
      <c r="G15" s="1"/>
      <c r="H15" s="1"/>
      <c r="I15" s="1"/>
    </row>
    <row r="16" spans="1:12" x14ac:dyDescent="0.25">
      <c r="A16" s="12" t="s">
        <v>35</v>
      </c>
      <c r="B16" s="45">
        <v>1323</v>
      </c>
      <c r="C16" s="45">
        <v>0</v>
      </c>
      <c r="D16" s="45">
        <v>7527</v>
      </c>
      <c r="E16" s="4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38319</v>
      </c>
      <c r="C18" s="45">
        <v>66814</v>
      </c>
      <c r="D18" s="45">
        <v>478911</v>
      </c>
      <c r="E18" s="45">
        <v>558392</v>
      </c>
      <c r="F18" s="14">
        <f t="shared" si="0"/>
        <v>16.596194282444969</v>
      </c>
      <c r="G18" s="1"/>
      <c r="H18" s="1"/>
      <c r="I18" s="1"/>
    </row>
    <row r="19" spans="1:9" x14ac:dyDescent="0.25">
      <c r="A19" s="9" t="s">
        <v>37</v>
      </c>
      <c r="B19" s="44">
        <v>401</v>
      </c>
      <c r="C19" s="44">
        <v>284</v>
      </c>
      <c r="D19" s="44">
        <v>4001</v>
      </c>
      <c r="E19" s="44">
        <v>6319</v>
      </c>
      <c r="F19" s="11">
        <f t="shared" si="0"/>
        <v>57.935516120969766</v>
      </c>
      <c r="G19" s="1"/>
      <c r="H19" s="1"/>
      <c r="I19" s="1"/>
    </row>
    <row r="20" spans="1:9" x14ac:dyDescent="0.25">
      <c r="A20" s="12" t="s">
        <v>170</v>
      </c>
      <c r="B20" s="45">
        <v>2722</v>
      </c>
      <c r="C20" s="45">
        <v>2036</v>
      </c>
      <c r="D20" s="45">
        <v>44009</v>
      </c>
      <c r="E20" s="45">
        <v>45287</v>
      </c>
      <c r="F20" s="14">
        <f t="shared" si="0"/>
        <v>2.903951464473181</v>
      </c>
      <c r="G20" s="1"/>
      <c r="H20" s="1"/>
      <c r="I20" s="1"/>
    </row>
    <row r="21" spans="1:9" x14ac:dyDescent="0.25">
      <c r="A21" s="9" t="s">
        <v>38</v>
      </c>
      <c r="B21" s="44">
        <v>9819</v>
      </c>
      <c r="C21" s="44">
        <v>9613</v>
      </c>
      <c r="D21" s="44">
        <v>112493</v>
      </c>
      <c r="E21" s="44">
        <v>116020</v>
      </c>
      <c r="F21" s="11">
        <f t="shared" si="0"/>
        <v>3.1353061968300295</v>
      </c>
      <c r="G21" s="1"/>
      <c r="H21" s="1"/>
      <c r="I21" s="1"/>
    </row>
    <row r="22" spans="1:9" x14ac:dyDescent="0.25">
      <c r="A22" s="12" t="s">
        <v>59</v>
      </c>
      <c r="B22" s="45">
        <v>176518</v>
      </c>
      <c r="C22" s="45">
        <v>212662</v>
      </c>
      <c r="D22" s="45">
        <v>2126922</v>
      </c>
      <c r="E22" s="45">
        <v>2156378</v>
      </c>
      <c r="F22" s="14">
        <f t="shared" si="0"/>
        <v>1.384912093626383</v>
      </c>
      <c r="G22" s="1"/>
      <c r="H22" s="1"/>
      <c r="I22" s="1"/>
    </row>
    <row r="23" spans="1:9" x14ac:dyDescent="0.25">
      <c r="A23" s="9" t="s">
        <v>171</v>
      </c>
      <c r="B23" s="44">
        <v>3034</v>
      </c>
      <c r="C23" s="44">
        <v>2166</v>
      </c>
      <c r="D23" s="44">
        <v>27223</v>
      </c>
      <c r="E23" s="44">
        <v>38696</v>
      </c>
      <c r="F23" s="11">
        <f t="shared" si="0"/>
        <v>42.144510156852675</v>
      </c>
      <c r="G23" s="1"/>
      <c r="H23" s="1"/>
      <c r="I23" s="1"/>
    </row>
    <row r="24" spans="1:9" x14ac:dyDescent="0.25">
      <c r="A24" s="12" t="s">
        <v>173</v>
      </c>
      <c r="B24" s="45">
        <v>1334</v>
      </c>
      <c r="C24" s="45">
        <v>115</v>
      </c>
      <c r="D24" s="45">
        <v>12113</v>
      </c>
      <c r="E24" s="45">
        <v>9728</v>
      </c>
      <c r="F24" s="14">
        <f t="shared" si="0"/>
        <v>-19.689589697019727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0</v>
      </c>
      <c r="F25" s="11"/>
      <c r="G25" s="1"/>
      <c r="H25" s="1"/>
      <c r="I25" s="1"/>
    </row>
    <row r="26" spans="1:9" x14ac:dyDescent="0.25">
      <c r="A26" s="12" t="s">
        <v>40</v>
      </c>
      <c r="B26" s="45">
        <v>2270</v>
      </c>
      <c r="C26" s="45">
        <v>2232</v>
      </c>
      <c r="D26" s="45">
        <v>25343</v>
      </c>
      <c r="E26" s="45">
        <v>18700</v>
      </c>
      <c r="F26" s="14">
        <f t="shared" si="0"/>
        <v>-26.212366333898913</v>
      </c>
      <c r="G26" s="1"/>
      <c r="H26" s="1"/>
      <c r="I26" s="1"/>
    </row>
    <row r="27" spans="1:9" x14ac:dyDescent="0.25">
      <c r="A27" s="9" t="s">
        <v>41</v>
      </c>
      <c r="B27" s="44">
        <v>430</v>
      </c>
      <c r="C27" s="44">
        <v>265</v>
      </c>
      <c r="D27" s="44">
        <v>7127</v>
      </c>
      <c r="E27" s="44">
        <v>6695</v>
      </c>
      <c r="F27" s="11">
        <f t="shared" si="0"/>
        <v>-6.0614564332818901</v>
      </c>
      <c r="G27" s="1"/>
      <c r="H27" s="1"/>
      <c r="I27" s="1"/>
    </row>
    <row r="28" spans="1:9" x14ac:dyDescent="0.25">
      <c r="A28" s="12" t="s">
        <v>42</v>
      </c>
      <c r="B28" s="45">
        <v>42441</v>
      </c>
      <c r="C28" s="45">
        <v>47294</v>
      </c>
      <c r="D28" s="45">
        <v>456713</v>
      </c>
      <c r="E28" s="45">
        <v>501201</v>
      </c>
      <c r="F28" s="14">
        <f t="shared" si="0"/>
        <v>9.7409094989632479</v>
      </c>
      <c r="G28" s="1"/>
      <c r="H28" s="1"/>
      <c r="I28" s="1"/>
    </row>
    <row r="29" spans="1:9" x14ac:dyDescent="0.25">
      <c r="A29" s="9" t="s">
        <v>43</v>
      </c>
      <c r="B29" s="44">
        <v>654</v>
      </c>
      <c r="C29" s="44">
        <v>1107</v>
      </c>
      <c r="D29" s="44">
        <v>6964</v>
      </c>
      <c r="E29" s="44">
        <v>6453</v>
      </c>
      <c r="F29" s="11">
        <f t="shared" si="0"/>
        <v>-7.3377369327972417</v>
      </c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932</v>
      </c>
      <c r="C31" s="44">
        <v>2591</v>
      </c>
      <c r="D31" s="44">
        <v>12764</v>
      </c>
      <c r="E31" s="44">
        <v>18127</v>
      </c>
      <c r="F31" s="11">
        <f t="shared" si="0"/>
        <v>42.016609213412721</v>
      </c>
      <c r="G31" s="1"/>
      <c r="H31" s="1"/>
      <c r="I31" s="1"/>
    </row>
    <row r="32" spans="1:9" x14ac:dyDescent="0.25">
      <c r="A32" s="12" t="s">
        <v>46</v>
      </c>
      <c r="B32" s="45">
        <v>27774</v>
      </c>
      <c r="C32" s="45">
        <v>14029</v>
      </c>
      <c r="D32" s="45">
        <v>363083</v>
      </c>
      <c r="E32" s="45">
        <v>210758</v>
      </c>
      <c r="F32" s="14">
        <f t="shared" si="0"/>
        <v>-41.953217308439115</v>
      </c>
      <c r="G32" s="1"/>
      <c r="H32" s="1"/>
      <c r="I32" s="1"/>
    </row>
    <row r="33" spans="1:9" x14ac:dyDescent="0.25">
      <c r="A33" s="9" t="s">
        <v>47</v>
      </c>
      <c r="B33" s="44">
        <v>5465</v>
      </c>
      <c r="C33" s="44">
        <v>6623</v>
      </c>
      <c r="D33" s="44">
        <v>66410</v>
      </c>
      <c r="E33" s="44">
        <v>70866</v>
      </c>
      <c r="F33" s="11">
        <f t="shared" si="0"/>
        <v>6.7098328564975134</v>
      </c>
      <c r="G33" s="1"/>
      <c r="H33" s="1"/>
      <c r="I33" s="1"/>
    </row>
    <row r="34" spans="1:9" x14ac:dyDescent="0.25">
      <c r="A34" s="12" t="s">
        <v>172</v>
      </c>
      <c r="B34" s="45">
        <v>66</v>
      </c>
      <c r="C34" s="45">
        <v>160</v>
      </c>
      <c r="D34" s="45">
        <v>633</v>
      </c>
      <c r="E34" s="45">
        <v>556</v>
      </c>
      <c r="F34" s="14">
        <f t="shared" si="0"/>
        <v>-12.164296998420227</v>
      </c>
      <c r="G34" s="1"/>
      <c r="H34" s="1"/>
      <c r="I34" s="1"/>
    </row>
    <row r="35" spans="1:9" x14ac:dyDescent="0.25">
      <c r="A35" s="15" t="s">
        <v>48</v>
      </c>
      <c r="B35" s="16">
        <f>SUM(B7:B34)</f>
        <v>624795</v>
      </c>
      <c r="C35" s="16">
        <f t="shared" ref="C35:E35" si="1">SUM(C7:C34)</f>
        <v>688365</v>
      </c>
      <c r="D35" s="16">
        <f t="shared" si="1"/>
        <v>7575393</v>
      </c>
      <c r="E35" s="16">
        <f t="shared" si="1"/>
        <v>7178301</v>
      </c>
      <c r="F35" s="17">
        <f t="shared" ref="F35" si="2">((E35*100)/D35)-100</f>
        <v>-5.2418666595911247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32871</v>
      </c>
      <c r="C39" s="51">
        <f t="shared" si="4"/>
        <v>24694</v>
      </c>
      <c r="D39" s="51">
        <f>_xlfn.RANK.EQ(B39,$B$39:$B$66)+COUNTIF($B$39:$B$66,B39)-1</f>
        <v>13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2358153</v>
      </c>
      <c r="G39" s="50">
        <f>LOOKUP(E39,$A$39:$A$66,$C$39:$C$66)</f>
        <v>2891883</v>
      </c>
    </row>
    <row r="40" spans="1:9" x14ac:dyDescent="0.25">
      <c r="A40" s="50" t="str">
        <f t="shared" si="5"/>
        <v>ALICANTE</v>
      </c>
      <c r="B40" s="51">
        <f t="shared" si="3"/>
        <v>3283</v>
      </c>
      <c r="C40" s="51">
        <f t="shared" si="4"/>
        <v>3790</v>
      </c>
      <c r="D40" s="51">
        <f t="shared" ref="D40:D66" si="7">_xlfn.RANK.EQ(B40,$B$39:$B$66)+COUNTIF($B$39:$B$66,B40)-1</f>
        <v>23</v>
      </c>
      <c r="E40" s="50" t="str">
        <f t="shared" si="6"/>
        <v>LAS PALMAS</v>
      </c>
      <c r="F40" s="50">
        <f t="shared" ref="F40:F66" si="8">LOOKUP(E40,$A$39:$A$66,$B$39:$B$66)</f>
        <v>2156378</v>
      </c>
      <c r="G40" s="50">
        <f t="shared" ref="G40:G66" si="9">LOOKUP(E40,$A$39:$A$66,$C$39:$C$66)</f>
        <v>2126922</v>
      </c>
    </row>
    <row r="41" spans="1:9" x14ac:dyDescent="0.25">
      <c r="A41" s="50" t="str">
        <f t="shared" si="5"/>
        <v>ALMERÍA</v>
      </c>
      <c r="B41" s="51">
        <f t="shared" si="3"/>
        <v>36568</v>
      </c>
      <c r="C41" s="51">
        <f t="shared" si="4"/>
        <v>27146</v>
      </c>
      <c r="D41" s="51">
        <f t="shared" si="7"/>
        <v>12</v>
      </c>
      <c r="E41" s="50" t="str">
        <f t="shared" si="6"/>
        <v>BARCELONA</v>
      </c>
      <c r="F41" s="50">
        <f t="shared" si="8"/>
        <v>890855</v>
      </c>
      <c r="G41" s="50">
        <f t="shared" si="9"/>
        <v>790009</v>
      </c>
    </row>
    <row r="42" spans="1:9" x14ac:dyDescent="0.25">
      <c r="A42" s="50" t="str">
        <f t="shared" si="5"/>
        <v>AVILÉS</v>
      </c>
      <c r="B42" s="51">
        <f t="shared" si="3"/>
        <v>8120</v>
      </c>
      <c r="C42" s="51">
        <f t="shared" si="4"/>
        <v>10004</v>
      </c>
      <c r="D42" s="51">
        <f t="shared" si="7"/>
        <v>18</v>
      </c>
      <c r="E42" s="50" t="str">
        <f t="shared" si="6"/>
        <v>CEUTA</v>
      </c>
      <c r="F42" s="50">
        <f t="shared" si="8"/>
        <v>558392</v>
      </c>
      <c r="G42" s="50">
        <f t="shared" si="9"/>
        <v>478911</v>
      </c>
    </row>
    <row r="43" spans="1:9" x14ac:dyDescent="0.25">
      <c r="A43" s="50" t="str">
        <f t="shared" si="5"/>
        <v>BAHÍA DE ALGECIRAS</v>
      </c>
      <c r="B43" s="51">
        <f t="shared" si="3"/>
        <v>2358153</v>
      </c>
      <c r="C43" s="51">
        <f t="shared" si="4"/>
        <v>2891883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501201</v>
      </c>
      <c r="G43" s="50">
        <f t="shared" si="9"/>
        <v>456713</v>
      </c>
    </row>
    <row r="44" spans="1:9" x14ac:dyDescent="0.25">
      <c r="A44" s="50" t="str">
        <f t="shared" si="5"/>
        <v>BAHÍA DE CÁDIZ</v>
      </c>
      <c r="B44" s="51">
        <f t="shared" si="3"/>
        <v>17271</v>
      </c>
      <c r="C44" s="51">
        <f t="shared" si="4"/>
        <v>14717</v>
      </c>
      <c r="D44" s="51">
        <f t="shared" si="7"/>
        <v>16</v>
      </c>
      <c r="E44" s="50" t="str">
        <f t="shared" si="6"/>
        <v>VALENCIA</v>
      </c>
      <c r="F44" s="50">
        <f t="shared" si="8"/>
        <v>210758</v>
      </c>
      <c r="G44" s="50">
        <f t="shared" si="9"/>
        <v>363083</v>
      </c>
    </row>
    <row r="45" spans="1:9" x14ac:dyDescent="0.25">
      <c r="A45" s="50" t="str">
        <f t="shared" si="5"/>
        <v>BALEARES</v>
      </c>
      <c r="B45" s="51">
        <f t="shared" si="3"/>
        <v>5138</v>
      </c>
      <c r="C45" s="51">
        <f t="shared" si="4"/>
        <v>5319</v>
      </c>
      <c r="D45" s="51">
        <f t="shared" si="7"/>
        <v>22</v>
      </c>
      <c r="E45" s="50" t="str">
        <f t="shared" si="6"/>
        <v>HUELVA</v>
      </c>
      <c r="F45" s="50">
        <f t="shared" si="8"/>
        <v>116020</v>
      </c>
      <c r="G45" s="50">
        <f t="shared" si="9"/>
        <v>112493</v>
      </c>
    </row>
    <row r="46" spans="1:9" x14ac:dyDescent="0.25">
      <c r="A46" s="50" t="str">
        <f t="shared" si="5"/>
        <v>BARCELONA</v>
      </c>
      <c r="B46" s="51">
        <f t="shared" si="3"/>
        <v>890855</v>
      </c>
      <c r="C46" s="51">
        <f t="shared" si="4"/>
        <v>790009</v>
      </c>
      <c r="D46" s="51">
        <f t="shared" si="7"/>
        <v>3</v>
      </c>
      <c r="E46" s="50" t="str">
        <f t="shared" si="6"/>
        <v>VIGO</v>
      </c>
      <c r="F46" s="50">
        <f t="shared" si="8"/>
        <v>70866</v>
      </c>
      <c r="G46" s="50">
        <f t="shared" si="9"/>
        <v>66410</v>
      </c>
    </row>
    <row r="47" spans="1:9" x14ac:dyDescent="0.25">
      <c r="A47" s="50" t="str">
        <f t="shared" si="5"/>
        <v>BILBAO</v>
      </c>
      <c r="B47" s="51">
        <f t="shared" si="3"/>
        <v>61866</v>
      </c>
      <c r="C47" s="51">
        <f t="shared" si="4"/>
        <v>55595</v>
      </c>
      <c r="D47" s="51">
        <f t="shared" si="7"/>
        <v>9</v>
      </c>
      <c r="E47" s="50" t="str">
        <f t="shared" si="6"/>
        <v>BILBAO</v>
      </c>
      <c r="F47" s="50">
        <f t="shared" si="8"/>
        <v>61866</v>
      </c>
      <c r="G47" s="50">
        <f t="shared" si="9"/>
        <v>55595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7527</v>
      </c>
      <c r="D48" s="51">
        <f t="shared" si="7"/>
        <v>28</v>
      </c>
      <c r="E48" s="50" t="str">
        <f t="shared" si="6"/>
        <v>GIJÓN</v>
      </c>
      <c r="F48" s="50">
        <f t="shared" si="8"/>
        <v>45287</v>
      </c>
      <c r="G48" s="50">
        <f t="shared" si="9"/>
        <v>44009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MÁLAGA</v>
      </c>
      <c r="F49" s="50">
        <f t="shared" si="8"/>
        <v>38696</v>
      </c>
      <c r="G49" s="50">
        <f t="shared" si="9"/>
        <v>27223</v>
      </c>
    </row>
    <row r="50" spans="1:7" x14ac:dyDescent="0.25">
      <c r="A50" s="50" t="str">
        <f t="shared" si="5"/>
        <v>CEUTA</v>
      </c>
      <c r="B50" s="51">
        <f t="shared" si="3"/>
        <v>558392</v>
      </c>
      <c r="C50" s="51">
        <f t="shared" si="4"/>
        <v>478911</v>
      </c>
      <c r="D50" s="51">
        <f t="shared" si="7"/>
        <v>4</v>
      </c>
      <c r="E50" s="50" t="str">
        <f t="shared" si="6"/>
        <v>ALMERÍA</v>
      </c>
      <c r="F50" s="50">
        <f t="shared" si="8"/>
        <v>36568</v>
      </c>
      <c r="G50" s="50">
        <f t="shared" si="9"/>
        <v>27146</v>
      </c>
    </row>
    <row r="51" spans="1:7" x14ac:dyDescent="0.25">
      <c r="A51" s="50" t="str">
        <f t="shared" si="5"/>
        <v>FERROL-SAN CIBRAO</v>
      </c>
      <c r="B51" s="51">
        <f t="shared" si="3"/>
        <v>6319</v>
      </c>
      <c r="C51" s="51">
        <f t="shared" si="4"/>
        <v>4001</v>
      </c>
      <c r="D51" s="51">
        <f t="shared" si="7"/>
        <v>21</v>
      </c>
      <c r="E51" s="50" t="str">
        <f t="shared" si="6"/>
        <v>A CORUÑA</v>
      </c>
      <c r="F51" s="50">
        <f t="shared" si="8"/>
        <v>32871</v>
      </c>
      <c r="G51" s="50">
        <f t="shared" si="9"/>
        <v>24694</v>
      </c>
    </row>
    <row r="52" spans="1:7" x14ac:dyDescent="0.25">
      <c r="A52" s="50" t="str">
        <f t="shared" si="5"/>
        <v>GIJÓN</v>
      </c>
      <c r="B52" s="51">
        <f t="shared" si="3"/>
        <v>45287</v>
      </c>
      <c r="C52" s="51">
        <f t="shared" si="4"/>
        <v>44009</v>
      </c>
      <c r="D52" s="51">
        <f t="shared" si="7"/>
        <v>10</v>
      </c>
      <c r="E52" s="50" t="str">
        <f t="shared" si="6"/>
        <v>MOTRIL</v>
      </c>
      <c r="F52" s="50">
        <f t="shared" si="8"/>
        <v>18700</v>
      </c>
      <c r="G52" s="50">
        <f t="shared" si="9"/>
        <v>25343</v>
      </c>
    </row>
    <row r="53" spans="1:7" x14ac:dyDescent="0.25">
      <c r="A53" s="50" t="str">
        <f t="shared" si="5"/>
        <v>HUELVA</v>
      </c>
      <c r="B53" s="51">
        <f t="shared" si="3"/>
        <v>116020</v>
      </c>
      <c r="C53" s="51">
        <f t="shared" si="4"/>
        <v>112493</v>
      </c>
      <c r="D53" s="51">
        <f t="shared" si="7"/>
        <v>7</v>
      </c>
      <c r="E53" s="50" t="str">
        <f t="shared" si="6"/>
        <v>TARRAGONA</v>
      </c>
      <c r="F53" s="50">
        <f t="shared" si="8"/>
        <v>18127</v>
      </c>
      <c r="G53" s="50">
        <f t="shared" si="9"/>
        <v>12764</v>
      </c>
    </row>
    <row r="54" spans="1:7" x14ac:dyDescent="0.25">
      <c r="A54" s="50" t="str">
        <f t="shared" si="5"/>
        <v>LAS PALMAS</v>
      </c>
      <c r="B54" s="51">
        <f t="shared" si="3"/>
        <v>2156378</v>
      </c>
      <c r="C54" s="51">
        <f t="shared" si="4"/>
        <v>2126922</v>
      </c>
      <c r="D54" s="51">
        <f t="shared" si="7"/>
        <v>2</v>
      </c>
      <c r="E54" s="50" t="str">
        <f t="shared" si="6"/>
        <v>BAHÍA DE CÁDIZ</v>
      </c>
      <c r="F54" s="50">
        <f t="shared" si="8"/>
        <v>17271</v>
      </c>
      <c r="G54" s="50">
        <f t="shared" si="9"/>
        <v>14717</v>
      </c>
    </row>
    <row r="55" spans="1:7" x14ac:dyDescent="0.25">
      <c r="A55" s="50" t="str">
        <f t="shared" si="5"/>
        <v>MÁLAGA</v>
      </c>
      <c r="B55" s="51">
        <f t="shared" si="3"/>
        <v>38696</v>
      </c>
      <c r="C55" s="51">
        <f t="shared" si="4"/>
        <v>27223</v>
      </c>
      <c r="D55" s="51">
        <f t="shared" si="7"/>
        <v>11</v>
      </c>
      <c r="E55" s="50" t="str">
        <f t="shared" si="6"/>
        <v>MARÍN Y RÍA DE PONTEVEDRA</v>
      </c>
      <c r="F55" s="50">
        <f t="shared" si="8"/>
        <v>9728</v>
      </c>
      <c r="G55" s="50">
        <f t="shared" si="9"/>
        <v>12113</v>
      </c>
    </row>
    <row r="56" spans="1:7" x14ac:dyDescent="0.25">
      <c r="A56" s="50" t="str">
        <f t="shared" si="5"/>
        <v>MARÍN Y RÍA DE PONTEVEDRA</v>
      </c>
      <c r="B56" s="51">
        <f t="shared" si="3"/>
        <v>9728</v>
      </c>
      <c r="C56" s="51">
        <f t="shared" si="4"/>
        <v>12113</v>
      </c>
      <c r="D56" s="51">
        <f t="shared" si="7"/>
        <v>17</v>
      </c>
      <c r="E56" s="50" t="str">
        <f t="shared" si="6"/>
        <v>AVILÉS</v>
      </c>
      <c r="F56" s="50">
        <f t="shared" si="8"/>
        <v>8120</v>
      </c>
      <c r="G56" s="50">
        <f t="shared" si="9"/>
        <v>10004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6"/>
        <v>PASAIA</v>
      </c>
      <c r="F57" s="50">
        <f t="shared" si="8"/>
        <v>6695</v>
      </c>
      <c r="G57" s="50">
        <f t="shared" si="9"/>
        <v>7127</v>
      </c>
    </row>
    <row r="58" spans="1:7" x14ac:dyDescent="0.25">
      <c r="A58" s="50" t="str">
        <f t="shared" si="5"/>
        <v>MOTRIL</v>
      </c>
      <c r="B58" s="51">
        <f t="shared" si="3"/>
        <v>18700</v>
      </c>
      <c r="C58" s="51">
        <f t="shared" si="4"/>
        <v>25343</v>
      </c>
      <c r="D58" s="51">
        <f t="shared" si="7"/>
        <v>14</v>
      </c>
      <c r="E58" s="50" t="str">
        <f t="shared" si="6"/>
        <v>SANTANDER</v>
      </c>
      <c r="F58" s="50">
        <f t="shared" si="8"/>
        <v>6453</v>
      </c>
      <c r="G58" s="50">
        <f t="shared" si="9"/>
        <v>6964</v>
      </c>
    </row>
    <row r="59" spans="1:7" x14ac:dyDescent="0.25">
      <c r="A59" s="50" t="str">
        <f t="shared" si="5"/>
        <v>PASAIA</v>
      </c>
      <c r="B59" s="51">
        <f t="shared" si="3"/>
        <v>6695</v>
      </c>
      <c r="C59" s="51">
        <f t="shared" si="4"/>
        <v>7127</v>
      </c>
      <c r="D59" s="51">
        <f t="shared" si="7"/>
        <v>19</v>
      </c>
      <c r="E59" s="50" t="str">
        <f t="shared" si="6"/>
        <v>FERROL-SAN CIBRAO</v>
      </c>
      <c r="F59" s="50">
        <f t="shared" si="8"/>
        <v>6319</v>
      </c>
      <c r="G59" s="50">
        <f t="shared" si="9"/>
        <v>4001</v>
      </c>
    </row>
    <row r="60" spans="1:7" x14ac:dyDescent="0.25">
      <c r="A60" s="50" t="str">
        <f t="shared" si="5"/>
        <v>SANTA CRUZ DE TENERIFE</v>
      </c>
      <c r="B60" s="51">
        <f t="shared" si="3"/>
        <v>501201</v>
      </c>
      <c r="C60" s="51">
        <f t="shared" si="4"/>
        <v>456713</v>
      </c>
      <c r="D60" s="51">
        <f t="shared" si="7"/>
        <v>5</v>
      </c>
      <c r="E60" s="50" t="str">
        <f t="shared" si="6"/>
        <v>BALEARES</v>
      </c>
      <c r="F60" s="50">
        <f t="shared" si="8"/>
        <v>5138</v>
      </c>
      <c r="G60" s="50">
        <f t="shared" si="9"/>
        <v>5319</v>
      </c>
    </row>
    <row r="61" spans="1:7" x14ac:dyDescent="0.25">
      <c r="A61" s="50" t="str">
        <f t="shared" si="5"/>
        <v>SANTANDER</v>
      </c>
      <c r="B61" s="51">
        <f t="shared" si="3"/>
        <v>6453</v>
      </c>
      <c r="C61" s="51">
        <f t="shared" si="4"/>
        <v>6964</v>
      </c>
      <c r="D61" s="51">
        <f t="shared" si="7"/>
        <v>20</v>
      </c>
      <c r="E61" s="50" t="str">
        <f t="shared" si="6"/>
        <v>ALICANTE</v>
      </c>
      <c r="F61" s="50">
        <f t="shared" si="8"/>
        <v>3283</v>
      </c>
      <c r="G61" s="50">
        <f t="shared" si="9"/>
        <v>3790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str">
        <f t="shared" si="6"/>
        <v>VILAGARCÍA</v>
      </c>
      <c r="F62" s="50">
        <f t="shared" si="8"/>
        <v>556</v>
      </c>
      <c r="G62" s="50">
        <f t="shared" si="9"/>
        <v>633</v>
      </c>
    </row>
    <row r="63" spans="1:7" x14ac:dyDescent="0.25">
      <c r="A63" s="50" t="str">
        <f t="shared" si="5"/>
        <v>TARRAGONA</v>
      </c>
      <c r="B63" s="51">
        <f t="shared" si="3"/>
        <v>18127</v>
      </c>
      <c r="C63" s="51">
        <f t="shared" si="4"/>
        <v>12764</v>
      </c>
      <c r="D63" s="51">
        <f t="shared" si="7"/>
        <v>15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210758</v>
      </c>
      <c r="C64" s="51">
        <f t="shared" si="4"/>
        <v>363083</v>
      </c>
      <c r="D64" s="51">
        <f t="shared" si="7"/>
        <v>6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70866</v>
      </c>
      <c r="C65" s="51">
        <f t="shared" si="4"/>
        <v>66410</v>
      </c>
      <c r="D65" s="51">
        <f t="shared" si="7"/>
        <v>8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556</v>
      </c>
      <c r="C66" s="51">
        <f t="shared" si="4"/>
        <v>633</v>
      </c>
      <c r="D66" s="51">
        <f t="shared" si="7"/>
        <v>24</v>
      </c>
      <c r="E66" s="50" t="str">
        <f t="shared" si="6"/>
        <v>CARTAGENA</v>
      </c>
      <c r="F66" s="50">
        <f t="shared" si="8"/>
        <v>0</v>
      </c>
      <c r="G66" s="50">
        <f t="shared" si="9"/>
        <v>7527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8"/>
  <sheetViews>
    <sheetView zoomScaleNormal="100" workbookViewId="0">
      <selection activeCell="D33" sqref="D33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117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24787</v>
      </c>
      <c r="C7" s="44">
        <v>30074</v>
      </c>
      <c r="D7" s="44">
        <v>254612</v>
      </c>
      <c r="E7" s="44">
        <v>274272</v>
      </c>
      <c r="F7" s="11">
        <f>((E7*100)/D7)-100</f>
        <v>7.7215527940552704</v>
      </c>
      <c r="G7" s="1"/>
      <c r="H7" s="1"/>
      <c r="I7" s="1"/>
    </row>
    <row r="8" spans="1:12" x14ac:dyDescent="0.25">
      <c r="A8" s="12" t="s">
        <v>31</v>
      </c>
      <c r="B8" s="45">
        <v>0</v>
      </c>
      <c r="C8" s="45">
        <v>0</v>
      </c>
      <c r="D8" s="45">
        <v>0</v>
      </c>
      <c r="E8" s="45">
        <v>28</v>
      </c>
      <c r="F8" s="14"/>
      <c r="G8" s="1"/>
      <c r="H8" s="1"/>
      <c r="I8" s="1"/>
    </row>
    <row r="9" spans="1:12" x14ac:dyDescent="0.25">
      <c r="A9" s="9" t="s">
        <v>164</v>
      </c>
      <c r="B9" s="44">
        <v>0</v>
      </c>
      <c r="C9" s="44">
        <v>0</v>
      </c>
      <c r="D9" s="44">
        <v>0</v>
      </c>
      <c r="E9" s="44">
        <v>0</v>
      </c>
      <c r="F9" s="11"/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221071</v>
      </c>
      <c r="C11" s="44">
        <v>115161</v>
      </c>
      <c r="D11" s="44">
        <v>2784665</v>
      </c>
      <c r="E11" s="44">
        <v>2297542</v>
      </c>
      <c r="F11" s="11">
        <f t="shared" ref="F11:F31" si="0">((E11*100)/D11)-100</f>
        <v>-17.493055717653647</v>
      </c>
      <c r="G11" s="1"/>
      <c r="H11" s="1"/>
      <c r="I11" s="1"/>
    </row>
    <row r="12" spans="1:12" x14ac:dyDescent="0.25">
      <c r="A12" s="12" t="s">
        <v>168</v>
      </c>
      <c r="B12" s="45">
        <v>0</v>
      </c>
      <c r="C12" s="45">
        <v>0</v>
      </c>
      <c r="D12" s="45">
        <v>0</v>
      </c>
      <c r="E12" s="45">
        <v>0</v>
      </c>
      <c r="F12" s="14"/>
      <c r="G12" s="1"/>
      <c r="H12" s="1"/>
      <c r="I12" s="1"/>
    </row>
    <row r="13" spans="1:12" x14ac:dyDescent="0.25">
      <c r="A13" s="9" t="s">
        <v>32</v>
      </c>
      <c r="B13" s="44">
        <v>0</v>
      </c>
      <c r="C13" s="44">
        <v>178</v>
      </c>
      <c r="D13" s="44">
        <v>0</v>
      </c>
      <c r="E13" s="44">
        <v>1022</v>
      </c>
      <c r="F13" s="11"/>
      <c r="G13" s="1"/>
      <c r="H13" s="1"/>
      <c r="I13" s="1"/>
    </row>
    <row r="14" spans="1:12" x14ac:dyDescent="0.25">
      <c r="A14" s="12" t="s">
        <v>33</v>
      </c>
      <c r="B14" s="45">
        <v>0</v>
      </c>
      <c r="C14" s="45">
        <v>0</v>
      </c>
      <c r="D14" s="45">
        <v>0</v>
      </c>
      <c r="E14" s="45">
        <v>0</v>
      </c>
      <c r="F14" s="14"/>
      <c r="G14" s="1"/>
      <c r="H14" s="1"/>
      <c r="I14" s="1"/>
    </row>
    <row r="15" spans="1:12" x14ac:dyDescent="0.25">
      <c r="A15" s="9" t="s">
        <v>34</v>
      </c>
      <c r="B15" s="44">
        <v>0</v>
      </c>
      <c r="C15" s="44">
        <v>0</v>
      </c>
      <c r="D15" s="44">
        <v>9123</v>
      </c>
      <c r="E15" s="44">
        <v>0</v>
      </c>
      <c r="F15" s="11">
        <f t="shared" si="0"/>
        <v>-100</v>
      </c>
      <c r="G15" s="1"/>
      <c r="H15" s="1"/>
      <c r="I15" s="1"/>
    </row>
    <row r="16" spans="1:12" x14ac:dyDescent="0.25">
      <c r="A16" s="12" t="s">
        <v>35</v>
      </c>
      <c r="B16" s="45">
        <v>3160</v>
      </c>
      <c r="C16" s="45">
        <v>0</v>
      </c>
      <c r="D16" s="45">
        <v>3160</v>
      </c>
      <c r="E16" s="4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4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173</v>
      </c>
      <c r="E19" s="44">
        <v>2260</v>
      </c>
      <c r="F19" s="11">
        <f t="shared" si="0"/>
        <v>1206.3583815028901</v>
      </c>
      <c r="G19" s="1"/>
      <c r="H19" s="1"/>
      <c r="I19" s="1"/>
    </row>
    <row r="20" spans="1:9" x14ac:dyDescent="0.25">
      <c r="A20" s="12" t="s">
        <v>170</v>
      </c>
      <c r="B20" s="45">
        <v>6</v>
      </c>
      <c r="C20" s="45">
        <v>0</v>
      </c>
      <c r="D20" s="45">
        <v>6</v>
      </c>
      <c r="E20" s="45">
        <v>8</v>
      </c>
      <c r="F20" s="14">
        <f t="shared" si="0"/>
        <v>33.333333333333343</v>
      </c>
      <c r="G20" s="1"/>
      <c r="H20" s="1"/>
      <c r="I20" s="1"/>
    </row>
    <row r="21" spans="1:9" x14ac:dyDescent="0.25">
      <c r="A21" s="9" t="s">
        <v>38</v>
      </c>
      <c r="B21" s="44">
        <v>0</v>
      </c>
      <c r="C21" s="44">
        <v>0</v>
      </c>
      <c r="D21" s="44">
        <v>20568</v>
      </c>
      <c r="E21" s="44">
        <v>5616</v>
      </c>
      <c r="F21" s="11">
        <f t="shared" si="0"/>
        <v>-72.69544924154026</v>
      </c>
      <c r="G21" s="1"/>
      <c r="H21" s="1"/>
      <c r="I21" s="1"/>
    </row>
    <row r="22" spans="1:9" x14ac:dyDescent="0.25">
      <c r="A22" s="12" t="s">
        <v>59</v>
      </c>
      <c r="B22" s="45">
        <v>0</v>
      </c>
      <c r="C22" s="45">
        <v>0</v>
      </c>
      <c r="D22" s="45">
        <v>0</v>
      </c>
      <c r="E22" s="45">
        <v>25</v>
      </c>
      <c r="F22" s="14"/>
      <c r="G22" s="1"/>
      <c r="H22" s="1"/>
      <c r="I22" s="1"/>
    </row>
    <row r="23" spans="1:9" x14ac:dyDescent="0.25">
      <c r="A23" s="9" t="s">
        <v>171</v>
      </c>
      <c r="B23" s="44">
        <v>0</v>
      </c>
      <c r="C23" s="44">
        <v>0</v>
      </c>
      <c r="D23" s="44">
        <v>0</v>
      </c>
      <c r="E23" s="44">
        <v>0</v>
      </c>
      <c r="F23" s="11"/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8</v>
      </c>
      <c r="F25" s="11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0</v>
      </c>
      <c r="E26" s="45">
        <v>0</v>
      </c>
      <c r="F26" s="14"/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1"/>
      <c r="G27" s="1"/>
      <c r="H27" s="1"/>
      <c r="I27" s="1"/>
    </row>
    <row r="28" spans="1:9" x14ac:dyDescent="0.25">
      <c r="A28" s="12" t="s">
        <v>42</v>
      </c>
      <c r="B28" s="45">
        <v>186</v>
      </c>
      <c r="C28" s="45">
        <v>60</v>
      </c>
      <c r="D28" s="45">
        <v>2005</v>
      </c>
      <c r="E28" s="45">
        <v>624</v>
      </c>
      <c r="F28" s="14">
        <f t="shared" si="0"/>
        <v>-68.877805486284288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0</v>
      </c>
      <c r="E29" s="44">
        <v>0</v>
      </c>
      <c r="F29" s="11"/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3675</v>
      </c>
      <c r="E31" s="44">
        <v>0</v>
      </c>
      <c r="F31" s="11">
        <f t="shared" si="0"/>
        <v>-100</v>
      </c>
      <c r="G31" s="1"/>
      <c r="H31" s="1"/>
      <c r="I31" s="1"/>
    </row>
    <row r="32" spans="1:9" x14ac:dyDescent="0.25">
      <c r="A32" s="12" t="s">
        <v>46</v>
      </c>
      <c r="B32" s="45">
        <v>0</v>
      </c>
      <c r="C32" s="45">
        <v>0</v>
      </c>
      <c r="D32" s="45">
        <v>0</v>
      </c>
      <c r="E32" s="45">
        <v>0</v>
      </c>
      <c r="F32" s="14"/>
      <c r="G32" s="1"/>
      <c r="H32" s="1"/>
      <c r="I32" s="1"/>
    </row>
    <row r="33" spans="1:9" x14ac:dyDescent="0.25">
      <c r="A33" s="9" t="s">
        <v>47</v>
      </c>
      <c r="B33" s="44">
        <v>0</v>
      </c>
      <c r="C33" s="44">
        <v>0</v>
      </c>
      <c r="D33" s="44">
        <v>0</v>
      </c>
      <c r="E33" s="44">
        <v>5604</v>
      </c>
      <c r="F33" s="11"/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249210</v>
      </c>
      <c r="C35" s="16">
        <f t="shared" ref="C35:E35" si="1">SUM(C7:C34)</f>
        <v>145473</v>
      </c>
      <c r="D35" s="16">
        <f t="shared" si="1"/>
        <v>3077987</v>
      </c>
      <c r="E35" s="16">
        <f t="shared" si="1"/>
        <v>2587009</v>
      </c>
      <c r="F35" s="17">
        <f t="shared" ref="F35" si="2">((E35*100)/D35)-100</f>
        <v>-15.951269449805991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</row>
    <row r="39" spans="1:9" x14ac:dyDescent="0.25">
      <c r="A39" s="50" t="str">
        <f t="shared" ref="A39:A66" si="5">A7</f>
        <v>A CORUÑA</v>
      </c>
      <c r="B39" s="51">
        <f t="shared" si="3"/>
        <v>274272</v>
      </c>
      <c r="C39" s="51">
        <f t="shared" si="4"/>
        <v>254612</v>
      </c>
      <c r="D39" s="51">
        <f>_xlfn.RANK.EQ(B39,$B$39:$B$66)+COUNTIF($B$39:$B$66,B39)-1</f>
        <v>2</v>
      </c>
      <c r="E39" s="50" t="str">
        <f t="shared" ref="E39:E47" si="6">INDEX($A$39:$B$66,MATCH(ROW()-38,$D$39:$D$66,0),1)</f>
        <v>BAHÍA DE ALGECIRAS</v>
      </c>
      <c r="F39" s="50">
        <f>LOOKUP(E39,$A$39:$A$66,$B$39:$B$66)</f>
        <v>2297542</v>
      </c>
      <c r="G39" s="50">
        <f>LOOKUP(E39,$A$39:$A$66,$C$39:$C$66)</f>
        <v>2784665</v>
      </c>
      <c r="H39" s="91"/>
    </row>
    <row r="40" spans="1:9" x14ac:dyDescent="0.25">
      <c r="A40" s="50" t="str">
        <f t="shared" si="5"/>
        <v>ALICANTE</v>
      </c>
      <c r="B40" s="51">
        <f t="shared" si="3"/>
        <v>28</v>
      </c>
      <c r="C40" s="51">
        <f t="shared" si="4"/>
        <v>0</v>
      </c>
      <c r="D40" s="51">
        <f t="shared" ref="D40:D66" si="7">_xlfn.RANK.EQ(B40,$B$39:$B$66)+COUNTIF($B$39:$B$66,B40)-1</f>
        <v>8</v>
      </c>
      <c r="E40" s="50" t="str">
        <f t="shared" si="6"/>
        <v>A CORUÑA</v>
      </c>
      <c r="F40" s="50">
        <f t="shared" ref="F40:F66" si="8">LOOKUP(E40,$A$39:$A$66,$B$39:$B$66)</f>
        <v>274272</v>
      </c>
      <c r="G40" s="50">
        <f t="shared" ref="G40:G66" si="9">LOOKUP(E40,$A$39:$A$66,$C$39:$C$66)</f>
        <v>254612</v>
      </c>
      <c r="H40" s="91"/>
    </row>
    <row r="41" spans="1:9" x14ac:dyDescent="0.25">
      <c r="A41" s="50" t="str">
        <f t="shared" si="5"/>
        <v>ALMERÍA</v>
      </c>
      <c r="B41" s="51">
        <f t="shared" si="3"/>
        <v>0</v>
      </c>
      <c r="C41" s="51">
        <f t="shared" si="4"/>
        <v>0</v>
      </c>
      <c r="D41" s="51">
        <f t="shared" si="7"/>
        <v>28</v>
      </c>
      <c r="E41" s="50" t="str">
        <f t="shared" si="6"/>
        <v>HUELVA</v>
      </c>
      <c r="F41" s="50">
        <f t="shared" si="8"/>
        <v>5616</v>
      </c>
      <c r="G41" s="50">
        <f t="shared" si="9"/>
        <v>20568</v>
      </c>
      <c r="H41" s="91"/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5604</v>
      </c>
      <c r="G42" s="50">
        <f t="shared" si="9"/>
        <v>0</v>
      </c>
      <c r="H42" s="91"/>
    </row>
    <row r="43" spans="1:9" x14ac:dyDescent="0.25">
      <c r="A43" s="50" t="str">
        <f t="shared" si="5"/>
        <v>BAHÍA DE ALGECIRAS</v>
      </c>
      <c r="B43" s="51">
        <f t="shared" si="3"/>
        <v>2297542</v>
      </c>
      <c r="C43" s="51">
        <f t="shared" si="4"/>
        <v>2784665</v>
      </c>
      <c r="D43" s="51">
        <f t="shared" si="7"/>
        <v>1</v>
      </c>
      <c r="E43" s="50" t="str">
        <f t="shared" si="6"/>
        <v>FERROL-SAN CIBRAO</v>
      </c>
      <c r="F43" s="50">
        <f t="shared" si="8"/>
        <v>2260</v>
      </c>
      <c r="G43" s="50">
        <f t="shared" si="9"/>
        <v>173</v>
      </c>
      <c r="H43" s="91"/>
    </row>
    <row r="44" spans="1:9" x14ac:dyDescent="0.25">
      <c r="A44" s="50" t="str">
        <f t="shared" si="5"/>
        <v>BAHÍA DE CÁDIZ</v>
      </c>
      <c r="B44" s="51">
        <f t="shared" si="3"/>
        <v>0</v>
      </c>
      <c r="C44" s="51">
        <f t="shared" si="4"/>
        <v>0</v>
      </c>
      <c r="D44" s="51">
        <f t="shared" si="7"/>
        <v>28</v>
      </c>
      <c r="E44" s="50" t="str">
        <f t="shared" si="6"/>
        <v>BALEARES</v>
      </c>
      <c r="F44" s="50">
        <f t="shared" si="8"/>
        <v>1022</v>
      </c>
      <c r="G44" s="50">
        <f t="shared" si="9"/>
        <v>0</v>
      </c>
      <c r="H44" s="91"/>
    </row>
    <row r="45" spans="1:9" x14ac:dyDescent="0.25">
      <c r="A45" s="50" t="str">
        <f t="shared" si="5"/>
        <v>BALEARES</v>
      </c>
      <c r="B45" s="51">
        <f t="shared" si="3"/>
        <v>1022</v>
      </c>
      <c r="C45" s="51">
        <f t="shared" si="4"/>
        <v>0</v>
      </c>
      <c r="D45" s="51">
        <f t="shared" si="7"/>
        <v>6</v>
      </c>
      <c r="E45" s="50" t="str">
        <f t="shared" si="6"/>
        <v>SANTA CRUZ DE TENERIFE</v>
      </c>
      <c r="F45" s="50">
        <f t="shared" si="8"/>
        <v>624</v>
      </c>
      <c r="G45" s="50">
        <f t="shared" si="9"/>
        <v>2005</v>
      </c>
      <c r="H45" s="91"/>
    </row>
    <row r="46" spans="1:9" x14ac:dyDescent="0.25">
      <c r="A46" s="50" t="str">
        <f t="shared" si="5"/>
        <v>BARCELONA</v>
      </c>
      <c r="B46" s="51">
        <f t="shared" si="3"/>
        <v>0</v>
      </c>
      <c r="C46" s="51">
        <f t="shared" si="4"/>
        <v>0</v>
      </c>
      <c r="D46" s="51">
        <f t="shared" si="7"/>
        <v>28</v>
      </c>
      <c r="E46" s="50" t="str">
        <f t="shared" si="6"/>
        <v>ALICANTE</v>
      </c>
      <c r="F46" s="50">
        <f t="shared" si="8"/>
        <v>28</v>
      </c>
      <c r="G46" s="50">
        <f t="shared" si="9"/>
        <v>0</v>
      </c>
      <c r="H46" s="91"/>
    </row>
    <row r="47" spans="1:9" x14ac:dyDescent="0.25">
      <c r="A47" s="50" t="str">
        <f t="shared" si="5"/>
        <v>BILBAO</v>
      </c>
      <c r="B47" s="51">
        <f t="shared" si="3"/>
        <v>0</v>
      </c>
      <c r="C47" s="51">
        <f t="shared" si="4"/>
        <v>9123</v>
      </c>
      <c r="D47" s="51">
        <f t="shared" si="7"/>
        <v>28</v>
      </c>
      <c r="E47" s="50" t="str">
        <f t="shared" si="6"/>
        <v>LAS PALMAS</v>
      </c>
      <c r="F47" s="50">
        <f t="shared" si="8"/>
        <v>25</v>
      </c>
      <c r="G47" s="50">
        <f t="shared" si="9"/>
        <v>0</v>
      </c>
      <c r="H47" s="91"/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3160</v>
      </c>
      <c r="D48" s="51">
        <f t="shared" si="7"/>
        <v>28</v>
      </c>
      <c r="E48" s="50" t="s">
        <v>39</v>
      </c>
      <c r="F48" s="50">
        <f t="shared" si="8"/>
        <v>8</v>
      </c>
      <c r="G48" s="50">
        <f t="shared" si="9"/>
        <v>0</v>
      </c>
      <c r="H48" s="91"/>
    </row>
    <row r="49" spans="1:8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ref="E49:E66" si="10">INDEX($A$39:$B$66,MATCH(ROW()-38,$D$39:$D$66,0),1)</f>
        <v>GIJÓN</v>
      </c>
      <c r="F49" s="50">
        <f t="shared" si="8"/>
        <v>8</v>
      </c>
      <c r="G49" s="50">
        <f t="shared" si="9"/>
        <v>6</v>
      </c>
      <c r="H49" s="91"/>
    </row>
    <row r="50" spans="1:8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e">
        <f t="shared" si="10"/>
        <v>#N/A</v>
      </c>
      <c r="F50" s="50" t="e">
        <f t="shared" si="8"/>
        <v>#N/A</v>
      </c>
      <c r="G50" s="50" t="e">
        <f t="shared" si="9"/>
        <v>#N/A</v>
      </c>
      <c r="H50" s="91"/>
    </row>
    <row r="51" spans="1:8" x14ac:dyDescent="0.25">
      <c r="A51" s="50" t="str">
        <f t="shared" si="5"/>
        <v>FERROL-SAN CIBRAO</v>
      </c>
      <c r="B51" s="51">
        <f t="shared" si="3"/>
        <v>2260</v>
      </c>
      <c r="C51" s="51">
        <f t="shared" si="4"/>
        <v>173</v>
      </c>
      <c r="D51" s="51">
        <f t="shared" si="7"/>
        <v>5</v>
      </c>
      <c r="E51" s="50" t="e">
        <f t="shared" si="10"/>
        <v>#N/A</v>
      </c>
      <c r="F51" s="50" t="e">
        <f t="shared" si="8"/>
        <v>#N/A</v>
      </c>
      <c r="G51" s="50" t="e">
        <f t="shared" si="9"/>
        <v>#N/A</v>
      </c>
      <c r="H51" s="91"/>
    </row>
    <row r="52" spans="1:8" x14ac:dyDescent="0.25">
      <c r="A52" s="50" t="str">
        <f t="shared" si="5"/>
        <v>GIJÓN</v>
      </c>
      <c r="B52" s="51">
        <f t="shared" si="3"/>
        <v>8</v>
      </c>
      <c r="C52" s="51">
        <f t="shared" si="4"/>
        <v>6</v>
      </c>
      <c r="D52" s="51">
        <f t="shared" si="7"/>
        <v>11</v>
      </c>
      <c r="E52" s="50" t="e">
        <f t="shared" si="10"/>
        <v>#N/A</v>
      </c>
      <c r="F52" s="50" t="e">
        <f t="shared" si="8"/>
        <v>#N/A</v>
      </c>
      <c r="G52" s="50" t="e">
        <f t="shared" si="9"/>
        <v>#N/A</v>
      </c>
      <c r="H52" s="91"/>
    </row>
    <row r="53" spans="1:8" x14ac:dyDescent="0.25">
      <c r="A53" s="50" t="str">
        <f t="shared" si="5"/>
        <v>HUELVA</v>
      </c>
      <c r="B53" s="51">
        <f t="shared" si="3"/>
        <v>5616</v>
      </c>
      <c r="C53" s="51">
        <f t="shared" si="4"/>
        <v>20568</v>
      </c>
      <c r="D53" s="51">
        <f t="shared" si="7"/>
        <v>3</v>
      </c>
      <c r="E53" s="50" t="e">
        <f t="shared" si="10"/>
        <v>#N/A</v>
      </c>
      <c r="F53" s="50" t="e">
        <f t="shared" si="8"/>
        <v>#N/A</v>
      </c>
      <c r="G53" s="50" t="e">
        <f t="shared" si="9"/>
        <v>#N/A</v>
      </c>
      <c r="H53" s="91"/>
    </row>
    <row r="54" spans="1:8" x14ac:dyDescent="0.25">
      <c r="A54" s="50" t="str">
        <f t="shared" si="5"/>
        <v>LAS PALMAS</v>
      </c>
      <c r="B54" s="51">
        <f t="shared" si="3"/>
        <v>25</v>
      </c>
      <c r="C54" s="51">
        <f t="shared" si="4"/>
        <v>0</v>
      </c>
      <c r="D54" s="51">
        <f t="shared" si="7"/>
        <v>9</v>
      </c>
      <c r="E54" s="50" t="e">
        <f t="shared" si="10"/>
        <v>#N/A</v>
      </c>
      <c r="F54" s="50" t="e">
        <f t="shared" si="8"/>
        <v>#N/A</v>
      </c>
      <c r="G54" s="50" t="e">
        <f t="shared" si="9"/>
        <v>#N/A</v>
      </c>
      <c r="H54" s="91"/>
    </row>
    <row r="55" spans="1:8" x14ac:dyDescent="0.25">
      <c r="A55" s="50" t="str">
        <f t="shared" si="5"/>
        <v>MÁLAGA</v>
      </c>
      <c r="B55" s="51">
        <f t="shared" si="3"/>
        <v>0</v>
      </c>
      <c r="C55" s="51">
        <f t="shared" si="4"/>
        <v>0</v>
      </c>
      <c r="D55" s="51">
        <f t="shared" si="7"/>
        <v>28</v>
      </c>
      <c r="E55" s="50" t="e">
        <f t="shared" si="10"/>
        <v>#N/A</v>
      </c>
      <c r="F55" s="50" t="e">
        <f t="shared" si="8"/>
        <v>#N/A</v>
      </c>
      <c r="G55" s="50" t="e">
        <f t="shared" si="9"/>
        <v>#N/A</v>
      </c>
      <c r="H55" s="91"/>
    </row>
    <row r="56" spans="1:8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10"/>
        <v>#N/A</v>
      </c>
      <c r="F56" s="50" t="e">
        <f t="shared" si="8"/>
        <v>#N/A</v>
      </c>
      <c r="G56" s="50" t="e">
        <f t="shared" si="9"/>
        <v>#N/A</v>
      </c>
      <c r="H56" s="91"/>
    </row>
    <row r="57" spans="1:8" x14ac:dyDescent="0.25">
      <c r="A57" s="50" t="str">
        <f t="shared" si="5"/>
        <v>MELILLA</v>
      </c>
      <c r="B57" s="51">
        <f t="shared" si="3"/>
        <v>8</v>
      </c>
      <c r="C57" s="51">
        <f t="shared" si="4"/>
        <v>0</v>
      </c>
      <c r="D57" s="51">
        <f t="shared" si="7"/>
        <v>11</v>
      </c>
      <c r="E57" s="50" t="e">
        <f t="shared" si="10"/>
        <v>#N/A</v>
      </c>
      <c r="F57" s="50" t="e">
        <f t="shared" si="8"/>
        <v>#N/A</v>
      </c>
      <c r="G57" s="50" t="e">
        <f t="shared" si="9"/>
        <v>#N/A</v>
      </c>
      <c r="H57" s="91"/>
    </row>
    <row r="58" spans="1:8" x14ac:dyDescent="0.25">
      <c r="A58" s="50" t="str">
        <f t="shared" si="5"/>
        <v>MOTRIL</v>
      </c>
      <c r="B58" s="51">
        <f t="shared" si="3"/>
        <v>0</v>
      </c>
      <c r="C58" s="51">
        <f t="shared" si="4"/>
        <v>0</v>
      </c>
      <c r="D58" s="51">
        <f t="shared" si="7"/>
        <v>28</v>
      </c>
      <c r="E58" s="50" t="e">
        <f t="shared" si="10"/>
        <v>#N/A</v>
      </c>
      <c r="F58" s="50" t="e">
        <f t="shared" si="8"/>
        <v>#N/A</v>
      </c>
      <c r="G58" s="50" t="e">
        <f t="shared" si="9"/>
        <v>#N/A</v>
      </c>
      <c r="H58" s="91"/>
    </row>
    <row r="59" spans="1:8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10"/>
        <v>#N/A</v>
      </c>
      <c r="F59" s="50" t="e">
        <f t="shared" si="8"/>
        <v>#N/A</v>
      </c>
      <c r="G59" s="50" t="e">
        <f t="shared" si="9"/>
        <v>#N/A</v>
      </c>
      <c r="H59" s="91"/>
    </row>
    <row r="60" spans="1:8" x14ac:dyDescent="0.25">
      <c r="A60" s="50" t="str">
        <f t="shared" si="5"/>
        <v>SANTA CRUZ DE TENERIFE</v>
      </c>
      <c r="B60" s="51">
        <f t="shared" si="3"/>
        <v>624</v>
      </c>
      <c r="C60" s="51">
        <f t="shared" si="4"/>
        <v>2005</v>
      </c>
      <c r="D60" s="51">
        <f t="shared" si="7"/>
        <v>7</v>
      </c>
      <c r="E60" s="50" t="e">
        <f t="shared" si="10"/>
        <v>#N/A</v>
      </c>
      <c r="F60" s="50" t="e">
        <f t="shared" si="8"/>
        <v>#N/A</v>
      </c>
      <c r="G60" s="50" t="e">
        <f t="shared" si="9"/>
        <v>#N/A</v>
      </c>
      <c r="H60" s="91"/>
    </row>
    <row r="61" spans="1:8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10"/>
        <v>#N/A</v>
      </c>
      <c r="F61" s="50" t="e">
        <f t="shared" si="8"/>
        <v>#N/A</v>
      </c>
      <c r="G61" s="50" t="e">
        <f t="shared" si="9"/>
        <v>#N/A</v>
      </c>
      <c r="H61" s="91"/>
    </row>
    <row r="62" spans="1:8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10"/>
        <v>#N/A</v>
      </c>
      <c r="F62" s="50" t="e">
        <f t="shared" si="8"/>
        <v>#N/A</v>
      </c>
      <c r="G62" s="50" t="e">
        <f t="shared" si="9"/>
        <v>#N/A</v>
      </c>
      <c r="H62" s="91"/>
    </row>
    <row r="63" spans="1:8" x14ac:dyDescent="0.25">
      <c r="A63" s="50" t="str">
        <f t="shared" si="5"/>
        <v>TARRAGONA</v>
      </c>
      <c r="B63" s="51">
        <f t="shared" si="3"/>
        <v>0</v>
      </c>
      <c r="C63" s="51">
        <f t="shared" si="4"/>
        <v>3675</v>
      </c>
      <c r="D63" s="51">
        <f t="shared" si="7"/>
        <v>28</v>
      </c>
      <c r="E63" s="50" t="e">
        <f t="shared" si="10"/>
        <v>#N/A</v>
      </c>
      <c r="F63" s="50" t="e">
        <f t="shared" si="8"/>
        <v>#N/A</v>
      </c>
      <c r="G63" s="50" t="e">
        <f t="shared" si="9"/>
        <v>#N/A</v>
      </c>
      <c r="H63" s="91"/>
    </row>
    <row r="64" spans="1:8" x14ac:dyDescent="0.25">
      <c r="A64" s="50" t="str">
        <f t="shared" si="5"/>
        <v>VALENCIA</v>
      </c>
      <c r="B64" s="51">
        <f t="shared" si="3"/>
        <v>0</v>
      </c>
      <c r="C64" s="51">
        <f t="shared" si="4"/>
        <v>0</v>
      </c>
      <c r="D64" s="51">
        <f t="shared" si="7"/>
        <v>28</v>
      </c>
      <c r="E64" s="50" t="e">
        <f t="shared" si="10"/>
        <v>#N/A</v>
      </c>
      <c r="F64" s="50" t="e">
        <f t="shared" si="8"/>
        <v>#N/A</v>
      </c>
      <c r="G64" s="50" t="e">
        <f t="shared" si="9"/>
        <v>#N/A</v>
      </c>
      <c r="H64" s="91"/>
    </row>
    <row r="65" spans="1:8" x14ac:dyDescent="0.25">
      <c r="A65" s="50" t="str">
        <f t="shared" si="5"/>
        <v>VIGO</v>
      </c>
      <c r="B65" s="51">
        <f t="shared" si="3"/>
        <v>5604</v>
      </c>
      <c r="C65" s="51">
        <f t="shared" si="4"/>
        <v>0</v>
      </c>
      <c r="D65" s="51">
        <f t="shared" si="7"/>
        <v>4</v>
      </c>
      <c r="E65" s="50" t="e">
        <f t="shared" si="10"/>
        <v>#N/A</v>
      </c>
      <c r="F65" s="50" t="e">
        <f t="shared" si="8"/>
        <v>#N/A</v>
      </c>
      <c r="G65" s="50" t="e">
        <f t="shared" si="9"/>
        <v>#N/A</v>
      </c>
      <c r="H65" s="91"/>
    </row>
    <row r="66" spans="1:8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10"/>
        <v>ALMERÍA</v>
      </c>
      <c r="F66" s="50">
        <f t="shared" si="8"/>
        <v>0</v>
      </c>
      <c r="G66" s="50">
        <f t="shared" si="9"/>
        <v>0</v>
      </c>
      <c r="H66" s="91"/>
    </row>
    <row r="67" spans="1:8" x14ac:dyDescent="0.25">
      <c r="A67" s="91"/>
      <c r="B67" s="91"/>
      <c r="C67" s="91"/>
      <c r="D67" s="91"/>
      <c r="E67" s="91"/>
      <c r="F67" s="91"/>
      <c r="G67" s="91"/>
      <c r="H67" s="91"/>
    </row>
    <row r="68" spans="1:8" x14ac:dyDescent="0.25">
      <c r="A68" s="92"/>
      <c r="B68" s="93"/>
      <c r="C68" s="93"/>
      <c r="D68" s="93"/>
      <c r="E68" s="93"/>
      <c r="F68" s="94"/>
      <c r="G68" s="91"/>
      <c r="H68" s="91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8"/>
  <sheetViews>
    <sheetView workbookViewId="0">
      <selection activeCell="F30" sqref="F30"/>
    </sheetView>
  </sheetViews>
  <sheetFormatPr baseColWidth="10" defaultRowHeight="15" x14ac:dyDescent="0.25"/>
  <cols>
    <col min="1" max="1" width="21.28515625" bestFit="1" customWidth="1"/>
    <col min="6" max="6" width="8.28515625" customWidth="1"/>
  </cols>
  <sheetData>
    <row r="1" spans="1:12" s="2" customFormat="1" ht="22.5" customHeight="1" x14ac:dyDescent="0.35">
      <c r="F1" s="3" t="s">
        <v>138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4">
        <v>0</v>
      </c>
      <c r="C7" s="34">
        <v>0</v>
      </c>
      <c r="D7" s="34">
        <v>7521</v>
      </c>
      <c r="E7" s="34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35">
        <v>3354</v>
      </c>
      <c r="C8" s="35">
        <v>653</v>
      </c>
      <c r="D8" s="35">
        <v>58029</v>
      </c>
      <c r="E8" s="35">
        <v>27140</v>
      </c>
      <c r="F8" s="14">
        <f t="shared" ref="F8:F34" si="0">((E8*100)/D8)-100</f>
        <v>-53.23028141101863</v>
      </c>
      <c r="G8" s="1"/>
      <c r="H8" s="1"/>
      <c r="I8" s="1"/>
    </row>
    <row r="9" spans="1:12" x14ac:dyDescent="0.25">
      <c r="A9" s="9" t="s">
        <v>164</v>
      </c>
      <c r="B9" s="34">
        <v>88</v>
      </c>
      <c r="C9" s="34">
        <v>0</v>
      </c>
      <c r="D9" s="34">
        <v>600</v>
      </c>
      <c r="E9" s="34">
        <v>190</v>
      </c>
      <c r="F9" s="19">
        <f t="shared" si="0"/>
        <v>-68.333333333333329</v>
      </c>
      <c r="G9" s="1"/>
      <c r="H9" s="1"/>
      <c r="I9" s="1"/>
    </row>
    <row r="10" spans="1:12" x14ac:dyDescent="0.25">
      <c r="A10" s="12" t="s">
        <v>166</v>
      </c>
      <c r="B10" s="35">
        <v>0</v>
      </c>
      <c r="C10" s="35">
        <v>0</v>
      </c>
      <c r="D10" s="35">
        <v>61246</v>
      </c>
      <c r="E10" s="35">
        <v>51638</v>
      </c>
      <c r="F10" s="14">
        <f t="shared" si="0"/>
        <v>-15.687555105639547</v>
      </c>
      <c r="G10" s="1"/>
      <c r="H10" s="1"/>
      <c r="I10" s="1"/>
    </row>
    <row r="11" spans="1:12" x14ac:dyDescent="0.25">
      <c r="A11" s="9" t="s">
        <v>167</v>
      </c>
      <c r="B11" s="34">
        <v>5718435</v>
      </c>
      <c r="C11" s="34">
        <v>5878093</v>
      </c>
      <c r="D11" s="34">
        <v>61477882</v>
      </c>
      <c r="E11" s="34">
        <v>59458782</v>
      </c>
      <c r="F11" s="19">
        <f t="shared" si="0"/>
        <v>-3.2842705934469194</v>
      </c>
      <c r="G11" s="1"/>
      <c r="H11" s="1"/>
      <c r="I11" s="1"/>
    </row>
    <row r="12" spans="1:12" x14ac:dyDescent="0.25">
      <c r="A12" s="12" t="s">
        <v>168</v>
      </c>
      <c r="B12" s="35">
        <v>21759</v>
      </c>
      <c r="C12" s="35">
        <v>48182</v>
      </c>
      <c r="D12" s="35">
        <v>433057</v>
      </c>
      <c r="E12" s="35">
        <v>504585</v>
      </c>
      <c r="F12" s="14">
        <f t="shared" si="0"/>
        <v>16.516994298672003</v>
      </c>
      <c r="G12" s="1"/>
      <c r="H12" s="1"/>
      <c r="I12" s="1"/>
    </row>
    <row r="13" spans="1:12" x14ac:dyDescent="0.25">
      <c r="A13" s="9" t="s">
        <v>32</v>
      </c>
      <c r="B13" s="34">
        <v>28</v>
      </c>
      <c r="C13" s="34">
        <v>9585</v>
      </c>
      <c r="D13" s="34">
        <v>3515</v>
      </c>
      <c r="E13" s="34">
        <v>100097</v>
      </c>
      <c r="F13" s="11">
        <f t="shared" si="0"/>
        <v>2747.7098150782363</v>
      </c>
      <c r="G13" s="1"/>
      <c r="H13" s="1"/>
      <c r="I13" s="1"/>
    </row>
    <row r="14" spans="1:12" x14ac:dyDescent="0.25">
      <c r="A14" s="12" t="s">
        <v>33</v>
      </c>
      <c r="B14" s="35">
        <v>442716</v>
      </c>
      <c r="C14" s="35">
        <v>1655310</v>
      </c>
      <c r="D14" s="35">
        <v>7662467</v>
      </c>
      <c r="E14" s="35">
        <v>16529219</v>
      </c>
      <c r="F14" s="14">
        <f t="shared" si="0"/>
        <v>115.71667453836994</v>
      </c>
      <c r="G14" s="1"/>
      <c r="H14" s="1"/>
      <c r="I14" s="1"/>
    </row>
    <row r="15" spans="1:12" x14ac:dyDescent="0.25">
      <c r="A15" s="9" t="s">
        <v>34</v>
      </c>
      <c r="B15" s="34">
        <v>13918</v>
      </c>
      <c r="C15" s="34">
        <v>1833</v>
      </c>
      <c r="D15" s="34">
        <v>62254</v>
      </c>
      <c r="E15" s="34">
        <v>32245</v>
      </c>
      <c r="F15" s="11">
        <f t="shared" si="0"/>
        <v>-48.204131461432198</v>
      </c>
      <c r="G15" s="1"/>
      <c r="H15" s="1"/>
      <c r="I15" s="1"/>
    </row>
    <row r="16" spans="1:12" x14ac:dyDescent="0.25">
      <c r="A16" s="12" t="s">
        <v>35</v>
      </c>
      <c r="B16" s="35">
        <v>0</v>
      </c>
      <c r="C16" s="35">
        <v>0</v>
      </c>
      <c r="D16" s="35">
        <v>3820</v>
      </c>
      <c r="E16" s="35">
        <v>997</v>
      </c>
      <c r="F16" s="14">
        <f t="shared" si="0"/>
        <v>-73.900523560209422</v>
      </c>
      <c r="G16" s="1"/>
      <c r="H16" s="1"/>
      <c r="I16" s="1"/>
    </row>
    <row r="17" spans="1:9" x14ac:dyDescent="0.25">
      <c r="A17" s="9" t="s">
        <v>169</v>
      </c>
      <c r="B17" s="34">
        <v>63979</v>
      </c>
      <c r="C17" s="34">
        <v>9520</v>
      </c>
      <c r="D17" s="34">
        <v>368269</v>
      </c>
      <c r="E17" s="34">
        <v>493302</v>
      </c>
      <c r="F17" s="11">
        <f t="shared" si="0"/>
        <v>33.951540857362431</v>
      </c>
      <c r="G17" s="1"/>
      <c r="H17" s="1"/>
      <c r="I17" s="1"/>
    </row>
    <row r="18" spans="1:9" x14ac:dyDescent="0.25">
      <c r="A18" s="12" t="s">
        <v>36</v>
      </c>
      <c r="B18" s="35">
        <v>0</v>
      </c>
      <c r="C18" s="35">
        <v>2</v>
      </c>
      <c r="D18" s="35">
        <v>30576</v>
      </c>
      <c r="E18" s="35">
        <v>2</v>
      </c>
      <c r="F18" s="14">
        <f t="shared" si="0"/>
        <v>-99.993458922030356</v>
      </c>
      <c r="G18" s="1"/>
      <c r="H18" s="1"/>
      <c r="I18" s="1"/>
    </row>
    <row r="19" spans="1:9" x14ac:dyDescent="0.25">
      <c r="A19" s="9" t="s">
        <v>37</v>
      </c>
      <c r="B19" s="34">
        <v>0</v>
      </c>
      <c r="C19" s="34">
        <v>0</v>
      </c>
      <c r="D19" s="34">
        <v>314</v>
      </c>
      <c r="E19" s="34">
        <v>49967</v>
      </c>
      <c r="F19" s="19">
        <f t="shared" si="0"/>
        <v>15813.057324840764</v>
      </c>
      <c r="G19" s="1"/>
      <c r="H19" s="1"/>
      <c r="I19" s="1"/>
    </row>
    <row r="20" spans="1:9" x14ac:dyDescent="0.25">
      <c r="A20" s="12" t="s">
        <v>170</v>
      </c>
      <c r="B20" s="35">
        <v>13937</v>
      </c>
      <c r="C20" s="35">
        <v>17838</v>
      </c>
      <c r="D20" s="35">
        <v>172509</v>
      </c>
      <c r="E20" s="35">
        <v>133949</v>
      </c>
      <c r="F20" s="14">
        <f t="shared" si="0"/>
        <v>-22.352456973259365</v>
      </c>
      <c r="G20" s="1"/>
      <c r="H20" s="1"/>
      <c r="I20" s="1"/>
    </row>
    <row r="21" spans="1:9" x14ac:dyDescent="0.25">
      <c r="A21" s="9" t="s">
        <v>38</v>
      </c>
      <c r="B21" s="34">
        <v>219632</v>
      </c>
      <c r="C21" s="34">
        <v>400439</v>
      </c>
      <c r="D21" s="34">
        <v>2229262</v>
      </c>
      <c r="E21" s="34">
        <v>2554500</v>
      </c>
      <c r="F21" s="11">
        <f t="shared" si="0"/>
        <v>14.589491948456484</v>
      </c>
      <c r="G21" s="1"/>
      <c r="H21" s="1"/>
      <c r="I21" s="1"/>
    </row>
    <row r="22" spans="1:9" x14ac:dyDescent="0.25">
      <c r="A22" s="12" t="s">
        <v>59</v>
      </c>
      <c r="B22" s="35">
        <v>705213</v>
      </c>
      <c r="C22" s="35">
        <v>965692</v>
      </c>
      <c r="D22" s="35">
        <v>6779180</v>
      </c>
      <c r="E22" s="35">
        <v>10043747</v>
      </c>
      <c r="F22" s="14">
        <f t="shared" si="0"/>
        <v>48.155779902584101</v>
      </c>
      <c r="G22" s="1"/>
      <c r="H22" s="1"/>
      <c r="I22" s="1"/>
    </row>
    <row r="23" spans="1:9" x14ac:dyDescent="0.25">
      <c r="A23" s="9" t="s">
        <v>171</v>
      </c>
      <c r="B23" s="34">
        <v>11766</v>
      </c>
      <c r="C23" s="34">
        <v>102</v>
      </c>
      <c r="D23" s="34">
        <v>210638</v>
      </c>
      <c r="E23" s="34">
        <v>185642</v>
      </c>
      <c r="F23" s="11">
        <f t="shared" si="0"/>
        <v>-11.866804660127798</v>
      </c>
      <c r="G23" s="1"/>
      <c r="H23" s="1"/>
      <c r="I23" s="1"/>
    </row>
    <row r="24" spans="1:9" x14ac:dyDescent="0.25">
      <c r="A24" s="12" t="s">
        <v>173</v>
      </c>
      <c r="B24" s="35">
        <v>19699</v>
      </c>
      <c r="C24" s="35">
        <v>2293</v>
      </c>
      <c r="D24" s="35">
        <v>26144</v>
      </c>
      <c r="E24" s="35">
        <v>84213</v>
      </c>
      <c r="F24" s="14">
        <f t="shared" si="0"/>
        <v>222.11214810281518</v>
      </c>
      <c r="G24" s="1"/>
      <c r="H24" s="1"/>
      <c r="I24" s="1"/>
    </row>
    <row r="25" spans="1:9" x14ac:dyDescent="0.25">
      <c r="A25" s="9" t="s">
        <v>39</v>
      </c>
      <c r="B25" s="34">
        <v>0</v>
      </c>
      <c r="C25" s="34">
        <v>0</v>
      </c>
      <c r="D25" s="34">
        <v>8</v>
      </c>
      <c r="E25" s="34">
        <v>58</v>
      </c>
      <c r="F25" s="19">
        <f t="shared" si="0"/>
        <v>625</v>
      </c>
      <c r="G25" s="1"/>
      <c r="H25" s="1"/>
      <c r="I25" s="1"/>
    </row>
    <row r="26" spans="1:9" x14ac:dyDescent="0.25">
      <c r="A26" s="12" t="s">
        <v>40</v>
      </c>
      <c r="B26" s="35">
        <v>0</v>
      </c>
      <c r="C26" s="35">
        <v>0</v>
      </c>
      <c r="D26" s="35">
        <v>108</v>
      </c>
      <c r="E26" s="3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4">
        <v>0</v>
      </c>
      <c r="C27" s="34">
        <v>810</v>
      </c>
      <c r="D27" s="34">
        <v>20083</v>
      </c>
      <c r="E27" s="34">
        <v>10399</v>
      </c>
      <c r="F27" s="11">
        <f t="shared" si="0"/>
        <v>-48.219887467011901</v>
      </c>
      <c r="G27" s="1"/>
      <c r="H27" s="1"/>
      <c r="I27" s="1"/>
    </row>
    <row r="28" spans="1:9" x14ac:dyDescent="0.25">
      <c r="A28" s="12" t="s">
        <v>42</v>
      </c>
      <c r="B28" s="35">
        <v>2794</v>
      </c>
      <c r="C28" s="35">
        <v>49762</v>
      </c>
      <c r="D28" s="35">
        <v>32441</v>
      </c>
      <c r="E28" s="35">
        <v>588081</v>
      </c>
      <c r="F28" s="14">
        <f t="shared" si="0"/>
        <v>1712.7708763601615</v>
      </c>
      <c r="G28" s="1"/>
      <c r="H28" s="1"/>
      <c r="I28" s="1"/>
    </row>
    <row r="29" spans="1:9" x14ac:dyDescent="0.25">
      <c r="A29" s="9" t="s">
        <v>43</v>
      </c>
      <c r="B29" s="34">
        <v>1395</v>
      </c>
      <c r="C29" s="34">
        <v>0</v>
      </c>
      <c r="D29" s="34">
        <v>4594</v>
      </c>
      <c r="E29" s="34">
        <v>26158</v>
      </c>
      <c r="F29" s="11">
        <f t="shared" si="0"/>
        <v>469.39486286460601</v>
      </c>
      <c r="G29" s="1"/>
      <c r="H29" s="1"/>
      <c r="I29" s="1"/>
    </row>
    <row r="30" spans="1:9" x14ac:dyDescent="0.25">
      <c r="A30" s="12" t="s">
        <v>44</v>
      </c>
      <c r="B30" s="35">
        <v>0</v>
      </c>
      <c r="C30" s="35">
        <v>0</v>
      </c>
      <c r="D30" s="35">
        <v>0</v>
      </c>
      <c r="E30" s="35">
        <v>0</v>
      </c>
      <c r="F30" s="18"/>
      <c r="G30" s="1"/>
      <c r="H30" s="1"/>
      <c r="I30" s="1"/>
    </row>
    <row r="31" spans="1:9" x14ac:dyDescent="0.25">
      <c r="A31" s="9" t="s">
        <v>45</v>
      </c>
      <c r="B31" s="34">
        <v>332994</v>
      </c>
      <c r="C31" s="34">
        <v>137890</v>
      </c>
      <c r="D31" s="34">
        <v>2442091</v>
      </c>
      <c r="E31" s="34">
        <v>2931571</v>
      </c>
      <c r="F31" s="11">
        <f t="shared" si="0"/>
        <v>20.043479133250969</v>
      </c>
      <c r="G31" s="1"/>
      <c r="H31" s="1"/>
      <c r="I31" s="1"/>
    </row>
    <row r="32" spans="1:9" x14ac:dyDescent="0.25">
      <c r="A32" s="12" t="s">
        <v>46</v>
      </c>
      <c r="B32" s="35">
        <v>2730272</v>
      </c>
      <c r="C32" s="35">
        <v>2760582</v>
      </c>
      <c r="D32" s="35">
        <v>29991789</v>
      </c>
      <c r="E32" s="35">
        <v>31495805</v>
      </c>
      <c r="F32" s="14">
        <f t="shared" si="0"/>
        <v>5.0147592062614166</v>
      </c>
      <c r="G32" s="1"/>
      <c r="H32" s="1"/>
      <c r="I32" s="1"/>
    </row>
    <row r="33" spans="1:9" x14ac:dyDescent="0.25">
      <c r="A33" s="9" t="s">
        <v>47</v>
      </c>
      <c r="B33" s="34">
        <v>17013</v>
      </c>
      <c r="C33" s="34">
        <v>19351</v>
      </c>
      <c r="D33" s="34">
        <v>166638</v>
      </c>
      <c r="E33" s="34">
        <v>233812</v>
      </c>
      <c r="F33" s="11">
        <f t="shared" si="0"/>
        <v>40.311333549370488</v>
      </c>
      <c r="G33" s="1"/>
      <c r="H33" s="1"/>
      <c r="I33" s="1"/>
    </row>
    <row r="34" spans="1:9" x14ac:dyDescent="0.25">
      <c r="A34" s="12" t="s">
        <v>172</v>
      </c>
      <c r="B34" s="35">
        <v>27</v>
      </c>
      <c r="C34" s="35">
        <v>4</v>
      </c>
      <c r="D34" s="35">
        <v>101</v>
      </c>
      <c r="E34" s="35">
        <v>34706</v>
      </c>
      <c r="F34" s="14">
        <f t="shared" si="0"/>
        <v>34262.376237623765</v>
      </c>
      <c r="G34" s="1"/>
      <c r="H34" s="1"/>
      <c r="I34" s="1"/>
    </row>
    <row r="35" spans="1:9" x14ac:dyDescent="0.25">
      <c r="A35" s="15" t="s">
        <v>48</v>
      </c>
      <c r="B35" s="16">
        <f>SUM(B7:B34)</f>
        <v>10319019</v>
      </c>
      <c r="C35" s="16">
        <f t="shared" ref="C35:E35" si="1">SUM(C7:C34)</f>
        <v>11957941</v>
      </c>
      <c r="D35" s="16">
        <f t="shared" si="1"/>
        <v>112245136</v>
      </c>
      <c r="E35" s="16">
        <f t="shared" si="1"/>
        <v>125570805</v>
      </c>
      <c r="F35" s="17">
        <f t="shared" ref="F35" si="2">((E35*100)/D35)-100</f>
        <v>11.871934477410235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7521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59458782</v>
      </c>
      <c r="G39" s="50">
        <f>LOOKUP(E39,$A$39:$A$66,$C$39:$C$66)</f>
        <v>61477882</v>
      </c>
    </row>
    <row r="40" spans="1:9" x14ac:dyDescent="0.25">
      <c r="A40" s="50" t="str">
        <f t="shared" si="5"/>
        <v>ALICANTE</v>
      </c>
      <c r="B40" s="51">
        <f t="shared" si="3"/>
        <v>27140</v>
      </c>
      <c r="C40" s="51">
        <f t="shared" si="4"/>
        <v>58029</v>
      </c>
      <c r="D40" s="51">
        <f t="shared" ref="D40:D66" si="7">_xlfn.RANK.EQ(B40,$B$39:$B$66)+COUNTIF($B$39:$B$66,B40)-1</f>
        <v>19</v>
      </c>
      <c r="E40" s="50" t="str">
        <f t="shared" si="6"/>
        <v>VALENCIA</v>
      </c>
      <c r="F40" s="50">
        <f t="shared" ref="F40:F55" si="8">LOOKUP(E40,$A$39:$A$66,$B$39:$B$66)</f>
        <v>31495805</v>
      </c>
      <c r="G40" s="50">
        <f t="shared" ref="G40:G66" si="9">LOOKUP(E40,$A$39:$A$66,$C$39:$C$66)</f>
        <v>29991789</v>
      </c>
    </row>
    <row r="41" spans="1:9" x14ac:dyDescent="0.25">
      <c r="A41" s="50" t="str">
        <f t="shared" si="5"/>
        <v>ALMERÍA</v>
      </c>
      <c r="B41" s="51">
        <f t="shared" si="3"/>
        <v>190</v>
      </c>
      <c r="C41" s="51">
        <f t="shared" si="4"/>
        <v>600</v>
      </c>
      <c r="D41" s="51">
        <f t="shared" si="7"/>
        <v>23</v>
      </c>
      <c r="E41" s="50" t="str">
        <f t="shared" si="6"/>
        <v>BARCELONA</v>
      </c>
      <c r="F41" s="50">
        <f t="shared" si="8"/>
        <v>16529219</v>
      </c>
      <c r="G41" s="50">
        <f t="shared" si="9"/>
        <v>7662467</v>
      </c>
    </row>
    <row r="42" spans="1:9" x14ac:dyDescent="0.25">
      <c r="A42" s="50" t="str">
        <f t="shared" si="5"/>
        <v>AVILÉS</v>
      </c>
      <c r="B42" s="51">
        <f t="shared" si="3"/>
        <v>51638</v>
      </c>
      <c r="C42" s="51">
        <f t="shared" si="4"/>
        <v>61246</v>
      </c>
      <c r="D42" s="51">
        <f t="shared" si="7"/>
        <v>15</v>
      </c>
      <c r="E42" s="50" t="str">
        <f t="shared" si="6"/>
        <v>LAS PALMAS</v>
      </c>
      <c r="F42" s="50">
        <f t="shared" si="8"/>
        <v>10043747</v>
      </c>
      <c r="G42" s="50">
        <f t="shared" si="9"/>
        <v>6779180</v>
      </c>
    </row>
    <row r="43" spans="1:9" x14ac:dyDescent="0.25">
      <c r="A43" s="50" t="str">
        <f t="shared" si="5"/>
        <v>BAHÍA DE ALGECIRAS</v>
      </c>
      <c r="B43" s="51">
        <f t="shared" si="3"/>
        <v>59458782</v>
      </c>
      <c r="C43" s="51">
        <f t="shared" si="4"/>
        <v>61477882</v>
      </c>
      <c r="D43" s="51">
        <f t="shared" si="7"/>
        <v>1</v>
      </c>
      <c r="E43" s="50" t="str">
        <f t="shared" si="6"/>
        <v>TARRAGONA</v>
      </c>
      <c r="F43" s="50">
        <f t="shared" si="8"/>
        <v>2931571</v>
      </c>
      <c r="G43" s="50">
        <f t="shared" si="9"/>
        <v>2442091</v>
      </c>
    </row>
    <row r="44" spans="1:9" x14ac:dyDescent="0.25">
      <c r="A44" s="50" t="str">
        <f t="shared" si="5"/>
        <v>BAHÍA DE CÁDIZ</v>
      </c>
      <c r="B44" s="51">
        <f t="shared" si="3"/>
        <v>504585</v>
      </c>
      <c r="C44" s="51">
        <f t="shared" si="4"/>
        <v>433057</v>
      </c>
      <c r="D44" s="51">
        <f t="shared" si="7"/>
        <v>8</v>
      </c>
      <c r="E44" s="50" t="str">
        <f t="shared" si="6"/>
        <v>HUELVA</v>
      </c>
      <c r="F44" s="50">
        <f t="shared" si="8"/>
        <v>2554500</v>
      </c>
      <c r="G44" s="50">
        <f t="shared" si="9"/>
        <v>2229262</v>
      </c>
    </row>
    <row r="45" spans="1:9" x14ac:dyDescent="0.25">
      <c r="A45" s="50" t="str">
        <f t="shared" si="5"/>
        <v>BALEARES</v>
      </c>
      <c r="B45" s="51">
        <f t="shared" si="3"/>
        <v>100097</v>
      </c>
      <c r="C45" s="51">
        <f t="shared" si="4"/>
        <v>3515</v>
      </c>
      <c r="D45" s="51">
        <f t="shared" si="7"/>
        <v>13</v>
      </c>
      <c r="E45" s="50" t="str">
        <f t="shared" si="6"/>
        <v>SANTA CRUZ DE TENERIFE</v>
      </c>
      <c r="F45" s="50">
        <f t="shared" si="8"/>
        <v>588081</v>
      </c>
      <c r="G45" s="50">
        <f t="shared" si="9"/>
        <v>32441</v>
      </c>
    </row>
    <row r="46" spans="1:9" x14ac:dyDescent="0.25">
      <c r="A46" s="50" t="str">
        <f t="shared" si="5"/>
        <v>BARCELONA</v>
      </c>
      <c r="B46" s="51">
        <f t="shared" si="3"/>
        <v>16529219</v>
      </c>
      <c r="C46" s="51">
        <f t="shared" si="4"/>
        <v>7662467</v>
      </c>
      <c r="D46" s="51">
        <f t="shared" si="7"/>
        <v>3</v>
      </c>
      <c r="E46" s="50" t="str">
        <f t="shared" si="6"/>
        <v>BAHÍA DE CÁDIZ</v>
      </c>
      <c r="F46" s="50">
        <f t="shared" si="8"/>
        <v>504585</v>
      </c>
      <c r="G46" s="50">
        <f t="shared" si="9"/>
        <v>433057</v>
      </c>
    </row>
    <row r="47" spans="1:9" x14ac:dyDescent="0.25">
      <c r="A47" s="50" t="str">
        <f t="shared" si="5"/>
        <v>BILBAO</v>
      </c>
      <c r="B47" s="51">
        <f t="shared" si="3"/>
        <v>32245</v>
      </c>
      <c r="C47" s="51">
        <f t="shared" si="4"/>
        <v>62254</v>
      </c>
      <c r="D47" s="51">
        <f t="shared" si="7"/>
        <v>18</v>
      </c>
      <c r="E47" s="50" t="str">
        <f t="shared" si="6"/>
        <v>CASTELLÓN</v>
      </c>
      <c r="F47" s="50">
        <f t="shared" si="8"/>
        <v>493302</v>
      </c>
      <c r="G47" s="50">
        <f t="shared" si="9"/>
        <v>368269</v>
      </c>
    </row>
    <row r="48" spans="1:9" x14ac:dyDescent="0.25">
      <c r="A48" s="50" t="str">
        <f t="shared" si="5"/>
        <v>CARTAGENA</v>
      </c>
      <c r="B48" s="51">
        <f t="shared" si="3"/>
        <v>997</v>
      </c>
      <c r="C48" s="51">
        <f t="shared" si="4"/>
        <v>3820</v>
      </c>
      <c r="D48" s="51">
        <f t="shared" si="7"/>
        <v>22</v>
      </c>
      <c r="E48" s="50" t="str">
        <f t="shared" si="6"/>
        <v>VIGO</v>
      </c>
      <c r="F48" s="50">
        <f t="shared" si="8"/>
        <v>233812</v>
      </c>
      <c r="G48" s="50">
        <f t="shared" si="9"/>
        <v>166638</v>
      </c>
    </row>
    <row r="49" spans="1:7" x14ac:dyDescent="0.25">
      <c r="A49" s="50" t="str">
        <f t="shared" si="5"/>
        <v>CASTELLÓN</v>
      </c>
      <c r="B49" s="51">
        <f t="shared" si="3"/>
        <v>493302</v>
      </c>
      <c r="C49" s="51">
        <f t="shared" si="4"/>
        <v>368269</v>
      </c>
      <c r="D49" s="51">
        <f t="shared" si="7"/>
        <v>9</v>
      </c>
      <c r="E49" s="50" t="str">
        <f t="shared" si="6"/>
        <v>MÁLAGA</v>
      </c>
      <c r="F49" s="50">
        <f t="shared" si="8"/>
        <v>185642</v>
      </c>
      <c r="G49" s="50">
        <f t="shared" si="9"/>
        <v>210638</v>
      </c>
    </row>
    <row r="50" spans="1:7" x14ac:dyDescent="0.25">
      <c r="A50" s="50" t="str">
        <f t="shared" si="5"/>
        <v>CEUTA</v>
      </c>
      <c r="B50" s="51">
        <f t="shared" si="3"/>
        <v>2</v>
      </c>
      <c r="C50" s="51">
        <f t="shared" si="4"/>
        <v>30576</v>
      </c>
      <c r="D50" s="51">
        <f t="shared" si="7"/>
        <v>25</v>
      </c>
      <c r="E50" s="50" t="str">
        <f t="shared" si="6"/>
        <v>GIJÓN</v>
      </c>
      <c r="F50" s="50">
        <f t="shared" si="8"/>
        <v>133949</v>
      </c>
      <c r="G50" s="50">
        <f t="shared" si="9"/>
        <v>172509</v>
      </c>
    </row>
    <row r="51" spans="1:7" x14ac:dyDescent="0.25">
      <c r="A51" s="50" t="str">
        <f t="shared" si="5"/>
        <v>FERROL-SAN CIBRAO</v>
      </c>
      <c r="B51" s="51">
        <f t="shared" si="3"/>
        <v>49967</v>
      </c>
      <c r="C51" s="51">
        <f t="shared" si="4"/>
        <v>314</v>
      </c>
      <c r="D51" s="51">
        <f t="shared" si="7"/>
        <v>16</v>
      </c>
      <c r="E51" s="50" t="str">
        <f t="shared" si="6"/>
        <v>BALEARES</v>
      </c>
      <c r="F51" s="50">
        <f t="shared" si="8"/>
        <v>100097</v>
      </c>
      <c r="G51" s="50">
        <f t="shared" si="9"/>
        <v>3515</v>
      </c>
    </row>
    <row r="52" spans="1:7" x14ac:dyDescent="0.25">
      <c r="A52" s="50" t="str">
        <f t="shared" si="5"/>
        <v>GIJÓN</v>
      </c>
      <c r="B52" s="51">
        <f t="shared" si="3"/>
        <v>133949</v>
      </c>
      <c r="C52" s="51">
        <f t="shared" si="4"/>
        <v>172509</v>
      </c>
      <c r="D52" s="51">
        <f t="shared" si="7"/>
        <v>12</v>
      </c>
      <c r="E52" s="50" t="str">
        <f t="shared" si="6"/>
        <v>MARÍN Y RÍA DE PONTEVEDRA</v>
      </c>
      <c r="F52" s="50">
        <f t="shared" si="8"/>
        <v>84213</v>
      </c>
      <c r="G52" s="50">
        <f t="shared" si="9"/>
        <v>26144</v>
      </c>
    </row>
    <row r="53" spans="1:7" x14ac:dyDescent="0.25">
      <c r="A53" s="50" t="str">
        <f t="shared" si="5"/>
        <v>HUELVA</v>
      </c>
      <c r="B53" s="51">
        <f t="shared" si="3"/>
        <v>2554500</v>
      </c>
      <c r="C53" s="51">
        <f t="shared" si="4"/>
        <v>2229262</v>
      </c>
      <c r="D53" s="51">
        <f t="shared" si="7"/>
        <v>6</v>
      </c>
      <c r="E53" s="50" t="str">
        <f t="shared" si="6"/>
        <v>AVILÉS</v>
      </c>
      <c r="F53" s="50">
        <f t="shared" si="8"/>
        <v>51638</v>
      </c>
      <c r="G53" s="50">
        <f t="shared" si="9"/>
        <v>61246</v>
      </c>
    </row>
    <row r="54" spans="1:7" x14ac:dyDescent="0.25">
      <c r="A54" s="50" t="str">
        <f t="shared" si="5"/>
        <v>LAS PALMAS</v>
      </c>
      <c r="B54" s="51">
        <f t="shared" si="3"/>
        <v>10043747</v>
      </c>
      <c r="C54" s="51">
        <f t="shared" si="4"/>
        <v>6779180</v>
      </c>
      <c r="D54" s="51">
        <f t="shared" si="7"/>
        <v>4</v>
      </c>
      <c r="E54" s="50" t="str">
        <f t="shared" si="6"/>
        <v>FERROL-SAN CIBRAO</v>
      </c>
      <c r="F54" s="50">
        <f t="shared" si="8"/>
        <v>49967</v>
      </c>
      <c r="G54" s="50">
        <f t="shared" si="9"/>
        <v>314</v>
      </c>
    </row>
    <row r="55" spans="1:7" x14ac:dyDescent="0.25">
      <c r="A55" s="50" t="str">
        <f t="shared" si="5"/>
        <v>MÁLAGA</v>
      </c>
      <c r="B55" s="51">
        <f t="shared" si="3"/>
        <v>185642</v>
      </c>
      <c r="C55" s="51">
        <f t="shared" si="4"/>
        <v>210638</v>
      </c>
      <c r="D55" s="51">
        <f t="shared" si="7"/>
        <v>11</v>
      </c>
      <c r="E55" s="50" t="str">
        <f t="shared" si="6"/>
        <v>VILAGARCÍA</v>
      </c>
      <c r="F55" s="50">
        <f t="shared" si="8"/>
        <v>34706</v>
      </c>
      <c r="G55" s="50">
        <f t="shared" si="9"/>
        <v>101</v>
      </c>
    </row>
    <row r="56" spans="1:7" x14ac:dyDescent="0.25">
      <c r="A56" s="50" t="str">
        <f t="shared" si="5"/>
        <v>MARÍN Y RÍA DE PONTEVEDRA</v>
      </c>
      <c r="B56" s="51">
        <f t="shared" si="3"/>
        <v>84213</v>
      </c>
      <c r="C56" s="51">
        <f t="shared" si="4"/>
        <v>26144</v>
      </c>
      <c r="D56" s="51">
        <f t="shared" si="7"/>
        <v>14</v>
      </c>
      <c r="E56" s="50" t="str">
        <f t="shared" si="6"/>
        <v>BILBAO</v>
      </c>
      <c r="F56" s="50">
        <f t="shared" ref="F56:F66" si="10">LOOKUP(E56,$A$39:$A$66,$B$39:$B$66)</f>
        <v>32245</v>
      </c>
      <c r="G56" s="50">
        <f t="shared" si="9"/>
        <v>62254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8</v>
      </c>
      <c r="D57" s="51">
        <f t="shared" si="7"/>
        <v>24</v>
      </c>
      <c r="E57" s="50" t="str">
        <f t="shared" si="6"/>
        <v>ALICANTE</v>
      </c>
      <c r="F57" s="50">
        <f t="shared" si="10"/>
        <v>27140</v>
      </c>
      <c r="G57" s="50">
        <f t="shared" si="9"/>
        <v>58029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str">
        <f t="shared" si="6"/>
        <v>SANTANDER</v>
      </c>
      <c r="F58" s="50">
        <f t="shared" si="10"/>
        <v>26158</v>
      </c>
      <c r="G58" s="50">
        <f t="shared" si="9"/>
        <v>4594</v>
      </c>
    </row>
    <row r="59" spans="1:7" x14ac:dyDescent="0.25">
      <c r="A59" s="50" t="str">
        <f t="shared" si="5"/>
        <v>PASAIA</v>
      </c>
      <c r="B59" s="51">
        <f t="shared" si="3"/>
        <v>10399</v>
      </c>
      <c r="C59" s="51">
        <f t="shared" si="4"/>
        <v>20083</v>
      </c>
      <c r="D59" s="51">
        <f t="shared" si="7"/>
        <v>21</v>
      </c>
      <c r="E59" s="50" t="str">
        <f t="shared" si="6"/>
        <v>PASAIA</v>
      </c>
      <c r="F59" s="50">
        <f t="shared" si="10"/>
        <v>10399</v>
      </c>
      <c r="G59" s="50">
        <f t="shared" si="9"/>
        <v>20083</v>
      </c>
    </row>
    <row r="60" spans="1:7" x14ac:dyDescent="0.25">
      <c r="A60" s="50" t="str">
        <f t="shared" si="5"/>
        <v>SANTA CRUZ DE TENERIFE</v>
      </c>
      <c r="B60" s="51">
        <f t="shared" si="3"/>
        <v>588081</v>
      </c>
      <c r="C60" s="51">
        <f t="shared" si="4"/>
        <v>32441</v>
      </c>
      <c r="D60" s="51">
        <f t="shared" si="7"/>
        <v>7</v>
      </c>
      <c r="E60" s="50" t="str">
        <f t="shared" si="6"/>
        <v>CARTAGENA</v>
      </c>
      <c r="F60" s="50">
        <f t="shared" si="10"/>
        <v>997</v>
      </c>
      <c r="G60" s="50">
        <f t="shared" si="9"/>
        <v>3820</v>
      </c>
    </row>
    <row r="61" spans="1:7" x14ac:dyDescent="0.25">
      <c r="A61" s="50" t="str">
        <f t="shared" si="5"/>
        <v>SANTANDER</v>
      </c>
      <c r="B61" s="51">
        <f t="shared" si="3"/>
        <v>26158</v>
      </c>
      <c r="C61" s="51">
        <f t="shared" si="4"/>
        <v>4594</v>
      </c>
      <c r="D61" s="51">
        <f t="shared" si="7"/>
        <v>20</v>
      </c>
      <c r="E61" s="50" t="str">
        <f t="shared" si="6"/>
        <v>ALMERÍA</v>
      </c>
      <c r="F61" s="50">
        <f t="shared" si="10"/>
        <v>190</v>
      </c>
      <c r="G61" s="50">
        <f t="shared" si="9"/>
        <v>600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str">
        <f t="shared" si="6"/>
        <v>MELILLA</v>
      </c>
      <c r="F62" s="50">
        <f t="shared" si="10"/>
        <v>58</v>
      </c>
      <c r="G62" s="50">
        <f t="shared" si="9"/>
        <v>8</v>
      </c>
    </row>
    <row r="63" spans="1:7" x14ac:dyDescent="0.25">
      <c r="A63" s="50" t="str">
        <f t="shared" si="5"/>
        <v>TARRAGONA</v>
      </c>
      <c r="B63" s="51">
        <f t="shared" si="3"/>
        <v>2931571</v>
      </c>
      <c r="C63" s="51">
        <f t="shared" si="4"/>
        <v>2442091</v>
      </c>
      <c r="D63" s="51">
        <f t="shared" si="7"/>
        <v>5</v>
      </c>
      <c r="E63" s="50" t="str">
        <f t="shared" si="6"/>
        <v>CEUTA</v>
      </c>
      <c r="F63" s="50">
        <f t="shared" si="10"/>
        <v>2</v>
      </c>
      <c r="G63" s="50">
        <f t="shared" si="9"/>
        <v>30576</v>
      </c>
    </row>
    <row r="64" spans="1:7" x14ac:dyDescent="0.25">
      <c r="A64" s="50" t="str">
        <f t="shared" si="5"/>
        <v>VALENCIA</v>
      </c>
      <c r="B64" s="51">
        <f t="shared" si="3"/>
        <v>31495805</v>
      </c>
      <c r="C64" s="51">
        <f t="shared" si="4"/>
        <v>29991789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233812</v>
      </c>
      <c r="C65" s="51">
        <f t="shared" si="4"/>
        <v>166638</v>
      </c>
      <c r="D65" s="51">
        <f t="shared" si="7"/>
        <v>10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34706</v>
      </c>
      <c r="C66" s="51">
        <f t="shared" si="4"/>
        <v>101</v>
      </c>
      <c r="D66" s="51">
        <f t="shared" si="7"/>
        <v>17</v>
      </c>
      <c r="E66" s="50" t="str">
        <f t="shared" si="6"/>
        <v>A CORUÑA</v>
      </c>
      <c r="F66" s="50">
        <f t="shared" si="10"/>
        <v>0</v>
      </c>
      <c r="G66" s="50">
        <f t="shared" si="9"/>
        <v>7521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8"/>
  <sheetViews>
    <sheetView workbookViewId="0">
      <selection activeCell="F30" sqref="F3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139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6">
        <v>0</v>
      </c>
      <c r="C7" s="36">
        <v>0</v>
      </c>
      <c r="D7" s="36">
        <v>0</v>
      </c>
      <c r="E7" s="36">
        <v>0</v>
      </c>
      <c r="F7" s="11"/>
      <c r="G7" s="1"/>
      <c r="H7" s="1"/>
      <c r="I7" s="1"/>
    </row>
    <row r="8" spans="1:12" x14ac:dyDescent="0.25">
      <c r="A8" s="12" t="s">
        <v>31</v>
      </c>
      <c r="B8" s="37">
        <v>3354</v>
      </c>
      <c r="C8" s="37">
        <v>653</v>
      </c>
      <c r="D8" s="37">
        <v>58018</v>
      </c>
      <c r="E8" s="37">
        <v>27140</v>
      </c>
      <c r="F8" s="14">
        <f t="shared" ref="F8:F34" si="0">((E8*100)/D8)-100</f>
        <v>-53.221414043917406</v>
      </c>
      <c r="G8" s="1"/>
      <c r="H8" s="1"/>
      <c r="I8" s="1"/>
    </row>
    <row r="9" spans="1:12" x14ac:dyDescent="0.25">
      <c r="A9" s="9" t="s">
        <v>164</v>
      </c>
      <c r="B9" s="36">
        <v>75</v>
      </c>
      <c r="C9" s="36">
        <v>0</v>
      </c>
      <c r="D9" s="36">
        <v>498</v>
      </c>
      <c r="E9" s="36">
        <v>150</v>
      </c>
      <c r="F9" s="19">
        <f t="shared" si="0"/>
        <v>-69.879518072289159</v>
      </c>
      <c r="G9" s="1"/>
      <c r="H9" s="1"/>
      <c r="I9" s="1"/>
    </row>
    <row r="10" spans="1:12" x14ac:dyDescent="0.25">
      <c r="A10" s="12" t="s">
        <v>166</v>
      </c>
      <c r="B10" s="37">
        <v>0</v>
      </c>
      <c r="C10" s="37">
        <v>0</v>
      </c>
      <c r="D10" s="37">
        <v>0</v>
      </c>
      <c r="E10" s="37">
        <v>0</v>
      </c>
      <c r="F10" s="14"/>
      <c r="G10" s="1"/>
      <c r="H10" s="1"/>
      <c r="I10" s="1"/>
    </row>
    <row r="11" spans="1:12" x14ac:dyDescent="0.25">
      <c r="A11" s="9" t="s">
        <v>167</v>
      </c>
      <c r="B11" s="36">
        <v>4709380</v>
      </c>
      <c r="C11" s="36">
        <v>4835949</v>
      </c>
      <c r="D11" s="36">
        <v>51199778</v>
      </c>
      <c r="E11" s="36">
        <v>48267647</v>
      </c>
      <c r="F11" s="19">
        <f t="shared" si="0"/>
        <v>-5.726843190609145</v>
      </c>
      <c r="G11" s="1"/>
      <c r="H11" s="1"/>
      <c r="I11" s="1"/>
    </row>
    <row r="12" spans="1:12" x14ac:dyDescent="0.25">
      <c r="A12" s="12" t="s">
        <v>168</v>
      </c>
      <c r="B12" s="37">
        <v>0</v>
      </c>
      <c r="C12" s="37">
        <v>23</v>
      </c>
      <c r="D12" s="37">
        <v>1467</v>
      </c>
      <c r="E12" s="37">
        <v>286</v>
      </c>
      <c r="F12" s="14">
        <f t="shared" si="0"/>
        <v>-80.504430811179276</v>
      </c>
      <c r="G12" s="1"/>
      <c r="H12" s="1"/>
      <c r="I12" s="1"/>
    </row>
    <row r="13" spans="1:12" x14ac:dyDescent="0.25">
      <c r="A13" s="9" t="s">
        <v>32</v>
      </c>
      <c r="B13" s="36">
        <v>0</v>
      </c>
      <c r="C13" s="36">
        <v>181</v>
      </c>
      <c r="D13" s="36">
        <v>52</v>
      </c>
      <c r="E13" s="36">
        <v>3115</v>
      </c>
      <c r="F13" s="11">
        <f t="shared" si="0"/>
        <v>5890.3846153846152</v>
      </c>
      <c r="G13" s="1"/>
      <c r="H13" s="1"/>
      <c r="I13" s="1"/>
    </row>
    <row r="14" spans="1:12" x14ac:dyDescent="0.25">
      <c r="A14" s="12" t="s">
        <v>33</v>
      </c>
      <c r="B14" s="37">
        <v>261651</v>
      </c>
      <c r="C14" s="37">
        <v>1201054</v>
      </c>
      <c r="D14" s="37">
        <v>3894955</v>
      </c>
      <c r="E14" s="37">
        <v>11297290</v>
      </c>
      <c r="F14" s="14">
        <f t="shared" si="0"/>
        <v>190.04930737325594</v>
      </c>
      <c r="G14" s="1"/>
      <c r="H14" s="1"/>
      <c r="I14" s="1"/>
    </row>
    <row r="15" spans="1:12" x14ac:dyDescent="0.25">
      <c r="A15" s="9" t="s">
        <v>34</v>
      </c>
      <c r="B15" s="36">
        <v>8903</v>
      </c>
      <c r="C15" s="36">
        <v>1833</v>
      </c>
      <c r="D15" s="36">
        <v>37444</v>
      </c>
      <c r="E15" s="36">
        <v>31891</v>
      </c>
      <c r="F15" s="11">
        <f t="shared" si="0"/>
        <v>-14.830146351885489</v>
      </c>
      <c r="G15" s="1"/>
      <c r="H15" s="1"/>
      <c r="I15" s="1"/>
    </row>
    <row r="16" spans="1:12" x14ac:dyDescent="0.25">
      <c r="A16" s="12" t="s">
        <v>35</v>
      </c>
      <c r="B16" s="37">
        <v>0</v>
      </c>
      <c r="C16" s="37">
        <v>0</v>
      </c>
      <c r="D16" s="37">
        <v>3820</v>
      </c>
      <c r="E16" s="37">
        <v>110</v>
      </c>
      <c r="F16" s="14">
        <f t="shared" si="0"/>
        <v>-97.120418848167546</v>
      </c>
      <c r="G16" s="1"/>
      <c r="H16" s="1"/>
      <c r="I16" s="1"/>
    </row>
    <row r="17" spans="1:9" x14ac:dyDescent="0.25">
      <c r="A17" s="9" t="s">
        <v>169</v>
      </c>
      <c r="B17" s="36">
        <v>60666</v>
      </c>
      <c r="C17" s="36">
        <v>9520</v>
      </c>
      <c r="D17" s="36">
        <v>340154</v>
      </c>
      <c r="E17" s="36">
        <v>487249</v>
      </c>
      <c r="F17" s="11">
        <f t="shared" si="0"/>
        <v>43.243648465106986</v>
      </c>
      <c r="G17" s="1"/>
      <c r="H17" s="1"/>
      <c r="I17" s="1"/>
    </row>
    <row r="18" spans="1:9" x14ac:dyDescent="0.25">
      <c r="A18" s="12" t="s">
        <v>36</v>
      </c>
      <c r="B18" s="37">
        <v>0</v>
      </c>
      <c r="C18" s="37">
        <v>0</v>
      </c>
      <c r="D18" s="37">
        <v>0</v>
      </c>
      <c r="E18" s="37">
        <v>0</v>
      </c>
      <c r="F18" s="18"/>
      <c r="G18" s="1"/>
      <c r="H18" s="1"/>
      <c r="I18" s="1"/>
    </row>
    <row r="19" spans="1:9" x14ac:dyDescent="0.25">
      <c r="A19" s="9" t="s">
        <v>37</v>
      </c>
      <c r="B19" s="36">
        <v>0</v>
      </c>
      <c r="C19" s="36">
        <v>0</v>
      </c>
      <c r="D19" s="36">
        <v>314</v>
      </c>
      <c r="E19" s="36">
        <v>0</v>
      </c>
      <c r="F19" s="19">
        <f t="shared" si="0"/>
        <v>-100</v>
      </c>
      <c r="G19" s="1"/>
      <c r="H19" s="1"/>
      <c r="I19" s="1"/>
    </row>
    <row r="20" spans="1:9" x14ac:dyDescent="0.25">
      <c r="A20" s="12" t="s">
        <v>170</v>
      </c>
      <c r="B20" s="37">
        <v>0</v>
      </c>
      <c r="C20" s="37">
        <v>0</v>
      </c>
      <c r="D20" s="37">
        <v>810</v>
      </c>
      <c r="E20" s="37">
        <v>0</v>
      </c>
      <c r="F20" s="18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36">
        <v>51678</v>
      </c>
      <c r="C21" s="36">
        <v>0</v>
      </c>
      <c r="D21" s="36">
        <v>51678</v>
      </c>
      <c r="E21" s="36">
        <v>8716</v>
      </c>
      <c r="F21" s="19">
        <f t="shared" si="0"/>
        <v>-83.134022214481988</v>
      </c>
      <c r="G21" s="1"/>
      <c r="H21" s="1"/>
      <c r="I21" s="1"/>
    </row>
    <row r="22" spans="1:9" x14ac:dyDescent="0.25">
      <c r="A22" s="12" t="s">
        <v>59</v>
      </c>
      <c r="B22" s="37">
        <v>564860</v>
      </c>
      <c r="C22" s="37">
        <v>711862</v>
      </c>
      <c r="D22" s="37">
        <v>4933060</v>
      </c>
      <c r="E22" s="37">
        <v>7827915</v>
      </c>
      <c r="F22" s="18">
        <f t="shared" si="0"/>
        <v>58.682744584497243</v>
      </c>
      <c r="G22" s="1"/>
      <c r="H22" s="1"/>
      <c r="I22" s="1"/>
    </row>
    <row r="23" spans="1:9" x14ac:dyDescent="0.25">
      <c r="A23" s="9" t="s">
        <v>171</v>
      </c>
      <c r="B23" s="36">
        <v>11766</v>
      </c>
      <c r="C23" s="36">
        <v>102</v>
      </c>
      <c r="D23" s="36">
        <v>197763</v>
      </c>
      <c r="E23" s="36">
        <v>178892</v>
      </c>
      <c r="F23" s="11">
        <f t="shared" si="0"/>
        <v>-9.5422298407689965</v>
      </c>
      <c r="G23" s="1"/>
      <c r="H23" s="1"/>
      <c r="I23" s="1"/>
    </row>
    <row r="24" spans="1:9" x14ac:dyDescent="0.25">
      <c r="A24" s="12" t="s">
        <v>173</v>
      </c>
      <c r="B24" s="37">
        <v>19699</v>
      </c>
      <c r="C24" s="37">
        <v>2293</v>
      </c>
      <c r="D24" s="37">
        <v>26139</v>
      </c>
      <c r="E24" s="37">
        <v>84191</v>
      </c>
      <c r="F24" s="14">
        <f t="shared" si="0"/>
        <v>222.08959791881864</v>
      </c>
      <c r="G24" s="1"/>
      <c r="H24" s="1"/>
      <c r="I24" s="1"/>
    </row>
    <row r="25" spans="1:9" x14ac:dyDescent="0.25">
      <c r="A25" s="9" t="s">
        <v>39</v>
      </c>
      <c r="B25" s="36">
        <v>0</v>
      </c>
      <c r="C25" s="36">
        <v>0</v>
      </c>
      <c r="D25" s="36">
        <v>0</v>
      </c>
      <c r="E25" s="36">
        <v>58</v>
      </c>
      <c r="F25" s="19"/>
      <c r="G25" s="1"/>
      <c r="H25" s="1"/>
      <c r="I25" s="1"/>
    </row>
    <row r="26" spans="1:9" x14ac:dyDescent="0.25">
      <c r="A26" s="12" t="s">
        <v>40</v>
      </c>
      <c r="B26" s="37">
        <v>0</v>
      </c>
      <c r="C26" s="37">
        <v>0</v>
      </c>
      <c r="D26" s="37">
        <v>108</v>
      </c>
      <c r="E26" s="37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6">
        <v>0</v>
      </c>
      <c r="C27" s="36">
        <v>0</v>
      </c>
      <c r="D27" s="36">
        <v>0</v>
      </c>
      <c r="E27" s="36">
        <v>0</v>
      </c>
      <c r="F27" s="19" t="e">
        <f t="shared" si="0"/>
        <v>#DIV/0!</v>
      </c>
      <c r="G27" s="1"/>
      <c r="H27" s="1"/>
      <c r="I27" s="1"/>
    </row>
    <row r="28" spans="1:9" x14ac:dyDescent="0.25">
      <c r="A28" s="12" t="s">
        <v>42</v>
      </c>
      <c r="B28" s="37">
        <v>1994</v>
      </c>
      <c r="C28" s="37">
        <v>48164</v>
      </c>
      <c r="D28" s="37">
        <v>29186</v>
      </c>
      <c r="E28" s="37">
        <v>576179</v>
      </c>
      <c r="F28" s="14">
        <f t="shared" si="0"/>
        <v>1874.1622695813062</v>
      </c>
      <c r="G28" s="1"/>
      <c r="H28" s="1"/>
      <c r="I28" s="1"/>
    </row>
    <row r="29" spans="1:9" x14ac:dyDescent="0.25">
      <c r="A29" s="9" t="s">
        <v>43</v>
      </c>
      <c r="B29" s="36">
        <v>8</v>
      </c>
      <c r="C29" s="36">
        <v>0</v>
      </c>
      <c r="D29" s="36">
        <v>27</v>
      </c>
      <c r="E29" s="36">
        <v>0</v>
      </c>
      <c r="F29" s="19">
        <f t="shared" si="0"/>
        <v>-100</v>
      </c>
      <c r="G29" s="1"/>
      <c r="H29" s="1"/>
      <c r="I29" s="1"/>
    </row>
    <row r="30" spans="1:9" x14ac:dyDescent="0.25">
      <c r="A30" s="12" t="s">
        <v>44</v>
      </c>
      <c r="B30" s="37">
        <v>0</v>
      </c>
      <c r="C30" s="37">
        <v>0</v>
      </c>
      <c r="D30" s="37">
        <v>0</v>
      </c>
      <c r="E30" s="37">
        <v>0</v>
      </c>
      <c r="F30" s="18"/>
      <c r="G30" s="1"/>
      <c r="H30" s="1"/>
      <c r="I30" s="1"/>
    </row>
    <row r="31" spans="1:9" x14ac:dyDescent="0.25">
      <c r="A31" s="9" t="s">
        <v>45</v>
      </c>
      <c r="B31" s="36">
        <v>17861</v>
      </c>
      <c r="C31" s="36">
        <v>88</v>
      </c>
      <c r="D31" s="36">
        <v>214103</v>
      </c>
      <c r="E31" s="36">
        <v>38067</v>
      </c>
      <c r="F31" s="11">
        <f t="shared" si="0"/>
        <v>-82.220239791128563</v>
      </c>
      <c r="G31" s="1"/>
      <c r="H31" s="1"/>
      <c r="I31" s="1"/>
    </row>
    <row r="32" spans="1:9" x14ac:dyDescent="0.25">
      <c r="A32" s="12" t="s">
        <v>46</v>
      </c>
      <c r="B32" s="37">
        <v>2715389</v>
      </c>
      <c r="C32" s="37">
        <v>2620951</v>
      </c>
      <c r="D32" s="37">
        <v>29844625</v>
      </c>
      <c r="E32" s="37">
        <v>30906134</v>
      </c>
      <c r="F32" s="14">
        <f t="shared" si="0"/>
        <v>3.5567845131242279</v>
      </c>
      <c r="G32" s="1"/>
      <c r="H32" s="1"/>
      <c r="I32" s="1"/>
    </row>
    <row r="33" spans="1:9" x14ac:dyDescent="0.25">
      <c r="A33" s="9" t="s">
        <v>47</v>
      </c>
      <c r="B33" s="36">
        <v>12717</v>
      </c>
      <c r="C33" s="36">
        <v>10544</v>
      </c>
      <c r="D33" s="36">
        <v>114478</v>
      </c>
      <c r="E33" s="36">
        <v>149113</v>
      </c>
      <c r="F33" s="11">
        <f t="shared" si="0"/>
        <v>30.254721431192024</v>
      </c>
      <c r="G33" s="1"/>
      <c r="H33" s="1"/>
      <c r="I33" s="1"/>
    </row>
    <row r="34" spans="1:9" x14ac:dyDescent="0.25">
      <c r="A34" s="12" t="s">
        <v>172</v>
      </c>
      <c r="B34" s="37">
        <v>0</v>
      </c>
      <c r="C34" s="37">
        <v>4</v>
      </c>
      <c r="D34" s="37">
        <v>74</v>
      </c>
      <c r="E34" s="37">
        <v>36</v>
      </c>
      <c r="F34" s="14">
        <f t="shared" si="0"/>
        <v>-51.351351351351354</v>
      </c>
      <c r="G34" s="1"/>
      <c r="H34" s="1"/>
      <c r="I34" s="1"/>
    </row>
    <row r="35" spans="1:9" x14ac:dyDescent="0.25">
      <c r="A35" s="15" t="s">
        <v>48</v>
      </c>
      <c r="B35" s="16">
        <f>SUM(B7:B34)</f>
        <v>8440001</v>
      </c>
      <c r="C35" s="16">
        <f t="shared" ref="C35:E35" si="1">SUM(C7:C34)</f>
        <v>9443221</v>
      </c>
      <c r="D35" s="16">
        <f t="shared" si="1"/>
        <v>90948551</v>
      </c>
      <c r="E35" s="16">
        <f t="shared" si="1"/>
        <v>99884179</v>
      </c>
      <c r="F35" s="17">
        <f t="shared" ref="F35" si="2">((E35*100)/D35)-100</f>
        <v>9.8249261827161973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48267647</v>
      </c>
      <c r="G39" s="50">
        <f>LOOKUP(E39,$A$39:$A$66,$C$39:$C$66)</f>
        <v>51199778</v>
      </c>
    </row>
    <row r="40" spans="1:9" x14ac:dyDescent="0.25">
      <c r="A40" s="50" t="str">
        <f t="shared" si="5"/>
        <v>ALICANTE</v>
      </c>
      <c r="B40" s="51">
        <f t="shared" si="3"/>
        <v>27140</v>
      </c>
      <c r="C40" s="51">
        <f t="shared" si="4"/>
        <v>58018</v>
      </c>
      <c r="D40" s="51">
        <f t="shared" ref="D40:D66" si="7">_xlfn.RANK.EQ(B40,$B$39:$B$66)+COUNTIF($B$39:$B$66,B40)-1</f>
        <v>12</v>
      </c>
      <c r="E40" s="50" t="str">
        <f t="shared" si="6"/>
        <v>VALENCIA</v>
      </c>
      <c r="F40" s="50">
        <f t="shared" ref="F40:F55" si="8">LOOKUP(E40,$A$39:$A$66,$B$39:$B$66)</f>
        <v>30906134</v>
      </c>
      <c r="G40" s="50">
        <f t="shared" ref="G40:G66" si="9">LOOKUP(E40,$A$39:$A$66,$C$39:$C$66)</f>
        <v>29844625</v>
      </c>
    </row>
    <row r="41" spans="1:9" x14ac:dyDescent="0.25">
      <c r="A41" s="50" t="str">
        <f t="shared" si="5"/>
        <v>ALMERÍA</v>
      </c>
      <c r="B41" s="51">
        <f t="shared" si="3"/>
        <v>150</v>
      </c>
      <c r="C41" s="51">
        <f t="shared" si="4"/>
        <v>498</v>
      </c>
      <c r="D41" s="51">
        <f t="shared" si="7"/>
        <v>16</v>
      </c>
      <c r="E41" s="50" t="str">
        <f t="shared" si="6"/>
        <v>BARCELONA</v>
      </c>
      <c r="F41" s="50">
        <f t="shared" si="8"/>
        <v>11297290</v>
      </c>
      <c r="G41" s="50">
        <f t="shared" si="9"/>
        <v>3894955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7827915</v>
      </c>
      <c r="G42" s="50">
        <f t="shared" si="9"/>
        <v>4933060</v>
      </c>
    </row>
    <row r="43" spans="1:9" x14ac:dyDescent="0.25">
      <c r="A43" s="50" t="str">
        <f t="shared" si="5"/>
        <v>BAHÍA DE ALGECIRAS</v>
      </c>
      <c r="B43" s="51">
        <f t="shared" si="3"/>
        <v>48267647</v>
      </c>
      <c r="C43" s="51">
        <f t="shared" si="4"/>
        <v>51199778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576179</v>
      </c>
      <c r="G43" s="50">
        <f t="shared" si="9"/>
        <v>29186</v>
      </c>
    </row>
    <row r="44" spans="1:9" x14ac:dyDescent="0.25">
      <c r="A44" s="50" t="str">
        <f t="shared" si="5"/>
        <v>BAHÍA DE CÁDIZ</v>
      </c>
      <c r="B44" s="51">
        <f t="shared" si="3"/>
        <v>286</v>
      </c>
      <c r="C44" s="51">
        <f t="shared" si="4"/>
        <v>1467</v>
      </c>
      <c r="D44" s="51">
        <f t="shared" si="7"/>
        <v>15</v>
      </c>
      <c r="E44" s="50" t="str">
        <f t="shared" si="6"/>
        <v>CASTELLÓN</v>
      </c>
      <c r="F44" s="50">
        <f t="shared" si="8"/>
        <v>487249</v>
      </c>
      <c r="G44" s="50">
        <f t="shared" si="9"/>
        <v>340154</v>
      </c>
    </row>
    <row r="45" spans="1:9" x14ac:dyDescent="0.25">
      <c r="A45" s="50" t="str">
        <f t="shared" si="5"/>
        <v>BALEARES</v>
      </c>
      <c r="B45" s="51">
        <f t="shared" si="3"/>
        <v>3115</v>
      </c>
      <c r="C45" s="51">
        <f t="shared" si="4"/>
        <v>52</v>
      </c>
      <c r="D45" s="51">
        <f t="shared" si="7"/>
        <v>14</v>
      </c>
      <c r="E45" s="50" t="str">
        <f t="shared" si="6"/>
        <v>MÁLAGA</v>
      </c>
      <c r="F45" s="50">
        <f t="shared" si="8"/>
        <v>178892</v>
      </c>
      <c r="G45" s="50">
        <f t="shared" si="9"/>
        <v>197763</v>
      </c>
    </row>
    <row r="46" spans="1:9" x14ac:dyDescent="0.25">
      <c r="A46" s="50" t="str">
        <f t="shared" si="5"/>
        <v>BARCELONA</v>
      </c>
      <c r="B46" s="51">
        <f t="shared" si="3"/>
        <v>11297290</v>
      </c>
      <c r="C46" s="51">
        <f t="shared" si="4"/>
        <v>3894955</v>
      </c>
      <c r="D46" s="51">
        <f t="shared" si="7"/>
        <v>3</v>
      </c>
      <c r="E46" s="50" t="str">
        <f t="shared" si="6"/>
        <v>VIGO</v>
      </c>
      <c r="F46" s="50">
        <f t="shared" si="8"/>
        <v>149113</v>
      </c>
      <c r="G46" s="50">
        <f t="shared" si="9"/>
        <v>114478</v>
      </c>
    </row>
    <row r="47" spans="1:9" x14ac:dyDescent="0.25">
      <c r="A47" s="50" t="str">
        <f t="shared" si="5"/>
        <v>BILBAO</v>
      </c>
      <c r="B47" s="51">
        <f t="shared" si="3"/>
        <v>31891</v>
      </c>
      <c r="C47" s="51">
        <f t="shared" si="4"/>
        <v>37444</v>
      </c>
      <c r="D47" s="51">
        <f t="shared" si="7"/>
        <v>11</v>
      </c>
      <c r="E47" s="50" t="str">
        <f t="shared" si="6"/>
        <v>MARÍN Y RÍA DE PONTEVEDRA</v>
      </c>
      <c r="F47" s="50">
        <f t="shared" si="8"/>
        <v>84191</v>
      </c>
      <c r="G47" s="50">
        <f t="shared" si="9"/>
        <v>26139</v>
      </c>
    </row>
    <row r="48" spans="1:9" x14ac:dyDescent="0.25">
      <c r="A48" s="50" t="str">
        <f t="shared" si="5"/>
        <v>CARTAGENA</v>
      </c>
      <c r="B48" s="51">
        <f t="shared" si="3"/>
        <v>110</v>
      </c>
      <c r="C48" s="51">
        <f t="shared" si="4"/>
        <v>3820</v>
      </c>
      <c r="D48" s="51">
        <f t="shared" si="7"/>
        <v>17</v>
      </c>
      <c r="E48" s="50" t="str">
        <f t="shared" si="6"/>
        <v>TARRAGONA</v>
      </c>
      <c r="F48" s="50">
        <f t="shared" si="8"/>
        <v>38067</v>
      </c>
      <c r="G48" s="50">
        <f t="shared" si="9"/>
        <v>214103</v>
      </c>
    </row>
    <row r="49" spans="1:7" x14ac:dyDescent="0.25">
      <c r="A49" s="50" t="str">
        <f t="shared" si="5"/>
        <v>CASTELLÓN</v>
      </c>
      <c r="B49" s="51">
        <f t="shared" si="3"/>
        <v>487249</v>
      </c>
      <c r="C49" s="51">
        <f t="shared" si="4"/>
        <v>340154</v>
      </c>
      <c r="D49" s="51">
        <f t="shared" si="7"/>
        <v>6</v>
      </c>
      <c r="E49" s="50" t="str">
        <f t="shared" si="6"/>
        <v>BILBAO</v>
      </c>
      <c r="F49" s="50">
        <f t="shared" si="8"/>
        <v>31891</v>
      </c>
      <c r="G49" s="50">
        <f t="shared" si="9"/>
        <v>37444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ALICANTE</v>
      </c>
      <c r="F50" s="50">
        <f t="shared" si="8"/>
        <v>27140</v>
      </c>
      <c r="G50" s="50">
        <f t="shared" si="9"/>
        <v>58018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314</v>
      </c>
      <c r="D51" s="51">
        <f t="shared" si="7"/>
        <v>28</v>
      </c>
      <c r="E51" s="50" t="str">
        <f t="shared" si="6"/>
        <v>HUELVA</v>
      </c>
      <c r="F51" s="50">
        <f t="shared" si="8"/>
        <v>8716</v>
      </c>
      <c r="G51" s="50">
        <f t="shared" si="9"/>
        <v>51678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810</v>
      </c>
      <c r="D52" s="51">
        <f t="shared" si="7"/>
        <v>28</v>
      </c>
      <c r="E52" s="50" t="str">
        <f t="shared" si="6"/>
        <v>BALEARES</v>
      </c>
      <c r="F52" s="50">
        <f t="shared" si="8"/>
        <v>3115</v>
      </c>
      <c r="G52" s="50">
        <f t="shared" si="9"/>
        <v>52</v>
      </c>
    </row>
    <row r="53" spans="1:7" x14ac:dyDescent="0.25">
      <c r="A53" s="50" t="str">
        <f t="shared" si="5"/>
        <v>HUELVA</v>
      </c>
      <c r="B53" s="51">
        <f t="shared" si="3"/>
        <v>8716</v>
      </c>
      <c r="C53" s="51">
        <f t="shared" si="4"/>
        <v>51678</v>
      </c>
      <c r="D53" s="51">
        <f t="shared" si="7"/>
        <v>13</v>
      </c>
      <c r="E53" s="50" t="str">
        <f t="shared" si="6"/>
        <v>BAHÍA DE CÁDIZ</v>
      </c>
      <c r="F53" s="50">
        <f t="shared" si="8"/>
        <v>286</v>
      </c>
      <c r="G53" s="50">
        <f t="shared" si="9"/>
        <v>1467</v>
      </c>
    </row>
    <row r="54" spans="1:7" x14ac:dyDescent="0.25">
      <c r="A54" s="50" t="str">
        <f t="shared" si="5"/>
        <v>LAS PALMAS</v>
      </c>
      <c r="B54" s="51">
        <f t="shared" si="3"/>
        <v>7827915</v>
      </c>
      <c r="C54" s="51">
        <f t="shared" si="4"/>
        <v>4933060</v>
      </c>
      <c r="D54" s="51">
        <f t="shared" si="7"/>
        <v>4</v>
      </c>
      <c r="E54" s="50" t="str">
        <f t="shared" si="6"/>
        <v>ALMERÍA</v>
      </c>
      <c r="F54" s="50">
        <f t="shared" si="8"/>
        <v>150</v>
      </c>
      <c r="G54" s="50">
        <f t="shared" si="9"/>
        <v>498</v>
      </c>
    </row>
    <row r="55" spans="1:7" x14ac:dyDescent="0.25">
      <c r="A55" s="50" t="str">
        <f t="shared" si="5"/>
        <v>MÁLAGA</v>
      </c>
      <c r="B55" s="51">
        <f t="shared" si="3"/>
        <v>178892</v>
      </c>
      <c r="C55" s="51">
        <f t="shared" si="4"/>
        <v>197763</v>
      </c>
      <c r="D55" s="51">
        <f t="shared" si="7"/>
        <v>7</v>
      </c>
      <c r="E55" s="50" t="str">
        <f t="shared" si="6"/>
        <v>CARTAGENA</v>
      </c>
      <c r="F55" s="50">
        <f t="shared" si="8"/>
        <v>110</v>
      </c>
      <c r="G55" s="50">
        <f t="shared" si="9"/>
        <v>3820</v>
      </c>
    </row>
    <row r="56" spans="1:7" x14ac:dyDescent="0.25">
      <c r="A56" s="50" t="str">
        <f t="shared" si="5"/>
        <v>MARÍN Y RÍA DE PONTEVEDRA</v>
      </c>
      <c r="B56" s="51">
        <f t="shared" si="3"/>
        <v>84191</v>
      </c>
      <c r="C56" s="51">
        <f t="shared" si="4"/>
        <v>26139</v>
      </c>
      <c r="D56" s="51">
        <f t="shared" si="7"/>
        <v>9</v>
      </c>
      <c r="E56" s="50" t="str">
        <f t="shared" si="6"/>
        <v>MELILLA</v>
      </c>
      <c r="F56" s="50">
        <f t="shared" ref="F56:F66" si="10">LOOKUP(E56,$A$39:$A$66,$B$39:$B$66)</f>
        <v>58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0</v>
      </c>
      <c r="D57" s="51">
        <f t="shared" si="7"/>
        <v>18</v>
      </c>
      <c r="E57" s="50" t="str">
        <f t="shared" si="6"/>
        <v>VILAGARCÍA</v>
      </c>
      <c r="F57" s="50">
        <f t="shared" si="10"/>
        <v>36</v>
      </c>
      <c r="G57" s="50">
        <f t="shared" si="9"/>
        <v>74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576179</v>
      </c>
      <c r="C60" s="51">
        <f t="shared" si="4"/>
        <v>29186</v>
      </c>
      <c r="D60" s="51">
        <f t="shared" si="7"/>
        <v>5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27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38067</v>
      </c>
      <c r="C63" s="51">
        <f t="shared" si="4"/>
        <v>214103</v>
      </c>
      <c r="D63" s="51">
        <f t="shared" si="7"/>
        <v>10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30906134</v>
      </c>
      <c r="C64" s="51">
        <f t="shared" si="4"/>
        <v>29844625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149113</v>
      </c>
      <c r="C65" s="51">
        <f t="shared" si="4"/>
        <v>114478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36</v>
      </c>
      <c r="C66" s="51">
        <f t="shared" si="4"/>
        <v>74</v>
      </c>
      <c r="D66" s="51">
        <f t="shared" si="7"/>
        <v>19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8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140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0">
        <v>0</v>
      </c>
      <c r="C7" s="40">
        <v>0</v>
      </c>
      <c r="D7" s="40">
        <v>0</v>
      </c>
      <c r="E7" s="40">
        <v>0</v>
      </c>
      <c r="F7" s="19"/>
      <c r="G7" s="1"/>
      <c r="H7" s="1"/>
      <c r="I7" s="1"/>
    </row>
    <row r="8" spans="1:12" x14ac:dyDescent="0.25">
      <c r="A8" s="12" t="s">
        <v>31</v>
      </c>
      <c r="B8" s="41">
        <v>13868</v>
      </c>
      <c r="C8" s="41">
        <v>6141</v>
      </c>
      <c r="D8" s="41">
        <v>100980</v>
      </c>
      <c r="E8" s="41">
        <v>84740</v>
      </c>
      <c r="F8" s="14">
        <f t="shared" ref="F8:F33" si="0">((E8*100)/D8)-100</f>
        <v>-16.082392552980792</v>
      </c>
      <c r="G8" s="1"/>
      <c r="H8" s="1"/>
      <c r="I8" s="1"/>
    </row>
    <row r="9" spans="1:12" x14ac:dyDescent="0.25">
      <c r="A9" s="9" t="s">
        <v>164</v>
      </c>
      <c r="B9" s="40">
        <v>40226</v>
      </c>
      <c r="C9" s="40">
        <v>45958</v>
      </c>
      <c r="D9" s="40">
        <v>369344</v>
      </c>
      <c r="E9" s="40">
        <v>385967</v>
      </c>
      <c r="F9" s="11">
        <f t="shared" si="0"/>
        <v>4.5006822907641606</v>
      </c>
      <c r="G9" s="1"/>
      <c r="H9" s="1"/>
      <c r="I9" s="1"/>
    </row>
    <row r="10" spans="1:12" x14ac:dyDescent="0.25">
      <c r="A10" s="12" t="s">
        <v>166</v>
      </c>
      <c r="B10" s="41">
        <v>0</v>
      </c>
      <c r="C10" s="41">
        <v>1986</v>
      </c>
      <c r="D10" s="41">
        <v>0</v>
      </c>
      <c r="E10" s="41">
        <v>3091</v>
      </c>
      <c r="F10" s="18"/>
      <c r="G10" s="1"/>
      <c r="H10" s="1"/>
      <c r="I10" s="1"/>
    </row>
    <row r="11" spans="1:12" x14ac:dyDescent="0.25">
      <c r="A11" s="9" t="s">
        <v>167</v>
      </c>
      <c r="B11" s="40">
        <v>627149</v>
      </c>
      <c r="C11" s="40">
        <v>643316</v>
      </c>
      <c r="D11" s="40">
        <v>6638861</v>
      </c>
      <c r="E11" s="40">
        <v>7053321</v>
      </c>
      <c r="F11" s="11">
        <f t="shared" si="0"/>
        <v>6.2429383594565451</v>
      </c>
      <c r="G11" s="1"/>
      <c r="H11" s="1"/>
      <c r="I11" s="1"/>
    </row>
    <row r="12" spans="1:12" x14ac:dyDescent="0.25">
      <c r="A12" s="12" t="s">
        <v>168</v>
      </c>
      <c r="B12" s="41">
        <v>68755</v>
      </c>
      <c r="C12" s="41">
        <v>85785</v>
      </c>
      <c r="D12" s="41">
        <v>713137</v>
      </c>
      <c r="E12" s="41">
        <v>928863</v>
      </c>
      <c r="F12" s="14">
        <f t="shared" si="0"/>
        <v>30.25028851398821</v>
      </c>
      <c r="G12" s="1"/>
      <c r="H12" s="1"/>
      <c r="I12" s="1"/>
    </row>
    <row r="13" spans="1:12" x14ac:dyDescent="0.25">
      <c r="A13" s="9" t="s">
        <v>32</v>
      </c>
      <c r="B13" s="40">
        <v>827669</v>
      </c>
      <c r="C13" s="40">
        <v>876439</v>
      </c>
      <c r="D13" s="40">
        <v>10703539</v>
      </c>
      <c r="E13" s="40">
        <v>11385727</v>
      </c>
      <c r="F13" s="11">
        <f t="shared" si="0"/>
        <v>6.3734807711729786</v>
      </c>
      <c r="G13" s="1"/>
      <c r="H13" s="1"/>
      <c r="I13" s="1"/>
    </row>
    <row r="14" spans="1:12" x14ac:dyDescent="0.25">
      <c r="A14" s="12" t="s">
        <v>33</v>
      </c>
      <c r="B14" s="41">
        <v>798417</v>
      </c>
      <c r="C14" s="41">
        <v>842352</v>
      </c>
      <c r="D14" s="41">
        <v>9222742</v>
      </c>
      <c r="E14" s="41">
        <v>9696481</v>
      </c>
      <c r="F14" s="14">
        <f t="shared" si="0"/>
        <v>5.136639407239187</v>
      </c>
      <c r="G14" s="1"/>
      <c r="H14" s="1"/>
      <c r="I14" s="1"/>
    </row>
    <row r="15" spans="1:12" x14ac:dyDescent="0.25">
      <c r="A15" s="9" t="s">
        <v>34</v>
      </c>
      <c r="B15" s="40">
        <v>60690</v>
      </c>
      <c r="C15" s="40">
        <v>69668</v>
      </c>
      <c r="D15" s="40">
        <v>577741</v>
      </c>
      <c r="E15" s="40">
        <v>758745</v>
      </c>
      <c r="F15" s="11">
        <f t="shared" si="0"/>
        <v>31.329609634767138</v>
      </c>
      <c r="G15" s="1"/>
      <c r="H15" s="1"/>
      <c r="I15" s="1"/>
    </row>
    <row r="16" spans="1:12" x14ac:dyDescent="0.25">
      <c r="A16" s="12" t="s">
        <v>35</v>
      </c>
      <c r="B16" s="41">
        <v>0</v>
      </c>
      <c r="C16" s="41">
        <v>0</v>
      </c>
      <c r="D16" s="41">
        <v>0</v>
      </c>
      <c r="E16" s="41">
        <v>3116</v>
      </c>
      <c r="F16" s="18"/>
      <c r="G16" s="1"/>
      <c r="H16" s="1"/>
      <c r="I16" s="1"/>
    </row>
    <row r="17" spans="1:9" x14ac:dyDescent="0.25">
      <c r="A17" s="9" t="s">
        <v>169</v>
      </c>
      <c r="B17" s="40">
        <v>51094</v>
      </c>
      <c r="C17" s="40">
        <v>44623</v>
      </c>
      <c r="D17" s="40">
        <v>577901</v>
      </c>
      <c r="E17" s="40">
        <v>506889</v>
      </c>
      <c r="F17" s="11">
        <f t="shared" si="0"/>
        <v>-12.287917826755788</v>
      </c>
      <c r="G17" s="1"/>
      <c r="H17" s="1"/>
      <c r="I17" s="1"/>
    </row>
    <row r="18" spans="1:9" x14ac:dyDescent="0.25">
      <c r="A18" s="12" t="s">
        <v>36</v>
      </c>
      <c r="B18" s="41">
        <v>88442</v>
      </c>
      <c r="C18" s="41">
        <v>66016</v>
      </c>
      <c r="D18" s="41">
        <v>949293</v>
      </c>
      <c r="E18" s="41">
        <v>812086</v>
      </c>
      <c r="F18" s="14">
        <f t="shared" si="0"/>
        <v>-14.453598625503403</v>
      </c>
      <c r="G18" s="1"/>
      <c r="H18" s="1"/>
      <c r="I18" s="1"/>
    </row>
    <row r="19" spans="1:9" x14ac:dyDescent="0.25">
      <c r="A19" s="9" t="s">
        <v>37</v>
      </c>
      <c r="B19" s="40">
        <v>9562</v>
      </c>
      <c r="C19" s="40">
        <v>6197</v>
      </c>
      <c r="D19" s="40">
        <v>67006</v>
      </c>
      <c r="E19" s="40">
        <v>63957</v>
      </c>
      <c r="F19" s="11">
        <f t="shared" si="0"/>
        <v>-4.5503387756320279</v>
      </c>
      <c r="G19" s="1"/>
      <c r="H19" s="1"/>
      <c r="I19" s="1"/>
    </row>
    <row r="20" spans="1:9" x14ac:dyDescent="0.25">
      <c r="A20" s="12" t="s">
        <v>170</v>
      </c>
      <c r="B20" s="41">
        <v>80</v>
      </c>
      <c r="C20" s="41">
        <v>0</v>
      </c>
      <c r="D20" s="41">
        <v>5704</v>
      </c>
      <c r="E20" s="41">
        <v>977</v>
      </c>
      <c r="F20" s="14">
        <f t="shared" si="0"/>
        <v>-82.871669004207575</v>
      </c>
      <c r="G20" s="1"/>
      <c r="H20" s="1"/>
      <c r="I20" s="1"/>
    </row>
    <row r="21" spans="1:9" x14ac:dyDescent="0.25">
      <c r="A21" s="9" t="s">
        <v>38</v>
      </c>
      <c r="B21" s="40">
        <v>18496</v>
      </c>
      <c r="C21" s="40">
        <v>11153</v>
      </c>
      <c r="D21" s="40">
        <v>132695</v>
      </c>
      <c r="E21" s="40">
        <v>136316</v>
      </c>
      <c r="F21" s="11">
        <f t="shared" si="0"/>
        <v>2.7288141979727953</v>
      </c>
      <c r="G21" s="1"/>
      <c r="H21" s="1"/>
      <c r="I21" s="1"/>
    </row>
    <row r="22" spans="1:9" x14ac:dyDescent="0.25">
      <c r="A22" s="12" t="s">
        <v>59</v>
      </c>
      <c r="B22" s="41">
        <v>288634</v>
      </c>
      <c r="C22" s="41">
        <v>369926</v>
      </c>
      <c r="D22" s="41">
        <v>3081446</v>
      </c>
      <c r="E22" s="41">
        <v>3467498</v>
      </c>
      <c r="F22" s="14">
        <f t="shared" si="0"/>
        <v>12.528274063540294</v>
      </c>
      <c r="G22" s="1"/>
      <c r="H22" s="1"/>
      <c r="I22" s="1"/>
    </row>
    <row r="23" spans="1:9" x14ac:dyDescent="0.25">
      <c r="A23" s="9" t="s">
        <v>171</v>
      </c>
      <c r="B23" s="40">
        <v>47032</v>
      </c>
      <c r="C23" s="40">
        <v>47972</v>
      </c>
      <c r="D23" s="40">
        <v>481337</v>
      </c>
      <c r="E23" s="40">
        <v>490429</v>
      </c>
      <c r="F23" s="11">
        <f t="shared" si="0"/>
        <v>1.8889052784223992</v>
      </c>
      <c r="G23" s="1"/>
      <c r="H23" s="1"/>
      <c r="I23" s="1"/>
    </row>
    <row r="24" spans="1:9" x14ac:dyDescent="0.25">
      <c r="A24" s="12" t="s">
        <v>173</v>
      </c>
      <c r="B24" s="41">
        <v>0</v>
      </c>
      <c r="C24" s="41">
        <v>0</v>
      </c>
      <c r="D24" s="41">
        <v>0</v>
      </c>
      <c r="E24" s="41">
        <v>0</v>
      </c>
      <c r="F24" s="18"/>
      <c r="G24" s="1"/>
      <c r="H24" s="1"/>
      <c r="I24" s="1"/>
    </row>
    <row r="25" spans="1:9" x14ac:dyDescent="0.25">
      <c r="A25" s="9" t="s">
        <v>39</v>
      </c>
      <c r="B25" s="40">
        <v>69412</v>
      </c>
      <c r="C25" s="40">
        <v>70978</v>
      </c>
      <c r="D25" s="40">
        <v>733968</v>
      </c>
      <c r="E25" s="40">
        <v>795773</v>
      </c>
      <c r="F25" s="11">
        <f t="shared" si="0"/>
        <v>8.4206668410611911</v>
      </c>
      <c r="G25" s="1"/>
      <c r="H25" s="1"/>
      <c r="I25" s="1"/>
    </row>
    <row r="26" spans="1:9" x14ac:dyDescent="0.25">
      <c r="A26" s="12" t="s">
        <v>40</v>
      </c>
      <c r="B26" s="41">
        <v>43369</v>
      </c>
      <c r="C26" s="41">
        <v>59798</v>
      </c>
      <c r="D26" s="41">
        <v>317492</v>
      </c>
      <c r="E26" s="41">
        <v>564396</v>
      </c>
      <c r="F26" s="14">
        <f t="shared" si="0"/>
        <v>77.766998853514423</v>
      </c>
      <c r="G26" s="1"/>
      <c r="H26" s="1"/>
      <c r="I26" s="1"/>
    </row>
    <row r="27" spans="1:9" x14ac:dyDescent="0.25">
      <c r="A27" s="9" t="s">
        <v>41</v>
      </c>
      <c r="B27" s="40">
        <v>53961</v>
      </c>
      <c r="C27" s="40">
        <v>54082</v>
      </c>
      <c r="D27" s="40">
        <v>564741</v>
      </c>
      <c r="E27" s="40">
        <v>551968</v>
      </c>
      <c r="F27" s="11">
        <f t="shared" si="0"/>
        <v>-2.2617447644141322</v>
      </c>
      <c r="G27" s="1"/>
      <c r="H27" s="1"/>
      <c r="I27" s="1"/>
    </row>
    <row r="28" spans="1:9" x14ac:dyDescent="0.25">
      <c r="A28" s="12" t="s">
        <v>42</v>
      </c>
      <c r="B28" s="41">
        <v>323194</v>
      </c>
      <c r="C28" s="41">
        <v>346978</v>
      </c>
      <c r="D28" s="41">
        <v>3423946</v>
      </c>
      <c r="E28" s="41">
        <v>3500552</v>
      </c>
      <c r="F28" s="14">
        <f t="shared" si="0"/>
        <v>2.237360051823245</v>
      </c>
      <c r="G28" s="1"/>
      <c r="H28" s="1"/>
      <c r="I28" s="1"/>
    </row>
    <row r="29" spans="1:9" x14ac:dyDescent="0.25">
      <c r="A29" s="9" t="s">
        <v>43</v>
      </c>
      <c r="B29" s="40">
        <v>127368</v>
      </c>
      <c r="C29" s="40">
        <v>144723</v>
      </c>
      <c r="D29" s="40">
        <v>1290214</v>
      </c>
      <c r="E29" s="40">
        <v>1449701</v>
      </c>
      <c r="F29" s="11">
        <f t="shared" si="0"/>
        <v>12.361282701939373</v>
      </c>
      <c r="G29" s="1"/>
      <c r="H29" s="1"/>
      <c r="I29" s="1"/>
    </row>
    <row r="30" spans="1:9" x14ac:dyDescent="0.25">
      <c r="A30" s="12" t="s">
        <v>44</v>
      </c>
      <c r="B30" s="41">
        <v>19066</v>
      </c>
      <c r="C30" s="41">
        <v>16609</v>
      </c>
      <c r="D30" s="41">
        <v>238219</v>
      </c>
      <c r="E30" s="41">
        <v>185766</v>
      </c>
      <c r="F30" s="14">
        <f t="shared" si="0"/>
        <v>-22.018814620160441</v>
      </c>
      <c r="G30" s="1"/>
      <c r="H30" s="1"/>
      <c r="I30" s="1"/>
    </row>
    <row r="31" spans="1:9" x14ac:dyDescent="0.25">
      <c r="A31" s="9" t="s">
        <v>45</v>
      </c>
      <c r="B31" s="40">
        <v>20125</v>
      </c>
      <c r="C31" s="40">
        <v>22031</v>
      </c>
      <c r="D31" s="40">
        <v>203345</v>
      </c>
      <c r="E31" s="40">
        <v>264997</v>
      </c>
      <c r="F31" s="11">
        <f t="shared" si="0"/>
        <v>30.318916127763174</v>
      </c>
      <c r="G31" s="1"/>
      <c r="H31" s="1"/>
      <c r="I31" s="1"/>
    </row>
    <row r="32" spans="1:9" x14ac:dyDescent="0.25">
      <c r="A32" s="12" t="s">
        <v>46</v>
      </c>
      <c r="B32" s="41">
        <v>735002</v>
      </c>
      <c r="C32" s="41">
        <v>896022</v>
      </c>
      <c r="D32" s="41">
        <v>8255207</v>
      </c>
      <c r="E32" s="41">
        <v>8672553</v>
      </c>
      <c r="F32" s="14">
        <f t="shared" si="0"/>
        <v>5.055548576795232</v>
      </c>
      <c r="G32" s="1"/>
      <c r="H32" s="1"/>
      <c r="I32" s="1"/>
    </row>
    <row r="33" spans="1:9" x14ac:dyDescent="0.25">
      <c r="A33" s="9" t="s">
        <v>47</v>
      </c>
      <c r="B33" s="40">
        <v>78205</v>
      </c>
      <c r="C33" s="40">
        <v>95343</v>
      </c>
      <c r="D33" s="40">
        <v>927864</v>
      </c>
      <c r="E33" s="40">
        <v>998034</v>
      </c>
      <c r="F33" s="11">
        <f t="shared" si="0"/>
        <v>7.5625307157083341</v>
      </c>
      <c r="G33" s="1"/>
      <c r="H33" s="1"/>
      <c r="I33" s="1"/>
    </row>
    <row r="34" spans="1:9" x14ac:dyDescent="0.25">
      <c r="A34" s="12" t="s">
        <v>172</v>
      </c>
      <c r="B34" s="41">
        <v>0</v>
      </c>
      <c r="C34" s="41">
        <v>0</v>
      </c>
      <c r="D34" s="41">
        <v>0</v>
      </c>
      <c r="E34" s="4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4409816</v>
      </c>
      <c r="C35" s="16">
        <f t="shared" ref="C35:E35" si="1">SUM(C7:C34)</f>
        <v>4824096</v>
      </c>
      <c r="D35" s="16">
        <f t="shared" si="1"/>
        <v>49576722</v>
      </c>
      <c r="E35" s="16">
        <f t="shared" si="1"/>
        <v>52761943</v>
      </c>
      <c r="F35" s="17">
        <f t="shared" ref="F35" si="2">((E35*100)/D35)-100</f>
        <v>6.4248317990850694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11385727</v>
      </c>
      <c r="G39" s="50">
        <f>LOOKUP(E39,$A$39:$A$66,$C$39:$C$66)</f>
        <v>10703539</v>
      </c>
    </row>
    <row r="40" spans="1:9" x14ac:dyDescent="0.25">
      <c r="A40" s="50" t="str">
        <f t="shared" si="5"/>
        <v>ALICANTE</v>
      </c>
      <c r="B40" s="51">
        <f t="shared" si="3"/>
        <v>84740</v>
      </c>
      <c r="C40" s="51">
        <f t="shared" si="4"/>
        <v>100980</v>
      </c>
      <c r="D40" s="51">
        <f t="shared" ref="D40:D66" si="7">_xlfn.RANK.EQ(B40,$B$39:$B$66)+COUNTIF($B$39:$B$66,B40)-1</f>
        <v>21</v>
      </c>
      <c r="E40" s="50" t="str">
        <f t="shared" si="6"/>
        <v>BARCELONA</v>
      </c>
      <c r="F40" s="50">
        <f t="shared" ref="F40:F55" si="8">LOOKUP(E40,$A$39:$A$66,$B$39:$B$66)</f>
        <v>9696481</v>
      </c>
      <c r="G40" s="50">
        <f t="shared" ref="G40:G66" si="9">LOOKUP(E40,$A$39:$A$66,$C$39:$C$66)</f>
        <v>9222742</v>
      </c>
    </row>
    <row r="41" spans="1:9" x14ac:dyDescent="0.25">
      <c r="A41" s="50" t="str">
        <f t="shared" si="5"/>
        <v>ALMERÍA</v>
      </c>
      <c r="B41" s="51">
        <f t="shared" si="3"/>
        <v>385967</v>
      </c>
      <c r="C41" s="51">
        <f t="shared" si="4"/>
        <v>369344</v>
      </c>
      <c r="D41" s="51">
        <f t="shared" si="7"/>
        <v>17</v>
      </c>
      <c r="E41" s="50" t="str">
        <f t="shared" si="6"/>
        <v>VALENCIA</v>
      </c>
      <c r="F41" s="50">
        <f t="shared" si="8"/>
        <v>8672553</v>
      </c>
      <c r="G41" s="50">
        <f t="shared" si="9"/>
        <v>8255207</v>
      </c>
    </row>
    <row r="42" spans="1:9" x14ac:dyDescent="0.25">
      <c r="A42" s="50" t="str">
        <f t="shared" si="5"/>
        <v>AVILÉS</v>
      </c>
      <c r="B42" s="51">
        <f t="shared" si="3"/>
        <v>3091</v>
      </c>
      <c r="C42" s="51">
        <f t="shared" si="4"/>
        <v>0</v>
      </c>
      <c r="D42" s="51">
        <f t="shared" si="7"/>
        <v>24</v>
      </c>
      <c r="E42" s="50" t="str">
        <f t="shared" si="6"/>
        <v>BAHÍA DE ALGECIRAS</v>
      </c>
      <c r="F42" s="50">
        <f t="shared" si="8"/>
        <v>7053321</v>
      </c>
      <c r="G42" s="50">
        <f t="shared" si="9"/>
        <v>6638861</v>
      </c>
    </row>
    <row r="43" spans="1:9" x14ac:dyDescent="0.25">
      <c r="A43" s="50" t="str">
        <f t="shared" si="5"/>
        <v>BAHÍA DE ALGECIRAS</v>
      </c>
      <c r="B43" s="51">
        <f t="shared" si="3"/>
        <v>7053321</v>
      </c>
      <c r="C43" s="51">
        <f t="shared" si="4"/>
        <v>6638861</v>
      </c>
      <c r="D43" s="51">
        <f t="shared" si="7"/>
        <v>4</v>
      </c>
      <c r="E43" s="50" t="str">
        <f t="shared" si="6"/>
        <v>SANTA CRUZ DE TENERIFE</v>
      </c>
      <c r="F43" s="50">
        <f t="shared" si="8"/>
        <v>3500552</v>
      </c>
      <c r="G43" s="50">
        <f t="shared" si="9"/>
        <v>3423946</v>
      </c>
    </row>
    <row r="44" spans="1:9" x14ac:dyDescent="0.25">
      <c r="A44" s="50" t="str">
        <f t="shared" si="5"/>
        <v>BAHÍA DE CÁDIZ</v>
      </c>
      <c r="B44" s="51">
        <f t="shared" si="3"/>
        <v>928863</v>
      </c>
      <c r="C44" s="51">
        <f t="shared" si="4"/>
        <v>713137</v>
      </c>
      <c r="D44" s="51">
        <f t="shared" si="7"/>
        <v>9</v>
      </c>
      <c r="E44" s="50" t="str">
        <f t="shared" si="6"/>
        <v>LAS PALMAS</v>
      </c>
      <c r="F44" s="50">
        <f t="shared" si="8"/>
        <v>3467498</v>
      </c>
      <c r="G44" s="50">
        <f t="shared" si="9"/>
        <v>3081446</v>
      </c>
    </row>
    <row r="45" spans="1:9" x14ac:dyDescent="0.25">
      <c r="A45" s="50" t="str">
        <f t="shared" si="5"/>
        <v>BALEARES</v>
      </c>
      <c r="B45" s="51">
        <f t="shared" si="3"/>
        <v>11385727</v>
      </c>
      <c r="C45" s="51">
        <f t="shared" si="4"/>
        <v>10703539</v>
      </c>
      <c r="D45" s="51">
        <f t="shared" si="7"/>
        <v>1</v>
      </c>
      <c r="E45" s="50" t="str">
        <f t="shared" si="6"/>
        <v>SANTANDER</v>
      </c>
      <c r="F45" s="50">
        <f t="shared" si="8"/>
        <v>1449701</v>
      </c>
      <c r="G45" s="50">
        <f t="shared" si="9"/>
        <v>1290214</v>
      </c>
    </row>
    <row r="46" spans="1:9" x14ac:dyDescent="0.25">
      <c r="A46" s="50" t="str">
        <f t="shared" si="5"/>
        <v>BARCELONA</v>
      </c>
      <c r="B46" s="51">
        <f t="shared" si="3"/>
        <v>9696481</v>
      </c>
      <c r="C46" s="51">
        <f t="shared" si="4"/>
        <v>9222742</v>
      </c>
      <c r="D46" s="51">
        <f t="shared" si="7"/>
        <v>2</v>
      </c>
      <c r="E46" s="50" t="str">
        <f t="shared" si="6"/>
        <v>VIGO</v>
      </c>
      <c r="F46" s="50">
        <f t="shared" si="8"/>
        <v>998034</v>
      </c>
      <c r="G46" s="50">
        <f t="shared" si="9"/>
        <v>927864</v>
      </c>
    </row>
    <row r="47" spans="1:9" x14ac:dyDescent="0.25">
      <c r="A47" s="50" t="str">
        <f t="shared" si="5"/>
        <v>BILBAO</v>
      </c>
      <c r="B47" s="51">
        <f t="shared" si="3"/>
        <v>758745</v>
      </c>
      <c r="C47" s="51">
        <f t="shared" si="4"/>
        <v>577741</v>
      </c>
      <c r="D47" s="51">
        <f t="shared" si="7"/>
        <v>12</v>
      </c>
      <c r="E47" s="50" t="str">
        <f t="shared" si="6"/>
        <v>BAHÍA DE CÁDIZ</v>
      </c>
      <c r="F47" s="50">
        <f t="shared" si="8"/>
        <v>928863</v>
      </c>
      <c r="G47" s="50">
        <f t="shared" si="9"/>
        <v>713137</v>
      </c>
    </row>
    <row r="48" spans="1:9" x14ac:dyDescent="0.25">
      <c r="A48" s="50" t="str">
        <f t="shared" si="5"/>
        <v>CARTAGENA</v>
      </c>
      <c r="B48" s="51">
        <f t="shared" si="3"/>
        <v>3116</v>
      </c>
      <c r="C48" s="51">
        <f t="shared" si="4"/>
        <v>0</v>
      </c>
      <c r="D48" s="51">
        <f t="shared" si="7"/>
        <v>23</v>
      </c>
      <c r="E48" s="50" t="str">
        <f t="shared" si="6"/>
        <v>CEUTA</v>
      </c>
      <c r="F48" s="50">
        <f t="shared" si="8"/>
        <v>812086</v>
      </c>
      <c r="G48" s="50">
        <f t="shared" si="9"/>
        <v>949293</v>
      </c>
    </row>
    <row r="49" spans="1:7" x14ac:dyDescent="0.25">
      <c r="A49" s="50" t="str">
        <f t="shared" si="5"/>
        <v>CASTELLÓN</v>
      </c>
      <c r="B49" s="51">
        <f t="shared" si="3"/>
        <v>506889</v>
      </c>
      <c r="C49" s="51">
        <f t="shared" si="4"/>
        <v>577901</v>
      </c>
      <c r="D49" s="51">
        <f t="shared" si="7"/>
        <v>15</v>
      </c>
      <c r="E49" s="50" t="str">
        <f t="shared" si="6"/>
        <v>MELILLA</v>
      </c>
      <c r="F49" s="50">
        <f t="shared" si="8"/>
        <v>795773</v>
      </c>
      <c r="G49" s="50">
        <f t="shared" si="9"/>
        <v>733968</v>
      </c>
    </row>
    <row r="50" spans="1:7" x14ac:dyDescent="0.25">
      <c r="A50" s="50" t="str">
        <f t="shared" si="5"/>
        <v>CEUTA</v>
      </c>
      <c r="B50" s="51">
        <f t="shared" si="3"/>
        <v>812086</v>
      </c>
      <c r="C50" s="51">
        <f t="shared" si="4"/>
        <v>949293</v>
      </c>
      <c r="D50" s="51">
        <f t="shared" si="7"/>
        <v>10</v>
      </c>
      <c r="E50" s="50" t="str">
        <f t="shared" si="6"/>
        <v>BILBAO</v>
      </c>
      <c r="F50" s="50">
        <f t="shared" si="8"/>
        <v>758745</v>
      </c>
      <c r="G50" s="50">
        <f t="shared" si="9"/>
        <v>577741</v>
      </c>
    </row>
    <row r="51" spans="1:7" x14ac:dyDescent="0.25">
      <c r="A51" s="50" t="str">
        <f t="shared" si="5"/>
        <v>FERROL-SAN CIBRAO</v>
      </c>
      <c r="B51" s="51">
        <f t="shared" si="3"/>
        <v>63957</v>
      </c>
      <c r="C51" s="51">
        <f t="shared" si="4"/>
        <v>67006</v>
      </c>
      <c r="D51" s="51">
        <f t="shared" si="7"/>
        <v>22</v>
      </c>
      <c r="E51" s="50" t="str">
        <f t="shared" si="6"/>
        <v>MOTRIL</v>
      </c>
      <c r="F51" s="50">
        <f t="shared" si="8"/>
        <v>564396</v>
      </c>
      <c r="G51" s="50">
        <f t="shared" si="9"/>
        <v>317492</v>
      </c>
    </row>
    <row r="52" spans="1:7" x14ac:dyDescent="0.25">
      <c r="A52" s="50" t="str">
        <f t="shared" si="5"/>
        <v>GIJÓN</v>
      </c>
      <c r="B52" s="51">
        <f t="shared" si="3"/>
        <v>977</v>
      </c>
      <c r="C52" s="51">
        <f t="shared" si="4"/>
        <v>5704</v>
      </c>
      <c r="D52" s="51">
        <f t="shared" si="7"/>
        <v>25</v>
      </c>
      <c r="E52" s="50" t="str">
        <f t="shared" si="6"/>
        <v>PASAIA</v>
      </c>
      <c r="F52" s="50">
        <f t="shared" si="8"/>
        <v>551968</v>
      </c>
      <c r="G52" s="50">
        <f t="shared" si="9"/>
        <v>564741</v>
      </c>
    </row>
    <row r="53" spans="1:7" x14ac:dyDescent="0.25">
      <c r="A53" s="50" t="str">
        <f t="shared" si="5"/>
        <v>HUELVA</v>
      </c>
      <c r="B53" s="51">
        <f t="shared" si="3"/>
        <v>136316</v>
      </c>
      <c r="C53" s="51">
        <f t="shared" si="4"/>
        <v>132695</v>
      </c>
      <c r="D53" s="51">
        <f t="shared" si="7"/>
        <v>20</v>
      </c>
      <c r="E53" s="50" t="str">
        <f t="shared" si="6"/>
        <v>CASTELLÓN</v>
      </c>
      <c r="F53" s="50">
        <f t="shared" si="8"/>
        <v>506889</v>
      </c>
      <c r="G53" s="50">
        <f t="shared" si="9"/>
        <v>577901</v>
      </c>
    </row>
    <row r="54" spans="1:7" x14ac:dyDescent="0.25">
      <c r="A54" s="50" t="str">
        <f t="shared" si="5"/>
        <v>LAS PALMAS</v>
      </c>
      <c r="B54" s="51">
        <f t="shared" si="3"/>
        <v>3467498</v>
      </c>
      <c r="C54" s="51">
        <f t="shared" si="4"/>
        <v>3081446</v>
      </c>
      <c r="D54" s="51">
        <f t="shared" si="7"/>
        <v>6</v>
      </c>
      <c r="E54" s="50" t="str">
        <f t="shared" si="6"/>
        <v>MÁLAGA</v>
      </c>
      <c r="F54" s="50">
        <f t="shared" si="8"/>
        <v>490429</v>
      </c>
      <c r="G54" s="50">
        <f t="shared" si="9"/>
        <v>481337</v>
      </c>
    </row>
    <row r="55" spans="1:7" x14ac:dyDescent="0.25">
      <c r="A55" s="50" t="str">
        <f t="shared" si="5"/>
        <v>MÁLAGA</v>
      </c>
      <c r="B55" s="51">
        <f t="shared" si="3"/>
        <v>490429</v>
      </c>
      <c r="C55" s="51">
        <f t="shared" si="4"/>
        <v>481337</v>
      </c>
      <c r="D55" s="51">
        <f t="shared" si="7"/>
        <v>16</v>
      </c>
      <c r="E55" s="50" t="str">
        <f t="shared" si="6"/>
        <v>ALMERÍA</v>
      </c>
      <c r="F55" s="50">
        <f t="shared" si="8"/>
        <v>385967</v>
      </c>
      <c r="G55" s="50">
        <f t="shared" si="9"/>
        <v>369344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TARRAGONA</v>
      </c>
      <c r="F56" s="50">
        <f t="shared" ref="F56:F66" si="10">LOOKUP(E56,$A$39:$A$66,$B$39:$B$66)</f>
        <v>264997</v>
      </c>
      <c r="G56" s="50">
        <f t="shared" si="9"/>
        <v>203345</v>
      </c>
    </row>
    <row r="57" spans="1:7" x14ac:dyDescent="0.25">
      <c r="A57" s="50" t="str">
        <f t="shared" si="5"/>
        <v>MELILLA</v>
      </c>
      <c r="B57" s="51">
        <f t="shared" si="3"/>
        <v>795773</v>
      </c>
      <c r="C57" s="51">
        <f t="shared" si="4"/>
        <v>733968</v>
      </c>
      <c r="D57" s="51">
        <f t="shared" si="7"/>
        <v>11</v>
      </c>
      <c r="E57" s="50" t="str">
        <f t="shared" si="6"/>
        <v>SEVILLA</v>
      </c>
      <c r="F57" s="50">
        <f t="shared" si="10"/>
        <v>185766</v>
      </c>
      <c r="G57" s="50">
        <f t="shared" si="9"/>
        <v>238219</v>
      </c>
    </row>
    <row r="58" spans="1:7" x14ac:dyDescent="0.25">
      <c r="A58" s="50" t="str">
        <f t="shared" si="5"/>
        <v>MOTRIL</v>
      </c>
      <c r="B58" s="51">
        <f t="shared" si="3"/>
        <v>564396</v>
      </c>
      <c r="C58" s="51">
        <f t="shared" si="4"/>
        <v>317492</v>
      </c>
      <c r="D58" s="51">
        <f t="shared" si="7"/>
        <v>13</v>
      </c>
      <c r="E58" s="50" t="str">
        <f t="shared" si="6"/>
        <v>HUELVA</v>
      </c>
      <c r="F58" s="50">
        <f t="shared" si="10"/>
        <v>136316</v>
      </c>
      <c r="G58" s="50">
        <f t="shared" si="9"/>
        <v>132695</v>
      </c>
    </row>
    <row r="59" spans="1:7" x14ac:dyDescent="0.25">
      <c r="A59" s="50" t="str">
        <f t="shared" si="5"/>
        <v>PASAIA</v>
      </c>
      <c r="B59" s="51">
        <f t="shared" si="3"/>
        <v>551968</v>
      </c>
      <c r="C59" s="51">
        <f t="shared" si="4"/>
        <v>564741</v>
      </c>
      <c r="D59" s="51">
        <f t="shared" si="7"/>
        <v>14</v>
      </c>
      <c r="E59" s="50" t="str">
        <f t="shared" si="6"/>
        <v>ALICANTE</v>
      </c>
      <c r="F59" s="50">
        <f t="shared" si="10"/>
        <v>84740</v>
      </c>
      <c r="G59" s="50">
        <f t="shared" si="9"/>
        <v>100980</v>
      </c>
    </row>
    <row r="60" spans="1:7" x14ac:dyDescent="0.25">
      <c r="A60" s="50" t="str">
        <f t="shared" si="5"/>
        <v>SANTA CRUZ DE TENERIFE</v>
      </c>
      <c r="B60" s="51">
        <f t="shared" si="3"/>
        <v>3500552</v>
      </c>
      <c r="C60" s="51">
        <f t="shared" si="4"/>
        <v>3423946</v>
      </c>
      <c r="D60" s="51">
        <f t="shared" si="7"/>
        <v>5</v>
      </c>
      <c r="E60" s="50" t="str">
        <f t="shared" si="6"/>
        <v>FERROL-SAN CIBRAO</v>
      </c>
      <c r="F60" s="50">
        <f t="shared" si="10"/>
        <v>63957</v>
      </c>
      <c r="G60" s="50">
        <f t="shared" si="9"/>
        <v>67006</v>
      </c>
    </row>
    <row r="61" spans="1:7" x14ac:dyDescent="0.25">
      <c r="A61" s="50" t="str">
        <f t="shared" si="5"/>
        <v>SANTANDER</v>
      </c>
      <c r="B61" s="51">
        <f t="shared" si="3"/>
        <v>1449701</v>
      </c>
      <c r="C61" s="51">
        <f t="shared" si="4"/>
        <v>1290214</v>
      </c>
      <c r="D61" s="51">
        <f t="shared" si="7"/>
        <v>7</v>
      </c>
      <c r="E61" s="50" t="str">
        <f t="shared" si="6"/>
        <v>CARTAGENA</v>
      </c>
      <c r="F61" s="50">
        <f t="shared" si="10"/>
        <v>3116</v>
      </c>
      <c r="G61" s="50">
        <f t="shared" si="9"/>
        <v>0</v>
      </c>
    </row>
    <row r="62" spans="1:7" x14ac:dyDescent="0.25">
      <c r="A62" s="50" t="str">
        <f t="shared" si="5"/>
        <v>SEVILLA</v>
      </c>
      <c r="B62" s="51">
        <f t="shared" si="3"/>
        <v>185766</v>
      </c>
      <c r="C62" s="51">
        <f t="shared" si="4"/>
        <v>238219</v>
      </c>
      <c r="D62" s="51">
        <f t="shared" si="7"/>
        <v>19</v>
      </c>
      <c r="E62" s="50" t="str">
        <f t="shared" si="6"/>
        <v>AVILÉS</v>
      </c>
      <c r="F62" s="50">
        <f t="shared" si="10"/>
        <v>3091</v>
      </c>
      <c r="G62" s="50">
        <f t="shared" si="9"/>
        <v>0</v>
      </c>
    </row>
    <row r="63" spans="1:7" x14ac:dyDescent="0.25">
      <c r="A63" s="50" t="str">
        <f t="shared" si="5"/>
        <v>TARRAGONA</v>
      </c>
      <c r="B63" s="51">
        <f t="shared" si="3"/>
        <v>264997</v>
      </c>
      <c r="C63" s="51">
        <f t="shared" si="4"/>
        <v>203345</v>
      </c>
      <c r="D63" s="51">
        <f t="shared" si="7"/>
        <v>18</v>
      </c>
      <c r="E63" s="50" t="str">
        <f t="shared" si="6"/>
        <v>GIJÓN</v>
      </c>
      <c r="F63" s="50">
        <f t="shared" si="10"/>
        <v>977</v>
      </c>
      <c r="G63" s="50">
        <f t="shared" si="9"/>
        <v>5704</v>
      </c>
    </row>
    <row r="64" spans="1:7" x14ac:dyDescent="0.25">
      <c r="A64" s="50" t="str">
        <f t="shared" si="5"/>
        <v>VALENCIA</v>
      </c>
      <c r="B64" s="51">
        <f t="shared" si="3"/>
        <v>8672553</v>
      </c>
      <c r="C64" s="51">
        <f t="shared" si="4"/>
        <v>8255207</v>
      </c>
      <c r="D64" s="51">
        <f t="shared" si="7"/>
        <v>3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998034</v>
      </c>
      <c r="C65" s="51">
        <f t="shared" si="4"/>
        <v>927864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zoomScaleNormal="100" workbookViewId="0">
      <selection activeCell="D21" sqref="D21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E1" s="46" t="s">
        <v>56</v>
      </c>
    </row>
    <row r="2" spans="1:12" s="2" customFormat="1" ht="21" x14ac:dyDescent="0.35">
      <c r="I2" s="47" t="s">
        <v>57</v>
      </c>
    </row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74</v>
      </c>
      <c r="C8" s="45">
        <v>53</v>
      </c>
      <c r="D8" s="45">
        <v>1128</v>
      </c>
      <c r="E8" s="45">
        <v>773</v>
      </c>
      <c r="F8" s="14">
        <f t="shared" ref="F8:F33" si="0">((E8*100)/D8)-100</f>
        <v>-31.471631205673759</v>
      </c>
      <c r="G8" s="1"/>
      <c r="H8" s="1"/>
      <c r="I8" s="1"/>
    </row>
    <row r="9" spans="1:12" x14ac:dyDescent="0.25">
      <c r="A9" s="9" t="s">
        <v>164</v>
      </c>
      <c r="B9" s="44">
        <v>1041</v>
      </c>
      <c r="C9" s="44">
        <v>1231</v>
      </c>
      <c r="D9" s="44">
        <v>10045</v>
      </c>
      <c r="E9" s="44">
        <v>10182</v>
      </c>
      <c r="F9" s="11">
        <f t="shared" si="0"/>
        <v>1.3638626182180218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20626</v>
      </c>
      <c r="C11" s="44">
        <v>17615</v>
      </c>
      <c r="D11" s="44">
        <v>225825</v>
      </c>
      <c r="E11" s="44">
        <v>199809</v>
      </c>
      <c r="F11" s="11">
        <f t="shared" si="0"/>
        <v>-11.520425107937555</v>
      </c>
      <c r="G11" s="1"/>
      <c r="H11" s="1"/>
      <c r="I11" s="1"/>
    </row>
    <row r="12" spans="1:12" x14ac:dyDescent="0.25">
      <c r="A12" s="12" t="s">
        <v>168</v>
      </c>
      <c r="B12" s="45">
        <v>2104</v>
      </c>
      <c r="C12" s="45">
        <v>2553</v>
      </c>
      <c r="D12" s="45">
        <v>21339</v>
      </c>
      <c r="E12" s="45">
        <v>26430</v>
      </c>
      <c r="F12" s="14">
        <f t="shared" si="0"/>
        <v>23.85772529171939</v>
      </c>
      <c r="G12" s="1"/>
      <c r="H12" s="1"/>
      <c r="I12" s="1"/>
    </row>
    <row r="13" spans="1:12" x14ac:dyDescent="0.25">
      <c r="A13" s="9" t="s">
        <v>32</v>
      </c>
      <c r="B13" s="44">
        <v>16614</v>
      </c>
      <c r="C13" s="44">
        <v>17689</v>
      </c>
      <c r="D13" s="44">
        <v>238116</v>
      </c>
      <c r="E13" s="44">
        <v>245792</v>
      </c>
      <c r="F13" s="11">
        <f t="shared" si="0"/>
        <v>3.2236388986880371</v>
      </c>
      <c r="G13" s="1"/>
      <c r="H13" s="1"/>
      <c r="I13" s="1"/>
    </row>
    <row r="14" spans="1:12" x14ac:dyDescent="0.25">
      <c r="A14" s="12" t="s">
        <v>33</v>
      </c>
      <c r="B14" s="45">
        <v>14254</v>
      </c>
      <c r="C14" s="45">
        <v>15316</v>
      </c>
      <c r="D14" s="45">
        <v>188303</v>
      </c>
      <c r="E14" s="45">
        <v>186992</v>
      </c>
      <c r="F14" s="14">
        <f t="shared" si="0"/>
        <v>-0.69621832896979186</v>
      </c>
      <c r="G14" s="1"/>
      <c r="H14" s="1"/>
      <c r="I14" s="1"/>
    </row>
    <row r="15" spans="1:12" x14ac:dyDescent="0.25">
      <c r="A15" s="9" t="s">
        <v>34</v>
      </c>
      <c r="B15" s="44">
        <v>912</v>
      </c>
      <c r="C15" s="44">
        <v>2023</v>
      </c>
      <c r="D15" s="44">
        <v>9999</v>
      </c>
      <c r="E15" s="44">
        <v>19610</v>
      </c>
      <c r="F15" s="11">
        <f t="shared" si="0"/>
        <v>96.119611961196114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2508</v>
      </c>
      <c r="C18" s="45">
        <v>1704</v>
      </c>
      <c r="D18" s="45">
        <v>28119</v>
      </c>
      <c r="E18" s="45">
        <v>16235</v>
      </c>
      <c r="F18" s="14">
        <f t="shared" si="0"/>
        <v>-42.263238379743235</v>
      </c>
      <c r="G18" s="1"/>
      <c r="H18" s="1"/>
      <c r="I18" s="1"/>
    </row>
    <row r="19" spans="1:9" x14ac:dyDescent="0.25">
      <c r="A19" s="9" t="s">
        <v>37</v>
      </c>
      <c r="B19" s="44">
        <v>186</v>
      </c>
      <c r="C19" s="44">
        <v>75</v>
      </c>
      <c r="D19" s="44">
        <v>2055</v>
      </c>
      <c r="E19" s="44">
        <v>648</v>
      </c>
      <c r="F19" s="11">
        <f t="shared" si="0"/>
        <v>-68.467153284671525</v>
      </c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77</v>
      </c>
      <c r="E20" s="45">
        <v>34</v>
      </c>
      <c r="F20" s="14">
        <f t="shared" si="0"/>
        <v>-55.844155844155843</v>
      </c>
      <c r="G20" s="1"/>
      <c r="H20" s="1"/>
      <c r="I20" s="1"/>
    </row>
    <row r="21" spans="1:9" x14ac:dyDescent="0.25">
      <c r="A21" s="9" t="s">
        <v>38</v>
      </c>
      <c r="B21" s="44">
        <v>4010</v>
      </c>
      <c r="C21" s="44">
        <v>480</v>
      </c>
      <c r="D21" s="44">
        <v>44565</v>
      </c>
      <c r="E21" s="44">
        <v>5787</v>
      </c>
      <c r="F21" s="11">
        <f t="shared" si="0"/>
        <v>-87.01447324133288</v>
      </c>
      <c r="G21" s="1"/>
      <c r="H21" s="1"/>
      <c r="I21" s="1"/>
    </row>
    <row r="22" spans="1:9" x14ac:dyDescent="0.25">
      <c r="A22" s="12" t="s">
        <v>59</v>
      </c>
      <c r="B22" s="45">
        <v>12324</v>
      </c>
      <c r="C22" s="45">
        <v>13570</v>
      </c>
      <c r="D22" s="45">
        <v>131747</v>
      </c>
      <c r="E22" s="45">
        <v>132706</v>
      </c>
      <c r="F22" s="14">
        <f t="shared" si="0"/>
        <v>0.72791031294829622</v>
      </c>
      <c r="G22" s="1"/>
      <c r="H22" s="1"/>
      <c r="I22" s="1"/>
    </row>
    <row r="23" spans="1:9" x14ac:dyDescent="0.25">
      <c r="A23" s="9" t="s">
        <v>171</v>
      </c>
      <c r="B23" s="44">
        <v>2098</v>
      </c>
      <c r="C23" s="44">
        <v>1793</v>
      </c>
      <c r="D23" s="44">
        <v>22002</v>
      </c>
      <c r="E23" s="44">
        <v>19439</v>
      </c>
      <c r="F23" s="11">
        <f t="shared" si="0"/>
        <v>-11.648941005363156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3096</v>
      </c>
      <c r="C25" s="44">
        <v>2885</v>
      </c>
      <c r="D25" s="44">
        <v>31532</v>
      </c>
      <c r="E25" s="44">
        <v>32084</v>
      </c>
      <c r="F25" s="11">
        <f t="shared" si="0"/>
        <v>1.7506025624762174</v>
      </c>
      <c r="G25" s="1"/>
      <c r="H25" s="1"/>
      <c r="I25" s="1"/>
    </row>
    <row r="26" spans="1:9" x14ac:dyDescent="0.25">
      <c r="A26" s="12" t="s">
        <v>40</v>
      </c>
      <c r="B26" s="45">
        <v>1617</v>
      </c>
      <c r="C26" s="45">
        <v>2475</v>
      </c>
      <c r="D26" s="45">
        <v>11470</v>
      </c>
      <c r="E26" s="45">
        <v>22769</v>
      </c>
      <c r="F26" s="14">
        <f t="shared" si="0"/>
        <v>98.50915431560594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482</v>
      </c>
      <c r="D27" s="44">
        <v>0</v>
      </c>
      <c r="E27" s="44">
        <v>4566</v>
      </c>
      <c r="F27" s="11"/>
      <c r="G27" s="1"/>
      <c r="H27" s="1"/>
      <c r="I27" s="1"/>
    </row>
    <row r="28" spans="1:9" x14ac:dyDescent="0.25">
      <c r="A28" s="12" t="s">
        <v>42</v>
      </c>
      <c r="B28" s="45">
        <v>12248</v>
      </c>
      <c r="C28" s="45">
        <v>11312</v>
      </c>
      <c r="D28" s="45">
        <v>131002</v>
      </c>
      <c r="E28" s="45">
        <v>112757</v>
      </c>
      <c r="F28" s="14">
        <f t="shared" si="0"/>
        <v>-13.927268285980361</v>
      </c>
      <c r="G28" s="1"/>
      <c r="H28" s="1"/>
      <c r="I28" s="1"/>
    </row>
    <row r="29" spans="1:9" x14ac:dyDescent="0.25">
      <c r="A29" s="9" t="s">
        <v>43</v>
      </c>
      <c r="B29" s="44">
        <v>1423</v>
      </c>
      <c r="C29" s="44">
        <v>1666</v>
      </c>
      <c r="D29" s="44">
        <v>14597</v>
      </c>
      <c r="E29" s="44">
        <v>17118</v>
      </c>
      <c r="F29" s="11">
        <f t="shared" si="0"/>
        <v>17.270672055901898</v>
      </c>
      <c r="G29" s="1"/>
      <c r="H29" s="1"/>
      <c r="I29" s="1"/>
    </row>
    <row r="30" spans="1:9" x14ac:dyDescent="0.25">
      <c r="A30" s="12" t="s">
        <v>44</v>
      </c>
      <c r="B30" s="45">
        <v>1439</v>
      </c>
      <c r="C30" s="45">
        <v>755</v>
      </c>
      <c r="D30" s="45">
        <v>10292</v>
      </c>
      <c r="E30" s="45">
        <v>8017</v>
      </c>
      <c r="F30" s="14">
        <f t="shared" si="0"/>
        <v>-22.104547221142639</v>
      </c>
      <c r="G30" s="1"/>
      <c r="H30" s="1"/>
      <c r="I30" s="1"/>
    </row>
    <row r="31" spans="1:9" x14ac:dyDescent="0.25">
      <c r="A31" s="9" t="s">
        <v>45</v>
      </c>
      <c r="B31" s="44">
        <v>7</v>
      </c>
      <c r="C31" s="44">
        <v>0</v>
      </c>
      <c r="D31" s="44">
        <v>7</v>
      </c>
      <c r="E31" s="44">
        <v>0</v>
      </c>
      <c r="F31" s="11"/>
      <c r="G31" s="1"/>
      <c r="H31" s="1"/>
      <c r="I31" s="1"/>
    </row>
    <row r="32" spans="1:9" x14ac:dyDescent="0.25">
      <c r="A32" s="12" t="s">
        <v>46</v>
      </c>
      <c r="B32" s="45">
        <v>17583</v>
      </c>
      <c r="C32" s="45">
        <v>19483</v>
      </c>
      <c r="D32" s="45">
        <v>207951</v>
      </c>
      <c r="E32" s="45">
        <v>200994</v>
      </c>
      <c r="F32" s="14">
        <f t="shared" si="0"/>
        <v>-3.345499660977822</v>
      </c>
      <c r="G32" s="1"/>
      <c r="H32" s="1"/>
      <c r="I32" s="1"/>
    </row>
    <row r="33" spans="1:9" x14ac:dyDescent="0.25">
      <c r="A33" s="9" t="s">
        <v>47</v>
      </c>
      <c r="B33" s="44">
        <v>1408</v>
      </c>
      <c r="C33" s="44">
        <v>1676</v>
      </c>
      <c r="D33" s="44">
        <v>15748</v>
      </c>
      <c r="E33" s="44">
        <v>16604</v>
      </c>
      <c r="F33" s="11">
        <f t="shared" si="0"/>
        <v>5.4356108712217406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115572</v>
      </c>
      <c r="C35" s="16">
        <f t="shared" ref="C35:E35" si="1">SUM(C7:C34)</f>
        <v>114836</v>
      </c>
      <c r="D35" s="16">
        <f t="shared" si="1"/>
        <v>1345919</v>
      </c>
      <c r="E35" s="16">
        <f t="shared" si="1"/>
        <v>1279346</v>
      </c>
      <c r="F35" s="17">
        <f t="shared" ref="F35" si="2">((E35*100)/D35)-100</f>
        <v>-4.9462857720263997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245792</v>
      </c>
      <c r="G39" s="50">
        <f>LOOKUP(E39,$A$39:$A$66,$C$39:$C$66)</f>
        <v>238116</v>
      </c>
    </row>
    <row r="40" spans="1:9" x14ac:dyDescent="0.25">
      <c r="A40" s="50" t="str">
        <f t="shared" si="5"/>
        <v>ALICANTE</v>
      </c>
      <c r="B40" s="51">
        <f t="shared" si="3"/>
        <v>773</v>
      </c>
      <c r="C40" s="51">
        <f t="shared" si="4"/>
        <v>1128</v>
      </c>
      <c r="D40" s="51">
        <f t="shared" ref="D40:D66" si="7">_xlfn.RANK.EQ(B40,$B$39:$B$66)+COUNTIF($B$39:$B$66,B40)-1</f>
        <v>19</v>
      </c>
      <c r="E40" s="50" t="str">
        <f t="shared" si="6"/>
        <v>VALENCIA</v>
      </c>
      <c r="F40" s="50">
        <f t="shared" ref="F40:F66" si="8">LOOKUP(E40,$A$39:$A$66,$B$39:$B$66)</f>
        <v>200994</v>
      </c>
      <c r="G40" s="50">
        <f t="shared" ref="G40:G66" si="9">LOOKUP(E40,$A$39:$A$66,$C$39:$C$66)</f>
        <v>207951</v>
      </c>
    </row>
    <row r="41" spans="1:9" x14ac:dyDescent="0.25">
      <c r="A41" s="50" t="str">
        <f t="shared" si="5"/>
        <v>ALMERÍA</v>
      </c>
      <c r="B41" s="51">
        <f t="shared" si="3"/>
        <v>10182</v>
      </c>
      <c r="C41" s="51">
        <f t="shared" si="4"/>
        <v>10045</v>
      </c>
      <c r="D41" s="51">
        <f t="shared" si="7"/>
        <v>15</v>
      </c>
      <c r="E41" s="50" t="str">
        <f t="shared" si="6"/>
        <v>BAHÍA DE ALGECIRAS</v>
      </c>
      <c r="F41" s="50">
        <f t="shared" si="8"/>
        <v>199809</v>
      </c>
      <c r="G41" s="50">
        <f t="shared" si="9"/>
        <v>225825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BARCELONA</v>
      </c>
      <c r="F42" s="50">
        <f t="shared" si="8"/>
        <v>186992</v>
      </c>
      <c r="G42" s="50">
        <f t="shared" si="9"/>
        <v>188303</v>
      </c>
    </row>
    <row r="43" spans="1:9" x14ac:dyDescent="0.25">
      <c r="A43" s="50" t="str">
        <f t="shared" si="5"/>
        <v>BAHÍA DE ALGECIRAS</v>
      </c>
      <c r="B43" s="51">
        <f t="shared" si="3"/>
        <v>199809</v>
      </c>
      <c r="C43" s="51">
        <f t="shared" si="4"/>
        <v>225825</v>
      </c>
      <c r="D43" s="51">
        <f t="shared" si="7"/>
        <v>3</v>
      </c>
      <c r="E43" s="50" t="str">
        <f t="shared" si="6"/>
        <v>LAS PALMAS</v>
      </c>
      <c r="F43" s="50">
        <f t="shared" si="8"/>
        <v>132706</v>
      </c>
      <c r="G43" s="50">
        <f t="shared" si="9"/>
        <v>131747</v>
      </c>
    </row>
    <row r="44" spans="1:9" x14ac:dyDescent="0.25">
      <c r="A44" s="50" t="str">
        <f t="shared" si="5"/>
        <v>BAHÍA DE CÁDIZ</v>
      </c>
      <c r="B44" s="51">
        <f t="shared" si="3"/>
        <v>26430</v>
      </c>
      <c r="C44" s="51">
        <f t="shared" si="4"/>
        <v>21339</v>
      </c>
      <c r="D44" s="51">
        <f t="shared" si="7"/>
        <v>8</v>
      </c>
      <c r="E44" s="50" t="str">
        <f t="shared" si="6"/>
        <v>SANTA CRUZ DE TENERIFE</v>
      </c>
      <c r="F44" s="50">
        <f t="shared" si="8"/>
        <v>112757</v>
      </c>
      <c r="G44" s="50">
        <f t="shared" si="9"/>
        <v>131002</v>
      </c>
    </row>
    <row r="45" spans="1:9" x14ac:dyDescent="0.25">
      <c r="A45" s="50" t="str">
        <f t="shared" si="5"/>
        <v>BALEARES</v>
      </c>
      <c r="B45" s="51">
        <f t="shared" si="3"/>
        <v>245792</v>
      </c>
      <c r="C45" s="51">
        <f t="shared" si="4"/>
        <v>238116</v>
      </c>
      <c r="D45" s="51">
        <f t="shared" si="7"/>
        <v>1</v>
      </c>
      <c r="E45" s="50" t="str">
        <f t="shared" si="6"/>
        <v>MELILLA</v>
      </c>
      <c r="F45" s="50">
        <f t="shared" si="8"/>
        <v>32084</v>
      </c>
      <c r="G45" s="50">
        <f t="shared" si="9"/>
        <v>31532</v>
      </c>
    </row>
    <row r="46" spans="1:9" x14ac:dyDescent="0.25">
      <c r="A46" s="50" t="str">
        <f t="shared" si="5"/>
        <v>BARCELONA</v>
      </c>
      <c r="B46" s="51">
        <f t="shared" si="3"/>
        <v>186992</v>
      </c>
      <c r="C46" s="51">
        <f t="shared" si="4"/>
        <v>188303</v>
      </c>
      <c r="D46" s="51">
        <f t="shared" si="7"/>
        <v>4</v>
      </c>
      <c r="E46" s="50" t="str">
        <f t="shared" si="6"/>
        <v>BAHÍA DE CÁDIZ</v>
      </c>
      <c r="F46" s="50">
        <f t="shared" si="8"/>
        <v>26430</v>
      </c>
      <c r="G46" s="50">
        <f t="shared" si="9"/>
        <v>21339</v>
      </c>
    </row>
    <row r="47" spans="1:9" x14ac:dyDescent="0.25">
      <c r="A47" s="50" t="str">
        <f t="shared" si="5"/>
        <v>BILBAO</v>
      </c>
      <c r="B47" s="51">
        <f t="shared" si="3"/>
        <v>19610</v>
      </c>
      <c r="C47" s="51">
        <f t="shared" si="4"/>
        <v>9999</v>
      </c>
      <c r="D47" s="51">
        <f t="shared" si="7"/>
        <v>10</v>
      </c>
      <c r="E47" s="50" t="str">
        <f t="shared" si="6"/>
        <v>MOTRIL</v>
      </c>
      <c r="F47" s="50">
        <f t="shared" si="8"/>
        <v>22769</v>
      </c>
      <c r="G47" s="50">
        <f t="shared" si="9"/>
        <v>11470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BILBAO</v>
      </c>
      <c r="F48" s="50">
        <f t="shared" si="8"/>
        <v>19610</v>
      </c>
      <c r="G48" s="50">
        <f t="shared" si="9"/>
        <v>9999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MÁLAGA</v>
      </c>
      <c r="F49" s="50">
        <f t="shared" si="8"/>
        <v>19439</v>
      </c>
      <c r="G49" s="50">
        <f t="shared" si="9"/>
        <v>22002</v>
      </c>
    </row>
    <row r="50" spans="1:7" x14ac:dyDescent="0.25">
      <c r="A50" s="50" t="str">
        <f t="shared" si="5"/>
        <v>CEUTA</v>
      </c>
      <c r="B50" s="51">
        <f t="shared" si="3"/>
        <v>16235</v>
      </c>
      <c r="C50" s="51">
        <f t="shared" si="4"/>
        <v>28119</v>
      </c>
      <c r="D50" s="51">
        <f t="shared" si="7"/>
        <v>14</v>
      </c>
      <c r="E50" s="50" t="str">
        <f t="shared" si="6"/>
        <v>SANTANDER</v>
      </c>
      <c r="F50" s="50">
        <f t="shared" si="8"/>
        <v>17118</v>
      </c>
      <c r="G50" s="50">
        <f t="shared" si="9"/>
        <v>14597</v>
      </c>
    </row>
    <row r="51" spans="1:7" x14ac:dyDescent="0.25">
      <c r="A51" s="50" t="str">
        <f t="shared" si="5"/>
        <v>FERROL-SAN CIBRAO</v>
      </c>
      <c r="B51" s="51">
        <f t="shared" si="3"/>
        <v>648</v>
      </c>
      <c r="C51" s="51">
        <f t="shared" si="4"/>
        <v>2055</v>
      </c>
      <c r="D51" s="51">
        <f t="shared" si="7"/>
        <v>20</v>
      </c>
      <c r="E51" s="50" t="str">
        <f t="shared" si="6"/>
        <v>VIGO</v>
      </c>
      <c r="F51" s="50">
        <f t="shared" si="8"/>
        <v>16604</v>
      </c>
      <c r="G51" s="50">
        <f t="shared" si="9"/>
        <v>15748</v>
      </c>
    </row>
    <row r="52" spans="1:7" x14ac:dyDescent="0.25">
      <c r="A52" s="50" t="str">
        <f t="shared" si="5"/>
        <v>GIJÓN</v>
      </c>
      <c r="B52" s="51">
        <f t="shared" si="3"/>
        <v>34</v>
      </c>
      <c r="C52" s="51">
        <f t="shared" si="4"/>
        <v>77</v>
      </c>
      <c r="D52" s="51">
        <f t="shared" si="7"/>
        <v>21</v>
      </c>
      <c r="E52" s="50" t="str">
        <f t="shared" si="6"/>
        <v>CEUTA</v>
      </c>
      <c r="F52" s="50">
        <f t="shared" si="8"/>
        <v>16235</v>
      </c>
      <c r="G52" s="50">
        <f t="shared" si="9"/>
        <v>28119</v>
      </c>
    </row>
    <row r="53" spans="1:7" x14ac:dyDescent="0.25">
      <c r="A53" s="50" t="str">
        <f t="shared" si="5"/>
        <v>HUELVA</v>
      </c>
      <c r="B53" s="51">
        <f t="shared" si="3"/>
        <v>5787</v>
      </c>
      <c r="C53" s="51">
        <f t="shared" si="4"/>
        <v>44565</v>
      </c>
      <c r="D53" s="51">
        <f t="shared" si="7"/>
        <v>17</v>
      </c>
      <c r="E53" s="50" t="str">
        <f t="shared" si="6"/>
        <v>ALMERÍA</v>
      </c>
      <c r="F53" s="50">
        <f t="shared" si="8"/>
        <v>10182</v>
      </c>
      <c r="G53" s="50">
        <f t="shared" si="9"/>
        <v>10045</v>
      </c>
    </row>
    <row r="54" spans="1:7" x14ac:dyDescent="0.25">
      <c r="A54" s="50" t="str">
        <f t="shared" si="5"/>
        <v>LAS PALMAS</v>
      </c>
      <c r="B54" s="51">
        <f t="shared" si="3"/>
        <v>132706</v>
      </c>
      <c r="C54" s="51">
        <f t="shared" si="4"/>
        <v>131747</v>
      </c>
      <c r="D54" s="51">
        <f t="shared" si="7"/>
        <v>5</v>
      </c>
      <c r="E54" s="50" t="str">
        <f t="shared" si="6"/>
        <v>SEVILLA</v>
      </c>
      <c r="F54" s="50">
        <f t="shared" si="8"/>
        <v>8017</v>
      </c>
      <c r="G54" s="50">
        <f t="shared" si="9"/>
        <v>10292</v>
      </c>
    </row>
    <row r="55" spans="1:7" x14ac:dyDescent="0.25">
      <c r="A55" s="50" t="str">
        <f t="shared" si="5"/>
        <v>MÁLAGA</v>
      </c>
      <c r="B55" s="51">
        <f t="shared" si="3"/>
        <v>19439</v>
      </c>
      <c r="C55" s="51">
        <f t="shared" si="4"/>
        <v>22002</v>
      </c>
      <c r="D55" s="51">
        <f t="shared" si="7"/>
        <v>11</v>
      </c>
      <c r="E55" s="50" t="str">
        <f t="shared" si="6"/>
        <v>HUELVA</v>
      </c>
      <c r="F55" s="50">
        <f t="shared" si="8"/>
        <v>5787</v>
      </c>
      <c r="G55" s="50">
        <f t="shared" si="9"/>
        <v>44565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PASAIA</v>
      </c>
      <c r="F56" s="50">
        <f t="shared" si="8"/>
        <v>4566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32084</v>
      </c>
      <c r="C57" s="51">
        <f t="shared" si="4"/>
        <v>31532</v>
      </c>
      <c r="D57" s="51">
        <f t="shared" si="7"/>
        <v>7</v>
      </c>
      <c r="E57" s="50" t="str">
        <f t="shared" si="6"/>
        <v>ALICANTE</v>
      </c>
      <c r="F57" s="50">
        <f t="shared" si="8"/>
        <v>773</v>
      </c>
      <c r="G57" s="50">
        <f t="shared" si="9"/>
        <v>1128</v>
      </c>
    </row>
    <row r="58" spans="1:7" x14ac:dyDescent="0.25">
      <c r="A58" s="50" t="str">
        <f t="shared" si="5"/>
        <v>MOTRIL</v>
      </c>
      <c r="B58" s="51">
        <f t="shared" si="3"/>
        <v>22769</v>
      </c>
      <c r="C58" s="51">
        <f t="shared" si="4"/>
        <v>11470</v>
      </c>
      <c r="D58" s="51">
        <f t="shared" si="7"/>
        <v>9</v>
      </c>
      <c r="E58" s="50" t="str">
        <f t="shared" si="6"/>
        <v>FERROL-SAN CIBRAO</v>
      </c>
      <c r="F58" s="50">
        <f t="shared" si="8"/>
        <v>648</v>
      </c>
      <c r="G58" s="50">
        <f t="shared" si="9"/>
        <v>2055</v>
      </c>
    </row>
    <row r="59" spans="1:7" x14ac:dyDescent="0.25">
      <c r="A59" s="50" t="str">
        <f t="shared" si="5"/>
        <v>PASAIA</v>
      </c>
      <c r="B59" s="51">
        <f t="shared" si="3"/>
        <v>4566</v>
      </c>
      <c r="C59" s="51">
        <f t="shared" si="4"/>
        <v>0</v>
      </c>
      <c r="D59" s="51">
        <f t="shared" si="7"/>
        <v>18</v>
      </c>
      <c r="E59" s="50" t="str">
        <f t="shared" si="6"/>
        <v>GIJÓN</v>
      </c>
      <c r="F59" s="50">
        <f t="shared" si="8"/>
        <v>34</v>
      </c>
      <c r="G59" s="50">
        <f t="shared" si="9"/>
        <v>77</v>
      </c>
    </row>
    <row r="60" spans="1:7" x14ac:dyDescent="0.25">
      <c r="A60" s="50" t="str">
        <f t="shared" si="5"/>
        <v>SANTA CRUZ DE TENERIFE</v>
      </c>
      <c r="B60" s="51">
        <f t="shared" si="3"/>
        <v>112757</v>
      </c>
      <c r="C60" s="51">
        <f t="shared" si="4"/>
        <v>131002</v>
      </c>
      <c r="D60" s="51">
        <f t="shared" si="7"/>
        <v>6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17118</v>
      </c>
      <c r="C61" s="51">
        <f t="shared" si="4"/>
        <v>14597</v>
      </c>
      <c r="D61" s="51">
        <f t="shared" si="7"/>
        <v>12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8017</v>
      </c>
      <c r="C62" s="51">
        <f t="shared" si="4"/>
        <v>10292</v>
      </c>
      <c r="D62" s="51">
        <f t="shared" si="7"/>
        <v>16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7</v>
      </c>
      <c r="D63" s="51">
        <f t="shared" si="7"/>
        <v>28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200994</v>
      </c>
      <c r="C64" s="51">
        <f t="shared" si="4"/>
        <v>207951</v>
      </c>
      <c r="D64" s="51">
        <f t="shared" si="7"/>
        <v>2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16604</v>
      </c>
      <c r="C65" s="51">
        <f t="shared" si="4"/>
        <v>15748</v>
      </c>
      <c r="D65" s="51">
        <f t="shared" si="7"/>
        <v>13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51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2">
        <v>0</v>
      </c>
      <c r="C7" s="42">
        <v>0</v>
      </c>
      <c r="D7" s="42">
        <v>214</v>
      </c>
      <c r="E7" s="42">
        <v>3</v>
      </c>
      <c r="F7" s="11">
        <f>((E7*100)/D7)-100</f>
        <v>-98.598130841121502</v>
      </c>
      <c r="G7" s="1"/>
      <c r="H7" s="1"/>
      <c r="I7" s="1"/>
    </row>
    <row r="8" spans="1:12" x14ac:dyDescent="0.25">
      <c r="A8" s="12" t="s">
        <v>31</v>
      </c>
      <c r="B8" s="43">
        <v>13645</v>
      </c>
      <c r="C8" s="43">
        <v>13201</v>
      </c>
      <c r="D8" s="43">
        <v>146097</v>
      </c>
      <c r="E8" s="43">
        <v>149278</v>
      </c>
      <c r="F8" s="14">
        <f t="shared" ref="F8:F34" si="0">((E8*100)/D8)-100</f>
        <v>2.177320547307616</v>
      </c>
      <c r="G8" s="1"/>
      <c r="H8" s="1"/>
      <c r="I8" s="1"/>
    </row>
    <row r="9" spans="1:12" x14ac:dyDescent="0.25">
      <c r="A9" s="9" t="s">
        <v>164</v>
      </c>
      <c r="B9" s="42">
        <v>652</v>
      </c>
      <c r="C9" s="42">
        <v>669</v>
      </c>
      <c r="D9" s="42">
        <v>5715</v>
      </c>
      <c r="E9" s="42">
        <v>6180</v>
      </c>
      <c r="F9" s="11">
        <f t="shared" si="0"/>
        <v>8.1364829396325433</v>
      </c>
      <c r="G9" s="1"/>
      <c r="H9" s="1"/>
      <c r="I9" s="1"/>
    </row>
    <row r="10" spans="1:12" x14ac:dyDescent="0.25">
      <c r="A10" s="12" t="s">
        <v>166</v>
      </c>
      <c r="B10" s="43">
        <v>0</v>
      </c>
      <c r="C10" s="43">
        <v>0</v>
      </c>
      <c r="D10" s="43">
        <v>0</v>
      </c>
      <c r="E10" s="43">
        <v>0</v>
      </c>
      <c r="F10" s="18"/>
      <c r="G10" s="1"/>
      <c r="H10" s="1"/>
      <c r="I10" s="1"/>
    </row>
    <row r="11" spans="1:12" x14ac:dyDescent="0.25">
      <c r="A11" s="9" t="s">
        <v>167</v>
      </c>
      <c r="B11" s="42">
        <v>401592</v>
      </c>
      <c r="C11" s="42">
        <v>413004</v>
      </c>
      <c r="D11" s="42">
        <v>4386039</v>
      </c>
      <c r="E11" s="42">
        <v>4000412</v>
      </c>
      <c r="F11" s="11">
        <f t="shared" si="0"/>
        <v>-8.792147083051475</v>
      </c>
      <c r="G11" s="1"/>
      <c r="H11" s="1"/>
      <c r="I11" s="1"/>
    </row>
    <row r="12" spans="1:12" x14ac:dyDescent="0.25">
      <c r="A12" s="12" t="s">
        <v>168</v>
      </c>
      <c r="B12" s="43">
        <v>6532</v>
      </c>
      <c r="C12" s="43">
        <v>7084</v>
      </c>
      <c r="D12" s="43">
        <v>67668</v>
      </c>
      <c r="E12" s="43">
        <v>75389</v>
      </c>
      <c r="F12" s="14">
        <f t="shared" si="0"/>
        <v>11.410119997635519</v>
      </c>
      <c r="G12" s="1"/>
      <c r="H12" s="1"/>
      <c r="I12" s="1"/>
    </row>
    <row r="13" spans="1:12" x14ac:dyDescent="0.25">
      <c r="A13" s="9" t="s">
        <v>32</v>
      </c>
      <c r="B13" s="42">
        <v>8866</v>
      </c>
      <c r="C13" s="42">
        <v>8290</v>
      </c>
      <c r="D13" s="42">
        <v>121606</v>
      </c>
      <c r="E13" s="42">
        <v>113195</v>
      </c>
      <c r="F13" s="11">
        <f t="shared" si="0"/>
        <v>-6.9165995098926061</v>
      </c>
      <c r="G13" s="1"/>
      <c r="H13" s="1"/>
      <c r="I13" s="1"/>
    </row>
    <row r="14" spans="1:12" x14ac:dyDescent="0.25">
      <c r="A14" s="12" t="s">
        <v>33</v>
      </c>
      <c r="B14" s="43">
        <v>158724</v>
      </c>
      <c r="C14" s="43">
        <v>258179</v>
      </c>
      <c r="D14" s="43">
        <v>2040627</v>
      </c>
      <c r="E14" s="43">
        <v>2775738</v>
      </c>
      <c r="F14" s="14">
        <f t="shared" si="0"/>
        <v>36.023780926156519</v>
      </c>
      <c r="G14" s="1"/>
      <c r="H14" s="1"/>
      <c r="I14" s="1"/>
    </row>
    <row r="15" spans="1:12" x14ac:dyDescent="0.25">
      <c r="A15" s="9" t="s">
        <v>34</v>
      </c>
      <c r="B15" s="42">
        <v>51755</v>
      </c>
      <c r="C15" s="42">
        <v>49449</v>
      </c>
      <c r="D15" s="42">
        <v>536483</v>
      </c>
      <c r="E15" s="42">
        <v>538879</v>
      </c>
      <c r="F15" s="11">
        <f t="shared" si="0"/>
        <v>0.446612474207015</v>
      </c>
      <c r="G15" s="1"/>
      <c r="H15" s="1"/>
      <c r="I15" s="1"/>
    </row>
    <row r="16" spans="1:12" x14ac:dyDescent="0.25">
      <c r="A16" s="12" t="s">
        <v>35</v>
      </c>
      <c r="B16" s="43">
        <v>6353</v>
      </c>
      <c r="C16" s="43">
        <v>5452</v>
      </c>
      <c r="D16" s="43">
        <v>90487</v>
      </c>
      <c r="E16" s="43">
        <v>78931</v>
      </c>
      <c r="F16" s="14">
        <f t="shared" si="0"/>
        <v>-12.7708952667234</v>
      </c>
      <c r="G16" s="1"/>
      <c r="H16" s="1"/>
      <c r="I16" s="1"/>
    </row>
    <row r="17" spans="1:9" x14ac:dyDescent="0.25">
      <c r="A17" s="9" t="s">
        <v>169</v>
      </c>
      <c r="B17" s="42">
        <v>20497</v>
      </c>
      <c r="C17" s="42">
        <v>17559</v>
      </c>
      <c r="D17" s="42">
        <v>209478</v>
      </c>
      <c r="E17" s="42">
        <v>222627</v>
      </c>
      <c r="F17" s="11">
        <f t="shared" si="0"/>
        <v>6.2770314782459309</v>
      </c>
      <c r="G17" s="1"/>
      <c r="H17" s="1"/>
      <c r="I17" s="1"/>
    </row>
    <row r="18" spans="1:9" x14ac:dyDescent="0.25">
      <c r="A18" s="12" t="s">
        <v>36</v>
      </c>
      <c r="B18" s="43">
        <v>1833</v>
      </c>
      <c r="C18" s="43">
        <v>831</v>
      </c>
      <c r="D18" s="43">
        <v>19911</v>
      </c>
      <c r="E18" s="43">
        <v>15308</v>
      </c>
      <c r="F18" s="14">
        <f t="shared" si="0"/>
        <v>-23.117874541710606</v>
      </c>
      <c r="G18" s="1"/>
      <c r="H18" s="1"/>
      <c r="I18" s="1"/>
    </row>
    <row r="19" spans="1:9" x14ac:dyDescent="0.25">
      <c r="A19" s="9" t="s">
        <v>37</v>
      </c>
      <c r="B19" s="42">
        <v>80</v>
      </c>
      <c r="C19" s="42">
        <v>118</v>
      </c>
      <c r="D19" s="42">
        <v>779</v>
      </c>
      <c r="E19" s="42">
        <v>407</v>
      </c>
      <c r="F19" s="11">
        <f t="shared" si="0"/>
        <v>-47.753530166880616</v>
      </c>
      <c r="G19" s="1"/>
      <c r="H19" s="1"/>
      <c r="I19" s="1"/>
    </row>
    <row r="20" spans="1:9" x14ac:dyDescent="0.25">
      <c r="A20" s="12" t="s">
        <v>170</v>
      </c>
      <c r="B20" s="43">
        <v>5290</v>
      </c>
      <c r="C20" s="43">
        <v>6648</v>
      </c>
      <c r="D20" s="43">
        <v>58916</v>
      </c>
      <c r="E20" s="43">
        <v>71061</v>
      </c>
      <c r="F20" s="14">
        <f t="shared" si="0"/>
        <v>20.614094643220852</v>
      </c>
      <c r="G20" s="1"/>
      <c r="H20" s="1"/>
      <c r="I20" s="1"/>
    </row>
    <row r="21" spans="1:9" x14ac:dyDescent="0.25">
      <c r="A21" s="9" t="s">
        <v>38</v>
      </c>
      <c r="B21" s="42">
        <v>1748</v>
      </c>
      <c r="C21" s="42">
        <v>5352</v>
      </c>
      <c r="D21" s="42">
        <v>10079</v>
      </c>
      <c r="E21" s="42">
        <v>51294</v>
      </c>
      <c r="F21" s="11">
        <f t="shared" si="0"/>
        <v>408.91953566822104</v>
      </c>
      <c r="G21" s="1"/>
      <c r="H21" s="1"/>
      <c r="I21" s="1"/>
    </row>
    <row r="22" spans="1:9" x14ac:dyDescent="0.25">
      <c r="A22" s="12" t="s">
        <v>59</v>
      </c>
      <c r="B22" s="43">
        <v>92624</v>
      </c>
      <c r="C22" s="43">
        <v>105355</v>
      </c>
      <c r="D22" s="43">
        <v>859122</v>
      </c>
      <c r="E22" s="43">
        <v>1076722</v>
      </c>
      <c r="F22" s="14">
        <f t="shared" si="0"/>
        <v>25.328183890064508</v>
      </c>
      <c r="G22" s="1"/>
      <c r="H22" s="1"/>
      <c r="I22" s="1"/>
    </row>
    <row r="23" spans="1:9" x14ac:dyDescent="0.25">
      <c r="A23" s="9" t="s">
        <v>171</v>
      </c>
      <c r="B23" s="42">
        <v>3536</v>
      </c>
      <c r="C23" s="42">
        <v>3328</v>
      </c>
      <c r="D23" s="42">
        <v>115516</v>
      </c>
      <c r="E23" s="42">
        <v>83597</v>
      </c>
      <c r="F23" s="11">
        <f t="shared" si="0"/>
        <v>-27.631670071678386</v>
      </c>
      <c r="G23" s="1"/>
      <c r="H23" s="1"/>
      <c r="I23" s="1"/>
    </row>
    <row r="24" spans="1:9" x14ac:dyDescent="0.25">
      <c r="A24" s="12" t="s">
        <v>173</v>
      </c>
      <c r="B24" s="43">
        <v>7555</v>
      </c>
      <c r="C24" s="43">
        <v>7396</v>
      </c>
      <c r="D24" s="43">
        <v>56016</v>
      </c>
      <c r="E24" s="43">
        <v>81085</v>
      </c>
      <c r="F24" s="14">
        <f t="shared" si="0"/>
        <v>44.753284775778354</v>
      </c>
      <c r="G24" s="1"/>
      <c r="H24" s="1"/>
      <c r="I24" s="1"/>
    </row>
    <row r="25" spans="1:9" x14ac:dyDescent="0.25">
      <c r="A25" s="9" t="s">
        <v>39</v>
      </c>
      <c r="B25" s="42">
        <v>3244</v>
      </c>
      <c r="C25" s="42">
        <v>2738</v>
      </c>
      <c r="D25" s="42">
        <v>36163</v>
      </c>
      <c r="E25" s="42">
        <v>34361</v>
      </c>
      <c r="F25" s="11">
        <f t="shared" si="0"/>
        <v>-4.9829936675607627</v>
      </c>
      <c r="G25" s="1"/>
      <c r="H25" s="1"/>
      <c r="I25" s="1"/>
    </row>
    <row r="26" spans="1:9" x14ac:dyDescent="0.25">
      <c r="A26" s="12" t="s">
        <v>40</v>
      </c>
      <c r="B26" s="43">
        <v>158</v>
      </c>
      <c r="C26" s="43">
        <v>8</v>
      </c>
      <c r="D26" s="43">
        <v>2433</v>
      </c>
      <c r="E26" s="43">
        <v>1458</v>
      </c>
      <c r="F26" s="14">
        <f t="shared" si="0"/>
        <v>-40.073982737361284</v>
      </c>
      <c r="G26" s="1"/>
      <c r="H26" s="1"/>
      <c r="I26" s="1"/>
    </row>
    <row r="27" spans="1:9" x14ac:dyDescent="0.25">
      <c r="A27" s="9" t="s">
        <v>41</v>
      </c>
      <c r="B27" s="42">
        <v>0</v>
      </c>
      <c r="C27" s="42">
        <v>0</v>
      </c>
      <c r="D27" s="42">
        <v>6818</v>
      </c>
      <c r="E27" s="42">
        <v>8</v>
      </c>
      <c r="F27" s="19">
        <f t="shared" si="0"/>
        <v>-99.882663537694341</v>
      </c>
      <c r="G27" s="1"/>
      <c r="H27" s="1"/>
      <c r="I27" s="1"/>
    </row>
    <row r="28" spans="1:9" x14ac:dyDescent="0.25">
      <c r="A28" s="12" t="s">
        <v>42</v>
      </c>
      <c r="B28" s="43">
        <v>33734</v>
      </c>
      <c r="C28" s="43">
        <v>49111</v>
      </c>
      <c r="D28" s="43">
        <v>338887</v>
      </c>
      <c r="E28" s="43">
        <v>411479</v>
      </c>
      <c r="F28" s="14">
        <f t="shared" si="0"/>
        <v>21.420709558053275</v>
      </c>
      <c r="G28" s="1"/>
      <c r="H28" s="1"/>
      <c r="I28" s="1"/>
    </row>
    <row r="29" spans="1:9" x14ac:dyDescent="0.25">
      <c r="A29" s="9" t="s">
        <v>43</v>
      </c>
      <c r="B29" s="42">
        <v>224</v>
      </c>
      <c r="C29" s="42">
        <v>971</v>
      </c>
      <c r="D29" s="42">
        <v>1065</v>
      </c>
      <c r="E29" s="42">
        <v>6214</v>
      </c>
      <c r="F29" s="11">
        <f t="shared" si="0"/>
        <v>483.4741784037559</v>
      </c>
      <c r="G29" s="1"/>
      <c r="H29" s="1"/>
      <c r="I29" s="1"/>
    </row>
    <row r="30" spans="1:9" x14ac:dyDescent="0.25">
      <c r="A30" s="12" t="s">
        <v>44</v>
      </c>
      <c r="B30" s="43">
        <v>12926</v>
      </c>
      <c r="C30" s="43">
        <v>9363</v>
      </c>
      <c r="D30" s="43">
        <v>133194</v>
      </c>
      <c r="E30" s="43">
        <v>95613</v>
      </c>
      <c r="F30" s="14">
        <f t="shared" si="0"/>
        <v>-28.215234920491909</v>
      </c>
      <c r="G30" s="1"/>
      <c r="H30" s="1"/>
      <c r="I30" s="1"/>
    </row>
    <row r="31" spans="1:9" x14ac:dyDescent="0.25">
      <c r="A31" s="9" t="s">
        <v>45</v>
      </c>
      <c r="B31" s="42">
        <v>6437</v>
      </c>
      <c r="C31" s="42">
        <v>5034</v>
      </c>
      <c r="D31" s="42">
        <v>76967</v>
      </c>
      <c r="E31" s="42">
        <v>57668</v>
      </c>
      <c r="F31" s="11">
        <f t="shared" si="0"/>
        <v>-25.074382527576759</v>
      </c>
      <c r="G31" s="1"/>
      <c r="H31" s="1"/>
      <c r="I31" s="1"/>
    </row>
    <row r="32" spans="1:9" x14ac:dyDescent="0.25">
      <c r="A32" s="12" t="s">
        <v>46</v>
      </c>
      <c r="B32" s="43">
        <v>384668</v>
      </c>
      <c r="C32" s="43">
        <v>399074</v>
      </c>
      <c r="D32" s="43">
        <v>4359055</v>
      </c>
      <c r="E32" s="43">
        <v>4455323</v>
      </c>
      <c r="F32" s="14">
        <f t="shared" si="0"/>
        <v>2.2084603199546677</v>
      </c>
      <c r="G32" s="1"/>
      <c r="H32" s="1"/>
      <c r="I32" s="1"/>
    </row>
    <row r="33" spans="1:9" x14ac:dyDescent="0.25">
      <c r="A33" s="9" t="s">
        <v>47</v>
      </c>
      <c r="B33" s="42">
        <v>14569</v>
      </c>
      <c r="C33" s="42">
        <v>14678</v>
      </c>
      <c r="D33" s="42">
        <v>171189</v>
      </c>
      <c r="E33" s="42">
        <v>169963</v>
      </c>
      <c r="F33" s="11">
        <f t="shared" si="0"/>
        <v>-0.7161675107629577</v>
      </c>
      <c r="G33" s="1"/>
      <c r="H33" s="1"/>
      <c r="I33" s="1"/>
    </row>
    <row r="34" spans="1:9" x14ac:dyDescent="0.25">
      <c r="A34" s="12" t="s">
        <v>172</v>
      </c>
      <c r="B34" s="43">
        <v>2371</v>
      </c>
      <c r="C34" s="43">
        <v>2812</v>
      </c>
      <c r="D34" s="43">
        <v>29962</v>
      </c>
      <c r="E34" s="43">
        <v>31767</v>
      </c>
      <c r="F34" s="14">
        <f t="shared" si="0"/>
        <v>6.0242974434283383</v>
      </c>
      <c r="G34" s="1"/>
      <c r="H34" s="1"/>
      <c r="I34" s="1"/>
    </row>
    <row r="35" spans="1:9" x14ac:dyDescent="0.25">
      <c r="A35" s="15" t="s">
        <v>48</v>
      </c>
      <c r="B35" s="16">
        <f>SUM(B7:B34)</f>
        <v>1239613</v>
      </c>
      <c r="C35" s="16">
        <f t="shared" ref="C35:E35" si="1">SUM(C7:C34)</f>
        <v>1385704</v>
      </c>
      <c r="D35" s="16">
        <f t="shared" si="1"/>
        <v>13880486</v>
      </c>
      <c r="E35" s="16">
        <f t="shared" si="1"/>
        <v>14603960</v>
      </c>
      <c r="F35" s="17">
        <f t="shared" ref="F35" si="2">((E35*100)/D35)-100</f>
        <v>5.2121662022496906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</v>
      </c>
      <c r="C39" s="51">
        <f t="shared" si="4"/>
        <v>214</v>
      </c>
      <c r="D39" s="51">
        <f>_xlfn.RANK.EQ(B39,$B$39:$B$66)+COUNTIF($B$39:$B$66,B39)-1</f>
        <v>27</v>
      </c>
      <c r="E39" s="50" t="str">
        <f t="shared" ref="E39:E66" si="6">INDEX($A$39:$B$66,MATCH(ROW()-38,$D$39:$D$66,0),1)</f>
        <v>VALENCIA</v>
      </c>
      <c r="F39" s="50">
        <f>LOOKUP(E39,$A$39:$A$66,$B$39:$B$66)</f>
        <v>4455323</v>
      </c>
      <c r="G39" s="50">
        <f>LOOKUP(E39,$A$39:$A$66,$C$39:$C$66)</f>
        <v>4359055</v>
      </c>
    </row>
    <row r="40" spans="1:9" x14ac:dyDescent="0.25">
      <c r="A40" s="50" t="str">
        <f t="shared" si="5"/>
        <v>ALICANTE</v>
      </c>
      <c r="B40" s="51">
        <f t="shared" si="3"/>
        <v>149278</v>
      </c>
      <c r="C40" s="51">
        <f t="shared" si="4"/>
        <v>146097</v>
      </c>
      <c r="D40" s="51">
        <f t="shared" ref="D40:D66" si="7">_xlfn.RANK.EQ(B40,$B$39:$B$66)+COUNTIF($B$39:$B$66,B40)-1</f>
        <v>9</v>
      </c>
      <c r="E40" s="50" t="str">
        <f t="shared" si="6"/>
        <v>BAHÍA DE ALGECIRAS</v>
      </c>
      <c r="F40" s="50">
        <f t="shared" ref="F40:F55" si="8">LOOKUP(E40,$A$39:$A$66,$B$39:$B$66)</f>
        <v>4000412</v>
      </c>
      <c r="G40" s="50">
        <f t="shared" ref="G40:G66" si="9">LOOKUP(E40,$A$39:$A$66,$C$39:$C$66)</f>
        <v>4386039</v>
      </c>
    </row>
    <row r="41" spans="1:9" x14ac:dyDescent="0.25">
      <c r="A41" s="50" t="str">
        <f t="shared" si="5"/>
        <v>ALMERÍA</v>
      </c>
      <c r="B41" s="51">
        <f t="shared" si="3"/>
        <v>6180</v>
      </c>
      <c r="C41" s="51">
        <f t="shared" si="4"/>
        <v>5715</v>
      </c>
      <c r="D41" s="51">
        <f t="shared" si="7"/>
        <v>23</v>
      </c>
      <c r="E41" s="50" t="str">
        <f t="shared" si="6"/>
        <v>BARCELONA</v>
      </c>
      <c r="F41" s="50">
        <f t="shared" si="8"/>
        <v>2775738</v>
      </c>
      <c r="G41" s="50">
        <f t="shared" si="9"/>
        <v>2040627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1076722</v>
      </c>
      <c r="G42" s="50">
        <f t="shared" si="9"/>
        <v>859122</v>
      </c>
    </row>
    <row r="43" spans="1:9" x14ac:dyDescent="0.25">
      <c r="A43" s="50" t="str">
        <f t="shared" si="5"/>
        <v>BAHÍA DE ALGECIRAS</v>
      </c>
      <c r="B43" s="51">
        <f t="shared" si="3"/>
        <v>4000412</v>
      </c>
      <c r="C43" s="51">
        <f t="shared" si="4"/>
        <v>4386039</v>
      </c>
      <c r="D43" s="51">
        <f t="shared" si="7"/>
        <v>2</v>
      </c>
      <c r="E43" s="50" t="str">
        <f t="shared" si="6"/>
        <v>BILBAO</v>
      </c>
      <c r="F43" s="50">
        <f t="shared" si="8"/>
        <v>538879</v>
      </c>
      <c r="G43" s="50">
        <f t="shared" si="9"/>
        <v>536483</v>
      </c>
    </row>
    <row r="44" spans="1:9" x14ac:dyDescent="0.25">
      <c r="A44" s="50" t="str">
        <f t="shared" si="5"/>
        <v>BAHÍA DE CÁDIZ</v>
      </c>
      <c r="B44" s="51">
        <f t="shared" si="3"/>
        <v>75389</v>
      </c>
      <c r="C44" s="51">
        <f t="shared" si="4"/>
        <v>67668</v>
      </c>
      <c r="D44" s="51">
        <f t="shared" si="7"/>
        <v>15</v>
      </c>
      <c r="E44" s="50" t="str">
        <f t="shared" si="6"/>
        <v>SANTA CRUZ DE TENERIFE</v>
      </c>
      <c r="F44" s="50">
        <f t="shared" si="8"/>
        <v>411479</v>
      </c>
      <c r="G44" s="50">
        <f t="shared" si="9"/>
        <v>338887</v>
      </c>
    </row>
    <row r="45" spans="1:9" x14ac:dyDescent="0.25">
      <c r="A45" s="50" t="str">
        <f t="shared" si="5"/>
        <v>BALEARES</v>
      </c>
      <c r="B45" s="51">
        <f t="shared" si="3"/>
        <v>113195</v>
      </c>
      <c r="C45" s="51">
        <f t="shared" si="4"/>
        <v>121606</v>
      </c>
      <c r="D45" s="51">
        <f t="shared" si="7"/>
        <v>10</v>
      </c>
      <c r="E45" s="50" t="str">
        <f t="shared" si="6"/>
        <v>CASTELLÓN</v>
      </c>
      <c r="F45" s="50">
        <f t="shared" si="8"/>
        <v>222627</v>
      </c>
      <c r="G45" s="50">
        <f t="shared" si="9"/>
        <v>209478</v>
      </c>
    </row>
    <row r="46" spans="1:9" x14ac:dyDescent="0.25">
      <c r="A46" s="50" t="str">
        <f t="shared" si="5"/>
        <v>BARCELONA</v>
      </c>
      <c r="B46" s="51">
        <f t="shared" si="3"/>
        <v>2775738</v>
      </c>
      <c r="C46" s="51">
        <f t="shared" si="4"/>
        <v>2040627</v>
      </c>
      <c r="D46" s="51">
        <f t="shared" si="7"/>
        <v>3</v>
      </c>
      <c r="E46" s="50" t="str">
        <f t="shared" si="6"/>
        <v>VIGO</v>
      </c>
      <c r="F46" s="50">
        <f t="shared" si="8"/>
        <v>169963</v>
      </c>
      <c r="G46" s="50">
        <f t="shared" si="9"/>
        <v>171189</v>
      </c>
    </row>
    <row r="47" spans="1:9" x14ac:dyDescent="0.25">
      <c r="A47" s="50" t="str">
        <f t="shared" si="5"/>
        <v>BILBAO</v>
      </c>
      <c r="B47" s="51">
        <f t="shared" si="3"/>
        <v>538879</v>
      </c>
      <c r="C47" s="51">
        <f t="shared" si="4"/>
        <v>536483</v>
      </c>
      <c r="D47" s="51">
        <f t="shared" si="7"/>
        <v>5</v>
      </c>
      <c r="E47" s="50" t="str">
        <f t="shared" si="6"/>
        <v>ALICANTE</v>
      </c>
      <c r="F47" s="50">
        <f t="shared" si="8"/>
        <v>149278</v>
      </c>
      <c r="G47" s="50">
        <f t="shared" si="9"/>
        <v>146097</v>
      </c>
    </row>
    <row r="48" spans="1:9" x14ac:dyDescent="0.25">
      <c r="A48" s="50" t="str">
        <f t="shared" si="5"/>
        <v>CARTAGENA</v>
      </c>
      <c r="B48" s="51">
        <f t="shared" si="3"/>
        <v>78931</v>
      </c>
      <c r="C48" s="51">
        <f t="shared" si="4"/>
        <v>90487</v>
      </c>
      <c r="D48" s="51">
        <f t="shared" si="7"/>
        <v>14</v>
      </c>
      <c r="E48" s="50" t="str">
        <f t="shared" si="6"/>
        <v>BALEARES</v>
      </c>
      <c r="F48" s="50">
        <f t="shared" si="8"/>
        <v>113195</v>
      </c>
      <c r="G48" s="50">
        <f t="shared" si="9"/>
        <v>121606</v>
      </c>
    </row>
    <row r="49" spans="1:7" x14ac:dyDescent="0.25">
      <c r="A49" s="50" t="str">
        <f t="shared" si="5"/>
        <v>CASTELLÓN</v>
      </c>
      <c r="B49" s="51">
        <f t="shared" si="3"/>
        <v>222627</v>
      </c>
      <c r="C49" s="51">
        <f t="shared" si="4"/>
        <v>209478</v>
      </c>
      <c r="D49" s="51">
        <f t="shared" si="7"/>
        <v>7</v>
      </c>
      <c r="E49" s="50" t="str">
        <f t="shared" si="6"/>
        <v>SEVILLA</v>
      </c>
      <c r="F49" s="50">
        <f t="shared" si="8"/>
        <v>95613</v>
      </c>
      <c r="G49" s="50">
        <f t="shared" si="9"/>
        <v>133194</v>
      </c>
    </row>
    <row r="50" spans="1:7" x14ac:dyDescent="0.25">
      <c r="A50" s="50" t="str">
        <f t="shared" si="5"/>
        <v>CEUTA</v>
      </c>
      <c r="B50" s="51">
        <f t="shared" si="3"/>
        <v>15308</v>
      </c>
      <c r="C50" s="51">
        <f t="shared" si="4"/>
        <v>19911</v>
      </c>
      <c r="D50" s="51">
        <f t="shared" si="7"/>
        <v>21</v>
      </c>
      <c r="E50" s="50" t="str">
        <f t="shared" si="6"/>
        <v>MÁLAGA</v>
      </c>
      <c r="F50" s="50">
        <f t="shared" si="8"/>
        <v>83597</v>
      </c>
      <c r="G50" s="50">
        <f t="shared" si="9"/>
        <v>115516</v>
      </c>
    </row>
    <row r="51" spans="1:7" x14ac:dyDescent="0.25">
      <c r="A51" s="50" t="str">
        <f t="shared" si="5"/>
        <v>FERROL-SAN CIBRAO</v>
      </c>
      <c r="B51" s="51">
        <f t="shared" si="3"/>
        <v>407</v>
      </c>
      <c r="C51" s="51">
        <f t="shared" si="4"/>
        <v>779</v>
      </c>
      <c r="D51" s="51">
        <f t="shared" si="7"/>
        <v>25</v>
      </c>
      <c r="E51" s="50" t="str">
        <f t="shared" si="6"/>
        <v>MARÍN Y RÍA DE PONTEVEDRA</v>
      </c>
      <c r="F51" s="50">
        <f t="shared" si="8"/>
        <v>81085</v>
      </c>
      <c r="G51" s="50">
        <f t="shared" si="9"/>
        <v>56016</v>
      </c>
    </row>
    <row r="52" spans="1:7" x14ac:dyDescent="0.25">
      <c r="A52" s="50" t="str">
        <f t="shared" si="5"/>
        <v>GIJÓN</v>
      </c>
      <c r="B52" s="51">
        <f t="shared" si="3"/>
        <v>71061</v>
      </c>
      <c r="C52" s="51">
        <f t="shared" si="4"/>
        <v>58916</v>
      </c>
      <c r="D52" s="51">
        <f t="shared" si="7"/>
        <v>16</v>
      </c>
      <c r="E52" s="50" t="str">
        <f t="shared" si="6"/>
        <v>CARTAGENA</v>
      </c>
      <c r="F52" s="50">
        <f t="shared" si="8"/>
        <v>78931</v>
      </c>
      <c r="G52" s="50">
        <f t="shared" si="9"/>
        <v>90487</v>
      </c>
    </row>
    <row r="53" spans="1:7" x14ac:dyDescent="0.25">
      <c r="A53" s="50" t="str">
        <f t="shared" si="5"/>
        <v>HUELVA</v>
      </c>
      <c r="B53" s="51">
        <f t="shared" si="3"/>
        <v>51294</v>
      </c>
      <c r="C53" s="51">
        <f t="shared" si="4"/>
        <v>10079</v>
      </c>
      <c r="D53" s="51">
        <f t="shared" si="7"/>
        <v>18</v>
      </c>
      <c r="E53" s="50" t="str">
        <f t="shared" si="6"/>
        <v>BAHÍA DE CÁDIZ</v>
      </c>
      <c r="F53" s="50">
        <f t="shared" si="8"/>
        <v>75389</v>
      </c>
      <c r="G53" s="50">
        <f t="shared" si="9"/>
        <v>67668</v>
      </c>
    </row>
    <row r="54" spans="1:7" x14ac:dyDescent="0.25">
      <c r="A54" s="50" t="str">
        <f t="shared" si="5"/>
        <v>LAS PALMAS</v>
      </c>
      <c r="B54" s="51">
        <f t="shared" si="3"/>
        <v>1076722</v>
      </c>
      <c r="C54" s="51">
        <f t="shared" si="4"/>
        <v>859122</v>
      </c>
      <c r="D54" s="51">
        <f t="shared" si="7"/>
        <v>4</v>
      </c>
      <c r="E54" s="50" t="str">
        <f t="shared" si="6"/>
        <v>GIJÓN</v>
      </c>
      <c r="F54" s="50">
        <f t="shared" si="8"/>
        <v>71061</v>
      </c>
      <c r="G54" s="50">
        <f t="shared" si="9"/>
        <v>58916</v>
      </c>
    </row>
    <row r="55" spans="1:7" x14ac:dyDescent="0.25">
      <c r="A55" s="50" t="str">
        <f t="shared" si="5"/>
        <v>MÁLAGA</v>
      </c>
      <c r="B55" s="51">
        <f t="shared" si="3"/>
        <v>83597</v>
      </c>
      <c r="C55" s="51">
        <f t="shared" si="4"/>
        <v>115516</v>
      </c>
      <c r="D55" s="51">
        <f t="shared" si="7"/>
        <v>12</v>
      </c>
      <c r="E55" s="50" t="str">
        <f t="shared" si="6"/>
        <v>TARRAGONA</v>
      </c>
      <c r="F55" s="50">
        <f t="shared" si="8"/>
        <v>57668</v>
      </c>
      <c r="G55" s="50">
        <f t="shared" si="9"/>
        <v>76967</v>
      </c>
    </row>
    <row r="56" spans="1:7" x14ac:dyDescent="0.25">
      <c r="A56" s="50" t="str">
        <f t="shared" si="5"/>
        <v>MARÍN Y RÍA DE PONTEVEDRA</v>
      </c>
      <c r="B56" s="51">
        <f t="shared" si="3"/>
        <v>81085</v>
      </c>
      <c r="C56" s="51">
        <f t="shared" si="4"/>
        <v>56016</v>
      </c>
      <c r="D56" s="51">
        <f t="shared" si="7"/>
        <v>13</v>
      </c>
      <c r="E56" s="50" t="str">
        <f t="shared" si="6"/>
        <v>HUELVA</v>
      </c>
      <c r="F56" s="50">
        <f t="shared" ref="F56:F66" si="10">LOOKUP(E56,$A$39:$A$66,$B$39:$B$66)</f>
        <v>51294</v>
      </c>
      <c r="G56" s="50">
        <f t="shared" si="9"/>
        <v>10079</v>
      </c>
    </row>
    <row r="57" spans="1:7" x14ac:dyDescent="0.25">
      <c r="A57" s="50" t="str">
        <f t="shared" si="5"/>
        <v>MELILLA</v>
      </c>
      <c r="B57" s="51">
        <f t="shared" si="3"/>
        <v>34361</v>
      </c>
      <c r="C57" s="51">
        <f t="shared" si="4"/>
        <v>36163</v>
      </c>
      <c r="D57" s="51">
        <f t="shared" si="7"/>
        <v>19</v>
      </c>
      <c r="E57" s="50" t="str">
        <f t="shared" si="6"/>
        <v>MELILLA</v>
      </c>
      <c r="F57" s="50">
        <f t="shared" si="10"/>
        <v>34361</v>
      </c>
      <c r="G57" s="50">
        <f t="shared" si="9"/>
        <v>36163</v>
      </c>
    </row>
    <row r="58" spans="1:7" x14ac:dyDescent="0.25">
      <c r="A58" s="50" t="str">
        <f t="shared" si="5"/>
        <v>MOTRIL</v>
      </c>
      <c r="B58" s="51">
        <f t="shared" si="3"/>
        <v>1458</v>
      </c>
      <c r="C58" s="51">
        <f t="shared" si="4"/>
        <v>2433</v>
      </c>
      <c r="D58" s="51">
        <f t="shared" si="7"/>
        <v>24</v>
      </c>
      <c r="E58" s="50" t="str">
        <f t="shared" si="6"/>
        <v>VILAGARCÍA</v>
      </c>
      <c r="F58" s="50">
        <f t="shared" si="10"/>
        <v>31767</v>
      </c>
      <c r="G58" s="50">
        <f t="shared" si="9"/>
        <v>29962</v>
      </c>
    </row>
    <row r="59" spans="1:7" x14ac:dyDescent="0.25">
      <c r="A59" s="50" t="str">
        <f t="shared" si="5"/>
        <v>PASAIA</v>
      </c>
      <c r="B59" s="51">
        <f t="shared" si="3"/>
        <v>8</v>
      </c>
      <c r="C59" s="51">
        <f t="shared" si="4"/>
        <v>6818</v>
      </c>
      <c r="D59" s="51">
        <f t="shared" si="7"/>
        <v>26</v>
      </c>
      <c r="E59" s="50" t="str">
        <f t="shared" si="6"/>
        <v>CEUTA</v>
      </c>
      <c r="F59" s="50">
        <f t="shared" si="10"/>
        <v>15308</v>
      </c>
      <c r="G59" s="50">
        <f t="shared" si="9"/>
        <v>19911</v>
      </c>
    </row>
    <row r="60" spans="1:7" x14ac:dyDescent="0.25">
      <c r="A60" s="50" t="str">
        <f t="shared" si="5"/>
        <v>SANTA CRUZ DE TENERIFE</v>
      </c>
      <c r="B60" s="51">
        <f t="shared" si="3"/>
        <v>411479</v>
      </c>
      <c r="C60" s="51">
        <f t="shared" si="4"/>
        <v>338887</v>
      </c>
      <c r="D60" s="51">
        <f t="shared" si="7"/>
        <v>6</v>
      </c>
      <c r="E60" s="50" t="str">
        <f t="shared" si="6"/>
        <v>SANTANDER</v>
      </c>
      <c r="F60" s="50">
        <f t="shared" si="10"/>
        <v>6214</v>
      </c>
      <c r="G60" s="50">
        <f t="shared" si="9"/>
        <v>1065</v>
      </c>
    </row>
    <row r="61" spans="1:7" x14ac:dyDescent="0.25">
      <c r="A61" s="50" t="str">
        <f t="shared" si="5"/>
        <v>SANTANDER</v>
      </c>
      <c r="B61" s="51">
        <f t="shared" si="3"/>
        <v>6214</v>
      </c>
      <c r="C61" s="51">
        <f t="shared" si="4"/>
        <v>1065</v>
      </c>
      <c r="D61" s="51">
        <f t="shared" si="7"/>
        <v>22</v>
      </c>
      <c r="E61" s="50" t="str">
        <f t="shared" si="6"/>
        <v>ALMERÍA</v>
      </c>
      <c r="F61" s="50">
        <f t="shared" si="10"/>
        <v>6180</v>
      </c>
      <c r="G61" s="50">
        <f t="shared" si="9"/>
        <v>5715</v>
      </c>
    </row>
    <row r="62" spans="1:7" x14ac:dyDescent="0.25">
      <c r="A62" s="50" t="str">
        <f t="shared" si="5"/>
        <v>SEVILLA</v>
      </c>
      <c r="B62" s="51">
        <f t="shared" si="3"/>
        <v>95613</v>
      </c>
      <c r="C62" s="51">
        <f t="shared" si="4"/>
        <v>133194</v>
      </c>
      <c r="D62" s="51">
        <f t="shared" si="7"/>
        <v>11</v>
      </c>
      <c r="E62" s="50" t="str">
        <f t="shared" si="6"/>
        <v>MOTRIL</v>
      </c>
      <c r="F62" s="50">
        <f t="shared" si="10"/>
        <v>1458</v>
      </c>
      <c r="G62" s="50">
        <f t="shared" si="9"/>
        <v>2433</v>
      </c>
    </row>
    <row r="63" spans="1:7" x14ac:dyDescent="0.25">
      <c r="A63" s="50" t="str">
        <f t="shared" si="5"/>
        <v>TARRAGONA</v>
      </c>
      <c r="B63" s="51">
        <f t="shared" si="3"/>
        <v>57668</v>
      </c>
      <c r="C63" s="51">
        <f t="shared" si="4"/>
        <v>76967</v>
      </c>
      <c r="D63" s="51">
        <f t="shared" si="7"/>
        <v>17</v>
      </c>
      <c r="E63" s="50" t="str">
        <f t="shared" si="6"/>
        <v>FERROL-SAN CIBRAO</v>
      </c>
      <c r="F63" s="50">
        <f t="shared" si="10"/>
        <v>407</v>
      </c>
      <c r="G63" s="50">
        <f t="shared" si="9"/>
        <v>779</v>
      </c>
    </row>
    <row r="64" spans="1:7" x14ac:dyDescent="0.25">
      <c r="A64" s="50" t="str">
        <f t="shared" si="5"/>
        <v>VALENCIA</v>
      </c>
      <c r="B64" s="51">
        <f t="shared" si="3"/>
        <v>4455323</v>
      </c>
      <c r="C64" s="51">
        <f t="shared" si="4"/>
        <v>4359055</v>
      </c>
      <c r="D64" s="51">
        <f t="shared" si="7"/>
        <v>1</v>
      </c>
      <c r="E64" s="50" t="str">
        <f t="shared" si="6"/>
        <v>PASAIA</v>
      </c>
      <c r="F64" s="50">
        <f t="shared" si="10"/>
        <v>8</v>
      </c>
      <c r="G64" s="50">
        <f t="shared" si="9"/>
        <v>6818</v>
      </c>
    </row>
    <row r="65" spans="1:7" x14ac:dyDescent="0.25">
      <c r="A65" s="50" t="str">
        <f t="shared" si="5"/>
        <v>VIGO</v>
      </c>
      <c r="B65" s="51">
        <f t="shared" si="3"/>
        <v>169963</v>
      </c>
      <c r="C65" s="51">
        <f t="shared" si="4"/>
        <v>171189</v>
      </c>
      <c r="D65" s="51">
        <f t="shared" si="7"/>
        <v>8</v>
      </c>
      <c r="E65" s="50" t="str">
        <f t="shared" si="6"/>
        <v>A CORUÑA</v>
      </c>
      <c r="F65" s="50">
        <f t="shared" si="10"/>
        <v>3</v>
      </c>
      <c r="G65" s="50">
        <f t="shared" si="9"/>
        <v>214</v>
      </c>
    </row>
    <row r="66" spans="1:7" x14ac:dyDescent="0.25">
      <c r="A66" s="50" t="str">
        <f t="shared" si="5"/>
        <v>VILAGARCÍA</v>
      </c>
      <c r="B66" s="51">
        <f t="shared" si="3"/>
        <v>31767</v>
      </c>
      <c r="C66" s="51">
        <f t="shared" si="4"/>
        <v>29962</v>
      </c>
      <c r="D66" s="51">
        <f t="shared" si="7"/>
        <v>20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157</v>
      </c>
      <c r="C8" s="45">
        <v>73</v>
      </c>
      <c r="D8" s="45">
        <v>4594</v>
      </c>
      <c r="E8" s="45">
        <v>1725</v>
      </c>
      <c r="F8" s="14">
        <f t="shared" ref="F8:F34" si="0">((E8*100)/D8)-100</f>
        <v>-62.451023073574227</v>
      </c>
      <c r="G8" s="1"/>
      <c r="H8" s="1"/>
      <c r="I8" s="1"/>
    </row>
    <row r="9" spans="1:12" x14ac:dyDescent="0.25">
      <c r="A9" s="9" t="s">
        <v>164</v>
      </c>
      <c r="B9" s="44">
        <v>5</v>
      </c>
      <c r="C9" s="44">
        <v>0</v>
      </c>
      <c r="D9" s="44">
        <v>41</v>
      </c>
      <c r="E9" s="44">
        <v>14</v>
      </c>
      <c r="F9" s="19">
        <f t="shared" si="0"/>
        <v>-65.853658536585357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8"/>
      <c r="G10" s="1"/>
      <c r="H10" s="1"/>
      <c r="I10" s="1"/>
    </row>
    <row r="11" spans="1:12" x14ac:dyDescent="0.25">
      <c r="A11" s="9" t="s">
        <v>167</v>
      </c>
      <c r="B11" s="44">
        <v>367377</v>
      </c>
      <c r="C11" s="44">
        <v>376689</v>
      </c>
      <c r="D11" s="44">
        <v>4038251</v>
      </c>
      <c r="E11" s="44">
        <v>3648876</v>
      </c>
      <c r="F11" s="19">
        <f t="shared" si="0"/>
        <v>-9.6421693450951977</v>
      </c>
      <c r="G11" s="1"/>
      <c r="H11" s="1"/>
      <c r="I11" s="1"/>
    </row>
    <row r="12" spans="1:12" x14ac:dyDescent="0.25">
      <c r="A12" s="12" t="s">
        <v>168</v>
      </c>
      <c r="B12" s="45">
        <v>0</v>
      </c>
      <c r="C12" s="45">
        <v>11</v>
      </c>
      <c r="D12" s="45">
        <v>112</v>
      </c>
      <c r="E12" s="45">
        <v>137</v>
      </c>
      <c r="F12" s="14">
        <f t="shared" si="0"/>
        <v>22.321428571428569</v>
      </c>
      <c r="G12" s="1"/>
      <c r="H12" s="1"/>
      <c r="I12" s="1"/>
    </row>
    <row r="13" spans="1:12" x14ac:dyDescent="0.25">
      <c r="A13" s="9" t="s">
        <v>32</v>
      </c>
      <c r="B13" s="44">
        <v>0</v>
      </c>
      <c r="C13" s="44">
        <v>22</v>
      </c>
      <c r="D13" s="44">
        <v>8</v>
      </c>
      <c r="E13" s="44">
        <v>493</v>
      </c>
      <c r="F13" s="11">
        <f t="shared" si="0"/>
        <v>6062.5</v>
      </c>
      <c r="G13" s="1"/>
      <c r="H13" s="1"/>
      <c r="I13" s="1"/>
    </row>
    <row r="14" spans="1:12" x14ac:dyDescent="0.25">
      <c r="A14" s="12" t="s">
        <v>33</v>
      </c>
      <c r="B14" s="45">
        <v>20898</v>
      </c>
      <c r="C14" s="45">
        <v>96639</v>
      </c>
      <c r="D14" s="45">
        <v>384341</v>
      </c>
      <c r="E14" s="45">
        <v>988464</v>
      </c>
      <c r="F14" s="14">
        <f t="shared" si="0"/>
        <v>157.18411514774641</v>
      </c>
      <c r="G14" s="1"/>
      <c r="H14" s="1"/>
      <c r="I14" s="1"/>
    </row>
    <row r="15" spans="1:12" x14ac:dyDescent="0.25">
      <c r="A15" s="9" t="s">
        <v>34</v>
      </c>
      <c r="B15" s="44">
        <v>648</v>
      </c>
      <c r="C15" s="44">
        <v>165</v>
      </c>
      <c r="D15" s="44">
        <v>2610</v>
      </c>
      <c r="E15" s="44">
        <v>2452</v>
      </c>
      <c r="F15" s="11">
        <f t="shared" si="0"/>
        <v>-6.0536398467432946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248</v>
      </c>
      <c r="E16" s="45">
        <v>3</v>
      </c>
      <c r="F16" s="14">
        <f t="shared" si="0"/>
        <v>-98.790322580645167</v>
      </c>
      <c r="G16" s="1"/>
      <c r="H16" s="1"/>
      <c r="I16" s="1"/>
    </row>
    <row r="17" spans="1:9" x14ac:dyDescent="0.25">
      <c r="A17" s="9" t="s">
        <v>169</v>
      </c>
      <c r="B17" s="44">
        <v>3430</v>
      </c>
      <c r="C17" s="44">
        <v>706</v>
      </c>
      <c r="D17" s="44">
        <v>20459</v>
      </c>
      <c r="E17" s="44">
        <v>30405</v>
      </c>
      <c r="F17" s="11">
        <f t="shared" si="0"/>
        <v>48.614301774280278</v>
      </c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8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38</v>
      </c>
      <c r="E19" s="44">
        <v>0</v>
      </c>
      <c r="F19" s="19">
        <f t="shared" si="0"/>
        <v>-100</v>
      </c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287</v>
      </c>
      <c r="E20" s="45">
        <v>0</v>
      </c>
      <c r="F20" s="18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254</v>
      </c>
      <c r="C21" s="44">
        <v>0</v>
      </c>
      <c r="D21" s="44">
        <v>254</v>
      </c>
      <c r="E21" s="44">
        <v>596</v>
      </c>
      <c r="F21" s="19">
        <f t="shared" si="0"/>
        <v>134.64566929133858</v>
      </c>
      <c r="G21" s="1"/>
      <c r="H21" s="1"/>
      <c r="I21" s="1"/>
    </row>
    <row r="22" spans="1:9" x14ac:dyDescent="0.25">
      <c r="A22" s="12" t="s">
        <v>59</v>
      </c>
      <c r="B22" s="45">
        <v>45275</v>
      </c>
      <c r="C22" s="45">
        <v>55174</v>
      </c>
      <c r="D22" s="45">
        <v>390260</v>
      </c>
      <c r="E22" s="45">
        <v>561816</v>
      </c>
      <c r="F22" s="18">
        <f t="shared" si="0"/>
        <v>43.959411674268438</v>
      </c>
      <c r="G22" s="1"/>
      <c r="H22" s="1"/>
      <c r="I22" s="1"/>
    </row>
    <row r="23" spans="1:9" x14ac:dyDescent="0.25">
      <c r="A23" s="9" t="s">
        <v>171</v>
      </c>
      <c r="B23" s="44">
        <v>868</v>
      </c>
      <c r="C23" s="44">
        <v>24</v>
      </c>
      <c r="D23" s="44">
        <v>86597</v>
      </c>
      <c r="E23" s="44">
        <v>48930</v>
      </c>
      <c r="F23" s="11">
        <f t="shared" si="0"/>
        <v>-43.496887882952066</v>
      </c>
      <c r="G23" s="1"/>
      <c r="H23" s="1"/>
      <c r="I23" s="1"/>
    </row>
    <row r="24" spans="1:9" x14ac:dyDescent="0.25">
      <c r="A24" s="12" t="s">
        <v>173</v>
      </c>
      <c r="B24" s="45">
        <v>2487</v>
      </c>
      <c r="C24" s="45">
        <v>654</v>
      </c>
      <c r="D24" s="45">
        <v>4414</v>
      </c>
      <c r="E24" s="45">
        <v>11241</v>
      </c>
      <c r="F24" s="14">
        <f t="shared" si="0"/>
        <v>154.6669687358405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4</v>
      </c>
      <c r="F25" s="19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54</v>
      </c>
      <c r="E26" s="4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9"/>
      <c r="G27" s="1"/>
      <c r="H27" s="1"/>
      <c r="I27" s="1"/>
    </row>
    <row r="28" spans="1:9" x14ac:dyDescent="0.25">
      <c r="A28" s="12" t="s">
        <v>42</v>
      </c>
      <c r="B28" s="45">
        <v>189</v>
      </c>
      <c r="C28" s="45">
        <v>9675</v>
      </c>
      <c r="D28" s="45">
        <v>2629</v>
      </c>
      <c r="E28" s="45">
        <v>45333</v>
      </c>
      <c r="F28" s="14">
        <f t="shared" si="0"/>
        <v>1624.3438569798402</v>
      </c>
      <c r="G28" s="1"/>
      <c r="H28" s="1"/>
      <c r="I28" s="1"/>
    </row>
    <row r="29" spans="1:9" x14ac:dyDescent="0.25">
      <c r="A29" s="9" t="s">
        <v>43</v>
      </c>
      <c r="B29" s="44">
        <v>4</v>
      </c>
      <c r="C29" s="44">
        <v>0</v>
      </c>
      <c r="D29" s="44">
        <v>5</v>
      </c>
      <c r="E29" s="44">
        <v>0</v>
      </c>
      <c r="F29" s="19">
        <f t="shared" si="0"/>
        <v>-100</v>
      </c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8"/>
      <c r="G30" s="1"/>
      <c r="H30" s="1"/>
      <c r="I30" s="1"/>
    </row>
    <row r="31" spans="1:9" x14ac:dyDescent="0.25">
      <c r="A31" s="9" t="s">
        <v>45</v>
      </c>
      <c r="B31" s="44">
        <v>1463</v>
      </c>
      <c r="C31" s="44">
        <v>22</v>
      </c>
      <c r="D31" s="44">
        <v>17968</v>
      </c>
      <c r="E31" s="44">
        <v>3841</v>
      </c>
      <c r="F31" s="11">
        <f t="shared" si="0"/>
        <v>-78.623107747105962</v>
      </c>
      <c r="G31" s="1"/>
      <c r="H31" s="1"/>
      <c r="I31" s="1"/>
    </row>
    <row r="32" spans="1:9" x14ac:dyDescent="0.25">
      <c r="A32" s="12" t="s">
        <v>46</v>
      </c>
      <c r="B32" s="45">
        <v>210393</v>
      </c>
      <c r="C32" s="45">
        <v>207651</v>
      </c>
      <c r="D32" s="45">
        <v>2315909</v>
      </c>
      <c r="E32" s="45">
        <v>2423421</v>
      </c>
      <c r="F32" s="14">
        <f t="shared" si="0"/>
        <v>4.6423240291393171</v>
      </c>
      <c r="G32" s="1"/>
      <c r="H32" s="1"/>
      <c r="I32" s="1"/>
    </row>
    <row r="33" spans="1:9" x14ac:dyDescent="0.25">
      <c r="A33" s="9" t="s">
        <v>47</v>
      </c>
      <c r="B33" s="44">
        <v>901</v>
      </c>
      <c r="C33" s="44">
        <v>700</v>
      </c>
      <c r="D33" s="44">
        <v>8324</v>
      </c>
      <c r="E33" s="44">
        <v>8963</v>
      </c>
      <c r="F33" s="11">
        <f t="shared" si="0"/>
        <v>7.6765977895242656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2</v>
      </c>
      <c r="D34" s="45">
        <v>10</v>
      </c>
      <c r="E34" s="45">
        <v>18</v>
      </c>
      <c r="F34" s="14">
        <f t="shared" si="0"/>
        <v>80</v>
      </c>
      <c r="G34" s="1"/>
      <c r="H34" s="1"/>
      <c r="I34" s="1"/>
    </row>
    <row r="35" spans="1:9" x14ac:dyDescent="0.25">
      <c r="A35" s="15" t="s">
        <v>48</v>
      </c>
      <c r="B35" s="16">
        <f>SUM(B7:B34)</f>
        <v>654349</v>
      </c>
      <c r="C35" s="16">
        <f t="shared" ref="C35:E35" si="1">SUM(C7:C34)</f>
        <v>748207</v>
      </c>
      <c r="D35" s="16">
        <f t="shared" si="1"/>
        <v>7277413</v>
      </c>
      <c r="E35" s="16">
        <f t="shared" si="1"/>
        <v>7776732</v>
      </c>
      <c r="F35" s="17">
        <f t="shared" ref="F35" si="2">((E35*100)/D35)-100</f>
        <v>6.8612156545189862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3648876</v>
      </c>
      <c r="G39" s="50">
        <f>LOOKUP(E39,$A$39:$A$66,$C$39:$C$66)</f>
        <v>4038251</v>
      </c>
    </row>
    <row r="40" spans="1:9" x14ac:dyDescent="0.25">
      <c r="A40" s="50" t="str">
        <f t="shared" si="5"/>
        <v>ALICANTE</v>
      </c>
      <c r="B40" s="51">
        <f t="shared" si="3"/>
        <v>1725</v>
      </c>
      <c r="C40" s="51">
        <f t="shared" si="4"/>
        <v>4594</v>
      </c>
      <c r="D40" s="51">
        <f t="shared" ref="D40:D66" si="7">_xlfn.RANK.EQ(B40,$B$39:$B$66)+COUNTIF($B$39:$B$66,B40)-1</f>
        <v>12</v>
      </c>
      <c r="E40" s="50" t="str">
        <f t="shared" si="6"/>
        <v>VALENCIA</v>
      </c>
      <c r="F40" s="50">
        <f t="shared" ref="F40:F55" si="8">LOOKUP(E40,$A$39:$A$66,$B$39:$B$66)</f>
        <v>2423421</v>
      </c>
      <c r="G40" s="50">
        <f t="shared" ref="G40:G66" si="9">LOOKUP(E40,$A$39:$A$66,$C$39:$C$66)</f>
        <v>2315909</v>
      </c>
    </row>
    <row r="41" spans="1:9" x14ac:dyDescent="0.25">
      <c r="A41" s="50" t="str">
        <f t="shared" si="5"/>
        <v>ALMERÍA</v>
      </c>
      <c r="B41" s="51">
        <f t="shared" si="3"/>
        <v>14</v>
      </c>
      <c r="C41" s="51">
        <f t="shared" si="4"/>
        <v>41</v>
      </c>
      <c r="D41" s="51">
        <f t="shared" si="7"/>
        <v>17</v>
      </c>
      <c r="E41" s="50" t="str">
        <f t="shared" si="6"/>
        <v>BARCELONA</v>
      </c>
      <c r="F41" s="50">
        <f t="shared" si="8"/>
        <v>988464</v>
      </c>
      <c r="G41" s="50">
        <f t="shared" si="9"/>
        <v>384341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561816</v>
      </c>
      <c r="G42" s="50">
        <f t="shared" si="9"/>
        <v>390260</v>
      </c>
    </row>
    <row r="43" spans="1:9" x14ac:dyDescent="0.25">
      <c r="A43" s="50" t="str">
        <f t="shared" si="5"/>
        <v>BAHÍA DE ALGECIRAS</v>
      </c>
      <c r="B43" s="51">
        <f t="shared" si="3"/>
        <v>3648876</v>
      </c>
      <c r="C43" s="51">
        <f t="shared" si="4"/>
        <v>4038251</v>
      </c>
      <c r="D43" s="51">
        <f t="shared" si="7"/>
        <v>1</v>
      </c>
      <c r="E43" s="50" t="str">
        <f t="shared" si="6"/>
        <v>MÁLAGA</v>
      </c>
      <c r="F43" s="50">
        <f t="shared" si="8"/>
        <v>48930</v>
      </c>
      <c r="G43" s="50">
        <f t="shared" si="9"/>
        <v>86597</v>
      </c>
    </row>
    <row r="44" spans="1:9" x14ac:dyDescent="0.25">
      <c r="A44" s="50" t="str">
        <f t="shared" si="5"/>
        <v>BAHÍA DE CÁDIZ</v>
      </c>
      <c r="B44" s="51">
        <f t="shared" si="3"/>
        <v>137</v>
      </c>
      <c r="C44" s="51">
        <f t="shared" si="4"/>
        <v>112</v>
      </c>
      <c r="D44" s="51">
        <f t="shared" si="7"/>
        <v>15</v>
      </c>
      <c r="E44" s="50" t="str">
        <f t="shared" si="6"/>
        <v>SANTA CRUZ DE TENERIFE</v>
      </c>
      <c r="F44" s="50">
        <f t="shared" si="8"/>
        <v>45333</v>
      </c>
      <c r="G44" s="50">
        <f t="shared" si="9"/>
        <v>2629</v>
      </c>
    </row>
    <row r="45" spans="1:9" x14ac:dyDescent="0.25">
      <c r="A45" s="50" t="str">
        <f t="shared" si="5"/>
        <v>BALEARES</v>
      </c>
      <c r="B45" s="51">
        <f t="shared" si="3"/>
        <v>493</v>
      </c>
      <c r="C45" s="51">
        <f t="shared" si="4"/>
        <v>8</v>
      </c>
      <c r="D45" s="51">
        <f t="shared" si="7"/>
        <v>14</v>
      </c>
      <c r="E45" s="50" t="str">
        <f t="shared" si="6"/>
        <v>CASTELLÓN</v>
      </c>
      <c r="F45" s="50">
        <f t="shared" si="8"/>
        <v>30405</v>
      </c>
      <c r="G45" s="50">
        <f t="shared" si="9"/>
        <v>20459</v>
      </c>
    </row>
    <row r="46" spans="1:9" x14ac:dyDescent="0.25">
      <c r="A46" s="50" t="str">
        <f t="shared" si="5"/>
        <v>BARCELONA</v>
      </c>
      <c r="B46" s="51">
        <f t="shared" si="3"/>
        <v>988464</v>
      </c>
      <c r="C46" s="51">
        <f t="shared" si="4"/>
        <v>384341</v>
      </c>
      <c r="D46" s="51">
        <f t="shared" si="7"/>
        <v>3</v>
      </c>
      <c r="E46" s="50" t="str">
        <f t="shared" si="6"/>
        <v>MARÍN Y RÍA DE PONTEVEDRA</v>
      </c>
      <c r="F46" s="50">
        <f t="shared" si="8"/>
        <v>11241</v>
      </c>
      <c r="G46" s="50">
        <f t="shared" si="9"/>
        <v>4414</v>
      </c>
    </row>
    <row r="47" spans="1:9" x14ac:dyDescent="0.25">
      <c r="A47" s="50" t="str">
        <f t="shared" si="5"/>
        <v>BILBAO</v>
      </c>
      <c r="B47" s="51">
        <f t="shared" si="3"/>
        <v>2452</v>
      </c>
      <c r="C47" s="51">
        <f t="shared" si="4"/>
        <v>2610</v>
      </c>
      <c r="D47" s="51">
        <f t="shared" si="7"/>
        <v>11</v>
      </c>
      <c r="E47" s="50" t="str">
        <f t="shared" si="6"/>
        <v>VIGO</v>
      </c>
      <c r="F47" s="50">
        <f t="shared" si="8"/>
        <v>8963</v>
      </c>
      <c r="G47" s="50">
        <f t="shared" si="9"/>
        <v>8324</v>
      </c>
    </row>
    <row r="48" spans="1:9" x14ac:dyDescent="0.25">
      <c r="A48" s="50" t="str">
        <f t="shared" si="5"/>
        <v>CARTAGENA</v>
      </c>
      <c r="B48" s="51">
        <f t="shared" si="3"/>
        <v>3</v>
      </c>
      <c r="C48" s="51">
        <f t="shared" si="4"/>
        <v>248</v>
      </c>
      <c r="D48" s="51">
        <f t="shared" si="7"/>
        <v>19</v>
      </c>
      <c r="E48" s="50" t="str">
        <f t="shared" si="6"/>
        <v>TARRAGONA</v>
      </c>
      <c r="F48" s="50">
        <f t="shared" si="8"/>
        <v>3841</v>
      </c>
      <c r="G48" s="50">
        <f t="shared" si="9"/>
        <v>17968</v>
      </c>
    </row>
    <row r="49" spans="1:7" x14ac:dyDescent="0.25">
      <c r="A49" s="50" t="str">
        <f t="shared" si="5"/>
        <v>CASTELLÓN</v>
      </c>
      <c r="B49" s="51">
        <f t="shared" si="3"/>
        <v>30405</v>
      </c>
      <c r="C49" s="51">
        <f t="shared" si="4"/>
        <v>20459</v>
      </c>
      <c r="D49" s="51">
        <f t="shared" si="7"/>
        <v>7</v>
      </c>
      <c r="E49" s="50" t="str">
        <f t="shared" si="6"/>
        <v>BILBAO</v>
      </c>
      <c r="F49" s="50">
        <f t="shared" si="8"/>
        <v>2452</v>
      </c>
      <c r="G49" s="50">
        <f t="shared" si="9"/>
        <v>2610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ALICANTE</v>
      </c>
      <c r="F50" s="50">
        <f t="shared" si="8"/>
        <v>1725</v>
      </c>
      <c r="G50" s="50">
        <f t="shared" si="9"/>
        <v>4594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38</v>
      </c>
      <c r="D51" s="51">
        <f t="shared" si="7"/>
        <v>28</v>
      </c>
      <c r="E51" s="50" t="str">
        <f t="shared" si="6"/>
        <v>HUELVA</v>
      </c>
      <c r="F51" s="50">
        <f t="shared" si="8"/>
        <v>596</v>
      </c>
      <c r="G51" s="50">
        <f t="shared" si="9"/>
        <v>254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287</v>
      </c>
      <c r="D52" s="51">
        <f t="shared" si="7"/>
        <v>28</v>
      </c>
      <c r="E52" s="50" t="str">
        <f t="shared" si="6"/>
        <v>BALEARES</v>
      </c>
      <c r="F52" s="50">
        <f t="shared" si="8"/>
        <v>493</v>
      </c>
      <c r="G52" s="50">
        <f t="shared" si="9"/>
        <v>8</v>
      </c>
    </row>
    <row r="53" spans="1:7" x14ac:dyDescent="0.25">
      <c r="A53" s="50" t="str">
        <f t="shared" si="5"/>
        <v>HUELVA</v>
      </c>
      <c r="B53" s="51">
        <f t="shared" si="3"/>
        <v>596</v>
      </c>
      <c r="C53" s="51">
        <f t="shared" si="4"/>
        <v>254</v>
      </c>
      <c r="D53" s="51">
        <f t="shared" si="7"/>
        <v>13</v>
      </c>
      <c r="E53" s="50" t="str">
        <f t="shared" si="6"/>
        <v>BAHÍA DE CÁDIZ</v>
      </c>
      <c r="F53" s="50">
        <f t="shared" si="8"/>
        <v>137</v>
      </c>
      <c r="G53" s="50">
        <f t="shared" si="9"/>
        <v>112</v>
      </c>
    </row>
    <row r="54" spans="1:7" x14ac:dyDescent="0.25">
      <c r="A54" s="50" t="str">
        <f t="shared" si="5"/>
        <v>LAS PALMAS</v>
      </c>
      <c r="B54" s="51">
        <f t="shared" si="3"/>
        <v>561816</v>
      </c>
      <c r="C54" s="51">
        <f t="shared" si="4"/>
        <v>390260</v>
      </c>
      <c r="D54" s="51">
        <f t="shared" si="7"/>
        <v>4</v>
      </c>
      <c r="E54" s="50" t="str">
        <f t="shared" si="6"/>
        <v>VILAGARCÍA</v>
      </c>
      <c r="F54" s="50">
        <f t="shared" si="8"/>
        <v>18</v>
      </c>
      <c r="G54" s="50">
        <f t="shared" si="9"/>
        <v>10</v>
      </c>
    </row>
    <row r="55" spans="1:7" x14ac:dyDescent="0.25">
      <c r="A55" s="50" t="str">
        <f t="shared" si="5"/>
        <v>MÁLAGA</v>
      </c>
      <c r="B55" s="51">
        <f t="shared" si="3"/>
        <v>48930</v>
      </c>
      <c r="C55" s="51">
        <f t="shared" si="4"/>
        <v>86597</v>
      </c>
      <c r="D55" s="51">
        <f t="shared" si="7"/>
        <v>5</v>
      </c>
      <c r="E55" s="50" t="str">
        <f t="shared" si="6"/>
        <v>ALMERÍA</v>
      </c>
      <c r="F55" s="50">
        <f t="shared" si="8"/>
        <v>14</v>
      </c>
      <c r="G55" s="50">
        <f t="shared" si="9"/>
        <v>41</v>
      </c>
    </row>
    <row r="56" spans="1:7" x14ac:dyDescent="0.25">
      <c r="A56" s="50" t="str">
        <f t="shared" si="5"/>
        <v>MARÍN Y RÍA DE PONTEVEDRA</v>
      </c>
      <c r="B56" s="51">
        <f t="shared" si="3"/>
        <v>11241</v>
      </c>
      <c r="C56" s="51">
        <f t="shared" si="4"/>
        <v>4414</v>
      </c>
      <c r="D56" s="51">
        <f t="shared" si="7"/>
        <v>8</v>
      </c>
      <c r="E56" s="50" t="str">
        <f t="shared" si="6"/>
        <v>MELILLA</v>
      </c>
      <c r="F56" s="50">
        <f t="shared" ref="F56:F66" si="10">LOOKUP(E56,$A$39:$A$66,$B$39:$B$66)</f>
        <v>4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4</v>
      </c>
      <c r="C57" s="51">
        <f t="shared" si="4"/>
        <v>0</v>
      </c>
      <c r="D57" s="51">
        <f t="shared" si="7"/>
        <v>18</v>
      </c>
      <c r="E57" s="50" t="str">
        <f t="shared" si="6"/>
        <v>CARTAGENA</v>
      </c>
      <c r="F57" s="50">
        <f t="shared" si="10"/>
        <v>3</v>
      </c>
      <c r="G57" s="50">
        <f t="shared" si="9"/>
        <v>248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54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45333</v>
      </c>
      <c r="C60" s="51">
        <f t="shared" si="4"/>
        <v>2629</v>
      </c>
      <c r="D60" s="51">
        <f t="shared" si="7"/>
        <v>6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5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3841</v>
      </c>
      <c r="C63" s="51">
        <f t="shared" si="4"/>
        <v>17968</v>
      </c>
      <c r="D63" s="51">
        <f t="shared" si="7"/>
        <v>10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2423421</v>
      </c>
      <c r="C64" s="51">
        <f t="shared" si="4"/>
        <v>2315909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8963</v>
      </c>
      <c r="C65" s="51">
        <f t="shared" si="4"/>
        <v>8324</v>
      </c>
      <c r="D65" s="51">
        <f t="shared" si="7"/>
        <v>9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18</v>
      </c>
      <c r="C66" s="51">
        <f t="shared" si="4"/>
        <v>10</v>
      </c>
      <c r="D66" s="51">
        <f t="shared" si="7"/>
        <v>16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203</v>
      </c>
      <c r="E7" s="10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13">
        <v>11320</v>
      </c>
      <c r="C8" s="13">
        <v>12082</v>
      </c>
      <c r="D8" s="13">
        <v>125052</v>
      </c>
      <c r="E8" s="13">
        <v>131280</v>
      </c>
      <c r="F8" s="14">
        <f t="shared" ref="F8:F34" si="0">((E8*100)/D8)-100</f>
        <v>4.9803281834756774</v>
      </c>
      <c r="G8" s="1"/>
      <c r="H8" s="1"/>
      <c r="I8" s="1"/>
    </row>
    <row r="9" spans="1:12" x14ac:dyDescent="0.25">
      <c r="A9" s="9" t="s">
        <v>164</v>
      </c>
      <c r="B9" s="10">
        <v>8</v>
      </c>
      <c r="C9" s="10">
        <v>17</v>
      </c>
      <c r="D9" s="10">
        <v>421</v>
      </c>
      <c r="E9" s="10">
        <v>298</v>
      </c>
      <c r="F9" s="11">
        <f t="shared" si="0"/>
        <v>-29.216152019002379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1231</v>
      </c>
      <c r="C11" s="10">
        <v>45</v>
      </c>
      <c r="D11" s="10">
        <v>4567</v>
      </c>
      <c r="E11" s="10">
        <v>2513</v>
      </c>
      <c r="F11" s="11">
        <f t="shared" si="0"/>
        <v>-44.974819356251366</v>
      </c>
      <c r="G11" s="1"/>
      <c r="H11" s="1"/>
      <c r="I11" s="1"/>
    </row>
    <row r="12" spans="1:12" x14ac:dyDescent="0.25">
      <c r="A12" s="12" t="s">
        <v>168</v>
      </c>
      <c r="B12" s="13">
        <v>5207</v>
      </c>
      <c r="C12" s="13">
        <v>4613</v>
      </c>
      <c r="D12" s="13">
        <v>44934</v>
      </c>
      <c r="E12" s="13">
        <v>49767</v>
      </c>
      <c r="F12" s="14">
        <f t="shared" si="0"/>
        <v>10.755775136867399</v>
      </c>
      <c r="G12" s="1"/>
      <c r="H12" s="1"/>
      <c r="I12" s="1"/>
    </row>
    <row r="13" spans="1:12" x14ac:dyDescent="0.25">
      <c r="A13" s="9" t="s">
        <v>32</v>
      </c>
      <c r="B13" s="10">
        <v>8864</v>
      </c>
      <c r="C13" s="10">
        <v>8266</v>
      </c>
      <c r="D13" s="10">
        <v>121527</v>
      </c>
      <c r="E13" s="10">
        <v>112653</v>
      </c>
      <c r="F13" s="11">
        <f t="shared" si="0"/>
        <v>-7.302081019032812</v>
      </c>
      <c r="G13" s="1"/>
      <c r="H13" s="1"/>
      <c r="I13" s="1"/>
    </row>
    <row r="14" spans="1:12" x14ac:dyDescent="0.25">
      <c r="A14" s="12" t="s">
        <v>33</v>
      </c>
      <c r="B14" s="13">
        <v>19181</v>
      </c>
      <c r="C14" s="13">
        <v>21536</v>
      </c>
      <c r="D14" s="13">
        <v>223474</v>
      </c>
      <c r="E14" s="13">
        <v>229649</v>
      </c>
      <c r="F14" s="14">
        <f t="shared" si="0"/>
        <v>2.7631849790132179</v>
      </c>
      <c r="G14" s="1"/>
      <c r="H14" s="1"/>
      <c r="I14" s="1"/>
    </row>
    <row r="15" spans="1:12" x14ac:dyDescent="0.25">
      <c r="A15" s="9" t="s">
        <v>34</v>
      </c>
      <c r="B15" s="10">
        <v>5610</v>
      </c>
      <c r="C15" s="10">
        <v>6286</v>
      </c>
      <c r="D15" s="10">
        <v>61374</v>
      </c>
      <c r="E15" s="10">
        <v>64380</v>
      </c>
      <c r="F15" s="11">
        <f t="shared" si="0"/>
        <v>4.8978394759996036</v>
      </c>
      <c r="G15" s="1"/>
      <c r="H15" s="1"/>
      <c r="I15" s="1"/>
    </row>
    <row r="16" spans="1:12" x14ac:dyDescent="0.25">
      <c r="A16" s="12" t="s">
        <v>35</v>
      </c>
      <c r="B16" s="13">
        <v>2103</v>
      </c>
      <c r="C16" s="13">
        <v>1027</v>
      </c>
      <c r="D16" s="13">
        <v>30343</v>
      </c>
      <c r="E16" s="13">
        <v>14457</v>
      </c>
      <c r="F16" s="14">
        <f t="shared" si="0"/>
        <v>-52.354744092541935</v>
      </c>
      <c r="G16" s="1"/>
      <c r="H16" s="1"/>
      <c r="I16" s="1"/>
    </row>
    <row r="17" spans="1:9" x14ac:dyDescent="0.25">
      <c r="A17" s="9" t="s">
        <v>169</v>
      </c>
      <c r="B17" s="10">
        <v>121</v>
      </c>
      <c r="C17" s="10">
        <v>641</v>
      </c>
      <c r="D17" s="10">
        <v>5756</v>
      </c>
      <c r="E17" s="10">
        <v>5123</v>
      </c>
      <c r="F17" s="11">
        <f t="shared" si="0"/>
        <v>-10.997220291869354</v>
      </c>
      <c r="G17" s="1"/>
      <c r="H17" s="1"/>
      <c r="I17" s="1"/>
    </row>
    <row r="18" spans="1:9" x14ac:dyDescent="0.25">
      <c r="A18" s="12" t="s">
        <v>36</v>
      </c>
      <c r="B18" s="13">
        <v>1833</v>
      </c>
      <c r="C18" s="13">
        <v>831</v>
      </c>
      <c r="D18" s="13">
        <v>19886</v>
      </c>
      <c r="E18" s="13">
        <v>15299</v>
      </c>
      <c r="F18" s="14">
        <f t="shared" si="0"/>
        <v>-23.066478929900427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100</v>
      </c>
      <c r="D19" s="10">
        <v>4</v>
      </c>
      <c r="E19" s="10">
        <v>100</v>
      </c>
      <c r="F19" s="19">
        <f t="shared" si="0"/>
        <v>2400</v>
      </c>
      <c r="G19" s="1"/>
      <c r="H19" s="1"/>
      <c r="I19" s="1"/>
    </row>
    <row r="20" spans="1:9" x14ac:dyDescent="0.25">
      <c r="A20" s="12" t="s">
        <v>170</v>
      </c>
      <c r="B20" s="13">
        <v>954</v>
      </c>
      <c r="C20" s="13">
        <v>1013</v>
      </c>
      <c r="D20" s="13">
        <v>10068</v>
      </c>
      <c r="E20" s="13">
        <v>17118</v>
      </c>
      <c r="F20" s="14">
        <f t="shared" si="0"/>
        <v>70.023837902264603</v>
      </c>
      <c r="G20" s="1"/>
      <c r="H20" s="1"/>
      <c r="I20" s="1"/>
    </row>
    <row r="21" spans="1:9" x14ac:dyDescent="0.25">
      <c r="A21" s="9" t="s">
        <v>38</v>
      </c>
      <c r="B21" s="10">
        <v>134</v>
      </c>
      <c r="C21" s="10">
        <v>3428</v>
      </c>
      <c r="D21" s="10">
        <v>2524</v>
      </c>
      <c r="E21" s="10">
        <v>39301</v>
      </c>
      <c r="F21" s="11">
        <f t="shared" si="0"/>
        <v>1457.0919175911251</v>
      </c>
      <c r="G21" s="1"/>
      <c r="H21" s="1"/>
      <c r="I21" s="1"/>
    </row>
    <row r="22" spans="1:9" x14ac:dyDescent="0.25">
      <c r="A22" s="12" t="s">
        <v>59</v>
      </c>
      <c r="B22" s="13">
        <v>40130</v>
      </c>
      <c r="C22" s="13">
        <v>41258</v>
      </c>
      <c r="D22" s="13">
        <v>395475</v>
      </c>
      <c r="E22" s="13">
        <v>422961</v>
      </c>
      <c r="F22" s="14">
        <f t="shared" si="0"/>
        <v>6.9501232694860562</v>
      </c>
      <c r="G22" s="1"/>
      <c r="H22" s="1"/>
      <c r="I22" s="1"/>
    </row>
    <row r="23" spans="1:9" x14ac:dyDescent="0.25">
      <c r="A23" s="9" t="s">
        <v>171</v>
      </c>
      <c r="B23" s="10">
        <v>1219</v>
      </c>
      <c r="C23" s="10">
        <v>2044</v>
      </c>
      <c r="D23" s="10">
        <v>14411</v>
      </c>
      <c r="E23" s="10">
        <v>15268</v>
      </c>
      <c r="F23" s="11">
        <f t="shared" si="0"/>
        <v>5.9468461591839628</v>
      </c>
      <c r="G23" s="1"/>
      <c r="H23" s="1"/>
      <c r="I23" s="1"/>
    </row>
    <row r="24" spans="1:9" x14ac:dyDescent="0.25">
      <c r="A24" s="12" t="s">
        <v>173</v>
      </c>
      <c r="B24" s="13">
        <v>141</v>
      </c>
      <c r="C24" s="13">
        <v>246</v>
      </c>
      <c r="D24" s="13">
        <v>4353</v>
      </c>
      <c r="E24" s="13">
        <v>4237</v>
      </c>
      <c r="F24" s="14">
        <f t="shared" si="0"/>
        <v>-2.6648288536641331</v>
      </c>
      <c r="G24" s="1"/>
      <c r="H24" s="1"/>
      <c r="I24" s="1"/>
    </row>
    <row r="25" spans="1:9" x14ac:dyDescent="0.25">
      <c r="A25" s="9" t="s">
        <v>39</v>
      </c>
      <c r="B25" s="10">
        <v>2058</v>
      </c>
      <c r="C25" s="10">
        <v>1928</v>
      </c>
      <c r="D25" s="10">
        <v>23732</v>
      </c>
      <c r="E25" s="10">
        <v>22543</v>
      </c>
      <c r="F25" s="11">
        <f t="shared" si="0"/>
        <v>-5.0101129276925604</v>
      </c>
      <c r="G25" s="1"/>
      <c r="H25" s="1"/>
      <c r="I25" s="1"/>
    </row>
    <row r="26" spans="1:9" x14ac:dyDescent="0.25">
      <c r="A26" s="12" t="s">
        <v>40</v>
      </c>
      <c r="B26" s="13">
        <v>154</v>
      </c>
      <c r="C26" s="13">
        <v>0</v>
      </c>
      <c r="D26" s="13">
        <v>2368</v>
      </c>
      <c r="E26" s="13">
        <v>1276</v>
      </c>
      <c r="F26" s="14">
        <f t="shared" si="0"/>
        <v>-46.114864864864863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29694</v>
      </c>
      <c r="C28" s="13">
        <v>31286</v>
      </c>
      <c r="D28" s="13">
        <v>297616</v>
      </c>
      <c r="E28" s="13">
        <v>318122</v>
      </c>
      <c r="F28" s="14">
        <f t="shared" si="0"/>
        <v>6.8900865544863166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/>
      <c r="G29" s="1"/>
      <c r="H29" s="1"/>
      <c r="I29" s="1"/>
    </row>
    <row r="30" spans="1:9" x14ac:dyDescent="0.25">
      <c r="A30" s="12" t="s">
        <v>44</v>
      </c>
      <c r="B30" s="13">
        <v>12024</v>
      </c>
      <c r="C30" s="13">
        <v>8959</v>
      </c>
      <c r="D30" s="13">
        <v>128957</v>
      </c>
      <c r="E30" s="13">
        <v>91038</v>
      </c>
      <c r="F30" s="14">
        <f t="shared" si="0"/>
        <v>-29.404375101778115</v>
      </c>
      <c r="G30" s="1"/>
      <c r="H30" s="1"/>
      <c r="I30" s="1"/>
    </row>
    <row r="31" spans="1:9" x14ac:dyDescent="0.25">
      <c r="A31" s="9" t="s">
        <v>45</v>
      </c>
      <c r="B31" s="10">
        <v>599</v>
      </c>
      <c r="C31" s="10">
        <v>873</v>
      </c>
      <c r="D31" s="10">
        <v>9988</v>
      </c>
      <c r="E31" s="10">
        <v>9501</v>
      </c>
      <c r="F31" s="11">
        <f t="shared" si="0"/>
        <v>-4.875851021225472</v>
      </c>
      <c r="G31" s="1"/>
      <c r="H31" s="1"/>
      <c r="I31" s="1"/>
    </row>
    <row r="32" spans="1:9" x14ac:dyDescent="0.25">
      <c r="A32" s="12" t="s">
        <v>46</v>
      </c>
      <c r="B32" s="13">
        <v>17568</v>
      </c>
      <c r="C32" s="13">
        <v>20291</v>
      </c>
      <c r="D32" s="13">
        <v>187332</v>
      </c>
      <c r="E32" s="13">
        <v>185972</v>
      </c>
      <c r="F32" s="14">
        <f t="shared" si="0"/>
        <v>-0.72598381483142305</v>
      </c>
      <c r="G32" s="1"/>
      <c r="H32" s="1"/>
      <c r="I32" s="1"/>
    </row>
    <row r="33" spans="1:9" x14ac:dyDescent="0.25">
      <c r="A33" s="9" t="s">
        <v>47</v>
      </c>
      <c r="B33" s="10">
        <v>1993</v>
      </c>
      <c r="C33" s="10">
        <v>1834</v>
      </c>
      <c r="D33" s="10">
        <v>26040</v>
      </c>
      <c r="E33" s="10">
        <v>21489</v>
      </c>
      <c r="F33" s="11">
        <f t="shared" si="0"/>
        <v>-17.476958525345623</v>
      </c>
      <c r="G33" s="1"/>
      <c r="H33" s="1"/>
      <c r="I33" s="1"/>
    </row>
    <row r="34" spans="1:9" x14ac:dyDescent="0.25">
      <c r="A34" s="12" t="s">
        <v>172</v>
      </c>
      <c r="B34" s="13">
        <v>2325</v>
      </c>
      <c r="C34" s="13">
        <v>2774</v>
      </c>
      <c r="D34" s="13">
        <v>29297</v>
      </c>
      <c r="E34" s="13">
        <v>31067</v>
      </c>
      <c r="F34" s="14">
        <f t="shared" si="0"/>
        <v>6.0415742226166458</v>
      </c>
      <c r="G34" s="1"/>
      <c r="H34" s="1"/>
      <c r="I34" s="1"/>
    </row>
    <row r="35" spans="1:9" x14ac:dyDescent="0.25">
      <c r="A35" s="15" t="s">
        <v>48</v>
      </c>
      <c r="B35" s="16">
        <f>SUM(B7:B34)</f>
        <v>164471</v>
      </c>
      <c r="C35" s="16">
        <f t="shared" ref="C35:E35" si="1">SUM(C7:C34)</f>
        <v>171378</v>
      </c>
      <c r="D35" s="16">
        <f t="shared" si="1"/>
        <v>1769702</v>
      </c>
      <c r="E35" s="16">
        <f t="shared" si="1"/>
        <v>1805412</v>
      </c>
      <c r="F35" s="17">
        <f t="shared" ref="F35" si="2">((E35*100)/D35)-100</f>
        <v>2.0178538533606201</v>
      </c>
      <c r="G35" s="1"/>
      <c r="H35" s="1"/>
      <c r="I35" s="1"/>
    </row>
    <row r="36" spans="1:9" x14ac:dyDescent="0.25">
      <c r="A36" s="73" t="s">
        <v>123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203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LAS PALMAS</v>
      </c>
      <c r="F39" s="50">
        <f>LOOKUP(E39,$A$39:$A$66,$B$39:$B$66)</f>
        <v>422961</v>
      </c>
      <c r="G39" s="50">
        <f>LOOKUP(E39,$A$39:$A$66,$C$39:$C$66)</f>
        <v>395475</v>
      </c>
    </row>
    <row r="40" spans="1:9" x14ac:dyDescent="0.25">
      <c r="A40" s="50" t="str">
        <f t="shared" si="5"/>
        <v>ALICANTE</v>
      </c>
      <c r="B40" s="51">
        <f t="shared" si="3"/>
        <v>131280</v>
      </c>
      <c r="C40" s="51">
        <f t="shared" si="4"/>
        <v>125052</v>
      </c>
      <c r="D40" s="51">
        <f t="shared" ref="D40:D66" si="7">_xlfn.RANK.EQ(B40,$B$39:$B$66)+COUNTIF($B$39:$B$66,B40)-1</f>
        <v>5</v>
      </c>
      <c r="E40" s="50" t="str">
        <f t="shared" si="6"/>
        <v>SANTA CRUZ DE TENERIFE</v>
      </c>
      <c r="F40" s="50">
        <f t="shared" ref="F40:F55" si="8">LOOKUP(E40,$A$39:$A$66,$B$39:$B$66)</f>
        <v>318122</v>
      </c>
      <c r="G40" s="50">
        <f t="shared" ref="G40:G66" si="9">LOOKUP(E40,$A$39:$A$66,$C$39:$C$66)</f>
        <v>297616</v>
      </c>
    </row>
    <row r="41" spans="1:9" x14ac:dyDescent="0.25">
      <c r="A41" s="50" t="str">
        <f t="shared" si="5"/>
        <v>ALMERÍA</v>
      </c>
      <c r="B41" s="51">
        <f t="shared" si="3"/>
        <v>298</v>
      </c>
      <c r="C41" s="51">
        <f t="shared" si="4"/>
        <v>421</v>
      </c>
      <c r="D41" s="51">
        <f t="shared" si="7"/>
        <v>23</v>
      </c>
      <c r="E41" s="50" t="str">
        <f t="shared" si="6"/>
        <v>BARCELONA</v>
      </c>
      <c r="F41" s="50">
        <f t="shared" si="8"/>
        <v>229649</v>
      </c>
      <c r="G41" s="50">
        <f t="shared" si="9"/>
        <v>223474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VALENCIA</v>
      </c>
      <c r="F42" s="50">
        <f t="shared" si="8"/>
        <v>185972</v>
      </c>
      <c r="G42" s="50">
        <f t="shared" si="9"/>
        <v>187332</v>
      </c>
    </row>
    <row r="43" spans="1:9" x14ac:dyDescent="0.25">
      <c r="A43" s="50" t="str">
        <f t="shared" si="5"/>
        <v>BAHÍA DE ALGECIRAS</v>
      </c>
      <c r="B43" s="51">
        <f t="shared" si="3"/>
        <v>2513</v>
      </c>
      <c r="C43" s="51">
        <f t="shared" si="4"/>
        <v>4567</v>
      </c>
      <c r="D43" s="51">
        <f t="shared" si="7"/>
        <v>21</v>
      </c>
      <c r="E43" s="50" t="str">
        <f t="shared" si="6"/>
        <v>ALICANTE</v>
      </c>
      <c r="F43" s="50">
        <f t="shared" si="8"/>
        <v>131280</v>
      </c>
      <c r="G43" s="50">
        <f t="shared" si="9"/>
        <v>125052</v>
      </c>
    </row>
    <row r="44" spans="1:9" x14ac:dyDescent="0.25">
      <c r="A44" s="50" t="str">
        <f t="shared" si="5"/>
        <v>BAHÍA DE CÁDIZ</v>
      </c>
      <c r="B44" s="51">
        <f t="shared" si="3"/>
        <v>49767</v>
      </c>
      <c r="C44" s="51">
        <f t="shared" si="4"/>
        <v>44934</v>
      </c>
      <c r="D44" s="51">
        <f t="shared" si="7"/>
        <v>9</v>
      </c>
      <c r="E44" s="50" t="str">
        <f t="shared" si="6"/>
        <v>BALEARES</v>
      </c>
      <c r="F44" s="50">
        <f t="shared" si="8"/>
        <v>112653</v>
      </c>
      <c r="G44" s="50">
        <f t="shared" si="9"/>
        <v>121527</v>
      </c>
    </row>
    <row r="45" spans="1:9" x14ac:dyDescent="0.25">
      <c r="A45" s="50" t="str">
        <f t="shared" si="5"/>
        <v>BALEARES</v>
      </c>
      <c r="B45" s="51">
        <f t="shared" si="3"/>
        <v>112653</v>
      </c>
      <c r="C45" s="51">
        <f t="shared" si="4"/>
        <v>121527</v>
      </c>
      <c r="D45" s="51">
        <f t="shared" si="7"/>
        <v>6</v>
      </c>
      <c r="E45" s="50" t="str">
        <f t="shared" si="6"/>
        <v>SEVILLA</v>
      </c>
      <c r="F45" s="50">
        <f t="shared" si="8"/>
        <v>91038</v>
      </c>
      <c r="G45" s="50">
        <f t="shared" si="9"/>
        <v>128957</v>
      </c>
    </row>
    <row r="46" spans="1:9" x14ac:dyDescent="0.25">
      <c r="A46" s="50" t="str">
        <f t="shared" si="5"/>
        <v>BARCELONA</v>
      </c>
      <c r="B46" s="51">
        <f t="shared" si="3"/>
        <v>229649</v>
      </c>
      <c r="C46" s="51">
        <f t="shared" si="4"/>
        <v>223474</v>
      </c>
      <c r="D46" s="51">
        <f t="shared" si="7"/>
        <v>3</v>
      </c>
      <c r="E46" s="50" t="str">
        <f t="shared" si="6"/>
        <v>BILBAO</v>
      </c>
      <c r="F46" s="50">
        <f t="shared" si="8"/>
        <v>64380</v>
      </c>
      <c r="G46" s="50">
        <f t="shared" si="9"/>
        <v>61374</v>
      </c>
    </row>
    <row r="47" spans="1:9" x14ac:dyDescent="0.25">
      <c r="A47" s="50" t="str">
        <f t="shared" si="5"/>
        <v>BILBAO</v>
      </c>
      <c r="B47" s="51">
        <f t="shared" si="3"/>
        <v>64380</v>
      </c>
      <c r="C47" s="51">
        <f t="shared" si="4"/>
        <v>61374</v>
      </c>
      <c r="D47" s="51">
        <f t="shared" si="7"/>
        <v>8</v>
      </c>
      <c r="E47" s="50" t="str">
        <f t="shared" si="6"/>
        <v>BAHÍA DE CÁDIZ</v>
      </c>
      <c r="F47" s="50">
        <f t="shared" si="8"/>
        <v>49767</v>
      </c>
      <c r="G47" s="50">
        <f t="shared" si="9"/>
        <v>44934</v>
      </c>
    </row>
    <row r="48" spans="1:9" x14ac:dyDescent="0.25">
      <c r="A48" s="50" t="str">
        <f t="shared" si="5"/>
        <v>CARTAGENA</v>
      </c>
      <c r="B48" s="51">
        <f t="shared" si="3"/>
        <v>14457</v>
      </c>
      <c r="C48" s="51">
        <f t="shared" si="4"/>
        <v>30343</v>
      </c>
      <c r="D48" s="51">
        <f t="shared" si="7"/>
        <v>17</v>
      </c>
      <c r="E48" s="50" t="str">
        <f t="shared" si="6"/>
        <v>HUELVA</v>
      </c>
      <c r="F48" s="50">
        <f t="shared" si="8"/>
        <v>39301</v>
      </c>
      <c r="G48" s="50">
        <f t="shared" si="9"/>
        <v>2524</v>
      </c>
    </row>
    <row r="49" spans="1:7" x14ac:dyDescent="0.25">
      <c r="A49" s="50" t="str">
        <f t="shared" si="5"/>
        <v>CASTELLÓN</v>
      </c>
      <c r="B49" s="51">
        <f t="shared" si="3"/>
        <v>5123</v>
      </c>
      <c r="C49" s="51">
        <f t="shared" si="4"/>
        <v>5756</v>
      </c>
      <c r="D49" s="51">
        <f t="shared" si="7"/>
        <v>19</v>
      </c>
      <c r="E49" s="50" t="str">
        <f t="shared" si="6"/>
        <v>VILAGARCÍA</v>
      </c>
      <c r="F49" s="50">
        <f t="shared" si="8"/>
        <v>31067</v>
      </c>
      <c r="G49" s="50">
        <f t="shared" si="9"/>
        <v>29297</v>
      </c>
    </row>
    <row r="50" spans="1:7" x14ac:dyDescent="0.25">
      <c r="A50" s="50" t="str">
        <f t="shared" si="5"/>
        <v>CEUTA</v>
      </c>
      <c r="B50" s="51">
        <f t="shared" si="3"/>
        <v>15299</v>
      </c>
      <c r="C50" s="51">
        <f t="shared" si="4"/>
        <v>19886</v>
      </c>
      <c r="D50" s="51">
        <f t="shared" si="7"/>
        <v>15</v>
      </c>
      <c r="E50" s="50" t="str">
        <f t="shared" si="6"/>
        <v>MELILLA</v>
      </c>
      <c r="F50" s="50">
        <f t="shared" si="8"/>
        <v>22543</v>
      </c>
      <c r="G50" s="50">
        <f t="shared" si="9"/>
        <v>23732</v>
      </c>
    </row>
    <row r="51" spans="1:7" x14ac:dyDescent="0.25">
      <c r="A51" s="50" t="str">
        <f t="shared" si="5"/>
        <v>FERROL-SAN CIBRAO</v>
      </c>
      <c r="B51" s="51">
        <f t="shared" si="3"/>
        <v>100</v>
      </c>
      <c r="C51" s="51">
        <f t="shared" si="4"/>
        <v>4</v>
      </c>
      <c r="D51" s="51">
        <f t="shared" si="7"/>
        <v>24</v>
      </c>
      <c r="E51" s="50" t="str">
        <f t="shared" si="6"/>
        <v>VIGO</v>
      </c>
      <c r="F51" s="50">
        <f t="shared" si="8"/>
        <v>21489</v>
      </c>
      <c r="G51" s="50">
        <f t="shared" si="9"/>
        <v>26040</v>
      </c>
    </row>
    <row r="52" spans="1:7" x14ac:dyDescent="0.25">
      <c r="A52" s="50" t="str">
        <f t="shared" si="5"/>
        <v>GIJÓN</v>
      </c>
      <c r="B52" s="51">
        <f t="shared" si="3"/>
        <v>17118</v>
      </c>
      <c r="C52" s="51">
        <f t="shared" si="4"/>
        <v>10068</v>
      </c>
      <c r="D52" s="51">
        <f t="shared" si="7"/>
        <v>14</v>
      </c>
      <c r="E52" s="50" t="str">
        <f t="shared" si="6"/>
        <v>GIJÓN</v>
      </c>
      <c r="F52" s="50">
        <f t="shared" si="8"/>
        <v>17118</v>
      </c>
      <c r="G52" s="50">
        <f t="shared" si="9"/>
        <v>10068</v>
      </c>
    </row>
    <row r="53" spans="1:7" x14ac:dyDescent="0.25">
      <c r="A53" s="50" t="str">
        <f t="shared" si="5"/>
        <v>HUELVA</v>
      </c>
      <c r="B53" s="51">
        <f t="shared" si="3"/>
        <v>39301</v>
      </c>
      <c r="C53" s="51">
        <f t="shared" si="4"/>
        <v>2524</v>
      </c>
      <c r="D53" s="51">
        <f t="shared" si="7"/>
        <v>10</v>
      </c>
      <c r="E53" s="50" t="str">
        <f t="shared" si="6"/>
        <v>CEUTA</v>
      </c>
      <c r="F53" s="50">
        <f t="shared" si="8"/>
        <v>15299</v>
      </c>
      <c r="G53" s="50">
        <f t="shared" si="9"/>
        <v>19886</v>
      </c>
    </row>
    <row r="54" spans="1:7" x14ac:dyDescent="0.25">
      <c r="A54" s="50" t="str">
        <f t="shared" si="5"/>
        <v>LAS PALMAS</v>
      </c>
      <c r="B54" s="51">
        <f t="shared" si="3"/>
        <v>422961</v>
      </c>
      <c r="C54" s="51">
        <f t="shared" si="4"/>
        <v>395475</v>
      </c>
      <c r="D54" s="51">
        <f t="shared" si="7"/>
        <v>1</v>
      </c>
      <c r="E54" s="50" t="str">
        <f t="shared" si="6"/>
        <v>MÁLAGA</v>
      </c>
      <c r="F54" s="50">
        <f t="shared" si="8"/>
        <v>15268</v>
      </c>
      <c r="G54" s="50">
        <f t="shared" si="9"/>
        <v>14411</v>
      </c>
    </row>
    <row r="55" spans="1:7" x14ac:dyDescent="0.25">
      <c r="A55" s="50" t="str">
        <f t="shared" si="5"/>
        <v>MÁLAGA</v>
      </c>
      <c r="B55" s="51">
        <f t="shared" si="3"/>
        <v>15268</v>
      </c>
      <c r="C55" s="51">
        <f t="shared" si="4"/>
        <v>14411</v>
      </c>
      <c r="D55" s="51">
        <f t="shared" si="7"/>
        <v>16</v>
      </c>
      <c r="E55" s="50" t="str">
        <f t="shared" si="6"/>
        <v>CARTAGENA</v>
      </c>
      <c r="F55" s="50">
        <f t="shared" si="8"/>
        <v>14457</v>
      </c>
      <c r="G55" s="50">
        <f t="shared" si="9"/>
        <v>30343</v>
      </c>
    </row>
    <row r="56" spans="1:7" x14ac:dyDescent="0.25">
      <c r="A56" s="50" t="str">
        <f t="shared" si="5"/>
        <v>MARÍN Y RÍA DE PONTEVEDRA</v>
      </c>
      <c r="B56" s="51">
        <f t="shared" si="3"/>
        <v>4237</v>
      </c>
      <c r="C56" s="51">
        <f t="shared" si="4"/>
        <v>4353</v>
      </c>
      <c r="D56" s="51">
        <f t="shared" si="7"/>
        <v>20</v>
      </c>
      <c r="E56" s="50" t="str">
        <f t="shared" si="6"/>
        <v>TARRAGONA</v>
      </c>
      <c r="F56" s="50">
        <f t="shared" ref="F56:F66" si="10">LOOKUP(E56,$A$39:$A$66,$B$39:$B$66)</f>
        <v>9501</v>
      </c>
      <c r="G56" s="50">
        <f t="shared" si="9"/>
        <v>9988</v>
      </c>
    </row>
    <row r="57" spans="1:7" x14ac:dyDescent="0.25">
      <c r="A57" s="50" t="str">
        <f t="shared" si="5"/>
        <v>MELILLA</v>
      </c>
      <c r="B57" s="51">
        <f t="shared" si="3"/>
        <v>22543</v>
      </c>
      <c r="C57" s="51">
        <f t="shared" si="4"/>
        <v>23732</v>
      </c>
      <c r="D57" s="51">
        <f t="shared" si="7"/>
        <v>12</v>
      </c>
      <c r="E57" s="50" t="str">
        <f t="shared" si="6"/>
        <v>CASTELLÓN</v>
      </c>
      <c r="F57" s="50">
        <f t="shared" si="10"/>
        <v>5123</v>
      </c>
      <c r="G57" s="50">
        <f t="shared" si="9"/>
        <v>5756</v>
      </c>
    </row>
    <row r="58" spans="1:7" x14ac:dyDescent="0.25">
      <c r="A58" s="50" t="str">
        <f t="shared" si="5"/>
        <v>MOTRIL</v>
      </c>
      <c r="B58" s="51">
        <f t="shared" si="3"/>
        <v>1276</v>
      </c>
      <c r="C58" s="51">
        <f t="shared" si="4"/>
        <v>2368</v>
      </c>
      <c r="D58" s="51">
        <f t="shared" si="7"/>
        <v>22</v>
      </c>
      <c r="E58" s="50" t="str">
        <f t="shared" si="6"/>
        <v>MARÍN Y RÍA DE PONTEVEDRA</v>
      </c>
      <c r="F58" s="50">
        <f t="shared" si="10"/>
        <v>4237</v>
      </c>
      <c r="G58" s="50">
        <f t="shared" si="9"/>
        <v>4353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str">
        <f t="shared" si="6"/>
        <v>BAHÍA DE ALGECIRAS</v>
      </c>
      <c r="F59" s="50">
        <f t="shared" si="10"/>
        <v>2513</v>
      </c>
      <c r="G59" s="50">
        <f t="shared" si="9"/>
        <v>4567</v>
      </c>
    </row>
    <row r="60" spans="1:7" x14ac:dyDescent="0.25">
      <c r="A60" s="50" t="str">
        <f t="shared" si="5"/>
        <v>SANTA CRUZ DE TENERIFE</v>
      </c>
      <c r="B60" s="51">
        <f t="shared" si="3"/>
        <v>318122</v>
      </c>
      <c r="C60" s="51">
        <f t="shared" si="4"/>
        <v>297616</v>
      </c>
      <c r="D60" s="51">
        <f t="shared" si="7"/>
        <v>2</v>
      </c>
      <c r="E60" s="50" t="str">
        <f t="shared" si="6"/>
        <v>MOTRIL</v>
      </c>
      <c r="F60" s="50">
        <f t="shared" si="10"/>
        <v>1276</v>
      </c>
      <c r="G60" s="50">
        <f t="shared" si="9"/>
        <v>2368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str">
        <f t="shared" si="6"/>
        <v>ALMERÍA</v>
      </c>
      <c r="F61" s="50">
        <f t="shared" si="10"/>
        <v>298</v>
      </c>
      <c r="G61" s="50">
        <f t="shared" si="9"/>
        <v>421</v>
      </c>
    </row>
    <row r="62" spans="1:7" x14ac:dyDescent="0.25">
      <c r="A62" s="50" t="str">
        <f t="shared" si="5"/>
        <v>SEVILLA</v>
      </c>
      <c r="B62" s="51">
        <f t="shared" si="3"/>
        <v>91038</v>
      </c>
      <c r="C62" s="51">
        <f t="shared" si="4"/>
        <v>128957</v>
      </c>
      <c r="D62" s="51">
        <f t="shared" si="7"/>
        <v>7</v>
      </c>
      <c r="E62" s="50" t="str">
        <f t="shared" si="6"/>
        <v>FERROL-SAN CIBRAO</v>
      </c>
      <c r="F62" s="50">
        <f t="shared" si="10"/>
        <v>100</v>
      </c>
      <c r="G62" s="50">
        <f t="shared" si="9"/>
        <v>4</v>
      </c>
    </row>
    <row r="63" spans="1:7" x14ac:dyDescent="0.25">
      <c r="A63" s="50" t="str">
        <f t="shared" si="5"/>
        <v>TARRAGONA</v>
      </c>
      <c r="B63" s="51">
        <f t="shared" si="3"/>
        <v>9501</v>
      </c>
      <c r="C63" s="51">
        <f t="shared" si="4"/>
        <v>9988</v>
      </c>
      <c r="D63" s="51">
        <f t="shared" si="7"/>
        <v>18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185972</v>
      </c>
      <c r="C64" s="51">
        <f t="shared" si="4"/>
        <v>187332</v>
      </c>
      <c r="D64" s="51">
        <f t="shared" si="7"/>
        <v>4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21489</v>
      </c>
      <c r="C65" s="51">
        <f t="shared" si="4"/>
        <v>26040</v>
      </c>
      <c r="D65" s="51">
        <f t="shared" si="7"/>
        <v>13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31067</v>
      </c>
      <c r="C66" s="51">
        <f t="shared" si="4"/>
        <v>29297</v>
      </c>
      <c r="D66" s="51">
        <f t="shared" si="7"/>
        <v>11</v>
      </c>
      <c r="E66" s="50" t="str">
        <f t="shared" si="6"/>
        <v>A CORUÑA</v>
      </c>
      <c r="F66" s="50">
        <f t="shared" si="10"/>
        <v>0</v>
      </c>
      <c r="G66" s="50">
        <f t="shared" si="9"/>
        <v>203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11</v>
      </c>
      <c r="E7" s="10">
        <v>3</v>
      </c>
      <c r="F7" s="11">
        <f>((E7*100)/D7)-100</f>
        <v>-72.72727272727272</v>
      </c>
      <c r="G7" s="1"/>
      <c r="H7" s="1"/>
      <c r="I7" s="1"/>
    </row>
    <row r="8" spans="1:12" x14ac:dyDescent="0.25">
      <c r="A8" s="12" t="s">
        <v>31</v>
      </c>
      <c r="B8" s="13">
        <v>2168</v>
      </c>
      <c r="C8" s="13">
        <v>1046</v>
      </c>
      <c r="D8" s="13">
        <v>16451</v>
      </c>
      <c r="E8" s="13">
        <v>16273</v>
      </c>
      <c r="F8" s="14">
        <f t="shared" ref="F8:F34" si="0">((E8*100)/D8)-100</f>
        <v>-1.0820010941584144</v>
      </c>
      <c r="G8" s="1"/>
      <c r="H8" s="1"/>
      <c r="I8" s="1"/>
    </row>
    <row r="9" spans="1:12" x14ac:dyDescent="0.25">
      <c r="A9" s="9" t="s">
        <v>164</v>
      </c>
      <c r="B9" s="10">
        <v>639</v>
      </c>
      <c r="C9" s="10">
        <v>652</v>
      </c>
      <c r="D9" s="10">
        <v>5253</v>
      </c>
      <c r="E9" s="10">
        <v>5868</v>
      </c>
      <c r="F9" s="11">
        <f t="shared" si="0"/>
        <v>11.707595659623067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32984</v>
      </c>
      <c r="C11" s="10">
        <v>36270</v>
      </c>
      <c r="D11" s="10">
        <v>343221</v>
      </c>
      <c r="E11" s="10">
        <v>349023</v>
      </c>
      <c r="F11" s="11">
        <f t="shared" si="0"/>
        <v>1.6904560035662115</v>
      </c>
      <c r="G11" s="1"/>
      <c r="H11" s="1"/>
      <c r="I11" s="1"/>
    </row>
    <row r="12" spans="1:12" x14ac:dyDescent="0.25">
      <c r="A12" s="12" t="s">
        <v>168</v>
      </c>
      <c r="B12" s="13">
        <v>1325</v>
      </c>
      <c r="C12" s="13">
        <v>2460</v>
      </c>
      <c r="D12" s="13">
        <v>22622</v>
      </c>
      <c r="E12" s="13">
        <v>25485</v>
      </c>
      <c r="F12" s="14">
        <f t="shared" si="0"/>
        <v>12.655821766422065</v>
      </c>
      <c r="G12" s="1"/>
      <c r="H12" s="1"/>
      <c r="I12" s="1"/>
    </row>
    <row r="13" spans="1:12" x14ac:dyDescent="0.25">
      <c r="A13" s="9" t="s">
        <v>32</v>
      </c>
      <c r="B13" s="10">
        <v>2</v>
      </c>
      <c r="C13" s="10">
        <v>2</v>
      </c>
      <c r="D13" s="10">
        <v>71</v>
      </c>
      <c r="E13" s="10">
        <v>49</v>
      </c>
      <c r="F13" s="11">
        <f t="shared" si="0"/>
        <v>-30.985915492957744</v>
      </c>
      <c r="G13" s="1"/>
      <c r="H13" s="1"/>
      <c r="I13" s="1"/>
    </row>
    <row r="14" spans="1:12" x14ac:dyDescent="0.25">
      <c r="A14" s="12" t="s">
        <v>33</v>
      </c>
      <c r="B14" s="13">
        <v>118646</v>
      </c>
      <c r="C14" s="13">
        <v>140003</v>
      </c>
      <c r="D14" s="13">
        <v>1432810</v>
      </c>
      <c r="E14" s="13">
        <v>1557391</v>
      </c>
      <c r="F14" s="14">
        <f t="shared" si="0"/>
        <v>8.6948723138448258</v>
      </c>
      <c r="G14" s="1"/>
      <c r="H14" s="1"/>
      <c r="I14" s="1"/>
    </row>
    <row r="15" spans="1:12" x14ac:dyDescent="0.25">
      <c r="A15" s="9" t="s">
        <v>34</v>
      </c>
      <c r="B15" s="10">
        <v>45497</v>
      </c>
      <c r="C15" s="10">
        <v>42999</v>
      </c>
      <c r="D15" s="10">
        <v>472499</v>
      </c>
      <c r="E15" s="10">
        <v>472047</v>
      </c>
      <c r="F15" s="11">
        <f t="shared" si="0"/>
        <v>-9.5661578119745627E-2</v>
      </c>
      <c r="G15" s="1"/>
      <c r="H15" s="1"/>
      <c r="I15" s="1"/>
    </row>
    <row r="16" spans="1:12" x14ac:dyDescent="0.25">
      <c r="A16" s="12" t="s">
        <v>35</v>
      </c>
      <c r="B16" s="13">
        <v>4250</v>
      </c>
      <c r="C16" s="13">
        <v>4425</v>
      </c>
      <c r="D16" s="13">
        <v>59896</v>
      </c>
      <c r="E16" s="13">
        <v>64471</v>
      </c>
      <c r="F16" s="14">
        <f t="shared" si="0"/>
        <v>7.6382396153332479</v>
      </c>
      <c r="G16" s="1"/>
      <c r="H16" s="1"/>
      <c r="I16" s="1"/>
    </row>
    <row r="17" spans="1:9" x14ac:dyDescent="0.25">
      <c r="A17" s="9" t="s">
        <v>169</v>
      </c>
      <c r="B17" s="10">
        <v>16946</v>
      </c>
      <c r="C17" s="10">
        <v>16212</v>
      </c>
      <c r="D17" s="10">
        <v>183263</v>
      </c>
      <c r="E17" s="10">
        <v>187099</v>
      </c>
      <c r="F17" s="11">
        <f t="shared" si="0"/>
        <v>2.0931666512061895</v>
      </c>
      <c r="G17" s="1"/>
      <c r="H17" s="1"/>
      <c r="I17" s="1"/>
    </row>
    <row r="18" spans="1:9" x14ac:dyDescent="0.25">
      <c r="A18" s="12" t="s">
        <v>36</v>
      </c>
      <c r="B18" s="13">
        <v>0</v>
      </c>
      <c r="C18" s="13">
        <v>0</v>
      </c>
      <c r="D18" s="13">
        <v>25</v>
      </c>
      <c r="E18" s="13">
        <v>9</v>
      </c>
      <c r="F18" s="14">
        <f t="shared" si="0"/>
        <v>-64</v>
      </c>
      <c r="G18" s="1"/>
      <c r="H18" s="1"/>
      <c r="I18" s="1"/>
    </row>
    <row r="19" spans="1:9" x14ac:dyDescent="0.25">
      <c r="A19" s="9" t="s">
        <v>37</v>
      </c>
      <c r="B19" s="10">
        <v>80</v>
      </c>
      <c r="C19" s="10">
        <v>18</v>
      </c>
      <c r="D19" s="10">
        <v>737</v>
      </c>
      <c r="E19" s="10">
        <v>307</v>
      </c>
      <c r="F19" s="11">
        <f t="shared" si="0"/>
        <v>-58.344640434192677</v>
      </c>
      <c r="G19" s="1"/>
      <c r="H19" s="1"/>
      <c r="I19" s="1"/>
    </row>
    <row r="20" spans="1:9" x14ac:dyDescent="0.25">
      <c r="A20" s="12" t="s">
        <v>170</v>
      </c>
      <c r="B20" s="13">
        <v>4336</v>
      </c>
      <c r="C20" s="13">
        <v>5635</v>
      </c>
      <c r="D20" s="13">
        <v>48561</v>
      </c>
      <c r="E20" s="13">
        <v>53943</v>
      </c>
      <c r="F20" s="14">
        <f t="shared" si="0"/>
        <v>11.082967813677641</v>
      </c>
      <c r="G20" s="1"/>
      <c r="H20" s="1"/>
      <c r="I20" s="1"/>
    </row>
    <row r="21" spans="1:9" x14ac:dyDescent="0.25">
      <c r="A21" s="9" t="s">
        <v>38</v>
      </c>
      <c r="B21" s="10">
        <v>1360</v>
      </c>
      <c r="C21" s="10">
        <v>1924</v>
      </c>
      <c r="D21" s="10">
        <v>7301</v>
      </c>
      <c r="E21" s="10">
        <v>11397</v>
      </c>
      <c r="F21" s="11">
        <f t="shared" si="0"/>
        <v>56.101903848787828</v>
      </c>
      <c r="G21" s="1"/>
      <c r="H21" s="1"/>
      <c r="I21" s="1"/>
    </row>
    <row r="22" spans="1:9" x14ac:dyDescent="0.25">
      <c r="A22" s="12" t="s">
        <v>59</v>
      </c>
      <c r="B22" s="13">
        <v>7219</v>
      </c>
      <c r="C22" s="13">
        <v>8923</v>
      </c>
      <c r="D22" s="13">
        <v>73384</v>
      </c>
      <c r="E22" s="13">
        <v>91940</v>
      </c>
      <c r="F22" s="14">
        <f t="shared" si="0"/>
        <v>25.286165921726806</v>
      </c>
      <c r="G22" s="1"/>
      <c r="H22" s="1"/>
      <c r="I22" s="1"/>
    </row>
    <row r="23" spans="1:9" x14ac:dyDescent="0.25">
      <c r="A23" s="9" t="s">
        <v>171</v>
      </c>
      <c r="B23" s="10">
        <v>1449</v>
      </c>
      <c r="C23" s="10">
        <v>1260</v>
      </c>
      <c r="D23" s="10">
        <v>14508</v>
      </c>
      <c r="E23" s="10">
        <v>19399</v>
      </c>
      <c r="F23" s="11">
        <f t="shared" si="0"/>
        <v>33.712434518886141</v>
      </c>
      <c r="G23" s="1"/>
      <c r="H23" s="1"/>
      <c r="I23" s="1"/>
    </row>
    <row r="24" spans="1:9" x14ac:dyDescent="0.25">
      <c r="A24" s="12" t="s">
        <v>173</v>
      </c>
      <c r="B24" s="13">
        <v>4927</v>
      </c>
      <c r="C24" s="13">
        <v>6496</v>
      </c>
      <c r="D24" s="13">
        <v>47249</v>
      </c>
      <c r="E24" s="13">
        <v>65607</v>
      </c>
      <c r="F24" s="14">
        <f t="shared" si="0"/>
        <v>38.853732354123906</v>
      </c>
      <c r="G24" s="1"/>
      <c r="H24" s="1"/>
      <c r="I24" s="1"/>
    </row>
    <row r="25" spans="1:9" x14ac:dyDescent="0.25">
      <c r="A25" s="9" t="s">
        <v>39</v>
      </c>
      <c r="B25" s="10">
        <v>1186</v>
      </c>
      <c r="C25" s="10">
        <v>810</v>
      </c>
      <c r="D25" s="10">
        <v>12431</v>
      </c>
      <c r="E25" s="10">
        <v>11814</v>
      </c>
      <c r="F25" s="11">
        <f t="shared" si="0"/>
        <v>-4.9633979567210957</v>
      </c>
      <c r="G25" s="1"/>
      <c r="H25" s="1"/>
      <c r="I25" s="1"/>
    </row>
    <row r="26" spans="1:9" x14ac:dyDescent="0.25">
      <c r="A26" s="12" t="s">
        <v>40</v>
      </c>
      <c r="B26" s="13">
        <v>4</v>
      </c>
      <c r="C26" s="13">
        <v>8</v>
      </c>
      <c r="D26" s="13">
        <v>11</v>
      </c>
      <c r="E26" s="13">
        <v>182</v>
      </c>
      <c r="F26" s="14">
        <f t="shared" si="0"/>
        <v>1554.5454545454545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6818</v>
      </c>
      <c r="E27" s="10">
        <v>8</v>
      </c>
      <c r="F27" s="19">
        <f t="shared" si="0"/>
        <v>-99.882663537694341</v>
      </c>
      <c r="G27" s="1"/>
      <c r="H27" s="1"/>
      <c r="I27" s="1"/>
    </row>
    <row r="28" spans="1:9" x14ac:dyDescent="0.25">
      <c r="A28" s="12" t="s">
        <v>42</v>
      </c>
      <c r="B28" s="13">
        <v>3851</v>
      </c>
      <c r="C28" s="13">
        <v>8150</v>
      </c>
      <c r="D28" s="13">
        <v>38642</v>
      </c>
      <c r="E28" s="13">
        <v>48024</v>
      </c>
      <c r="F28" s="14">
        <f t="shared" si="0"/>
        <v>24.279281610682673</v>
      </c>
      <c r="G28" s="1"/>
      <c r="H28" s="1"/>
      <c r="I28" s="1"/>
    </row>
    <row r="29" spans="1:9" x14ac:dyDescent="0.25">
      <c r="A29" s="9" t="s">
        <v>43</v>
      </c>
      <c r="B29" s="10">
        <v>220</v>
      </c>
      <c r="C29" s="10">
        <v>971</v>
      </c>
      <c r="D29" s="10">
        <v>1060</v>
      </c>
      <c r="E29" s="10">
        <v>6214</v>
      </c>
      <c r="F29" s="11">
        <f t="shared" si="0"/>
        <v>486.22641509433959</v>
      </c>
      <c r="G29" s="1"/>
      <c r="H29" s="1"/>
      <c r="I29" s="1"/>
    </row>
    <row r="30" spans="1:9" x14ac:dyDescent="0.25">
      <c r="A30" s="12" t="s">
        <v>44</v>
      </c>
      <c r="B30" s="13">
        <v>902</v>
      </c>
      <c r="C30" s="13">
        <v>404</v>
      </c>
      <c r="D30" s="13">
        <v>4237</v>
      </c>
      <c r="E30" s="13">
        <v>4575</v>
      </c>
      <c r="F30" s="14">
        <f t="shared" si="0"/>
        <v>7.9773424592872288</v>
      </c>
      <c r="G30" s="1"/>
      <c r="H30" s="1"/>
      <c r="I30" s="1"/>
    </row>
    <row r="31" spans="1:9" x14ac:dyDescent="0.25">
      <c r="A31" s="9" t="s">
        <v>45</v>
      </c>
      <c r="B31" s="10">
        <v>4375</v>
      </c>
      <c r="C31" s="10">
        <v>4139</v>
      </c>
      <c r="D31" s="10">
        <v>49011</v>
      </c>
      <c r="E31" s="10">
        <v>44326</v>
      </c>
      <c r="F31" s="11">
        <f t="shared" si="0"/>
        <v>-9.5590785741976276</v>
      </c>
      <c r="G31" s="1"/>
      <c r="H31" s="1"/>
      <c r="I31" s="1"/>
    </row>
    <row r="32" spans="1:9" x14ac:dyDescent="0.25">
      <c r="A32" s="12" t="s">
        <v>46</v>
      </c>
      <c r="B32" s="13">
        <v>156707</v>
      </c>
      <c r="C32" s="13">
        <v>171132</v>
      </c>
      <c r="D32" s="13">
        <v>1855814</v>
      </c>
      <c r="E32" s="13">
        <v>1845930</v>
      </c>
      <c r="F32" s="14">
        <f t="shared" si="0"/>
        <v>-0.53259647787979247</v>
      </c>
      <c r="G32" s="1"/>
      <c r="H32" s="1"/>
      <c r="I32" s="1"/>
    </row>
    <row r="33" spans="1:9" x14ac:dyDescent="0.25">
      <c r="A33" s="9" t="s">
        <v>47</v>
      </c>
      <c r="B33" s="10">
        <v>11675</v>
      </c>
      <c r="C33" s="10">
        <v>12144</v>
      </c>
      <c r="D33" s="10">
        <v>136825</v>
      </c>
      <c r="E33" s="10">
        <v>139511</v>
      </c>
      <c r="F33" s="11">
        <f t="shared" si="0"/>
        <v>1.963091540288687</v>
      </c>
      <c r="G33" s="1"/>
      <c r="H33" s="1"/>
      <c r="I33" s="1"/>
    </row>
    <row r="34" spans="1:9" x14ac:dyDescent="0.25">
      <c r="A34" s="12" t="s">
        <v>172</v>
      </c>
      <c r="B34" s="13">
        <v>46</v>
      </c>
      <c r="C34" s="13">
        <v>36</v>
      </c>
      <c r="D34" s="13">
        <v>655</v>
      </c>
      <c r="E34" s="13">
        <v>682</v>
      </c>
      <c r="F34" s="14">
        <f t="shared" si="0"/>
        <v>4.1221374045801582</v>
      </c>
      <c r="G34" s="1"/>
      <c r="H34" s="1"/>
      <c r="I34" s="1"/>
    </row>
    <row r="35" spans="1:9" x14ac:dyDescent="0.25">
      <c r="A35" s="15" t="s">
        <v>48</v>
      </c>
      <c r="B35" s="16">
        <f>SUM(B7:B34)</f>
        <v>420794</v>
      </c>
      <c r="C35" s="16">
        <f t="shared" ref="C35:E35" si="1">SUM(C7:C34)</f>
        <v>466119</v>
      </c>
      <c r="D35" s="16">
        <f t="shared" si="1"/>
        <v>4833366</v>
      </c>
      <c r="E35" s="16">
        <f t="shared" si="1"/>
        <v>5021577</v>
      </c>
      <c r="F35" s="17">
        <f t="shared" ref="F35" si="2">((E35*100)/D35)-100</f>
        <v>3.8939943716242453</v>
      </c>
      <c r="G35" s="1"/>
      <c r="H35" s="1"/>
      <c r="I35" s="1"/>
    </row>
    <row r="36" spans="1:9" x14ac:dyDescent="0.25">
      <c r="A36" s="73" t="s">
        <v>124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</v>
      </c>
      <c r="C39" s="51">
        <f t="shared" si="4"/>
        <v>11</v>
      </c>
      <c r="D39" s="51">
        <f>_xlfn.RANK.EQ(B39,$B$39:$B$66)+COUNTIF($B$39:$B$66,B39)-1</f>
        <v>27</v>
      </c>
      <c r="E39" s="50" t="str">
        <f t="shared" ref="E39:E66" si="6">INDEX($A$39:$B$66,MATCH(ROW()-38,$D$39:$D$66,0),1)</f>
        <v>VALENCIA</v>
      </c>
      <c r="F39" s="50">
        <f>LOOKUP(E39,$A$39:$A$66,$B$39:$B$66)</f>
        <v>1845930</v>
      </c>
      <c r="G39" s="50">
        <f>LOOKUP(E39,$A$39:$A$66,$C$39:$C$66)</f>
        <v>1855814</v>
      </c>
    </row>
    <row r="40" spans="1:9" x14ac:dyDescent="0.25">
      <c r="A40" s="50" t="str">
        <f t="shared" si="5"/>
        <v>ALICANTE</v>
      </c>
      <c r="B40" s="51">
        <f t="shared" si="3"/>
        <v>16273</v>
      </c>
      <c r="C40" s="51">
        <f t="shared" si="4"/>
        <v>16451</v>
      </c>
      <c r="D40" s="51">
        <f t="shared" ref="D40:D66" si="7">_xlfn.RANK.EQ(B40,$B$39:$B$66)+COUNTIF($B$39:$B$66,B40)-1</f>
        <v>15</v>
      </c>
      <c r="E40" s="50" t="str">
        <f t="shared" si="6"/>
        <v>BARCELONA</v>
      </c>
      <c r="F40" s="50">
        <f t="shared" ref="F40:F55" si="8">LOOKUP(E40,$A$39:$A$66,$B$39:$B$66)</f>
        <v>1557391</v>
      </c>
      <c r="G40" s="50">
        <f t="shared" ref="G40:G66" si="9">LOOKUP(E40,$A$39:$A$66,$C$39:$C$66)</f>
        <v>1432810</v>
      </c>
    </row>
    <row r="41" spans="1:9" x14ac:dyDescent="0.25">
      <c r="A41" s="50" t="str">
        <f t="shared" si="5"/>
        <v>ALMERÍA</v>
      </c>
      <c r="B41" s="51">
        <f t="shared" si="3"/>
        <v>5868</v>
      </c>
      <c r="C41" s="51">
        <f t="shared" si="4"/>
        <v>5253</v>
      </c>
      <c r="D41" s="51">
        <f t="shared" si="7"/>
        <v>19</v>
      </c>
      <c r="E41" s="50" t="str">
        <f t="shared" si="6"/>
        <v>BILBAO</v>
      </c>
      <c r="F41" s="50">
        <f t="shared" si="8"/>
        <v>472047</v>
      </c>
      <c r="G41" s="50">
        <f t="shared" si="9"/>
        <v>472499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BAHÍA DE ALGECIRAS</v>
      </c>
      <c r="F42" s="50">
        <f t="shared" si="8"/>
        <v>349023</v>
      </c>
      <c r="G42" s="50">
        <f t="shared" si="9"/>
        <v>343221</v>
      </c>
    </row>
    <row r="43" spans="1:9" x14ac:dyDescent="0.25">
      <c r="A43" s="50" t="str">
        <f t="shared" si="5"/>
        <v>BAHÍA DE ALGECIRAS</v>
      </c>
      <c r="B43" s="51">
        <f t="shared" si="3"/>
        <v>349023</v>
      </c>
      <c r="C43" s="51">
        <f t="shared" si="4"/>
        <v>343221</v>
      </c>
      <c r="D43" s="51">
        <f t="shared" si="7"/>
        <v>4</v>
      </c>
      <c r="E43" s="50" t="str">
        <f t="shared" si="6"/>
        <v>CASTELLÓN</v>
      </c>
      <c r="F43" s="50">
        <f t="shared" si="8"/>
        <v>187099</v>
      </c>
      <c r="G43" s="50">
        <f t="shared" si="9"/>
        <v>183263</v>
      </c>
    </row>
    <row r="44" spans="1:9" x14ac:dyDescent="0.25">
      <c r="A44" s="50" t="str">
        <f t="shared" si="5"/>
        <v>BAHÍA DE CÁDIZ</v>
      </c>
      <c r="B44" s="51">
        <f t="shared" si="3"/>
        <v>25485</v>
      </c>
      <c r="C44" s="51">
        <f t="shared" si="4"/>
        <v>22622</v>
      </c>
      <c r="D44" s="51">
        <f t="shared" si="7"/>
        <v>13</v>
      </c>
      <c r="E44" s="50" t="str">
        <f t="shared" si="6"/>
        <v>VIGO</v>
      </c>
      <c r="F44" s="50">
        <f t="shared" si="8"/>
        <v>139511</v>
      </c>
      <c r="G44" s="50">
        <f t="shared" si="9"/>
        <v>136825</v>
      </c>
    </row>
    <row r="45" spans="1:9" x14ac:dyDescent="0.25">
      <c r="A45" s="50" t="str">
        <f t="shared" si="5"/>
        <v>BALEARES</v>
      </c>
      <c r="B45" s="51">
        <f t="shared" si="3"/>
        <v>49</v>
      </c>
      <c r="C45" s="51">
        <f t="shared" si="4"/>
        <v>71</v>
      </c>
      <c r="D45" s="51">
        <f t="shared" si="7"/>
        <v>24</v>
      </c>
      <c r="E45" s="50" t="str">
        <f t="shared" si="6"/>
        <v>LAS PALMAS</v>
      </c>
      <c r="F45" s="50">
        <f t="shared" si="8"/>
        <v>91940</v>
      </c>
      <c r="G45" s="50">
        <f t="shared" si="9"/>
        <v>73384</v>
      </c>
    </row>
    <row r="46" spans="1:9" x14ac:dyDescent="0.25">
      <c r="A46" s="50" t="str">
        <f t="shared" si="5"/>
        <v>BARCELONA</v>
      </c>
      <c r="B46" s="51">
        <f t="shared" si="3"/>
        <v>1557391</v>
      </c>
      <c r="C46" s="51">
        <f t="shared" si="4"/>
        <v>1432810</v>
      </c>
      <c r="D46" s="51">
        <f t="shared" si="7"/>
        <v>2</v>
      </c>
      <c r="E46" s="50" t="str">
        <f t="shared" si="6"/>
        <v>MARÍN Y RÍA DE PONTEVEDRA</v>
      </c>
      <c r="F46" s="50">
        <f t="shared" si="8"/>
        <v>65607</v>
      </c>
      <c r="G46" s="50">
        <f t="shared" si="9"/>
        <v>47249</v>
      </c>
    </row>
    <row r="47" spans="1:9" x14ac:dyDescent="0.25">
      <c r="A47" s="50" t="str">
        <f t="shared" si="5"/>
        <v>BILBAO</v>
      </c>
      <c r="B47" s="51">
        <f t="shared" si="3"/>
        <v>472047</v>
      </c>
      <c r="C47" s="51">
        <f t="shared" si="4"/>
        <v>472499</v>
      </c>
      <c r="D47" s="51">
        <f t="shared" si="7"/>
        <v>3</v>
      </c>
      <c r="E47" s="50" t="str">
        <f t="shared" si="6"/>
        <v>CARTAGENA</v>
      </c>
      <c r="F47" s="50">
        <f t="shared" si="8"/>
        <v>64471</v>
      </c>
      <c r="G47" s="50">
        <f t="shared" si="9"/>
        <v>59896</v>
      </c>
    </row>
    <row r="48" spans="1:9" x14ac:dyDescent="0.25">
      <c r="A48" s="50" t="str">
        <f t="shared" si="5"/>
        <v>CARTAGENA</v>
      </c>
      <c r="B48" s="51">
        <f t="shared" si="3"/>
        <v>64471</v>
      </c>
      <c r="C48" s="51">
        <f t="shared" si="4"/>
        <v>59896</v>
      </c>
      <c r="D48" s="51">
        <f t="shared" si="7"/>
        <v>9</v>
      </c>
      <c r="E48" s="50" t="str">
        <f t="shared" si="6"/>
        <v>GIJÓN</v>
      </c>
      <c r="F48" s="50">
        <f t="shared" si="8"/>
        <v>53943</v>
      </c>
      <c r="G48" s="50">
        <f t="shared" si="9"/>
        <v>48561</v>
      </c>
    </row>
    <row r="49" spans="1:7" x14ac:dyDescent="0.25">
      <c r="A49" s="50" t="str">
        <f t="shared" si="5"/>
        <v>CASTELLÓN</v>
      </c>
      <c r="B49" s="51">
        <f t="shared" si="3"/>
        <v>187099</v>
      </c>
      <c r="C49" s="51">
        <f t="shared" si="4"/>
        <v>183263</v>
      </c>
      <c r="D49" s="51">
        <f t="shared" si="7"/>
        <v>5</v>
      </c>
      <c r="E49" s="50" t="str">
        <f t="shared" si="6"/>
        <v>SANTA CRUZ DE TENERIFE</v>
      </c>
      <c r="F49" s="50">
        <f t="shared" si="8"/>
        <v>48024</v>
      </c>
      <c r="G49" s="50">
        <f t="shared" si="9"/>
        <v>38642</v>
      </c>
    </row>
    <row r="50" spans="1:7" x14ac:dyDescent="0.25">
      <c r="A50" s="50" t="str">
        <f t="shared" si="5"/>
        <v>CEUTA</v>
      </c>
      <c r="B50" s="51">
        <f t="shared" si="3"/>
        <v>9</v>
      </c>
      <c r="C50" s="51">
        <f t="shared" si="4"/>
        <v>25</v>
      </c>
      <c r="D50" s="51">
        <f t="shared" si="7"/>
        <v>25</v>
      </c>
      <c r="E50" s="50" t="str">
        <f t="shared" si="6"/>
        <v>TARRAGONA</v>
      </c>
      <c r="F50" s="50">
        <f t="shared" si="8"/>
        <v>44326</v>
      </c>
      <c r="G50" s="50">
        <f t="shared" si="9"/>
        <v>49011</v>
      </c>
    </row>
    <row r="51" spans="1:7" x14ac:dyDescent="0.25">
      <c r="A51" s="50" t="str">
        <f t="shared" si="5"/>
        <v>FERROL-SAN CIBRAO</v>
      </c>
      <c r="B51" s="51">
        <f t="shared" si="3"/>
        <v>307</v>
      </c>
      <c r="C51" s="51">
        <f t="shared" si="4"/>
        <v>737</v>
      </c>
      <c r="D51" s="51">
        <f t="shared" si="7"/>
        <v>22</v>
      </c>
      <c r="E51" s="50" t="str">
        <f t="shared" si="6"/>
        <v>BAHÍA DE CÁDIZ</v>
      </c>
      <c r="F51" s="50">
        <f t="shared" si="8"/>
        <v>25485</v>
      </c>
      <c r="G51" s="50">
        <f t="shared" si="9"/>
        <v>22622</v>
      </c>
    </row>
    <row r="52" spans="1:7" x14ac:dyDescent="0.25">
      <c r="A52" s="50" t="str">
        <f t="shared" si="5"/>
        <v>GIJÓN</v>
      </c>
      <c r="B52" s="51">
        <f t="shared" si="3"/>
        <v>53943</v>
      </c>
      <c r="C52" s="51">
        <f t="shared" si="4"/>
        <v>48561</v>
      </c>
      <c r="D52" s="51">
        <f t="shared" si="7"/>
        <v>10</v>
      </c>
      <c r="E52" s="50" t="str">
        <f t="shared" si="6"/>
        <v>MÁLAGA</v>
      </c>
      <c r="F52" s="50">
        <f t="shared" si="8"/>
        <v>19399</v>
      </c>
      <c r="G52" s="50">
        <f t="shared" si="9"/>
        <v>14508</v>
      </c>
    </row>
    <row r="53" spans="1:7" x14ac:dyDescent="0.25">
      <c r="A53" s="50" t="str">
        <f t="shared" si="5"/>
        <v>HUELVA</v>
      </c>
      <c r="B53" s="51">
        <f t="shared" si="3"/>
        <v>11397</v>
      </c>
      <c r="C53" s="51">
        <f t="shared" si="4"/>
        <v>7301</v>
      </c>
      <c r="D53" s="51">
        <f t="shared" si="7"/>
        <v>17</v>
      </c>
      <c r="E53" s="50" t="str">
        <f t="shared" si="6"/>
        <v>ALICANTE</v>
      </c>
      <c r="F53" s="50">
        <f t="shared" si="8"/>
        <v>16273</v>
      </c>
      <c r="G53" s="50">
        <f t="shared" si="9"/>
        <v>16451</v>
      </c>
    </row>
    <row r="54" spans="1:7" x14ac:dyDescent="0.25">
      <c r="A54" s="50" t="str">
        <f t="shared" si="5"/>
        <v>LAS PALMAS</v>
      </c>
      <c r="B54" s="51">
        <f t="shared" si="3"/>
        <v>91940</v>
      </c>
      <c r="C54" s="51">
        <f t="shared" si="4"/>
        <v>73384</v>
      </c>
      <c r="D54" s="51">
        <f t="shared" si="7"/>
        <v>7</v>
      </c>
      <c r="E54" s="50" t="str">
        <f t="shared" si="6"/>
        <v>MELILLA</v>
      </c>
      <c r="F54" s="50">
        <f t="shared" si="8"/>
        <v>11814</v>
      </c>
      <c r="G54" s="50">
        <f t="shared" si="9"/>
        <v>12431</v>
      </c>
    </row>
    <row r="55" spans="1:7" x14ac:dyDescent="0.25">
      <c r="A55" s="50" t="str">
        <f t="shared" si="5"/>
        <v>MÁLAGA</v>
      </c>
      <c r="B55" s="51">
        <f t="shared" si="3"/>
        <v>19399</v>
      </c>
      <c r="C55" s="51">
        <f t="shared" si="4"/>
        <v>14508</v>
      </c>
      <c r="D55" s="51">
        <f t="shared" si="7"/>
        <v>14</v>
      </c>
      <c r="E55" s="50" t="str">
        <f t="shared" si="6"/>
        <v>HUELVA</v>
      </c>
      <c r="F55" s="50">
        <f t="shared" si="8"/>
        <v>11397</v>
      </c>
      <c r="G55" s="50">
        <f t="shared" si="9"/>
        <v>7301</v>
      </c>
    </row>
    <row r="56" spans="1:7" x14ac:dyDescent="0.25">
      <c r="A56" s="50" t="str">
        <f t="shared" si="5"/>
        <v>MARÍN Y RÍA DE PONTEVEDRA</v>
      </c>
      <c r="B56" s="51">
        <f t="shared" si="3"/>
        <v>65607</v>
      </c>
      <c r="C56" s="51">
        <f t="shared" si="4"/>
        <v>47249</v>
      </c>
      <c r="D56" s="51">
        <f t="shared" si="7"/>
        <v>8</v>
      </c>
      <c r="E56" s="50" t="str">
        <f t="shared" si="6"/>
        <v>SANTANDER</v>
      </c>
      <c r="F56" s="50">
        <f t="shared" ref="F56:F66" si="10">LOOKUP(E56,$A$39:$A$66,$B$39:$B$66)</f>
        <v>6214</v>
      </c>
      <c r="G56" s="50">
        <f t="shared" si="9"/>
        <v>1060</v>
      </c>
    </row>
    <row r="57" spans="1:7" x14ac:dyDescent="0.25">
      <c r="A57" s="50" t="str">
        <f t="shared" si="5"/>
        <v>MELILLA</v>
      </c>
      <c r="B57" s="51">
        <f t="shared" si="3"/>
        <v>11814</v>
      </c>
      <c r="C57" s="51">
        <f t="shared" si="4"/>
        <v>12431</v>
      </c>
      <c r="D57" s="51">
        <f t="shared" si="7"/>
        <v>16</v>
      </c>
      <c r="E57" s="50" t="str">
        <f t="shared" si="6"/>
        <v>ALMERÍA</v>
      </c>
      <c r="F57" s="50">
        <f t="shared" si="10"/>
        <v>5868</v>
      </c>
      <c r="G57" s="50">
        <f t="shared" si="9"/>
        <v>5253</v>
      </c>
    </row>
    <row r="58" spans="1:7" x14ac:dyDescent="0.25">
      <c r="A58" s="50" t="str">
        <f t="shared" si="5"/>
        <v>MOTRIL</v>
      </c>
      <c r="B58" s="51">
        <f t="shared" si="3"/>
        <v>182</v>
      </c>
      <c r="C58" s="51">
        <f t="shared" si="4"/>
        <v>11</v>
      </c>
      <c r="D58" s="51">
        <f t="shared" si="7"/>
        <v>23</v>
      </c>
      <c r="E58" s="50" t="str">
        <f t="shared" si="6"/>
        <v>SEVILLA</v>
      </c>
      <c r="F58" s="50">
        <f t="shared" si="10"/>
        <v>4575</v>
      </c>
      <c r="G58" s="50">
        <f t="shared" si="9"/>
        <v>4237</v>
      </c>
    </row>
    <row r="59" spans="1:7" x14ac:dyDescent="0.25">
      <c r="A59" s="50" t="str">
        <f t="shared" si="5"/>
        <v>PASAIA</v>
      </c>
      <c r="B59" s="51">
        <f t="shared" si="3"/>
        <v>8</v>
      </c>
      <c r="C59" s="51">
        <f t="shared" si="4"/>
        <v>6818</v>
      </c>
      <c r="D59" s="51">
        <f t="shared" si="7"/>
        <v>26</v>
      </c>
      <c r="E59" s="50" t="str">
        <f t="shared" si="6"/>
        <v>VILAGARCÍA</v>
      </c>
      <c r="F59" s="50">
        <f t="shared" si="10"/>
        <v>682</v>
      </c>
      <c r="G59" s="50">
        <f t="shared" si="9"/>
        <v>655</v>
      </c>
    </row>
    <row r="60" spans="1:7" x14ac:dyDescent="0.25">
      <c r="A60" s="50" t="str">
        <f t="shared" si="5"/>
        <v>SANTA CRUZ DE TENERIFE</v>
      </c>
      <c r="B60" s="51">
        <f t="shared" si="3"/>
        <v>48024</v>
      </c>
      <c r="C60" s="51">
        <f t="shared" si="4"/>
        <v>38642</v>
      </c>
      <c r="D60" s="51">
        <f t="shared" si="7"/>
        <v>11</v>
      </c>
      <c r="E60" s="50" t="str">
        <f t="shared" si="6"/>
        <v>FERROL-SAN CIBRAO</v>
      </c>
      <c r="F60" s="50">
        <f t="shared" si="10"/>
        <v>307</v>
      </c>
      <c r="G60" s="50">
        <f t="shared" si="9"/>
        <v>737</v>
      </c>
    </row>
    <row r="61" spans="1:7" x14ac:dyDescent="0.25">
      <c r="A61" s="50" t="str">
        <f t="shared" si="5"/>
        <v>SANTANDER</v>
      </c>
      <c r="B61" s="51">
        <f t="shared" si="3"/>
        <v>6214</v>
      </c>
      <c r="C61" s="51">
        <f t="shared" si="4"/>
        <v>1060</v>
      </c>
      <c r="D61" s="51">
        <f t="shared" si="7"/>
        <v>18</v>
      </c>
      <c r="E61" s="50" t="str">
        <f t="shared" si="6"/>
        <v>MOTRIL</v>
      </c>
      <c r="F61" s="50">
        <f t="shared" si="10"/>
        <v>182</v>
      </c>
      <c r="G61" s="50">
        <f t="shared" si="9"/>
        <v>11</v>
      </c>
    </row>
    <row r="62" spans="1:7" x14ac:dyDescent="0.25">
      <c r="A62" s="50" t="str">
        <f t="shared" si="5"/>
        <v>SEVILLA</v>
      </c>
      <c r="B62" s="51">
        <f t="shared" si="3"/>
        <v>4575</v>
      </c>
      <c r="C62" s="51">
        <f t="shared" si="4"/>
        <v>4237</v>
      </c>
      <c r="D62" s="51">
        <f t="shared" si="7"/>
        <v>20</v>
      </c>
      <c r="E62" s="50" t="str">
        <f t="shared" si="6"/>
        <v>BALEARES</v>
      </c>
      <c r="F62" s="50">
        <f t="shared" si="10"/>
        <v>49</v>
      </c>
      <c r="G62" s="50">
        <f t="shared" si="9"/>
        <v>71</v>
      </c>
    </row>
    <row r="63" spans="1:7" x14ac:dyDescent="0.25">
      <c r="A63" s="50" t="str">
        <f t="shared" si="5"/>
        <v>TARRAGONA</v>
      </c>
      <c r="B63" s="51">
        <f t="shared" si="3"/>
        <v>44326</v>
      </c>
      <c r="C63" s="51">
        <f t="shared" si="4"/>
        <v>49011</v>
      </c>
      <c r="D63" s="51">
        <f t="shared" si="7"/>
        <v>12</v>
      </c>
      <c r="E63" s="50" t="str">
        <f t="shared" si="6"/>
        <v>CEUTA</v>
      </c>
      <c r="F63" s="50">
        <f t="shared" si="10"/>
        <v>9</v>
      </c>
      <c r="G63" s="50">
        <f t="shared" si="9"/>
        <v>25</v>
      </c>
    </row>
    <row r="64" spans="1:7" x14ac:dyDescent="0.25">
      <c r="A64" s="50" t="str">
        <f t="shared" si="5"/>
        <v>VALENCIA</v>
      </c>
      <c r="B64" s="51">
        <f t="shared" si="3"/>
        <v>1845930</v>
      </c>
      <c r="C64" s="51">
        <f t="shared" si="4"/>
        <v>1855814</v>
      </c>
      <c r="D64" s="51">
        <f t="shared" si="7"/>
        <v>1</v>
      </c>
      <c r="E64" s="50" t="str">
        <f t="shared" si="6"/>
        <v>PASAIA</v>
      </c>
      <c r="F64" s="50">
        <f t="shared" si="10"/>
        <v>8</v>
      </c>
      <c r="G64" s="50">
        <f t="shared" si="9"/>
        <v>6818</v>
      </c>
    </row>
    <row r="65" spans="1:7" x14ac:dyDescent="0.25">
      <c r="A65" s="50" t="str">
        <f t="shared" si="5"/>
        <v>VIGO</v>
      </c>
      <c r="B65" s="51">
        <f t="shared" si="3"/>
        <v>139511</v>
      </c>
      <c r="C65" s="51">
        <f t="shared" si="4"/>
        <v>136825</v>
      </c>
      <c r="D65" s="51">
        <f t="shared" si="7"/>
        <v>6</v>
      </c>
      <c r="E65" s="50" t="str">
        <f t="shared" si="6"/>
        <v>A CORUÑA</v>
      </c>
      <c r="F65" s="50">
        <f t="shared" si="10"/>
        <v>3</v>
      </c>
      <c r="G65" s="50">
        <f t="shared" si="9"/>
        <v>11</v>
      </c>
    </row>
    <row r="66" spans="1:7" x14ac:dyDescent="0.25">
      <c r="A66" s="50" t="str">
        <f t="shared" si="5"/>
        <v>VILAGARCÍA</v>
      </c>
      <c r="B66" s="51">
        <f t="shared" si="3"/>
        <v>682</v>
      </c>
      <c r="C66" s="51">
        <f t="shared" si="4"/>
        <v>655</v>
      </c>
      <c r="D66" s="51">
        <f t="shared" si="7"/>
        <v>21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214</v>
      </c>
      <c r="E7" s="10">
        <v>3</v>
      </c>
      <c r="F7" s="11">
        <f>((E7*100)/D7)-100</f>
        <v>-98.598130841121502</v>
      </c>
      <c r="G7" s="1"/>
      <c r="H7" s="1"/>
      <c r="I7" s="1"/>
    </row>
    <row r="8" spans="1:12" x14ac:dyDescent="0.25">
      <c r="A8" s="12" t="s">
        <v>31</v>
      </c>
      <c r="B8" s="13">
        <v>13488</v>
      </c>
      <c r="C8" s="13">
        <v>13128</v>
      </c>
      <c r="D8" s="13">
        <v>141503</v>
      </c>
      <c r="E8" s="13">
        <v>147553</v>
      </c>
      <c r="F8" s="14">
        <f t="shared" ref="F8:F34" si="0">((E8*100)/D8)-100</f>
        <v>4.2755277273273293</v>
      </c>
      <c r="G8" s="1"/>
      <c r="H8" s="1"/>
      <c r="I8" s="1"/>
    </row>
    <row r="9" spans="1:12" x14ac:dyDescent="0.25">
      <c r="A9" s="9" t="s">
        <v>164</v>
      </c>
      <c r="B9" s="10">
        <v>647</v>
      </c>
      <c r="C9" s="10">
        <v>669</v>
      </c>
      <c r="D9" s="10">
        <v>5674</v>
      </c>
      <c r="E9" s="10">
        <v>6166</v>
      </c>
      <c r="F9" s="11">
        <f t="shared" si="0"/>
        <v>8.6711314769122367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34215</v>
      </c>
      <c r="C11" s="10">
        <v>36315</v>
      </c>
      <c r="D11" s="10">
        <v>347788</v>
      </c>
      <c r="E11" s="10">
        <v>351536</v>
      </c>
      <c r="F11" s="11">
        <f t="shared" si="0"/>
        <v>1.0776680046465117</v>
      </c>
      <c r="G11" s="1"/>
      <c r="H11" s="1"/>
      <c r="I11" s="1"/>
    </row>
    <row r="12" spans="1:12" x14ac:dyDescent="0.25">
      <c r="A12" s="12" t="s">
        <v>168</v>
      </c>
      <c r="B12" s="13">
        <v>6532</v>
      </c>
      <c r="C12" s="13">
        <v>7073</v>
      </c>
      <c r="D12" s="13">
        <v>67556</v>
      </c>
      <c r="E12" s="13">
        <v>75252</v>
      </c>
      <c r="F12" s="14">
        <f t="shared" si="0"/>
        <v>11.392030315590034</v>
      </c>
      <c r="G12" s="1"/>
      <c r="H12" s="1"/>
      <c r="I12" s="1"/>
    </row>
    <row r="13" spans="1:12" x14ac:dyDescent="0.25">
      <c r="A13" s="9" t="s">
        <v>32</v>
      </c>
      <c r="B13" s="10">
        <v>8866</v>
      </c>
      <c r="C13" s="10">
        <v>8268</v>
      </c>
      <c r="D13" s="10">
        <v>121598</v>
      </c>
      <c r="E13" s="10">
        <v>112702</v>
      </c>
      <c r="F13" s="11">
        <f t="shared" si="0"/>
        <v>-7.3159098011480381</v>
      </c>
      <c r="G13" s="1"/>
      <c r="H13" s="1"/>
      <c r="I13" s="1"/>
    </row>
    <row r="14" spans="1:12" x14ac:dyDescent="0.25">
      <c r="A14" s="12" t="s">
        <v>33</v>
      </c>
      <c r="B14" s="13">
        <v>137827</v>
      </c>
      <c r="C14" s="13">
        <v>161540</v>
      </c>
      <c r="D14" s="13">
        <v>1656286</v>
      </c>
      <c r="E14" s="13">
        <v>1787274</v>
      </c>
      <c r="F14" s="14">
        <f t="shared" si="0"/>
        <v>7.9085375351841378</v>
      </c>
      <c r="G14" s="1"/>
      <c r="H14" s="1"/>
      <c r="I14" s="1"/>
    </row>
    <row r="15" spans="1:12" x14ac:dyDescent="0.25">
      <c r="A15" s="9" t="s">
        <v>34</v>
      </c>
      <c r="B15" s="10">
        <v>51107</v>
      </c>
      <c r="C15" s="10">
        <v>49285</v>
      </c>
      <c r="D15" s="10">
        <v>533873</v>
      </c>
      <c r="E15" s="10">
        <v>536427</v>
      </c>
      <c r="F15" s="11">
        <f t="shared" si="0"/>
        <v>0.4783909281795502</v>
      </c>
      <c r="G15" s="1"/>
      <c r="H15" s="1"/>
      <c r="I15" s="1"/>
    </row>
    <row r="16" spans="1:12" x14ac:dyDescent="0.25">
      <c r="A16" s="12" t="s">
        <v>35</v>
      </c>
      <c r="B16" s="13">
        <v>6353</v>
      </c>
      <c r="C16" s="13">
        <v>5452</v>
      </c>
      <c r="D16" s="13">
        <v>90239</v>
      </c>
      <c r="E16" s="13">
        <v>78928</v>
      </c>
      <c r="F16" s="14">
        <f t="shared" si="0"/>
        <v>-12.534491738605254</v>
      </c>
      <c r="G16" s="1"/>
      <c r="H16" s="1"/>
      <c r="I16" s="1"/>
    </row>
    <row r="17" spans="1:9" x14ac:dyDescent="0.25">
      <c r="A17" s="9" t="s">
        <v>169</v>
      </c>
      <c r="B17" s="10">
        <v>17067</v>
      </c>
      <c r="C17" s="10">
        <v>16853</v>
      </c>
      <c r="D17" s="10">
        <v>189019</v>
      </c>
      <c r="E17" s="10">
        <v>192222</v>
      </c>
      <c r="F17" s="11">
        <f t="shared" si="0"/>
        <v>1.6945386442632753</v>
      </c>
      <c r="G17" s="1"/>
      <c r="H17" s="1"/>
      <c r="I17" s="1"/>
    </row>
    <row r="18" spans="1:9" x14ac:dyDescent="0.25">
      <c r="A18" s="12" t="s">
        <v>36</v>
      </c>
      <c r="B18" s="13">
        <v>1833</v>
      </c>
      <c r="C18" s="13">
        <v>831</v>
      </c>
      <c r="D18" s="13">
        <v>19911</v>
      </c>
      <c r="E18" s="13">
        <v>15308</v>
      </c>
      <c r="F18" s="14">
        <f t="shared" si="0"/>
        <v>-23.117874541710606</v>
      </c>
      <c r="G18" s="1"/>
      <c r="H18" s="1"/>
      <c r="I18" s="1"/>
    </row>
    <row r="19" spans="1:9" x14ac:dyDescent="0.25">
      <c r="A19" s="9" t="s">
        <v>37</v>
      </c>
      <c r="B19" s="10">
        <v>80</v>
      </c>
      <c r="C19" s="10">
        <v>118</v>
      </c>
      <c r="D19" s="10">
        <v>741</v>
      </c>
      <c r="E19" s="10">
        <v>407</v>
      </c>
      <c r="F19" s="11">
        <f t="shared" si="0"/>
        <v>-45.074224021592443</v>
      </c>
      <c r="G19" s="1"/>
      <c r="H19" s="1"/>
      <c r="I19" s="1"/>
    </row>
    <row r="20" spans="1:9" x14ac:dyDescent="0.25">
      <c r="A20" s="12" t="s">
        <v>170</v>
      </c>
      <c r="B20" s="13">
        <v>5290</v>
      </c>
      <c r="C20" s="13">
        <v>6648</v>
      </c>
      <c r="D20" s="13">
        <v>58629</v>
      </c>
      <c r="E20" s="13">
        <v>71061</v>
      </c>
      <c r="F20" s="14">
        <f t="shared" si="0"/>
        <v>21.20452335874738</v>
      </c>
      <c r="G20" s="1"/>
      <c r="H20" s="1"/>
      <c r="I20" s="1"/>
    </row>
    <row r="21" spans="1:9" x14ac:dyDescent="0.25">
      <c r="A21" s="9" t="s">
        <v>38</v>
      </c>
      <c r="B21" s="10">
        <v>1494</v>
      </c>
      <c r="C21" s="10">
        <v>5352</v>
      </c>
      <c r="D21" s="10">
        <v>9825</v>
      </c>
      <c r="E21" s="10">
        <v>50698</v>
      </c>
      <c r="F21" s="11">
        <f t="shared" si="0"/>
        <v>416.01017811704833</v>
      </c>
      <c r="G21" s="1"/>
      <c r="H21" s="1"/>
      <c r="I21" s="1"/>
    </row>
    <row r="22" spans="1:9" x14ac:dyDescent="0.25">
      <c r="A22" s="12" t="s">
        <v>59</v>
      </c>
      <c r="B22" s="13">
        <v>47349</v>
      </c>
      <c r="C22" s="13">
        <v>50181</v>
      </c>
      <c r="D22" s="13">
        <v>468862</v>
      </c>
      <c r="E22" s="13">
        <v>514906</v>
      </c>
      <c r="F22" s="14">
        <f t="shared" si="0"/>
        <v>9.820373585404667</v>
      </c>
      <c r="G22" s="1"/>
      <c r="H22" s="1"/>
      <c r="I22" s="1"/>
    </row>
    <row r="23" spans="1:9" x14ac:dyDescent="0.25">
      <c r="A23" s="9" t="s">
        <v>171</v>
      </c>
      <c r="B23" s="10">
        <v>2668</v>
      </c>
      <c r="C23" s="10">
        <v>3304</v>
      </c>
      <c r="D23" s="10">
        <v>28919</v>
      </c>
      <c r="E23" s="10">
        <v>34667</v>
      </c>
      <c r="F23" s="11">
        <f t="shared" si="0"/>
        <v>19.876205954562749</v>
      </c>
      <c r="G23" s="1"/>
      <c r="H23" s="1"/>
      <c r="I23" s="1"/>
    </row>
    <row r="24" spans="1:9" x14ac:dyDescent="0.25">
      <c r="A24" s="12" t="s">
        <v>173</v>
      </c>
      <c r="B24" s="13">
        <v>5068</v>
      </c>
      <c r="C24" s="13">
        <v>6742</v>
      </c>
      <c r="D24" s="13">
        <v>51602</v>
      </c>
      <c r="E24" s="13">
        <v>69844</v>
      </c>
      <c r="F24" s="14">
        <f t="shared" si="0"/>
        <v>35.351342971202655</v>
      </c>
      <c r="G24" s="1"/>
      <c r="H24" s="1"/>
      <c r="I24" s="1"/>
    </row>
    <row r="25" spans="1:9" x14ac:dyDescent="0.25">
      <c r="A25" s="9" t="s">
        <v>39</v>
      </c>
      <c r="B25" s="10">
        <v>3244</v>
      </c>
      <c r="C25" s="10">
        <v>2738</v>
      </c>
      <c r="D25" s="10">
        <v>36163</v>
      </c>
      <c r="E25" s="10">
        <v>34357</v>
      </c>
      <c r="F25" s="11">
        <f t="shared" si="0"/>
        <v>-4.994054696789533</v>
      </c>
      <c r="G25" s="1"/>
      <c r="H25" s="1"/>
      <c r="I25" s="1"/>
    </row>
    <row r="26" spans="1:9" x14ac:dyDescent="0.25">
      <c r="A26" s="12" t="s">
        <v>40</v>
      </c>
      <c r="B26" s="13">
        <v>158</v>
      </c>
      <c r="C26" s="13">
        <v>8</v>
      </c>
      <c r="D26" s="13">
        <v>2379</v>
      </c>
      <c r="E26" s="13">
        <v>1458</v>
      </c>
      <c r="F26" s="14">
        <f t="shared" si="0"/>
        <v>-38.71374527112232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6818</v>
      </c>
      <c r="E27" s="10">
        <v>8</v>
      </c>
      <c r="F27" s="19">
        <f t="shared" si="0"/>
        <v>-99.882663537694341</v>
      </c>
      <c r="G27" s="1"/>
      <c r="H27" s="1"/>
      <c r="I27" s="1"/>
    </row>
    <row r="28" spans="1:9" x14ac:dyDescent="0.25">
      <c r="A28" s="12" t="s">
        <v>42</v>
      </c>
      <c r="B28" s="13">
        <v>33545</v>
      </c>
      <c r="C28" s="13">
        <v>39436</v>
      </c>
      <c r="D28" s="13">
        <v>336258</v>
      </c>
      <c r="E28" s="13">
        <v>366146</v>
      </c>
      <c r="F28" s="14">
        <f t="shared" si="0"/>
        <v>8.8884130637784153</v>
      </c>
      <c r="G28" s="1"/>
      <c r="H28" s="1"/>
      <c r="I28" s="1"/>
    </row>
    <row r="29" spans="1:9" x14ac:dyDescent="0.25">
      <c r="A29" s="9" t="s">
        <v>43</v>
      </c>
      <c r="B29" s="10">
        <v>220</v>
      </c>
      <c r="C29" s="10">
        <v>971</v>
      </c>
      <c r="D29" s="10">
        <v>1060</v>
      </c>
      <c r="E29" s="10">
        <v>6214</v>
      </c>
      <c r="F29" s="11">
        <f t="shared" si="0"/>
        <v>486.22641509433959</v>
      </c>
      <c r="G29" s="1"/>
      <c r="H29" s="1"/>
      <c r="I29" s="1"/>
    </row>
    <row r="30" spans="1:9" x14ac:dyDescent="0.25">
      <c r="A30" s="12" t="s">
        <v>44</v>
      </c>
      <c r="B30" s="13">
        <v>12926</v>
      </c>
      <c r="C30" s="13">
        <v>9363</v>
      </c>
      <c r="D30" s="13">
        <v>133194</v>
      </c>
      <c r="E30" s="13">
        <v>95613</v>
      </c>
      <c r="F30" s="14">
        <f t="shared" si="0"/>
        <v>-28.215234920491909</v>
      </c>
      <c r="G30" s="1"/>
      <c r="H30" s="1"/>
      <c r="I30" s="1"/>
    </row>
    <row r="31" spans="1:9" x14ac:dyDescent="0.25">
      <c r="A31" s="9" t="s">
        <v>45</v>
      </c>
      <c r="B31" s="10">
        <v>4974</v>
      </c>
      <c r="C31" s="10">
        <v>5012</v>
      </c>
      <c r="D31" s="10">
        <v>58999</v>
      </c>
      <c r="E31" s="10">
        <v>53827</v>
      </c>
      <c r="F31" s="11">
        <f t="shared" si="0"/>
        <v>-8.7662502754283906</v>
      </c>
      <c r="G31" s="1"/>
      <c r="H31" s="1"/>
      <c r="I31" s="1"/>
    </row>
    <row r="32" spans="1:9" x14ac:dyDescent="0.25">
      <c r="A32" s="12" t="s">
        <v>46</v>
      </c>
      <c r="B32" s="13">
        <v>174275</v>
      </c>
      <c r="C32" s="13">
        <v>191423</v>
      </c>
      <c r="D32" s="13">
        <v>2043146</v>
      </c>
      <c r="E32" s="13">
        <v>2031902</v>
      </c>
      <c r="F32" s="14">
        <f t="shared" si="0"/>
        <v>-0.55032777882735218</v>
      </c>
      <c r="G32" s="1"/>
      <c r="H32" s="1"/>
      <c r="I32" s="1"/>
    </row>
    <row r="33" spans="1:9" x14ac:dyDescent="0.25">
      <c r="A33" s="9" t="s">
        <v>47</v>
      </c>
      <c r="B33" s="10">
        <v>13668</v>
      </c>
      <c r="C33" s="10">
        <v>13978</v>
      </c>
      <c r="D33" s="10">
        <v>162865</v>
      </c>
      <c r="E33" s="10">
        <v>161000</v>
      </c>
      <c r="F33" s="11">
        <f t="shared" si="0"/>
        <v>-1.1451201915697027</v>
      </c>
      <c r="G33" s="1"/>
      <c r="H33" s="1"/>
      <c r="I33" s="1"/>
    </row>
    <row r="34" spans="1:9" x14ac:dyDescent="0.25">
      <c r="A34" s="12" t="s">
        <v>172</v>
      </c>
      <c r="B34" s="13">
        <v>2371</v>
      </c>
      <c r="C34" s="13">
        <v>2810</v>
      </c>
      <c r="D34" s="13">
        <v>29952</v>
      </c>
      <c r="E34" s="13">
        <v>31749</v>
      </c>
      <c r="F34" s="14">
        <f t="shared" si="0"/>
        <v>5.9995993589743648</v>
      </c>
      <c r="G34" s="1"/>
      <c r="H34" s="1"/>
      <c r="I34" s="1"/>
    </row>
    <row r="35" spans="1:9" x14ac:dyDescent="0.25">
      <c r="A35" s="15" t="s">
        <v>48</v>
      </c>
      <c r="B35" s="16">
        <f>SUM(B7:B34)</f>
        <v>585265</v>
      </c>
      <c r="C35" s="16">
        <f t="shared" ref="C35:E35" si="1">SUM(C7:C34)</f>
        <v>637498</v>
      </c>
      <c r="D35" s="16">
        <f t="shared" si="1"/>
        <v>6603073</v>
      </c>
      <c r="E35" s="16">
        <f t="shared" si="1"/>
        <v>6827228</v>
      </c>
      <c r="F35" s="17">
        <f t="shared" ref="F35" si="2">((E35*100)/D35)-100</f>
        <v>3.3947072825031626</v>
      </c>
      <c r="G35" s="1"/>
      <c r="H35" s="1"/>
      <c r="I35" s="1"/>
    </row>
    <row r="36" spans="1:9" x14ac:dyDescent="0.25">
      <c r="A36" s="73" t="s">
        <v>125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</v>
      </c>
      <c r="C39" s="51">
        <f t="shared" si="4"/>
        <v>214</v>
      </c>
      <c r="D39" s="51">
        <f>_xlfn.RANK.EQ(B39,$B$39:$B$66)+COUNTIF($B$39:$B$66,B39)-1</f>
        <v>27</v>
      </c>
      <c r="E39" s="50" t="str">
        <f t="shared" ref="E39:E66" si="6">INDEX($A$39:$B$66,MATCH(ROW()-38,$D$39:$D$66,0),1)</f>
        <v>VALENCIA</v>
      </c>
      <c r="F39" s="50">
        <f>LOOKUP(E39,$A$39:$A$66,$B$39:$B$66)</f>
        <v>2031902</v>
      </c>
      <c r="G39" s="50">
        <f>LOOKUP(E39,$A$39:$A$66,$C$39:$C$66)</f>
        <v>2043146</v>
      </c>
    </row>
    <row r="40" spans="1:9" x14ac:dyDescent="0.25">
      <c r="A40" s="50" t="str">
        <f t="shared" si="5"/>
        <v>ALICANTE</v>
      </c>
      <c r="B40" s="51">
        <f t="shared" si="3"/>
        <v>147553</v>
      </c>
      <c r="C40" s="51">
        <f t="shared" si="4"/>
        <v>141503</v>
      </c>
      <c r="D40" s="51">
        <f t="shared" ref="D40:D66" si="7">_xlfn.RANK.EQ(B40,$B$39:$B$66)+COUNTIF($B$39:$B$66,B40)-1</f>
        <v>9</v>
      </c>
      <c r="E40" s="50" t="str">
        <f t="shared" si="6"/>
        <v>BARCELONA</v>
      </c>
      <c r="F40" s="50">
        <f t="shared" ref="F40:F55" si="8">LOOKUP(E40,$A$39:$A$66,$B$39:$B$66)</f>
        <v>1787274</v>
      </c>
      <c r="G40" s="50">
        <f t="shared" ref="G40:G66" si="9">LOOKUP(E40,$A$39:$A$66,$C$39:$C$66)</f>
        <v>1656286</v>
      </c>
    </row>
    <row r="41" spans="1:9" x14ac:dyDescent="0.25">
      <c r="A41" s="50" t="str">
        <f t="shared" si="5"/>
        <v>ALMERÍA</v>
      </c>
      <c r="B41" s="51">
        <f t="shared" si="3"/>
        <v>6166</v>
      </c>
      <c r="C41" s="51">
        <f t="shared" si="4"/>
        <v>5674</v>
      </c>
      <c r="D41" s="51">
        <f t="shared" si="7"/>
        <v>23</v>
      </c>
      <c r="E41" s="50" t="str">
        <f t="shared" si="6"/>
        <v>BILBAO</v>
      </c>
      <c r="F41" s="50">
        <f t="shared" si="8"/>
        <v>536427</v>
      </c>
      <c r="G41" s="50">
        <f t="shared" si="9"/>
        <v>533873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514906</v>
      </c>
      <c r="G42" s="50">
        <f t="shared" si="9"/>
        <v>468862</v>
      </c>
    </row>
    <row r="43" spans="1:9" x14ac:dyDescent="0.25">
      <c r="A43" s="50" t="str">
        <f t="shared" si="5"/>
        <v>BAHÍA DE ALGECIRAS</v>
      </c>
      <c r="B43" s="51">
        <f t="shared" si="3"/>
        <v>351536</v>
      </c>
      <c r="C43" s="51">
        <f t="shared" si="4"/>
        <v>347788</v>
      </c>
      <c r="D43" s="51">
        <f t="shared" si="7"/>
        <v>6</v>
      </c>
      <c r="E43" s="50" t="str">
        <f t="shared" si="6"/>
        <v>SANTA CRUZ DE TENERIFE</v>
      </c>
      <c r="F43" s="50">
        <f t="shared" si="8"/>
        <v>366146</v>
      </c>
      <c r="G43" s="50">
        <f t="shared" si="9"/>
        <v>336258</v>
      </c>
    </row>
    <row r="44" spans="1:9" x14ac:dyDescent="0.25">
      <c r="A44" s="50" t="str">
        <f t="shared" si="5"/>
        <v>BAHÍA DE CÁDIZ</v>
      </c>
      <c r="B44" s="51">
        <f t="shared" si="3"/>
        <v>75252</v>
      </c>
      <c r="C44" s="51">
        <f t="shared" si="4"/>
        <v>67556</v>
      </c>
      <c r="D44" s="51">
        <f t="shared" si="7"/>
        <v>13</v>
      </c>
      <c r="E44" s="50" t="str">
        <f t="shared" si="6"/>
        <v>BAHÍA DE ALGECIRAS</v>
      </c>
      <c r="F44" s="50">
        <f t="shared" si="8"/>
        <v>351536</v>
      </c>
      <c r="G44" s="50">
        <f t="shared" si="9"/>
        <v>347788</v>
      </c>
    </row>
    <row r="45" spans="1:9" x14ac:dyDescent="0.25">
      <c r="A45" s="50" t="str">
        <f t="shared" si="5"/>
        <v>BALEARES</v>
      </c>
      <c r="B45" s="51">
        <f t="shared" si="3"/>
        <v>112702</v>
      </c>
      <c r="C45" s="51">
        <f t="shared" si="4"/>
        <v>121598</v>
      </c>
      <c r="D45" s="51">
        <f t="shared" si="7"/>
        <v>10</v>
      </c>
      <c r="E45" s="50" t="str">
        <f t="shared" si="6"/>
        <v>CASTELLÓN</v>
      </c>
      <c r="F45" s="50">
        <f t="shared" si="8"/>
        <v>192222</v>
      </c>
      <c r="G45" s="50">
        <f t="shared" si="9"/>
        <v>189019</v>
      </c>
    </row>
    <row r="46" spans="1:9" x14ac:dyDescent="0.25">
      <c r="A46" s="50" t="str">
        <f t="shared" si="5"/>
        <v>BARCELONA</v>
      </c>
      <c r="B46" s="51">
        <f t="shared" si="3"/>
        <v>1787274</v>
      </c>
      <c r="C46" s="51">
        <f t="shared" si="4"/>
        <v>1656286</v>
      </c>
      <c r="D46" s="51">
        <f t="shared" si="7"/>
        <v>2</v>
      </c>
      <c r="E46" s="50" t="str">
        <f t="shared" si="6"/>
        <v>VIGO</v>
      </c>
      <c r="F46" s="50">
        <f t="shared" si="8"/>
        <v>161000</v>
      </c>
      <c r="G46" s="50">
        <f t="shared" si="9"/>
        <v>162865</v>
      </c>
    </row>
    <row r="47" spans="1:9" x14ac:dyDescent="0.25">
      <c r="A47" s="50" t="str">
        <f t="shared" si="5"/>
        <v>BILBAO</v>
      </c>
      <c r="B47" s="51">
        <f t="shared" si="3"/>
        <v>536427</v>
      </c>
      <c r="C47" s="51">
        <f t="shared" si="4"/>
        <v>533873</v>
      </c>
      <c r="D47" s="51">
        <f t="shared" si="7"/>
        <v>3</v>
      </c>
      <c r="E47" s="50" t="str">
        <f t="shared" si="6"/>
        <v>ALICANTE</v>
      </c>
      <c r="F47" s="50">
        <f t="shared" si="8"/>
        <v>147553</v>
      </c>
      <c r="G47" s="50">
        <f t="shared" si="9"/>
        <v>141503</v>
      </c>
    </row>
    <row r="48" spans="1:9" x14ac:dyDescent="0.25">
      <c r="A48" s="50" t="str">
        <f t="shared" si="5"/>
        <v>CARTAGENA</v>
      </c>
      <c r="B48" s="51">
        <f t="shared" si="3"/>
        <v>78928</v>
      </c>
      <c r="C48" s="51">
        <f t="shared" si="4"/>
        <v>90239</v>
      </c>
      <c r="D48" s="51">
        <f t="shared" si="7"/>
        <v>12</v>
      </c>
      <c r="E48" s="50" t="str">
        <f t="shared" si="6"/>
        <v>BALEARES</v>
      </c>
      <c r="F48" s="50">
        <f t="shared" si="8"/>
        <v>112702</v>
      </c>
      <c r="G48" s="50">
        <f t="shared" si="9"/>
        <v>121598</v>
      </c>
    </row>
    <row r="49" spans="1:7" x14ac:dyDescent="0.25">
      <c r="A49" s="50" t="str">
        <f t="shared" si="5"/>
        <v>CASTELLÓN</v>
      </c>
      <c r="B49" s="51">
        <f t="shared" si="3"/>
        <v>192222</v>
      </c>
      <c r="C49" s="51">
        <f t="shared" si="4"/>
        <v>189019</v>
      </c>
      <c r="D49" s="51">
        <f t="shared" si="7"/>
        <v>7</v>
      </c>
      <c r="E49" s="50" t="str">
        <f t="shared" si="6"/>
        <v>SEVILLA</v>
      </c>
      <c r="F49" s="50">
        <f t="shared" si="8"/>
        <v>95613</v>
      </c>
      <c r="G49" s="50">
        <f t="shared" si="9"/>
        <v>133194</v>
      </c>
    </row>
    <row r="50" spans="1:7" x14ac:dyDescent="0.25">
      <c r="A50" s="50" t="str">
        <f t="shared" si="5"/>
        <v>CEUTA</v>
      </c>
      <c r="B50" s="51">
        <f t="shared" si="3"/>
        <v>15308</v>
      </c>
      <c r="C50" s="51">
        <f t="shared" si="4"/>
        <v>19911</v>
      </c>
      <c r="D50" s="51">
        <f t="shared" si="7"/>
        <v>21</v>
      </c>
      <c r="E50" s="50" t="str">
        <f t="shared" si="6"/>
        <v>CARTAGENA</v>
      </c>
      <c r="F50" s="50">
        <f t="shared" si="8"/>
        <v>78928</v>
      </c>
      <c r="G50" s="50">
        <f t="shared" si="9"/>
        <v>90239</v>
      </c>
    </row>
    <row r="51" spans="1:7" x14ac:dyDescent="0.25">
      <c r="A51" s="50" t="str">
        <f t="shared" si="5"/>
        <v>FERROL-SAN CIBRAO</v>
      </c>
      <c r="B51" s="51">
        <f t="shared" si="3"/>
        <v>407</v>
      </c>
      <c r="C51" s="51">
        <f t="shared" si="4"/>
        <v>741</v>
      </c>
      <c r="D51" s="51">
        <f t="shared" si="7"/>
        <v>25</v>
      </c>
      <c r="E51" s="50" t="str">
        <f t="shared" si="6"/>
        <v>BAHÍA DE CÁDIZ</v>
      </c>
      <c r="F51" s="50">
        <f t="shared" si="8"/>
        <v>75252</v>
      </c>
      <c r="G51" s="50">
        <f t="shared" si="9"/>
        <v>67556</v>
      </c>
    </row>
    <row r="52" spans="1:7" x14ac:dyDescent="0.25">
      <c r="A52" s="50" t="str">
        <f t="shared" si="5"/>
        <v>GIJÓN</v>
      </c>
      <c r="B52" s="51">
        <f t="shared" si="3"/>
        <v>71061</v>
      </c>
      <c r="C52" s="51">
        <f t="shared" si="4"/>
        <v>58629</v>
      </c>
      <c r="D52" s="51">
        <f t="shared" si="7"/>
        <v>14</v>
      </c>
      <c r="E52" s="50" t="str">
        <f t="shared" si="6"/>
        <v>GIJÓN</v>
      </c>
      <c r="F52" s="50">
        <f t="shared" si="8"/>
        <v>71061</v>
      </c>
      <c r="G52" s="50">
        <f t="shared" si="9"/>
        <v>58629</v>
      </c>
    </row>
    <row r="53" spans="1:7" x14ac:dyDescent="0.25">
      <c r="A53" s="50" t="str">
        <f t="shared" si="5"/>
        <v>HUELVA</v>
      </c>
      <c r="B53" s="51">
        <f t="shared" si="3"/>
        <v>50698</v>
      </c>
      <c r="C53" s="51">
        <f t="shared" si="4"/>
        <v>9825</v>
      </c>
      <c r="D53" s="51">
        <f t="shared" si="7"/>
        <v>17</v>
      </c>
      <c r="E53" s="50" t="str">
        <f t="shared" si="6"/>
        <v>MARÍN Y RÍA DE PONTEVEDRA</v>
      </c>
      <c r="F53" s="50">
        <f t="shared" si="8"/>
        <v>69844</v>
      </c>
      <c r="G53" s="50">
        <f t="shared" si="9"/>
        <v>51602</v>
      </c>
    </row>
    <row r="54" spans="1:7" x14ac:dyDescent="0.25">
      <c r="A54" s="50" t="str">
        <f t="shared" si="5"/>
        <v>LAS PALMAS</v>
      </c>
      <c r="B54" s="51">
        <f t="shared" si="3"/>
        <v>514906</v>
      </c>
      <c r="C54" s="51">
        <f t="shared" si="4"/>
        <v>468862</v>
      </c>
      <c r="D54" s="51">
        <f t="shared" si="7"/>
        <v>4</v>
      </c>
      <c r="E54" s="50" t="str">
        <f t="shared" si="6"/>
        <v>TARRAGONA</v>
      </c>
      <c r="F54" s="50">
        <f t="shared" si="8"/>
        <v>53827</v>
      </c>
      <c r="G54" s="50">
        <f t="shared" si="9"/>
        <v>58999</v>
      </c>
    </row>
    <row r="55" spans="1:7" x14ac:dyDescent="0.25">
      <c r="A55" s="50" t="str">
        <f t="shared" si="5"/>
        <v>MÁLAGA</v>
      </c>
      <c r="B55" s="51">
        <f t="shared" si="3"/>
        <v>34667</v>
      </c>
      <c r="C55" s="51">
        <f t="shared" si="4"/>
        <v>28919</v>
      </c>
      <c r="D55" s="51">
        <f t="shared" si="7"/>
        <v>18</v>
      </c>
      <c r="E55" s="50" t="str">
        <f t="shared" si="6"/>
        <v>HUELVA</v>
      </c>
      <c r="F55" s="50">
        <f t="shared" si="8"/>
        <v>50698</v>
      </c>
      <c r="G55" s="50">
        <f t="shared" si="9"/>
        <v>9825</v>
      </c>
    </row>
    <row r="56" spans="1:7" x14ac:dyDescent="0.25">
      <c r="A56" s="50" t="str">
        <f t="shared" si="5"/>
        <v>MARÍN Y RÍA DE PONTEVEDRA</v>
      </c>
      <c r="B56" s="51">
        <f t="shared" si="3"/>
        <v>69844</v>
      </c>
      <c r="C56" s="51">
        <f t="shared" si="4"/>
        <v>51602</v>
      </c>
      <c r="D56" s="51">
        <f t="shared" si="7"/>
        <v>15</v>
      </c>
      <c r="E56" s="50" t="str">
        <f t="shared" si="6"/>
        <v>MÁLAGA</v>
      </c>
      <c r="F56" s="50">
        <f t="shared" ref="F56:F66" si="10">LOOKUP(E56,$A$39:$A$66,$B$39:$B$66)</f>
        <v>34667</v>
      </c>
      <c r="G56" s="50">
        <f t="shared" si="9"/>
        <v>28919</v>
      </c>
    </row>
    <row r="57" spans="1:7" x14ac:dyDescent="0.25">
      <c r="A57" s="50" t="str">
        <f t="shared" si="5"/>
        <v>MELILLA</v>
      </c>
      <c r="B57" s="51">
        <f t="shared" si="3"/>
        <v>34357</v>
      </c>
      <c r="C57" s="51">
        <f t="shared" si="4"/>
        <v>36163</v>
      </c>
      <c r="D57" s="51">
        <f t="shared" si="7"/>
        <v>19</v>
      </c>
      <c r="E57" s="50" t="str">
        <f t="shared" si="6"/>
        <v>MELILLA</v>
      </c>
      <c r="F57" s="50">
        <f t="shared" si="10"/>
        <v>34357</v>
      </c>
      <c r="G57" s="50">
        <f t="shared" si="9"/>
        <v>36163</v>
      </c>
    </row>
    <row r="58" spans="1:7" x14ac:dyDescent="0.25">
      <c r="A58" s="50" t="str">
        <f t="shared" si="5"/>
        <v>MOTRIL</v>
      </c>
      <c r="B58" s="51">
        <f t="shared" si="3"/>
        <v>1458</v>
      </c>
      <c r="C58" s="51">
        <f t="shared" si="4"/>
        <v>2379</v>
      </c>
      <c r="D58" s="51">
        <f t="shared" si="7"/>
        <v>24</v>
      </c>
      <c r="E58" s="50" t="str">
        <f t="shared" si="6"/>
        <v>VILAGARCÍA</v>
      </c>
      <c r="F58" s="50">
        <f t="shared" si="10"/>
        <v>31749</v>
      </c>
      <c r="G58" s="50">
        <f t="shared" si="9"/>
        <v>29952</v>
      </c>
    </row>
    <row r="59" spans="1:7" x14ac:dyDescent="0.25">
      <c r="A59" s="50" t="str">
        <f t="shared" si="5"/>
        <v>PASAIA</v>
      </c>
      <c r="B59" s="51">
        <f t="shared" si="3"/>
        <v>8</v>
      </c>
      <c r="C59" s="51">
        <f t="shared" si="4"/>
        <v>6818</v>
      </c>
      <c r="D59" s="51">
        <f t="shared" si="7"/>
        <v>26</v>
      </c>
      <c r="E59" s="50" t="str">
        <f t="shared" si="6"/>
        <v>CEUTA</v>
      </c>
      <c r="F59" s="50">
        <f t="shared" si="10"/>
        <v>15308</v>
      </c>
      <c r="G59" s="50">
        <f t="shared" si="9"/>
        <v>19911</v>
      </c>
    </row>
    <row r="60" spans="1:7" x14ac:dyDescent="0.25">
      <c r="A60" s="50" t="str">
        <f t="shared" si="5"/>
        <v>SANTA CRUZ DE TENERIFE</v>
      </c>
      <c r="B60" s="51">
        <f t="shared" si="3"/>
        <v>366146</v>
      </c>
      <c r="C60" s="51">
        <f t="shared" si="4"/>
        <v>336258</v>
      </c>
      <c r="D60" s="51">
        <f t="shared" si="7"/>
        <v>5</v>
      </c>
      <c r="E60" s="50" t="str">
        <f t="shared" si="6"/>
        <v>SANTANDER</v>
      </c>
      <c r="F60" s="50">
        <f t="shared" si="10"/>
        <v>6214</v>
      </c>
      <c r="G60" s="50">
        <f t="shared" si="9"/>
        <v>1060</v>
      </c>
    </row>
    <row r="61" spans="1:7" x14ac:dyDescent="0.25">
      <c r="A61" s="50" t="str">
        <f t="shared" si="5"/>
        <v>SANTANDER</v>
      </c>
      <c r="B61" s="51">
        <f t="shared" si="3"/>
        <v>6214</v>
      </c>
      <c r="C61" s="51">
        <f t="shared" si="4"/>
        <v>1060</v>
      </c>
      <c r="D61" s="51">
        <f t="shared" si="7"/>
        <v>22</v>
      </c>
      <c r="E61" s="50" t="str">
        <f t="shared" si="6"/>
        <v>ALMERÍA</v>
      </c>
      <c r="F61" s="50">
        <f t="shared" si="10"/>
        <v>6166</v>
      </c>
      <c r="G61" s="50">
        <f t="shared" si="9"/>
        <v>5674</v>
      </c>
    </row>
    <row r="62" spans="1:7" x14ac:dyDescent="0.25">
      <c r="A62" s="50" t="str">
        <f t="shared" si="5"/>
        <v>SEVILLA</v>
      </c>
      <c r="B62" s="51">
        <f t="shared" si="3"/>
        <v>95613</v>
      </c>
      <c r="C62" s="51">
        <f t="shared" si="4"/>
        <v>133194</v>
      </c>
      <c r="D62" s="51">
        <f t="shared" si="7"/>
        <v>11</v>
      </c>
      <c r="E62" s="50" t="str">
        <f t="shared" si="6"/>
        <v>MOTRIL</v>
      </c>
      <c r="F62" s="50">
        <f t="shared" si="10"/>
        <v>1458</v>
      </c>
      <c r="G62" s="50">
        <f t="shared" si="9"/>
        <v>2379</v>
      </c>
    </row>
    <row r="63" spans="1:7" x14ac:dyDescent="0.25">
      <c r="A63" s="50" t="str">
        <f t="shared" si="5"/>
        <v>TARRAGONA</v>
      </c>
      <c r="B63" s="51">
        <f t="shared" si="3"/>
        <v>53827</v>
      </c>
      <c r="C63" s="51">
        <f t="shared" si="4"/>
        <v>58999</v>
      </c>
      <c r="D63" s="51">
        <f t="shared" si="7"/>
        <v>16</v>
      </c>
      <c r="E63" s="50" t="str">
        <f t="shared" si="6"/>
        <v>FERROL-SAN CIBRAO</v>
      </c>
      <c r="F63" s="50">
        <f t="shared" si="10"/>
        <v>407</v>
      </c>
      <c r="G63" s="50">
        <f t="shared" si="9"/>
        <v>741</v>
      </c>
    </row>
    <row r="64" spans="1:7" x14ac:dyDescent="0.25">
      <c r="A64" s="50" t="str">
        <f t="shared" si="5"/>
        <v>VALENCIA</v>
      </c>
      <c r="B64" s="51">
        <f t="shared" si="3"/>
        <v>2031902</v>
      </c>
      <c r="C64" s="51">
        <f t="shared" si="4"/>
        <v>2043146</v>
      </c>
      <c r="D64" s="51">
        <f t="shared" si="7"/>
        <v>1</v>
      </c>
      <c r="E64" s="50" t="str">
        <f t="shared" si="6"/>
        <v>PASAIA</v>
      </c>
      <c r="F64" s="50">
        <f t="shared" si="10"/>
        <v>8</v>
      </c>
      <c r="G64" s="50">
        <f t="shared" si="9"/>
        <v>6818</v>
      </c>
    </row>
    <row r="65" spans="1:7" x14ac:dyDescent="0.25">
      <c r="A65" s="50" t="str">
        <f t="shared" si="5"/>
        <v>VIGO</v>
      </c>
      <c r="B65" s="51">
        <f t="shared" si="3"/>
        <v>161000</v>
      </c>
      <c r="C65" s="51">
        <f t="shared" si="4"/>
        <v>162865</v>
      </c>
      <c r="D65" s="51">
        <f t="shared" si="7"/>
        <v>8</v>
      </c>
      <c r="E65" s="50" t="str">
        <f t="shared" si="6"/>
        <v>A CORUÑA</v>
      </c>
      <c r="F65" s="50">
        <f t="shared" si="10"/>
        <v>3</v>
      </c>
      <c r="G65" s="50">
        <f t="shared" si="9"/>
        <v>214</v>
      </c>
    </row>
    <row r="66" spans="1:7" x14ac:dyDescent="0.25">
      <c r="A66" s="50" t="str">
        <f t="shared" si="5"/>
        <v>VILAGARCÍA</v>
      </c>
      <c r="B66" s="51">
        <f t="shared" si="3"/>
        <v>31749</v>
      </c>
      <c r="C66" s="51">
        <f t="shared" si="4"/>
        <v>29952</v>
      </c>
      <c r="D66" s="51">
        <f t="shared" si="7"/>
        <v>20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153</v>
      </c>
    </row>
    <row r="2" spans="1:12" s="2" customFormat="1" ht="21" x14ac:dyDescent="0.35">
      <c r="I2" s="2" t="s">
        <v>58</v>
      </c>
    </row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11758</v>
      </c>
      <c r="C7" s="10">
        <v>12851</v>
      </c>
      <c r="D7" s="10">
        <v>118310</v>
      </c>
      <c r="E7" s="10">
        <v>174463</v>
      </c>
      <c r="F7" s="11">
        <f>((E7*100)/D7)-100</f>
        <v>47.462598258811596</v>
      </c>
      <c r="G7" s="1"/>
      <c r="H7" s="1"/>
      <c r="I7" s="1"/>
    </row>
    <row r="8" spans="1:12" x14ac:dyDescent="0.25">
      <c r="A8" s="12" t="s">
        <v>31</v>
      </c>
      <c r="B8" s="13">
        <v>17057</v>
      </c>
      <c r="C8" s="13">
        <v>14740</v>
      </c>
      <c r="D8" s="13">
        <v>249604</v>
      </c>
      <c r="E8" s="13">
        <v>216326</v>
      </c>
      <c r="F8" s="14">
        <f t="shared" ref="F8:F34" si="0">((E8*100)/D8)-100</f>
        <v>-13.332318392333462</v>
      </c>
      <c r="G8" s="1"/>
      <c r="H8" s="1"/>
      <c r="I8" s="1"/>
    </row>
    <row r="9" spans="1:12" x14ac:dyDescent="0.25">
      <c r="A9" s="9" t="s">
        <v>164</v>
      </c>
      <c r="B9" s="10">
        <v>33657</v>
      </c>
      <c r="C9" s="10">
        <v>37853</v>
      </c>
      <c r="D9" s="10">
        <v>785033</v>
      </c>
      <c r="E9" s="10">
        <v>901660</v>
      </c>
      <c r="F9" s="11">
        <f t="shared" si="0"/>
        <v>14.856318142039882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701</v>
      </c>
      <c r="D10" s="13">
        <v>2707</v>
      </c>
      <c r="E10" s="13">
        <v>2207</v>
      </c>
      <c r="F10" s="18">
        <f t="shared" si="0"/>
        <v>-18.470631695603984</v>
      </c>
      <c r="G10" s="1"/>
      <c r="H10" s="1"/>
      <c r="I10" s="1"/>
    </row>
    <row r="11" spans="1:12" x14ac:dyDescent="0.25">
      <c r="A11" s="9" t="s">
        <v>167</v>
      </c>
      <c r="B11" s="10">
        <v>290756</v>
      </c>
      <c r="C11" s="10">
        <v>289519</v>
      </c>
      <c r="D11" s="10">
        <v>5239975</v>
      </c>
      <c r="E11" s="10">
        <v>5165625</v>
      </c>
      <c r="F11" s="11">
        <f t="shared" si="0"/>
        <v>-1.4188998993315778</v>
      </c>
      <c r="G11" s="1"/>
      <c r="H11" s="1"/>
      <c r="I11" s="1"/>
    </row>
    <row r="12" spans="1:12" x14ac:dyDescent="0.25">
      <c r="A12" s="12" t="s">
        <v>168</v>
      </c>
      <c r="B12" s="13">
        <v>31515</v>
      </c>
      <c r="C12" s="13">
        <v>49312</v>
      </c>
      <c r="D12" s="13">
        <v>391923</v>
      </c>
      <c r="E12" s="13">
        <v>380520</v>
      </c>
      <c r="F12" s="14">
        <f t="shared" si="0"/>
        <v>-2.9095000803729363</v>
      </c>
      <c r="G12" s="1"/>
      <c r="H12" s="1"/>
      <c r="I12" s="1"/>
    </row>
    <row r="13" spans="1:12" x14ac:dyDescent="0.25">
      <c r="A13" s="9" t="s">
        <v>32</v>
      </c>
      <c r="B13" s="10">
        <v>297532</v>
      </c>
      <c r="C13" s="10">
        <v>323788</v>
      </c>
      <c r="D13" s="10">
        <v>7562969</v>
      </c>
      <c r="E13" s="10">
        <v>7975032</v>
      </c>
      <c r="F13" s="11">
        <f t="shared" si="0"/>
        <v>5.4484290494910113</v>
      </c>
      <c r="G13" s="1"/>
      <c r="H13" s="1"/>
      <c r="I13" s="1"/>
    </row>
    <row r="14" spans="1:12" x14ac:dyDescent="0.25">
      <c r="A14" s="12" t="s">
        <v>33</v>
      </c>
      <c r="B14" s="13">
        <v>187176</v>
      </c>
      <c r="C14" s="13">
        <v>257386</v>
      </c>
      <c r="D14" s="13">
        <v>3812732</v>
      </c>
      <c r="E14" s="13">
        <v>3949930</v>
      </c>
      <c r="F14" s="14">
        <f t="shared" si="0"/>
        <v>3.5984170930450858</v>
      </c>
      <c r="G14" s="1"/>
      <c r="H14" s="1"/>
      <c r="I14" s="1"/>
    </row>
    <row r="15" spans="1:12" x14ac:dyDescent="0.25">
      <c r="A15" s="9" t="s">
        <v>34</v>
      </c>
      <c r="B15" s="10">
        <v>7875</v>
      </c>
      <c r="C15" s="10">
        <v>4135</v>
      </c>
      <c r="D15" s="10">
        <v>184190</v>
      </c>
      <c r="E15" s="10">
        <v>181848</v>
      </c>
      <c r="F15" s="11">
        <f t="shared" si="0"/>
        <v>-1.2715131114609903</v>
      </c>
      <c r="G15" s="1"/>
      <c r="H15" s="1"/>
      <c r="I15" s="1"/>
    </row>
    <row r="16" spans="1:12" x14ac:dyDescent="0.25">
      <c r="A16" s="12" t="s">
        <v>35</v>
      </c>
      <c r="B16" s="13">
        <v>16462</v>
      </c>
      <c r="C16" s="13">
        <v>18203</v>
      </c>
      <c r="D16" s="13">
        <v>187299</v>
      </c>
      <c r="E16" s="13">
        <v>232453</v>
      </c>
      <c r="F16" s="14">
        <f t="shared" si="0"/>
        <v>24.107977084768208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1095</v>
      </c>
      <c r="E17" s="10">
        <v>411</v>
      </c>
      <c r="F17" s="11">
        <f t="shared" si="0"/>
        <v>-62.465753424657535</v>
      </c>
      <c r="G17" s="1"/>
      <c r="H17" s="1"/>
      <c r="I17" s="1"/>
    </row>
    <row r="18" spans="1:9" x14ac:dyDescent="0.25">
      <c r="A18" s="12" t="s">
        <v>36</v>
      </c>
      <c r="B18" s="13">
        <v>119876</v>
      </c>
      <c r="C18" s="13">
        <v>122222</v>
      </c>
      <c r="D18" s="13">
        <v>1796447</v>
      </c>
      <c r="E18" s="13">
        <v>1708402</v>
      </c>
      <c r="F18" s="14">
        <f t="shared" si="0"/>
        <v>-4.9010630427727619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698</v>
      </c>
      <c r="D19" s="10">
        <v>18949</v>
      </c>
      <c r="E19" s="10">
        <v>20379</v>
      </c>
      <c r="F19" s="11">
        <f t="shared" si="0"/>
        <v>7.5465723784896284</v>
      </c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32804</v>
      </c>
      <c r="E20" s="13">
        <v>21813</v>
      </c>
      <c r="F20" s="14">
        <f t="shared" si="0"/>
        <v>-33.505060358492869</v>
      </c>
      <c r="G20" s="1"/>
      <c r="H20" s="1"/>
      <c r="I20" s="1"/>
    </row>
    <row r="21" spans="1:9" x14ac:dyDescent="0.25">
      <c r="A21" s="9" t="s">
        <v>38</v>
      </c>
      <c r="B21" s="10">
        <v>2987</v>
      </c>
      <c r="C21" s="10">
        <v>2936</v>
      </c>
      <c r="D21" s="10">
        <v>53624</v>
      </c>
      <c r="E21" s="10">
        <v>41307</v>
      </c>
      <c r="F21" s="11">
        <f t="shared" si="0"/>
        <v>-22.969192898702076</v>
      </c>
      <c r="G21" s="1"/>
      <c r="H21" s="1"/>
      <c r="I21" s="1"/>
    </row>
    <row r="22" spans="1:9" x14ac:dyDescent="0.25">
      <c r="A22" s="12" t="s">
        <v>59</v>
      </c>
      <c r="B22" s="13">
        <v>203750</v>
      </c>
      <c r="C22" s="13">
        <v>249076</v>
      </c>
      <c r="D22" s="13">
        <v>2117810</v>
      </c>
      <c r="E22" s="13">
        <v>2221614</v>
      </c>
      <c r="F22" s="14">
        <f t="shared" si="0"/>
        <v>4.9014784140220371</v>
      </c>
      <c r="G22" s="1"/>
      <c r="H22" s="1"/>
      <c r="I22" s="1"/>
    </row>
    <row r="23" spans="1:9" x14ac:dyDescent="0.25">
      <c r="A23" s="9" t="s">
        <v>171</v>
      </c>
      <c r="B23" s="10">
        <v>77960</v>
      </c>
      <c r="C23" s="10">
        <v>73201</v>
      </c>
      <c r="D23" s="10">
        <v>683976</v>
      </c>
      <c r="E23" s="10">
        <v>763334</v>
      </c>
      <c r="F23" s="11">
        <f t="shared" si="0"/>
        <v>11.602453887270897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143</v>
      </c>
      <c r="F24" s="18"/>
      <c r="G24" s="1"/>
      <c r="H24" s="1"/>
      <c r="I24" s="1"/>
    </row>
    <row r="25" spans="1:9" x14ac:dyDescent="0.25">
      <c r="A25" s="9" t="s">
        <v>39</v>
      </c>
      <c r="B25" s="10">
        <v>43245</v>
      </c>
      <c r="C25" s="10">
        <v>43348</v>
      </c>
      <c r="D25" s="10">
        <v>827569</v>
      </c>
      <c r="E25" s="10">
        <v>769329</v>
      </c>
      <c r="F25" s="11">
        <f t="shared" si="0"/>
        <v>-7.0374796542644731</v>
      </c>
      <c r="G25" s="1"/>
      <c r="H25" s="1"/>
      <c r="I25" s="1"/>
    </row>
    <row r="26" spans="1:9" x14ac:dyDescent="0.25">
      <c r="A26" s="12" t="s">
        <v>40</v>
      </c>
      <c r="B26" s="13">
        <v>16639</v>
      </c>
      <c r="C26" s="13">
        <v>12741</v>
      </c>
      <c r="D26" s="13">
        <v>390456</v>
      </c>
      <c r="E26" s="13">
        <v>327910</v>
      </c>
      <c r="F26" s="14">
        <f t="shared" si="0"/>
        <v>-16.018706333107957</v>
      </c>
      <c r="G26" s="1"/>
      <c r="H26" s="1"/>
      <c r="I26" s="1"/>
    </row>
    <row r="27" spans="1:9" x14ac:dyDescent="0.25">
      <c r="A27" s="9" t="s">
        <v>41</v>
      </c>
      <c r="B27" s="10">
        <v>89</v>
      </c>
      <c r="C27" s="10">
        <v>0</v>
      </c>
      <c r="D27" s="10">
        <v>594</v>
      </c>
      <c r="E27" s="10">
        <v>814</v>
      </c>
      <c r="F27" s="19">
        <f t="shared" si="0"/>
        <v>37.037037037037038</v>
      </c>
      <c r="G27" s="1"/>
      <c r="H27" s="1"/>
      <c r="I27" s="1"/>
    </row>
    <row r="28" spans="1:9" x14ac:dyDescent="0.25">
      <c r="A28" s="12" t="s">
        <v>42</v>
      </c>
      <c r="B28" s="13">
        <v>441275</v>
      </c>
      <c r="C28" s="13">
        <v>511287</v>
      </c>
      <c r="D28" s="13">
        <v>4840268</v>
      </c>
      <c r="E28" s="13">
        <v>5275894</v>
      </c>
      <c r="F28" s="14">
        <f t="shared" si="0"/>
        <v>9.0000388408245158</v>
      </c>
      <c r="G28" s="1"/>
      <c r="H28" s="1"/>
      <c r="I28" s="1"/>
    </row>
    <row r="29" spans="1:9" x14ac:dyDescent="0.25">
      <c r="A29" s="9" t="s">
        <v>43</v>
      </c>
      <c r="B29" s="10">
        <v>10046</v>
      </c>
      <c r="C29" s="10">
        <v>11439</v>
      </c>
      <c r="D29" s="10">
        <v>211407</v>
      </c>
      <c r="E29" s="10">
        <v>228382</v>
      </c>
      <c r="F29" s="11">
        <f t="shared" si="0"/>
        <v>8.0295354458461645</v>
      </c>
      <c r="G29" s="1"/>
      <c r="H29" s="1"/>
      <c r="I29" s="1"/>
    </row>
    <row r="30" spans="1:9" x14ac:dyDescent="0.25">
      <c r="A30" s="12" t="s">
        <v>44</v>
      </c>
      <c r="B30" s="13">
        <v>1136</v>
      </c>
      <c r="C30" s="13">
        <v>2506</v>
      </c>
      <c r="D30" s="13">
        <v>20036</v>
      </c>
      <c r="E30" s="13">
        <v>23483</v>
      </c>
      <c r="F30" s="14">
        <f t="shared" si="0"/>
        <v>17.204032741066086</v>
      </c>
      <c r="G30" s="1"/>
      <c r="H30" s="1"/>
      <c r="I30" s="1"/>
    </row>
    <row r="31" spans="1:9" x14ac:dyDescent="0.25">
      <c r="A31" s="9" t="s">
        <v>45</v>
      </c>
      <c r="B31" s="10">
        <v>138</v>
      </c>
      <c r="C31" s="10">
        <v>654</v>
      </c>
      <c r="D31" s="10">
        <v>13172</v>
      </c>
      <c r="E31" s="10">
        <v>51394</v>
      </c>
      <c r="F31" s="11">
        <f t="shared" si="0"/>
        <v>290.17613118736716</v>
      </c>
      <c r="G31" s="1"/>
      <c r="H31" s="1"/>
      <c r="I31" s="1"/>
    </row>
    <row r="32" spans="1:9" x14ac:dyDescent="0.25">
      <c r="A32" s="12" t="s">
        <v>46</v>
      </c>
      <c r="B32" s="13">
        <v>89285</v>
      </c>
      <c r="C32" s="13">
        <v>92843</v>
      </c>
      <c r="D32" s="13">
        <v>856643</v>
      </c>
      <c r="E32" s="13">
        <v>1002220</v>
      </c>
      <c r="F32" s="14">
        <f t="shared" si="0"/>
        <v>16.993893605621011</v>
      </c>
      <c r="G32" s="1"/>
      <c r="H32" s="1"/>
      <c r="I32" s="1"/>
    </row>
    <row r="33" spans="1:9" x14ac:dyDescent="0.25">
      <c r="A33" s="9" t="s">
        <v>47</v>
      </c>
      <c r="B33" s="10">
        <v>592</v>
      </c>
      <c r="C33" s="10">
        <v>6988</v>
      </c>
      <c r="D33" s="10">
        <v>163952</v>
      </c>
      <c r="E33" s="10">
        <v>139024</v>
      </c>
      <c r="F33" s="11">
        <f t="shared" si="0"/>
        <v>-15.204450082951112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758</v>
      </c>
      <c r="E34" s="13">
        <v>1596</v>
      </c>
      <c r="F34" s="14">
        <f t="shared" si="0"/>
        <v>110.55408970976254</v>
      </c>
      <c r="G34" s="1"/>
      <c r="H34" s="1"/>
      <c r="I34" s="1"/>
    </row>
    <row r="35" spans="1:9" x14ac:dyDescent="0.25">
      <c r="A35" s="15" t="s">
        <v>48</v>
      </c>
      <c r="B35" s="16">
        <f>SUM(B7:B34)</f>
        <v>1900806</v>
      </c>
      <c r="C35" s="16">
        <f t="shared" ref="C35:E35" si="1">SUM(C7:C34)</f>
        <v>2138427</v>
      </c>
      <c r="D35" s="16">
        <f t="shared" si="1"/>
        <v>30564302</v>
      </c>
      <c r="E35" s="16">
        <f t="shared" si="1"/>
        <v>31777513</v>
      </c>
      <c r="F35" s="17">
        <f t="shared" ref="F35" si="2">((E35*100)/D35)-100</f>
        <v>3.9693725052186721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174463</v>
      </c>
      <c r="C39" s="51">
        <f t="shared" si="4"/>
        <v>118310</v>
      </c>
      <c r="D39" s="51">
        <f>_xlfn.RANK.EQ(B39,$B$39:$B$66)+COUNTIF($B$39:$B$66,B39)-1</f>
        <v>17</v>
      </c>
      <c r="E39" s="50" t="str">
        <f t="shared" ref="E39:E66" si="6">INDEX($A$39:$B$66,MATCH(ROW()-38,$D$39:$D$66,0),1)</f>
        <v>BALEARES</v>
      </c>
      <c r="F39" s="50">
        <f>LOOKUP(E39,$A$39:$A$66,$B$39:$B$66)</f>
        <v>7975032</v>
      </c>
      <c r="G39" s="50">
        <f>LOOKUP(E39,$A$39:$A$66,$C$39:$C$66)</f>
        <v>7562969</v>
      </c>
    </row>
    <row r="40" spans="1:9" x14ac:dyDescent="0.25">
      <c r="A40" s="50" t="str">
        <f t="shared" si="5"/>
        <v>ALICANTE</v>
      </c>
      <c r="B40" s="51">
        <f t="shared" si="3"/>
        <v>216326</v>
      </c>
      <c r="C40" s="51">
        <f t="shared" si="4"/>
        <v>249604</v>
      </c>
      <c r="D40" s="51">
        <f t="shared" ref="D40:D66" si="7">_xlfn.RANK.EQ(B40,$B$39:$B$66)+COUNTIF($B$39:$B$66,B40)-1</f>
        <v>15</v>
      </c>
      <c r="E40" s="50" t="str">
        <f t="shared" si="6"/>
        <v>SANTA CRUZ DE TENERIFE</v>
      </c>
      <c r="F40" s="50">
        <f t="shared" ref="F40:F55" si="8">LOOKUP(E40,$A$39:$A$66,$B$39:$B$66)</f>
        <v>5275894</v>
      </c>
      <c r="G40" s="50">
        <f t="shared" ref="G40:G66" si="9">LOOKUP(E40,$A$39:$A$66,$C$39:$C$66)</f>
        <v>4840268</v>
      </c>
    </row>
    <row r="41" spans="1:9" x14ac:dyDescent="0.25">
      <c r="A41" s="50" t="str">
        <f t="shared" si="5"/>
        <v>ALMERÍA</v>
      </c>
      <c r="B41" s="51">
        <f t="shared" si="3"/>
        <v>901660</v>
      </c>
      <c r="C41" s="51">
        <f t="shared" si="4"/>
        <v>785033</v>
      </c>
      <c r="D41" s="51">
        <f t="shared" si="7"/>
        <v>8</v>
      </c>
      <c r="E41" s="50" t="str">
        <f t="shared" si="6"/>
        <v>BAHÍA DE ALGECIRAS</v>
      </c>
      <c r="F41" s="50">
        <f t="shared" si="8"/>
        <v>5165625</v>
      </c>
      <c r="G41" s="50">
        <f t="shared" si="9"/>
        <v>5239975</v>
      </c>
    </row>
    <row r="42" spans="1:9" x14ac:dyDescent="0.25">
      <c r="A42" s="50" t="str">
        <f t="shared" si="5"/>
        <v>AVILÉS</v>
      </c>
      <c r="B42" s="51">
        <f t="shared" si="3"/>
        <v>2207</v>
      </c>
      <c r="C42" s="51">
        <f t="shared" si="4"/>
        <v>2707</v>
      </c>
      <c r="D42" s="51">
        <f t="shared" si="7"/>
        <v>24</v>
      </c>
      <c r="E42" s="50" t="str">
        <f t="shared" si="6"/>
        <v>BARCELONA</v>
      </c>
      <c r="F42" s="50">
        <f t="shared" si="8"/>
        <v>3949930</v>
      </c>
      <c r="G42" s="50">
        <f t="shared" si="9"/>
        <v>3812732</v>
      </c>
    </row>
    <row r="43" spans="1:9" x14ac:dyDescent="0.25">
      <c r="A43" s="50" t="str">
        <f t="shared" si="5"/>
        <v>BAHÍA DE ALGECIRAS</v>
      </c>
      <c r="B43" s="51">
        <f t="shared" si="3"/>
        <v>5165625</v>
      </c>
      <c r="C43" s="51">
        <f t="shared" si="4"/>
        <v>5239975</v>
      </c>
      <c r="D43" s="51">
        <f t="shared" si="7"/>
        <v>3</v>
      </c>
      <c r="E43" s="50" t="str">
        <f t="shared" si="6"/>
        <v>LAS PALMAS</v>
      </c>
      <c r="F43" s="50">
        <f t="shared" si="8"/>
        <v>2221614</v>
      </c>
      <c r="G43" s="50">
        <f t="shared" si="9"/>
        <v>2117810</v>
      </c>
    </row>
    <row r="44" spans="1:9" x14ac:dyDescent="0.25">
      <c r="A44" s="50" t="str">
        <f t="shared" si="5"/>
        <v>BAHÍA DE CÁDIZ</v>
      </c>
      <c r="B44" s="51">
        <f t="shared" si="3"/>
        <v>380520</v>
      </c>
      <c r="C44" s="51">
        <f t="shared" si="4"/>
        <v>391923</v>
      </c>
      <c r="D44" s="51">
        <f t="shared" si="7"/>
        <v>11</v>
      </c>
      <c r="E44" s="50" t="str">
        <f t="shared" si="6"/>
        <v>CEUTA</v>
      </c>
      <c r="F44" s="50">
        <f t="shared" si="8"/>
        <v>1708402</v>
      </c>
      <c r="G44" s="50">
        <f t="shared" si="9"/>
        <v>1796447</v>
      </c>
    </row>
    <row r="45" spans="1:9" x14ac:dyDescent="0.25">
      <c r="A45" s="50" t="str">
        <f t="shared" si="5"/>
        <v>BALEARES</v>
      </c>
      <c r="B45" s="51">
        <f t="shared" si="3"/>
        <v>7975032</v>
      </c>
      <c r="C45" s="51">
        <f t="shared" si="4"/>
        <v>7562969</v>
      </c>
      <c r="D45" s="51">
        <f t="shared" si="7"/>
        <v>1</v>
      </c>
      <c r="E45" s="50" t="str">
        <f t="shared" si="6"/>
        <v>VALENCIA</v>
      </c>
      <c r="F45" s="50">
        <f t="shared" si="8"/>
        <v>1002220</v>
      </c>
      <c r="G45" s="50">
        <f t="shared" si="9"/>
        <v>856643</v>
      </c>
    </row>
    <row r="46" spans="1:9" x14ac:dyDescent="0.25">
      <c r="A46" s="50" t="str">
        <f t="shared" si="5"/>
        <v>BARCELONA</v>
      </c>
      <c r="B46" s="51">
        <f t="shared" si="3"/>
        <v>3949930</v>
      </c>
      <c r="C46" s="51">
        <f t="shared" si="4"/>
        <v>3812732</v>
      </c>
      <c r="D46" s="51">
        <f t="shared" si="7"/>
        <v>4</v>
      </c>
      <c r="E46" s="50" t="str">
        <f t="shared" si="6"/>
        <v>ALMERÍA</v>
      </c>
      <c r="F46" s="50">
        <f t="shared" si="8"/>
        <v>901660</v>
      </c>
      <c r="G46" s="50">
        <f t="shared" si="9"/>
        <v>785033</v>
      </c>
    </row>
    <row r="47" spans="1:9" x14ac:dyDescent="0.25">
      <c r="A47" s="50" t="str">
        <f t="shared" si="5"/>
        <v>BILBAO</v>
      </c>
      <c r="B47" s="51">
        <f t="shared" si="3"/>
        <v>181848</v>
      </c>
      <c r="C47" s="51">
        <f t="shared" si="4"/>
        <v>184190</v>
      </c>
      <c r="D47" s="51">
        <f t="shared" si="7"/>
        <v>16</v>
      </c>
      <c r="E47" s="50" t="str">
        <f t="shared" si="6"/>
        <v>MELILLA</v>
      </c>
      <c r="F47" s="50">
        <f t="shared" si="8"/>
        <v>769329</v>
      </c>
      <c r="G47" s="50">
        <f t="shared" si="9"/>
        <v>827569</v>
      </c>
    </row>
    <row r="48" spans="1:9" x14ac:dyDescent="0.25">
      <c r="A48" s="50" t="str">
        <f t="shared" si="5"/>
        <v>CARTAGENA</v>
      </c>
      <c r="B48" s="51">
        <f t="shared" si="3"/>
        <v>232453</v>
      </c>
      <c r="C48" s="51">
        <f t="shared" si="4"/>
        <v>187299</v>
      </c>
      <c r="D48" s="51">
        <f t="shared" si="7"/>
        <v>13</v>
      </c>
      <c r="E48" s="50" t="str">
        <f t="shared" si="6"/>
        <v>MÁLAGA</v>
      </c>
      <c r="F48" s="50">
        <f t="shared" si="8"/>
        <v>763334</v>
      </c>
      <c r="G48" s="50">
        <f t="shared" si="9"/>
        <v>683976</v>
      </c>
    </row>
    <row r="49" spans="1:7" x14ac:dyDescent="0.25">
      <c r="A49" s="50" t="str">
        <f t="shared" si="5"/>
        <v>CASTELLÓN</v>
      </c>
      <c r="B49" s="51">
        <f t="shared" si="3"/>
        <v>411</v>
      </c>
      <c r="C49" s="51">
        <f t="shared" si="4"/>
        <v>1095</v>
      </c>
      <c r="D49" s="51">
        <f t="shared" si="7"/>
        <v>27</v>
      </c>
      <c r="E49" s="50" t="str">
        <f t="shared" si="6"/>
        <v>BAHÍA DE CÁDIZ</v>
      </c>
      <c r="F49" s="50">
        <f t="shared" si="8"/>
        <v>380520</v>
      </c>
      <c r="G49" s="50">
        <f t="shared" si="9"/>
        <v>391923</v>
      </c>
    </row>
    <row r="50" spans="1:7" x14ac:dyDescent="0.25">
      <c r="A50" s="50" t="str">
        <f t="shared" si="5"/>
        <v>CEUTA</v>
      </c>
      <c r="B50" s="51">
        <f t="shared" si="3"/>
        <v>1708402</v>
      </c>
      <c r="C50" s="51">
        <f t="shared" si="4"/>
        <v>1796447</v>
      </c>
      <c r="D50" s="51">
        <f t="shared" si="7"/>
        <v>6</v>
      </c>
      <c r="E50" s="50" t="str">
        <f t="shared" si="6"/>
        <v>MOTRIL</v>
      </c>
      <c r="F50" s="50">
        <f t="shared" si="8"/>
        <v>327910</v>
      </c>
      <c r="G50" s="50">
        <f t="shared" si="9"/>
        <v>390456</v>
      </c>
    </row>
    <row r="51" spans="1:7" x14ac:dyDescent="0.25">
      <c r="A51" s="50" t="str">
        <f t="shared" si="5"/>
        <v>FERROL-SAN CIBRAO</v>
      </c>
      <c r="B51" s="51">
        <f t="shared" si="3"/>
        <v>20379</v>
      </c>
      <c r="C51" s="51">
        <f t="shared" si="4"/>
        <v>18949</v>
      </c>
      <c r="D51" s="51">
        <f t="shared" si="7"/>
        <v>23</v>
      </c>
      <c r="E51" s="50" t="str">
        <f t="shared" si="6"/>
        <v>CARTAGENA</v>
      </c>
      <c r="F51" s="50">
        <f t="shared" si="8"/>
        <v>232453</v>
      </c>
      <c r="G51" s="50">
        <f t="shared" si="9"/>
        <v>187299</v>
      </c>
    </row>
    <row r="52" spans="1:7" x14ac:dyDescent="0.25">
      <c r="A52" s="50" t="str">
        <f t="shared" si="5"/>
        <v>GIJÓN</v>
      </c>
      <c r="B52" s="51">
        <f t="shared" si="3"/>
        <v>21813</v>
      </c>
      <c r="C52" s="51">
        <f t="shared" si="4"/>
        <v>32804</v>
      </c>
      <c r="D52" s="51">
        <f t="shared" si="7"/>
        <v>22</v>
      </c>
      <c r="E52" s="50" t="str">
        <f t="shared" si="6"/>
        <v>SANTANDER</v>
      </c>
      <c r="F52" s="50">
        <f t="shared" si="8"/>
        <v>228382</v>
      </c>
      <c r="G52" s="50">
        <f t="shared" si="9"/>
        <v>211407</v>
      </c>
    </row>
    <row r="53" spans="1:7" x14ac:dyDescent="0.25">
      <c r="A53" s="50" t="str">
        <f t="shared" si="5"/>
        <v>HUELVA</v>
      </c>
      <c r="B53" s="51">
        <f t="shared" si="3"/>
        <v>41307</v>
      </c>
      <c r="C53" s="51">
        <f t="shared" si="4"/>
        <v>53624</v>
      </c>
      <c r="D53" s="51">
        <f t="shared" si="7"/>
        <v>20</v>
      </c>
      <c r="E53" s="50" t="str">
        <f t="shared" si="6"/>
        <v>ALICANTE</v>
      </c>
      <c r="F53" s="50">
        <f t="shared" si="8"/>
        <v>216326</v>
      </c>
      <c r="G53" s="50">
        <f t="shared" si="9"/>
        <v>249604</v>
      </c>
    </row>
    <row r="54" spans="1:7" x14ac:dyDescent="0.25">
      <c r="A54" s="50" t="str">
        <f t="shared" si="5"/>
        <v>LAS PALMAS</v>
      </c>
      <c r="B54" s="51">
        <f t="shared" si="3"/>
        <v>2221614</v>
      </c>
      <c r="C54" s="51">
        <f t="shared" si="4"/>
        <v>2117810</v>
      </c>
      <c r="D54" s="51">
        <f t="shared" si="7"/>
        <v>5</v>
      </c>
      <c r="E54" s="50" t="str">
        <f t="shared" si="6"/>
        <v>BILBAO</v>
      </c>
      <c r="F54" s="50">
        <f t="shared" si="8"/>
        <v>181848</v>
      </c>
      <c r="G54" s="50">
        <f t="shared" si="9"/>
        <v>184190</v>
      </c>
    </row>
    <row r="55" spans="1:7" x14ac:dyDescent="0.25">
      <c r="A55" s="50" t="str">
        <f t="shared" si="5"/>
        <v>MÁLAGA</v>
      </c>
      <c r="B55" s="51">
        <f t="shared" si="3"/>
        <v>763334</v>
      </c>
      <c r="C55" s="51">
        <f t="shared" si="4"/>
        <v>683976</v>
      </c>
      <c r="D55" s="51">
        <f t="shared" si="7"/>
        <v>10</v>
      </c>
      <c r="E55" s="50" t="str">
        <f t="shared" si="6"/>
        <v>A CORUÑA</v>
      </c>
      <c r="F55" s="50">
        <f t="shared" si="8"/>
        <v>174463</v>
      </c>
      <c r="G55" s="50">
        <f t="shared" si="9"/>
        <v>118310</v>
      </c>
    </row>
    <row r="56" spans="1:7" x14ac:dyDescent="0.25">
      <c r="A56" s="50" t="str">
        <f t="shared" si="5"/>
        <v>MARÍN Y RÍA DE PONTEVEDRA</v>
      </c>
      <c r="B56" s="51">
        <f t="shared" si="3"/>
        <v>143</v>
      </c>
      <c r="C56" s="51">
        <f t="shared" si="4"/>
        <v>0</v>
      </c>
      <c r="D56" s="51">
        <f t="shared" si="7"/>
        <v>28</v>
      </c>
      <c r="E56" s="50" t="str">
        <f t="shared" si="6"/>
        <v>VIGO</v>
      </c>
      <c r="F56" s="50">
        <f t="shared" ref="F56:F66" si="10">LOOKUP(E56,$A$39:$A$66,$B$39:$B$66)</f>
        <v>139024</v>
      </c>
      <c r="G56" s="50">
        <f t="shared" si="9"/>
        <v>163952</v>
      </c>
    </row>
    <row r="57" spans="1:7" x14ac:dyDescent="0.25">
      <c r="A57" s="50" t="str">
        <f t="shared" si="5"/>
        <v>MELILLA</v>
      </c>
      <c r="B57" s="51">
        <f t="shared" si="3"/>
        <v>769329</v>
      </c>
      <c r="C57" s="51">
        <f t="shared" si="4"/>
        <v>827569</v>
      </c>
      <c r="D57" s="51">
        <f t="shared" si="7"/>
        <v>9</v>
      </c>
      <c r="E57" s="50" t="str">
        <f t="shared" si="6"/>
        <v>TARRAGONA</v>
      </c>
      <c r="F57" s="50">
        <f t="shared" si="10"/>
        <v>51394</v>
      </c>
      <c r="G57" s="50">
        <f t="shared" si="9"/>
        <v>13172</v>
      </c>
    </row>
    <row r="58" spans="1:7" x14ac:dyDescent="0.25">
      <c r="A58" s="50" t="str">
        <f t="shared" si="5"/>
        <v>MOTRIL</v>
      </c>
      <c r="B58" s="51">
        <f t="shared" si="3"/>
        <v>327910</v>
      </c>
      <c r="C58" s="51">
        <f t="shared" si="4"/>
        <v>390456</v>
      </c>
      <c r="D58" s="51">
        <f t="shared" si="7"/>
        <v>12</v>
      </c>
      <c r="E58" s="50" t="str">
        <f t="shared" si="6"/>
        <v>HUELVA</v>
      </c>
      <c r="F58" s="50">
        <f t="shared" si="10"/>
        <v>41307</v>
      </c>
      <c r="G58" s="50">
        <f t="shared" si="9"/>
        <v>53624</v>
      </c>
    </row>
    <row r="59" spans="1:7" x14ac:dyDescent="0.25">
      <c r="A59" s="50" t="str">
        <f t="shared" si="5"/>
        <v>PASAIA</v>
      </c>
      <c r="B59" s="51">
        <f t="shared" si="3"/>
        <v>814</v>
      </c>
      <c r="C59" s="51">
        <f t="shared" si="4"/>
        <v>594</v>
      </c>
      <c r="D59" s="51">
        <f t="shared" si="7"/>
        <v>26</v>
      </c>
      <c r="E59" s="50" t="str">
        <f t="shared" si="6"/>
        <v>SEVILLA</v>
      </c>
      <c r="F59" s="50">
        <f t="shared" si="10"/>
        <v>23483</v>
      </c>
      <c r="G59" s="50">
        <f t="shared" si="9"/>
        <v>20036</v>
      </c>
    </row>
    <row r="60" spans="1:7" x14ac:dyDescent="0.25">
      <c r="A60" s="50" t="str">
        <f t="shared" si="5"/>
        <v>SANTA CRUZ DE TENERIFE</v>
      </c>
      <c r="B60" s="51">
        <f t="shared" si="3"/>
        <v>5275894</v>
      </c>
      <c r="C60" s="51">
        <f t="shared" si="4"/>
        <v>4840268</v>
      </c>
      <c r="D60" s="51">
        <f t="shared" si="7"/>
        <v>2</v>
      </c>
      <c r="E60" s="50" t="str">
        <f t="shared" si="6"/>
        <v>GIJÓN</v>
      </c>
      <c r="F60" s="50">
        <f t="shared" si="10"/>
        <v>21813</v>
      </c>
      <c r="G60" s="50">
        <f t="shared" si="9"/>
        <v>32804</v>
      </c>
    </row>
    <row r="61" spans="1:7" x14ac:dyDescent="0.25">
      <c r="A61" s="50" t="str">
        <f t="shared" si="5"/>
        <v>SANTANDER</v>
      </c>
      <c r="B61" s="51">
        <f t="shared" si="3"/>
        <v>228382</v>
      </c>
      <c r="C61" s="51">
        <f t="shared" si="4"/>
        <v>211407</v>
      </c>
      <c r="D61" s="51">
        <f t="shared" si="7"/>
        <v>14</v>
      </c>
      <c r="E61" s="50" t="str">
        <f t="shared" si="6"/>
        <v>FERROL-SAN CIBRAO</v>
      </c>
      <c r="F61" s="50">
        <f t="shared" si="10"/>
        <v>20379</v>
      </c>
      <c r="G61" s="50">
        <f t="shared" si="9"/>
        <v>18949</v>
      </c>
    </row>
    <row r="62" spans="1:7" x14ac:dyDescent="0.25">
      <c r="A62" s="50" t="str">
        <f t="shared" si="5"/>
        <v>SEVILLA</v>
      </c>
      <c r="B62" s="51">
        <f t="shared" si="3"/>
        <v>23483</v>
      </c>
      <c r="C62" s="51">
        <f t="shared" si="4"/>
        <v>20036</v>
      </c>
      <c r="D62" s="51">
        <f t="shared" si="7"/>
        <v>21</v>
      </c>
      <c r="E62" s="50" t="str">
        <f t="shared" si="6"/>
        <v>AVILÉS</v>
      </c>
      <c r="F62" s="50">
        <f t="shared" si="10"/>
        <v>2207</v>
      </c>
      <c r="G62" s="50">
        <f t="shared" si="9"/>
        <v>2707</v>
      </c>
    </row>
    <row r="63" spans="1:7" x14ac:dyDescent="0.25">
      <c r="A63" s="50" t="str">
        <f t="shared" si="5"/>
        <v>TARRAGONA</v>
      </c>
      <c r="B63" s="51">
        <f t="shared" si="3"/>
        <v>51394</v>
      </c>
      <c r="C63" s="51">
        <f t="shared" si="4"/>
        <v>13172</v>
      </c>
      <c r="D63" s="51">
        <f t="shared" si="7"/>
        <v>19</v>
      </c>
      <c r="E63" s="50" t="str">
        <f t="shared" si="6"/>
        <v>VILAGARCÍA</v>
      </c>
      <c r="F63" s="50">
        <f t="shared" si="10"/>
        <v>1596</v>
      </c>
      <c r="G63" s="50">
        <f t="shared" si="9"/>
        <v>758</v>
      </c>
    </row>
    <row r="64" spans="1:7" x14ac:dyDescent="0.25">
      <c r="A64" s="50" t="str">
        <f t="shared" si="5"/>
        <v>VALENCIA</v>
      </c>
      <c r="B64" s="51">
        <f t="shared" si="3"/>
        <v>1002220</v>
      </c>
      <c r="C64" s="51">
        <f t="shared" si="4"/>
        <v>856643</v>
      </c>
      <c r="D64" s="51">
        <f t="shared" si="7"/>
        <v>7</v>
      </c>
      <c r="E64" s="50" t="str">
        <f t="shared" si="6"/>
        <v>PASAIA</v>
      </c>
      <c r="F64" s="50">
        <f t="shared" si="10"/>
        <v>814</v>
      </c>
      <c r="G64" s="50">
        <f t="shared" si="9"/>
        <v>594</v>
      </c>
    </row>
    <row r="65" spans="1:7" x14ac:dyDescent="0.25">
      <c r="A65" s="50" t="str">
        <f t="shared" si="5"/>
        <v>VIGO</v>
      </c>
      <c r="B65" s="51">
        <f t="shared" si="3"/>
        <v>139024</v>
      </c>
      <c r="C65" s="51">
        <f t="shared" si="4"/>
        <v>163952</v>
      </c>
      <c r="D65" s="51">
        <f t="shared" si="7"/>
        <v>18</v>
      </c>
      <c r="E65" s="50" t="str">
        <f t="shared" si="6"/>
        <v>CASTELLÓN</v>
      </c>
      <c r="F65" s="50">
        <f t="shared" si="10"/>
        <v>411</v>
      </c>
      <c r="G65" s="50">
        <f t="shared" si="9"/>
        <v>1095</v>
      </c>
    </row>
    <row r="66" spans="1:7" x14ac:dyDescent="0.25">
      <c r="A66" s="50" t="str">
        <f t="shared" si="5"/>
        <v>VILAGARCÍA</v>
      </c>
      <c r="B66" s="51">
        <f t="shared" si="3"/>
        <v>1596</v>
      </c>
      <c r="C66" s="51">
        <f t="shared" si="4"/>
        <v>758</v>
      </c>
      <c r="D66" s="51">
        <f t="shared" si="7"/>
        <v>25</v>
      </c>
      <c r="E66" s="50" t="str">
        <f t="shared" si="6"/>
        <v>MARÍN Y RÍA DE PONTEVEDRA</v>
      </c>
      <c r="F66" s="50">
        <f t="shared" si="10"/>
        <v>143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11758</v>
      </c>
      <c r="C7" s="10">
        <v>12851</v>
      </c>
      <c r="D7" s="10">
        <v>118310</v>
      </c>
      <c r="E7" s="10">
        <v>174463</v>
      </c>
      <c r="F7" s="11">
        <f>((E7*100)/D7)-100</f>
        <v>47.462598258811596</v>
      </c>
      <c r="G7" s="1"/>
      <c r="H7" s="1"/>
      <c r="I7" s="1"/>
    </row>
    <row r="8" spans="1:12" x14ac:dyDescent="0.25">
      <c r="A8" s="12" t="s">
        <v>31</v>
      </c>
      <c r="B8" s="13">
        <v>11794</v>
      </c>
      <c r="C8" s="13">
        <v>10587</v>
      </c>
      <c r="D8" s="13">
        <v>88545</v>
      </c>
      <c r="E8" s="13">
        <v>79830</v>
      </c>
      <c r="F8" s="14">
        <f t="shared" ref="F8:F34" si="0">((E8*100)/D8)-100</f>
        <v>-9.8424529900050857</v>
      </c>
      <c r="G8" s="1"/>
      <c r="H8" s="1"/>
      <c r="I8" s="1"/>
    </row>
    <row r="9" spans="1:12" x14ac:dyDescent="0.25">
      <c r="A9" s="9" t="s">
        <v>164</v>
      </c>
      <c r="B9" s="10">
        <v>1412</v>
      </c>
      <c r="C9" s="10">
        <v>203</v>
      </c>
      <c r="D9" s="10">
        <v>28692</v>
      </c>
      <c r="E9" s="10">
        <v>24922</v>
      </c>
      <c r="F9" s="11">
        <f t="shared" si="0"/>
        <v>-13.139551094381716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701</v>
      </c>
      <c r="D10" s="13">
        <v>2707</v>
      </c>
      <c r="E10" s="13">
        <v>2207</v>
      </c>
      <c r="F10" s="18">
        <f t="shared" si="0"/>
        <v>-18.470631695603984</v>
      </c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0</v>
      </c>
      <c r="E11" s="10">
        <v>73</v>
      </c>
      <c r="F11" s="11"/>
      <c r="G11" s="1"/>
      <c r="H11" s="1"/>
      <c r="I11" s="1"/>
    </row>
    <row r="12" spans="1:12" x14ac:dyDescent="0.25">
      <c r="A12" s="12" t="s">
        <v>168</v>
      </c>
      <c r="B12" s="13">
        <v>29870</v>
      </c>
      <c r="C12" s="13">
        <v>47986</v>
      </c>
      <c r="D12" s="13">
        <v>372108</v>
      </c>
      <c r="E12" s="13">
        <v>360746</v>
      </c>
      <c r="F12" s="14">
        <f t="shared" si="0"/>
        <v>-3.0534146000623537</v>
      </c>
      <c r="G12" s="1"/>
      <c r="H12" s="1"/>
      <c r="I12" s="1"/>
    </row>
    <row r="13" spans="1:12" x14ac:dyDescent="0.25">
      <c r="A13" s="9" t="s">
        <v>32</v>
      </c>
      <c r="B13" s="10">
        <v>90949</v>
      </c>
      <c r="C13" s="10">
        <v>92253</v>
      </c>
      <c r="D13" s="10">
        <v>1940168</v>
      </c>
      <c r="E13" s="10">
        <v>2070048</v>
      </c>
      <c r="F13" s="11">
        <f t="shared" si="0"/>
        <v>6.6942656512219543</v>
      </c>
      <c r="G13" s="1"/>
      <c r="H13" s="1"/>
      <c r="I13" s="1"/>
    </row>
    <row r="14" spans="1:12" x14ac:dyDescent="0.25">
      <c r="A14" s="12" t="s">
        <v>33</v>
      </c>
      <c r="B14" s="13">
        <v>138839</v>
      </c>
      <c r="C14" s="13">
        <v>202941</v>
      </c>
      <c r="D14" s="13">
        <v>2598347</v>
      </c>
      <c r="E14" s="13">
        <v>2601380</v>
      </c>
      <c r="F14" s="14">
        <f t="shared" si="0"/>
        <v>0.116728058261657</v>
      </c>
      <c r="G14" s="1"/>
      <c r="H14" s="1"/>
      <c r="I14" s="1"/>
    </row>
    <row r="15" spans="1:12" x14ac:dyDescent="0.25">
      <c r="A15" s="9" t="s">
        <v>34</v>
      </c>
      <c r="B15" s="10">
        <v>84</v>
      </c>
      <c r="C15" s="10">
        <v>0</v>
      </c>
      <c r="D15" s="10">
        <v>86598</v>
      </c>
      <c r="E15" s="10">
        <v>83674</v>
      </c>
      <c r="F15" s="11">
        <f t="shared" si="0"/>
        <v>-3.3765213977228115</v>
      </c>
      <c r="G15" s="1"/>
      <c r="H15" s="1"/>
      <c r="I15" s="1"/>
    </row>
    <row r="16" spans="1:12" x14ac:dyDescent="0.25">
      <c r="A16" s="12" t="s">
        <v>35</v>
      </c>
      <c r="B16" s="13">
        <v>16462</v>
      </c>
      <c r="C16" s="13">
        <v>18203</v>
      </c>
      <c r="D16" s="13">
        <v>186600</v>
      </c>
      <c r="E16" s="13">
        <v>232453</v>
      </c>
      <c r="F16" s="14">
        <f t="shared" si="0"/>
        <v>24.572883172561632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1095</v>
      </c>
      <c r="E17" s="10">
        <v>411</v>
      </c>
      <c r="F17" s="11">
        <f t="shared" si="0"/>
        <v>-62.465753424657535</v>
      </c>
      <c r="G17" s="1"/>
      <c r="H17" s="1"/>
      <c r="I17" s="1"/>
    </row>
    <row r="18" spans="1:9" x14ac:dyDescent="0.25">
      <c r="A18" s="12" t="s">
        <v>36</v>
      </c>
      <c r="B18" s="13">
        <v>0</v>
      </c>
      <c r="C18" s="13">
        <v>690</v>
      </c>
      <c r="D18" s="13">
        <v>19259</v>
      </c>
      <c r="E18" s="13">
        <v>13219</v>
      </c>
      <c r="F18" s="14">
        <f t="shared" si="0"/>
        <v>-31.36196064177787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698</v>
      </c>
      <c r="D19" s="10">
        <v>18949</v>
      </c>
      <c r="E19" s="10">
        <v>20379</v>
      </c>
      <c r="F19" s="11">
        <f t="shared" si="0"/>
        <v>7.5465723784896284</v>
      </c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32724</v>
      </c>
      <c r="E20" s="13">
        <v>21776</v>
      </c>
      <c r="F20" s="14">
        <f t="shared" si="0"/>
        <v>-33.45556777900012</v>
      </c>
      <c r="G20" s="1"/>
      <c r="H20" s="1"/>
      <c r="I20" s="1"/>
    </row>
    <row r="21" spans="1:9" x14ac:dyDescent="0.25">
      <c r="A21" s="9" t="s">
        <v>38</v>
      </c>
      <c r="B21" s="10">
        <v>761</v>
      </c>
      <c r="C21" s="10">
        <v>648</v>
      </c>
      <c r="D21" s="10">
        <v>18973</v>
      </c>
      <c r="E21" s="10">
        <v>6359</v>
      </c>
      <c r="F21" s="19">
        <f t="shared" si="0"/>
        <v>-66.483950877562847</v>
      </c>
      <c r="G21" s="1"/>
      <c r="H21" s="1"/>
      <c r="I21" s="1"/>
    </row>
    <row r="22" spans="1:9" x14ac:dyDescent="0.25">
      <c r="A22" s="12" t="s">
        <v>59</v>
      </c>
      <c r="B22" s="13">
        <v>127292</v>
      </c>
      <c r="C22" s="13">
        <v>174736</v>
      </c>
      <c r="D22" s="13">
        <v>923906</v>
      </c>
      <c r="E22" s="13">
        <v>985662</v>
      </c>
      <c r="F22" s="14">
        <f t="shared" si="0"/>
        <v>6.684229780951739</v>
      </c>
      <c r="G22" s="1"/>
      <c r="H22" s="1"/>
      <c r="I22" s="1"/>
    </row>
    <row r="23" spans="1:9" x14ac:dyDescent="0.25">
      <c r="A23" s="9" t="s">
        <v>171</v>
      </c>
      <c r="B23" s="10">
        <v>61128</v>
      </c>
      <c r="C23" s="10">
        <v>55485</v>
      </c>
      <c r="D23" s="10">
        <v>427866</v>
      </c>
      <c r="E23" s="10">
        <v>489022</v>
      </c>
      <c r="F23" s="11">
        <f t="shared" si="0"/>
        <v>14.293260039358117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143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1224</v>
      </c>
      <c r="E25" s="10">
        <v>0</v>
      </c>
      <c r="F25" s="11">
        <f t="shared" si="0"/>
        <v>-100</v>
      </c>
      <c r="G25" s="1"/>
      <c r="H25" s="1"/>
      <c r="I25" s="1"/>
    </row>
    <row r="26" spans="1:9" x14ac:dyDescent="0.25">
      <c r="A26" s="12" t="s">
        <v>40</v>
      </c>
      <c r="B26" s="13">
        <v>616</v>
      </c>
      <c r="C26" s="13">
        <v>718</v>
      </c>
      <c r="D26" s="13">
        <v>4570</v>
      </c>
      <c r="E26" s="13">
        <v>4005</v>
      </c>
      <c r="F26" s="14">
        <f t="shared" si="0"/>
        <v>-12.363238512035011</v>
      </c>
      <c r="G26" s="1"/>
      <c r="H26" s="1"/>
      <c r="I26" s="1"/>
    </row>
    <row r="27" spans="1:9" x14ac:dyDescent="0.25">
      <c r="A27" s="9" t="s">
        <v>41</v>
      </c>
      <c r="B27" s="10">
        <v>89</v>
      </c>
      <c r="C27" s="10">
        <v>0</v>
      </c>
      <c r="D27" s="10">
        <v>575</v>
      </c>
      <c r="E27" s="10">
        <v>807</v>
      </c>
      <c r="F27" s="19">
        <f t="shared" si="0"/>
        <v>40.34782608695653</v>
      </c>
      <c r="G27" s="1"/>
      <c r="H27" s="1"/>
      <c r="I27" s="1"/>
    </row>
    <row r="28" spans="1:9" x14ac:dyDescent="0.25">
      <c r="A28" s="12" t="s">
        <v>42</v>
      </c>
      <c r="B28" s="13">
        <v>119433</v>
      </c>
      <c r="C28" s="13">
        <v>148660</v>
      </c>
      <c r="D28" s="13">
        <v>732321</v>
      </c>
      <c r="E28" s="13">
        <v>772974</v>
      </c>
      <c r="F28" s="14">
        <f t="shared" si="0"/>
        <v>5.5512541631333789</v>
      </c>
      <c r="G28" s="1"/>
      <c r="H28" s="1"/>
      <c r="I28" s="1"/>
    </row>
    <row r="29" spans="1:9" x14ac:dyDescent="0.25">
      <c r="A29" s="9" t="s">
        <v>43</v>
      </c>
      <c r="B29" s="10">
        <v>313</v>
      </c>
      <c r="C29" s="10">
        <v>103</v>
      </c>
      <c r="D29" s="10">
        <v>4705</v>
      </c>
      <c r="E29" s="10">
        <v>14663</v>
      </c>
      <c r="F29" s="11">
        <f t="shared" si="0"/>
        <v>211.6471838469713</v>
      </c>
      <c r="G29" s="1"/>
      <c r="H29" s="1"/>
      <c r="I29" s="1"/>
    </row>
    <row r="30" spans="1:9" x14ac:dyDescent="0.25">
      <c r="A30" s="12" t="s">
        <v>44</v>
      </c>
      <c r="B30" s="13">
        <v>1136</v>
      </c>
      <c r="C30" s="13">
        <v>2506</v>
      </c>
      <c r="D30" s="13">
        <v>20036</v>
      </c>
      <c r="E30" s="13">
        <v>23483</v>
      </c>
      <c r="F30" s="14">
        <f t="shared" si="0"/>
        <v>17.204032741066086</v>
      </c>
      <c r="G30" s="1"/>
      <c r="H30" s="1"/>
      <c r="I30" s="1"/>
    </row>
    <row r="31" spans="1:9" x14ac:dyDescent="0.25">
      <c r="A31" s="9" t="s">
        <v>45</v>
      </c>
      <c r="B31" s="10">
        <v>138</v>
      </c>
      <c r="C31" s="10">
        <v>654</v>
      </c>
      <c r="D31" s="10">
        <v>13172</v>
      </c>
      <c r="E31" s="10">
        <v>51385</v>
      </c>
      <c r="F31" s="11">
        <f t="shared" si="0"/>
        <v>290.10780443364712</v>
      </c>
      <c r="G31" s="1"/>
      <c r="H31" s="1"/>
      <c r="I31" s="1"/>
    </row>
    <row r="32" spans="1:9" x14ac:dyDescent="0.25">
      <c r="A32" s="12" t="s">
        <v>46</v>
      </c>
      <c r="B32" s="13">
        <v>51368</v>
      </c>
      <c r="C32" s="13">
        <v>48592</v>
      </c>
      <c r="D32" s="13">
        <v>395279</v>
      </c>
      <c r="E32" s="13">
        <v>400042</v>
      </c>
      <c r="F32" s="14">
        <f t="shared" si="0"/>
        <v>1.2049716782323401</v>
      </c>
      <c r="G32" s="1"/>
      <c r="H32" s="1"/>
      <c r="I32" s="1"/>
    </row>
    <row r="33" spans="1:9" x14ac:dyDescent="0.25">
      <c r="A33" s="9" t="s">
        <v>47</v>
      </c>
      <c r="B33" s="10">
        <v>592</v>
      </c>
      <c r="C33" s="10">
        <v>6988</v>
      </c>
      <c r="D33" s="10">
        <v>163822</v>
      </c>
      <c r="E33" s="10">
        <v>139024</v>
      </c>
      <c r="F33" s="11">
        <f t="shared" si="0"/>
        <v>-15.137161065058422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758</v>
      </c>
      <c r="E34" s="13">
        <v>1596</v>
      </c>
      <c r="F34" s="14">
        <f t="shared" si="0"/>
        <v>110.55408970976254</v>
      </c>
      <c r="G34" s="1"/>
      <c r="H34" s="1"/>
      <c r="I34" s="1"/>
    </row>
    <row r="35" spans="1:9" x14ac:dyDescent="0.25">
      <c r="A35" s="15" t="s">
        <v>48</v>
      </c>
      <c r="B35" s="16">
        <f>SUM(B7:B34)</f>
        <v>664034</v>
      </c>
      <c r="C35" s="16">
        <f t="shared" ref="C35:E35" si="1">SUM(C7:C34)</f>
        <v>826203</v>
      </c>
      <c r="D35" s="16">
        <f t="shared" si="1"/>
        <v>8201309</v>
      </c>
      <c r="E35" s="16">
        <f t="shared" si="1"/>
        <v>8574746</v>
      </c>
      <c r="F35" s="17">
        <f t="shared" ref="F35" si="2">((E35*100)/D35)-100</f>
        <v>4.5533828807084262</v>
      </c>
      <c r="G35" s="1"/>
      <c r="H35" s="1"/>
      <c r="I35" s="1"/>
    </row>
    <row r="36" spans="1:9" x14ac:dyDescent="0.25">
      <c r="A36" s="73" t="s">
        <v>127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174463</v>
      </c>
      <c r="C39" s="51">
        <f t="shared" si="4"/>
        <v>118310</v>
      </c>
      <c r="D39" s="51">
        <f>_xlfn.RANK.EQ(B39,$B$39:$B$66)+COUNTIF($B$39:$B$66,B39)-1</f>
        <v>9</v>
      </c>
      <c r="E39" s="50" t="str">
        <f t="shared" ref="E39:E66" si="6">INDEX($A$39:$B$66,MATCH(ROW()-38,$D$39:$D$66,0),1)</f>
        <v>BARCELONA</v>
      </c>
      <c r="F39" s="50">
        <f>LOOKUP(E39,$A$39:$A$66,$B$39:$B$66)</f>
        <v>2601380</v>
      </c>
      <c r="G39" s="50">
        <f>LOOKUP(E39,$A$39:$A$66,$C$39:$C$66)</f>
        <v>2598347</v>
      </c>
    </row>
    <row r="40" spans="1:9" x14ac:dyDescent="0.25">
      <c r="A40" s="50" t="str">
        <f t="shared" si="5"/>
        <v>ALICANTE</v>
      </c>
      <c r="B40" s="51">
        <f t="shared" si="3"/>
        <v>79830</v>
      </c>
      <c r="C40" s="51">
        <f t="shared" si="4"/>
        <v>88545</v>
      </c>
      <c r="D40" s="51">
        <f t="shared" ref="D40:D66" si="7">_xlfn.RANK.EQ(B40,$B$39:$B$66)+COUNTIF($B$39:$B$66,B40)-1</f>
        <v>12</v>
      </c>
      <c r="E40" s="50" t="str">
        <f t="shared" si="6"/>
        <v>BALEARES</v>
      </c>
      <c r="F40" s="50">
        <f t="shared" ref="F40:F55" si="8">LOOKUP(E40,$A$39:$A$66,$B$39:$B$66)</f>
        <v>2070048</v>
      </c>
      <c r="G40" s="50">
        <f t="shared" ref="G40:G66" si="9">LOOKUP(E40,$A$39:$A$66,$C$39:$C$66)</f>
        <v>1940168</v>
      </c>
    </row>
    <row r="41" spans="1:9" x14ac:dyDescent="0.25">
      <c r="A41" s="50" t="str">
        <f t="shared" si="5"/>
        <v>ALMERÍA</v>
      </c>
      <c r="B41" s="51">
        <f t="shared" si="3"/>
        <v>24922</v>
      </c>
      <c r="C41" s="51">
        <f t="shared" si="4"/>
        <v>28692</v>
      </c>
      <c r="D41" s="51">
        <f t="shared" si="7"/>
        <v>14</v>
      </c>
      <c r="E41" s="50" t="str">
        <f t="shared" si="6"/>
        <v>LAS PALMAS</v>
      </c>
      <c r="F41" s="50">
        <f t="shared" si="8"/>
        <v>985662</v>
      </c>
      <c r="G41" s="50">
        <f t="shared" si="9"/>
        <v>923906</v>
      </c>
    </row>
    <row r="42" spans="1:9" x14ac:dyDescent="0.25">
      <c r="A42" s="50" t="str">
        <f t="shared" si="5"/>
        <v>AVILÉS</v>
      </c>
      <c r="B42" s="51">
        <f t="shared" si="3"/>
        <v>2207</v>
      </c>
      <c r="C42" s="51">
        <f t="shared" si="4"/>
        <v>2707</v>
      </c>
      <c r="D42" s="51">
        <f t="shared" si="7"/>
        <v>22</v>
      </c>
      <c r="E42" s="50" t="str">
        <f t="shared" si="6"/>
        <v>SANTA CRUZ DE TENERIFE</v>
      </c>
      <c r="F42" s="50">
        <f t="shared" si="8"/>
        <v>772974</v>
      </c>
      <c r="G42" s="50">
        <f t="shared" si="9"/>
        <v>732321</v>
      </c>
    </row>
    <row r="43" spans="1:9" x14ac:dyDescent="0.25">
      <c r="A43" s="50" t="str">
        <f t="shared" si="5"/>
        <v>BAHÍA DE ALGECIRAS</v>
      </c>
      <c r="B43" s="51">
        <f t="shared" si="3"/>
        <v>73</v>
      </c>
      <c r="C43" s="51">
        <f t="shared" si="4"/>
        <v>0</v>
      </c>
      <c r="D43" s="51">
        <f t="shared" si="7"/>
        <v>27</v>
      </c>
      <c r="E43" s="50" t="str">
        <f t="shared" si="6"/>
        <v>MÁLAGA</v>
      </c>
      <c r="F43" s="50">
        <f t="shared" si="8"/>
        <v>489022</v>
      </c>
      <c r="G43" s="50">
        <f t="shared" si="9"/>
        <v>427866</v>
      </c>
    </row>
    <row r="44" spans="1:9" x14ac:dyDescent="0.25">
      <c r="A44" s="50" t="str">
        <f t="shared" si="5"/>
        <v>BAHÍA DE CÁDIZ</v>
      </c>
      <c r="B44" s="51">
        <f t="shared" si="3"/>
        <v>360746</v>
      </c>
      <c r="C44" s="51">
        <f t="shared" si="4"/>
        <v>372108</v>
      </c>
      <c r="D44" s="51">
        <f t="shared" si="7"/>
        <v>7</v>
      </c>
      <c r="E44" s="50" t="str">
        <f t="shared" si="6"/>
        <v>VALENCIA</v>
      </c>
      <c r="F44" s="50">
        <f t="shared" si="8"/>
        <v>400042</v>
      </c>
      <c r="G44" s="50">
        <f t="shared" si="9"/>
        <v>395279</v>
      </c>
    </row>
    <row r="45" spans="1:9" x14ac:dyDescent="0.25">
      <c r="A45" s="50" t="str">
        <f t="shared" si="5"/>
        <v>BALEARES</v>
      </c>
      <c r="B45" s="51">
        <f t="shared" si="3"/>
        <v>2070048</v>
      </c>
      <c r="C45" s="51">
        <f t="shared" si="4"/>
        <v>1940168</v>
      </c>
      <c r="D45" s="51">
        <f t="shared" si="7"/>
        <v>2</v>
      </c>
      <c r="E45" s="50" t="str">
        <f t="shared" si="6"/>
        <v>BAHÍA DE CÁDIZ</v>
      </c>
      <c r="F45" s="50">
        <f t="shared" si="8"/>
        <v>360746</v>
      </c>
      <c r="G45" s="50">
        <f t="shared" si="9"/>
        <v>372108</v>
      </c>
    </row>
    <row r="46" spans="1:9" x14ac:dyDescent="0.25">
      <c r="A46" s="50" t="str">
        <f t="shared" si="5"/>
        <v>BARCELONA</v>
      </c>
      <c r="B46" s="51">
        <f t="shared" si="3"/>
        <v>2601380</v>
      </c>
      <c r="C46" s="51">
        <f t="shared" si="4"/>
        <v>2598347</v>
      </c>
      <c r="D46" s="51">
        <f t="shared" si="7"/>
        <v>1</v>
      </c>
      <c r="E46" s="50" t="str">
        <f t="shared" si="6"/>
        <v>CARTAGENA</v>
      </c>
      <c r="F46" s="50">
        <f t="shared" si="8"/>
        <v>232453</v>
      </c>
      <c r="G46" s="50">
        <f t="shared" si="9"/>
        <v>186600</v>
      </c>
    </row>
    <row r="47" spans="1:9" x14ac:dyDescent="0.25">
      <c r="A47" s="50" t="str">
        <f t="shared" si="5"/>
        <v>BILBAO</v>
      </c>
      <c r="B47" s="51">
        <f t="shared" si="3"/>
        <v>83674</v>
      </c>
      <c r="C47" s="51">
        <f t="shared" si="4"/>
        <v>86598</v>
      </c>
      <c r="D47" s="51">
        <f t="shared" si="7"/>
        <v>11</v>
      </c>
      <c r="E47" s="50" t="str">
        <f t="shared" si="6"/>
        <v>A CORUÑA</v>
      </c>
      <c r="F47" s="50">
        <f t="shared" si="8"/>
        <v>174463</v>
      </c>
      <c r="G47" s="50">
        <f t="shared" si="9"/>
        <v>118310</v>
      </c>
    </row>
    <row r="48" spans="1:9" x14ac:dyDescent="0.25">
      <c r="A48" s="50" t="str">
        <f t="shared" si="5"/>
        <v>CARTAGENA</v>
      </c>
      <c r="B48" s="51">
        <f t="shared" si="3"/>
        <v>232453</v>
      </c>
      <c r="C48" s="51">
        <f t="shared" si="4"/>
        <v>186600</v>
      </c>
      <c r="D48" s="51">
        <f t="shared" si="7"/>
        <v>8</v>
      </c>
      <c r="E48" s="50" t="str">
        <f t="shared" si="6"/>
        <v>VIGO</v>
      </c>
      <c r="F48" s="50">
        <f t="shared" si="8"/>
        <v>139024</v>
      </c>
      <c r="G48" s="50">
        <f t="shared" si="9"/>
        <v>163822</v>
      </c>
    </row>
    <row r="49" spans="1:7" x14ac:dyDescent="0.25">
      <c r="A49" s="50" t="str">
        <f t="shared" si="5"/>
        <v>CASTELLÓN</v>
      </c>
      <c r="B49" s="51">
        <f t="shared" si="3"/>
        <v>411</v>
      </c>
      <c r="C49" s="51">
        <f t="shared" si="4"/>
        <v>1095</v>
      </c>
      <c r="D49" s="51">
        <f t="shared" si="7"/>
        <v>25</v>
      </c>
      <c r="E49" s="50" t="str">
        <f t="shared" si="6"/>
        <v>BILBAO</v>
      </c>
      <c r="F49" s="50">
        <f t="shared" si="8"/>
        <v>83674</v>
      </c>
      <c r="G49" s="50">
        <f t="shared" si="9"/>
        <v>86598</v>
      </c>
    </row>
    <row r="50" spans="1:7" x14ac:dyDescent="0.25">
      <c r="A50" s="50" t="str">
        <f t="shared" si="5"/>
        <v>CEUTA</v>
      </c>
      <c r="B50" s="51">
        <f t="shared" si="3"/>
        <v>13219</v>
      </c>
      <c r="C50" s="51">
        <f t="shared" si="4"/>
        <v>19259</v>
      </c>
      <c r="D50" s="51">
        <f t="shared" si="7"/>
        <v>19</v>
      </c>
      <c r="E50" s="50" t="str">
        <f t="shared" si="6"/>
        <v>ALICANTE</v>
      </c>
      <c r="F50" s="50">
        <f t="shared" si="8"/>
        <v>79830</v>
      </c>
      <c r="G50" s="50">
        <f t="shared" si="9"/>
        <v>88545</v>
      </c>
    </row>
    <row r="51" spans="1:7" x14ac:dyDescent="0.25">
      <c r="A51" s="50" t="str">
        <f t="shared" si="5"/>
        <v>FERROL-SAN CIBRAO</v>
      </c>
      <c r="B51" s="51">
        <f t="shared" si="3"/>
        <v>20379</v>
      </c>
      <c r="C51" s="51">
        <f t="shared" si="4"/>
        <v>18949</v>
      </c>
      <c r="D51" s="51">
        <f t="shared" si="7"/>
        <v>17</v>
      </c>
      <c r="E51" s="50" t="str">
        <f t="shared" si="6"/>
        <v>TARRAGONA</v>
      </c>
      <c r="F51" s="50">
        <f t="shared" si="8"/>
        <v>51385</v>
      </c>
      <c r="G51" s="50">
        <f t="shared" si="9"/>
        <v>13172</v>
      </c>
    </row>
    <row r="52" spans="1:7" x14ac:dyDescent="0.25">
      <c r="A52" s="50" t="str">
        <f t="shared" si="5"/>
        <v>GIJÓN</v>
      </c>
      <c r="B52" s="51">
        <f t="shared" si="3"/>
        <v>21776</v>
      </c>
      <c r="C52" s="51">
        <f t="shared" si="4"/>
        <v>32724</v>
      </c>
      <c r="D52" s="51">
        <f t="shared" si="7"/>
        <v>16</v>
      </c>
      <c r="E52" s="50" t="str">
        <f t="shared" si="6"/>
        <v>ALMERÍA</v>
      </c>
      <c r="F52" s="50">
        <f t="shared" si="8"/>
        <v>24922</v>
      </c>
      <c r="G52" s="50">
        <f t="shared" si="9"/>
        <v>28692</v>
      </c>
    </row>
    <row r="53" spans="1:7" x14ac:dyDescent="0.25">
      <c r="A53" s="50" t="str">
        <f t="shared" si="5"/>
        <v>HUELVA</v>
      </c>
      <c r="B53" s="51">
        <f t="shared" si="3"/>
        <v>6359</v>
      </c>
      <c r="C53" s="51">
        <f t="shared" si="4"/>
        <v>18973</v>
      </c>
      <c r="D53" s="51">
        <f t="shared" si="7"/>
        <v>20</v>
      </c>
      <c r="E53" s="50" t="str">
        <f t="shared" si="6"/>
        <v>SEVILLA</v>
      </c>
      <c r="F53" s="50">
        <f t="shared" si="8"/>
        <v>23483</v>
      </c>
      <c r="G53" s="50">
        <f t="shared" si="9"/>
        <v>20036</v>
      </c>
    </row>
    <row r="54" spans="1:7" x14ac:dyDescent="0.25">
      <c r="A54" s="50" t="str">
        <f t="shared" si="5"/>
        <v>LAS PALMAS</v>
      </c>
      <c r="B54" s="51">
        <f t="shared" si="3"/>
        <v>985662</v>
      </c>
      <c r="C54" s="51">
        <f t="shared" si="4"/>
        <v>923906</v>
      </c>
      <c r="D54" s="51">
        <f t="shared" si="7"/>
        <v>3</v>
      </c>
      <c r="E54" s="50" t="str">
        <f t="shared" si="6"/>
        <v>GIJÓN</v>
      </c>
      <c r="F54" s="50">
        <f t="shared" si="8"/>
        <v>21776</v>
      </c>
      <c r="G54" s="50">
        <f t="shared" si="9"/>
        <v>32724</v>
      </c>
    </row>
    <row r="55" spans="1:7" x14ac:dyDescent="0.25">
      <c r="A55" s="50" t="str">
        <f t="shared" si="5"/>
        <v>MÁLAGA</v>
      </c>
      <c r="B55" s="51">
        <f t="shared" si="3"/>
        <v>489022</v>
      </c>
      <c r="C55" s="51">
        <f t="shared" si="4"/>
        <v>427866</v>
      </c>
      <c r="D55" s="51">
        <f t="shared" si="7"/>
        <v>5</v>
      </c>
      <c r="E55" s="50" t="str">
        <f t="shared" si="6"/>
        <v>FERROL-SAN CIBRAO</v>
      </c>
      <c r="F55" s="50">
        <f t="shared" si="8"/>
        <v>20379</v>
      </c>
      <c r="G55" s="50">
        <f t="shared" si="9"/>
        <v>18949</v>
      </c>
    </row>
    <row r="56" spans="1:7" x14ac:dyDescent="0.25">
      <c r="A56" s="50" t="str">
        <f t="shared" si="5"/>
        <v>MARÍN Y RÍA DE PONTEVEDRA</v>
      </c>
      <c r="B56" s="51">
        <f t="shared" si="3"/>
        <v>143</v>
      </c>
      <c r="C56" s="51">
        <f t="shared" si="4"/>
        <v>0</v>
      </c>
      <c r="D56" s="51">
        <f t="shared" si="7"/>
        <v>26</v>
      </c>
      <c r="E56" s="50" t="str">
        <f t="shared" si="6"/>
        <v>SANTANDER</v>
      </c>
      <c r="F56" s="50">
        <f t="shared" ref="F56:F66" si="10">LOOKUP(E56,$A$39:$A$66,$B$39:$B$66)</f>
        <v>14663</v>
      </c>
      <c r="G56" s="50">
        <f t="shared" si="9"/>
        <v>4705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1224</v>
      </c>
      <c r="D57" s="51">
        <f t="shared" si="7"/>
        <v>28</v>
      </c>
      <c r="E57" s="50" t="str">
        <f t="shared" si="6"/>
        <v>CEUTA</v>
      </c>
      <c r="F57" s="50">
        <f t="shared" si="10"/>
        <v>13219</v>
      </c>
      <c r="G57" s="50">
        <f t="shared" si="9"/>
        <v>19259</v>
      </c>
    </row>
    <row r="58" spans="1:7" x14ac:dyDescent="0.25">
      <c r="A58" s="50" t="str">
        <f t="shared" si="5"/>
        <v>MOTRIL</v>
      </c>
      <c r="B58" s="51">
        <f t="shared" si="3"/>
        <v>4005</v>
      </c>
      <c r="C58" s="51">
        <f t="shared" si="4"/>
        <v>4570</v>
      </c>
      <c r="D58" s="51">
        <f t="shared" si="7"/>
        <v>21</v>
      </c>
      <c r="E58" s="50" t="str">
        <f t="shared" si="6"/>
        <v>HUELVA</v>
      </c>
      <c r="F58" s="50">
        <f t="shared" si="10"/>
        <v>6359</v>
      </c>
      <c r="G58" s="50">
        <f t="shared" si="9"/>
        <v>18973</v>
      </c>
    </row>
    <row r="59" spans="1:7" x14ac:dyDescent="0.25">
      <c r="A59" s="50" t="str">
        <f t="shared" si="5"/>
        <v>PASAIA</v>
      </c>
      <c r="B59" s="51">
        <f t="shared" si="3"/>
        <v>807</v>
      </c>
      <c r="C59" s="51">
        <f t="shared" si="4"/>
        <v>575</v>
      </c>
      <c r="D59" s="51">
        <f t="shared" si="7"/>
        <v>24</v>
      </c>
      <c r="E59" s="50" t="str">
        <f t="shared" si="6"/>
        <v>MOTRIL</v>
      </c>
      <c r="F59" s="50">
        <f t="shared" si="10"/>
        <v>4005</v>
      </c>
      <c r="G59" s="50">
        <f t="shared" si="9"/>
        <v>4570</v>
      </c>
    </row>
    <row r="60" spans="1:7" x14ac:dyDescent="0.25">
      <c r="A60" s="50" t="str">
        <f t="shared" si="5"/>
        <v>SANTA CRUZ DE TENERIFE</v>
      </c>
      <c r="B60" s="51">
        <f t="shared" si="3"/>
        <v>772974</v>
      </c>
      <c r="C60" s="51">
        <f t="shared" si="4"/>
        <v>732321</v>
      </c>
      <c r="D60" s="51">
        <f t="shared" si="7"/>
        <v>4</v>
      </c>
      <c r="E60" s="50" t="str">
        <f t="shared" si="6"/>
        <v>AVILÉS</v>
      </c>
      <c r="F60" s="50">
        <f t="shared" si="10"/>
        <v>2207</v>
      </c>
      <c r="G60" s="50">
        <f t="shared" si="9"/>
        <v>2707</v>
      </c>
    </row>
    <row r="61" spans="1:7" x14ac:dyDescent="0.25">
      <c r="A61" s="50" t="str">
        <f t="shared" si="5"/>
        <v>SANTANDER</v>
      </c>
      <c r="B61" s="51">
        <f t="shared" si="3"/>
        <v>14663</v>
      </c>
      <c r="C61" s="51">
        <f t="shared" si="4"/>
        <v>4705</v>
      </c>
      <c r="D61" s="51">
        <f t="shared" si="7"/>
        <v>18</v>
      </c>
      <c r="E61" s="50" t="str">
        <f t="shared" si="6"/>
        <v>VILAGARCÍA</v>
      </c>
      <c r="F61" s="50">
        <f t="shared" si="10"/>
        <v>1596</v>
      </c>
      <c r="G61" s="50">
        <f t="shared" si="9"/>
        <v>758</v>
      </c>
    </row>
    <row r="62" spans="1:7" x14ac:dyDescent="0.25">
      <c r="A62" s="50" t="str">
        <f t="shared" si="5"/>
        <v>SEVILLA</v>
      </c>
      <c r="B62" s="51">
        <f t="shared" si="3"/>
        <v>23483</v>
      </c>
      <c r="C62" s="51">
        <f t="shared" si="4"/>
        <v>20036</v>
      </c>
      <c r="D62" s="51">
        <f t="shared" si="7"/>
        <v>15</v>
      </c>
      <c r="E62" s="50" t="str">
        <f t="shared" si="6"/>
        <v>PASAIA</v>
      </c>
      <c r="F62" s="50">
        <f t="shared" si="10"/>
        <v>807</v>
      </c>
      <c r="G62" s="50">
        <f t="shared" si="9"/>
        <v>575</v>
      </c>
    </row>
    <row r="63" spans="1:7" x14ac:dyDescent="0.25">
      <c r="A63" s="50" t="str">
        <f t="shared" si="5"/>
        <v>TARRAGONA</v>
      </c>
      <c r="B63" s="51">
        <f t="shared" si="3"/>
        <v>51385</v>
      </c>
      <c r="C63" s="51">
        <f t="shared" si="4"/>
        <v>13172</v>
      </c>
      <c r="D63" s="51">
        <f t="shared" si="7"/>
        <v>13</v>
      </c>
      <c r="E63" s="50" t="str">
        <f t="shared" si="6"/>
        <v>CASTELLÓN</v>
      </c>
      <c r="F63" s="50">
        <f t="shared" si="10"/>
        <v>411</v>
      </c>
      <c r="G63" s="50">
        <f t="shared" si="9"/>
        <v>1095</v>
      </c>
    </row>
    <row r="64" spans="1:7" x14ac:dyDescent="0.25">
      <c r="A64" s="50" t="str">
        <f t="shared" si="5"/>
        <v>VALENCIA</v>
      </c>
      <c r="B64" s="51">
        <f t="shared" si="3"/>
        <v>400042</v>
      </c>
      <c r="C64" s="51">
        <f t="shared" si="4"/>
        <v>395279</v>
      </c>
      <c r="D64" s="51">
        <f t="shared" si="7"/>
        <v>6</v>
      </c>
      <c r="E64" s="50" t="str">
        <f t="shared" si="6"/>
        <v>MARÍN Y RÍA DE PONTEVEDRA</v>
      </c>
      <c r="F64" s="50">
        <f t="shared" si="10"/>
        <v>143</v>
      </c>
      <c r="G64" s="50">
        <f t="shared" si="9"/>
        <v>0</v>
      </c>
    </row>
    <row r="65" spans="1:7" x14ac:dyDescent="0.25">
      <c r="A65" s="50" t="str">
        <f t="shared" si="5"/>
        <v>VIGO</v>
      </c>
      <c r="B65" s="51">
        <f t="shared" si="3"/>
        <v>139024</v>
      </c>
      <c r="C65" s="51">
        <f t="shared" si="4"/>
        <v>163822</v>
      </c>
      <c r="D65" s="51">
        <f t="shared" si="7"/>
        <v>10</v>
      </c>
      <c r="E65" s="50" t="str">
        <f t="shared" si="6"/>
        <v>BAHÍA DE ALGECIRAS</v>
      </c>
      <c r="F65" s="50">
        <f t="shared" si="10"/>
        <v>73</v>
      </c>
      <c r="G65" s="50">
        <f t="shared" si="9"/>
        <v>0</v>
      </c>
    </row>
    <row r="66" spans="1:7" x14ac:dyDescent="0.25">
      <c r="A66" s="50" t="str">
        <f t="shared" si="5"/>
        <v>VILAGARCÍA</v>
      </c>
      <c r="B66" s="51">
        <f t="shared" si="3"/>
        <v>1596</v>
      </c>
      <c r="C66" s="51">
        <f t="shared" si="4"/>
        <v>758</v>
      </c>
      <c r="D66" s="51">
        <f t="shared" si="7"/>
        <v>23</v>
      </c>
      <c r="E66" s="50" t="str">
        <f t="shared" si="6"/>
        <v>MELILLA</v>
      </c>
      <c r="F66" s="50">
        <f t="shared" si="10"/>
        <v>0</v>
      </c>
      <c r="G66" s="50">
        <f t="shared" si="9"/>
        <v>1224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/>
      <c r="G7" s="1"/>
      <c r="H7" s="1"/>
      <c r="I7" s="1"/>
    </row>
    <row r="8" spans="1:12" x14ac:dyDescent="0.25">
      <c r="A8" s="12" t="s">
        <v>31</v>
      </c>
      <c r="B8" s="13">
        <v>1636</v>
      </c>
      <c r="C8" s="13">
        <v>1478</v>
      </c>
      <c r="D8" s="13">
        <v>44024</v>
      </c>
      <c r="E8" s="13">
        <v>37907</v>
      </c>
      <c r="F8" s="14">
        <f t="shared" ref="F8:F32" si="0">((E8*100)/D8)-100</f>
        <v>-13.89469380337998</v>
      </c>
      <c r="G8" s="1"/>
      <c r="H8" s="1"/>
      <c r="I8" s="1"/>
    </row>
    <row r="9" spans="1:12" x14ac:dyDescent="0.25">
      <c r="A9" s="9" t="s">
        <v>164</v>
      </c>
      <c r="B9" s="10">
        <v>6621</v>
      </c>
      <c r="C9" s="10">
        <v>8676</v>
      </c>
      <c r="D9" s="10">
        <v>155397</v>
      </c>
      <c r="E9" s="10">
        <v>193609</v>
      </c>
      <c r="F9" s="11">
        <f t="shared" si="0"/>
        <v>24.589921298351967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56644</v>
      </c>
      <c r="C11" s="10">
        <v>57189</v>
      </c>
      <c r="D11" s="10">
        <v>1114799</v>
      </c>
      <c r="E11" s="10">
        <v>1122255</v>
      </c>
      <c r="F11" s="11">
        <f t="shared" si="0"/>
        <v>0.66882011914255202</v>
      </c>
      <c r="G11" s="1"/>
      <c r="H11" s="1"/>
      <c r="I11" s="1"/>
    </row>
    <row r="12" spans="1:12" x14ac:dyDescent="0.25">
      <c r="A12" s="12" t="s">
        <v>168</v>
      </c>
      <c r="B12" s="13">
        <v>974</v>
      </c>
      <c r="C12" s="13">
        <v>816</v>
      </c>
      <c r="D12" s="13">
        <v>10388</v>
      </c>
      <c r="E12" s="13">
        <v>10474</v>
      </c>
      <c r="F12" s="14">
        <f t="shared" si="0"/>
        <v>0.827878321139778</v>
      </c>
      <c r="G12" s="1"/>
      <c r="H12" s="1"/>
      <c r="I12" s="1"/>
    </row>
    <row r="13" spans="1:12" x14ac:dyDescent="0.25">
      <c r="A13" s="9" t="s">
        <v>32</v>
      </c>
      <c r="B13" s="10">
        <v>33360</v>
      </c>
      <c r="C13" s="10">
        <v>38951</v>
      </c>
      <c r="D13" s="10">
        <v>531869</v>
      </c>
      <c r="E13" s="10">
        <v>592725</v>
      </c>
      <c r="F13" s="11">
        <f t="shared" si="0"/>
        <v>11.441915208444186</v>
      </c>
      <c r="G13" s="1"/>
      <c r="H13" s="1"/>
      <c r="I13" s="1"/>
    </row>
    <row r="14" spans="1:12" x14ac:dyDescent="0.25">
      <c r="A14" s="12" t="s">
        <v>33</v>
      </c>
      <c r="B14" s="13">
        <v>14062</v>
      </c>
      <c r="C14" s="13">
        <v>16752</v>
      </c>
      <c r="D14" s="13">
        <v>313308</v>
      </c>
      <c r="E14" s="13">
        <v>349881</v>
      </c>
      <c r="F14" s="14">
        <f t="shared" si="0"/>
        <v>11.67317783139913</v>
      </c>
      <c r="G14" s="1"/>
      <c r="H14" s="1"/>
      <c r="I14" s="1"/>
    </row>
    <row r="15" spans="1:12" x14ac:dyDescent="0.25">
      <c r="A15" s="9" t="s">
        <v>34</v>
      </c>
      <c r="B15" s="10">
        <v>3620</v>
      </c>
      <c r="C15" s="10">
        <v>2007</v>
      </c>
      <c r="D15" s="10">
        <v>42191</v>
      </c>
      <c r="E15" s="10">
        <v>42811</v>
      </c>
      <c r="F15" s="11">
        <f t="shared" si="0"/>
        <v>1.4695077149155082</v>
      </c>
      <c r="G15" s="1"/>
      <c r="H15" s="1"/>
      <c r="I15" s="1"/>
    </row>
    <row r="16" spans="1:12" x14ac:dyDescent="0.25">
      <c r="A16" s="12" t="s">
        <v>35</v>
      </c>
      <c r="B16" s="13">
        <v>0</v>
      </c>
      <c r="C16" s="13">
        <v>0</v>
      </c>
      <c r="D16" s="13">
        <v>227</v>
      </c>
      <c r="E16" s="13">
        <v>0</v>
      </c>
      <c r="F16" s="18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9"/>
      <c r="G17" s="1"/>
      <c r="H17" s="1"/>
      <c r="I17" s="1"/>
    </row>
    <row r="18" spans="1:9" x14ac:dyDescent="0.25">
      <c r="A18" s="12" t="s">
        <v>36</v>
      </c>
      <c r="B18" s="13">
        <v>19460</v>
      </c>
      <c r="C18" s="13">
        <v>25489</v>
      </c>
      <c r="D18" s="13">
        <v>329353</v>
      </c>
      <c r="E18" s="13">
        <v>342244</v>
      </c>
      <c r="F18" s="14">
        <f t="shared" si="0"/>
        <v>3.9140375220508048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0</v>
      </c>
      <c r="E20" s="13">
        <v>0</v>
      </c>
      <c r="F20" s="14"/>
      <c r="G20" s="1"/>
      <c r="H20" s="1"/>
      <c r="I20" s="1"/>
    </row>
    <row r="21" spans="1:9" x14ac:dyDescent="0.25">
      <c r="A21" s="9" t="s">
        <v>38</v>
      </c>
      <c r="B21" s="10">
        <v>1373</v>
      </c>
      <c r="C21" s="10">
        <v>1386</v>
      </c>
      <c r="D21" s="10">
        <v>18364</v>
      </c>
      <c r="E21" s="10">
        <v>18987</v>
      </c>
      <c r="F21" s="11">
        <f t="shared" si="0"/>
        <v>3.392507079067741</v>
      </c>
      <c r="G21" s="1"/>
      <c r="H21" s="1"/>
      <c r="I21" s="1"/>
    </row>
    <row r="22" spans="1:9" x14ac:dyDescent="0.25">
      <c r="A22" s="12" t="s">
        <v>59</v>
      </c>
      <c r="B22" s="13">
        <v>27386</v>
      </c>
      <c r="C22" s="13">
        <v>28642</v>
      </c>
      <c r="D22" s="13">
        <v>402539</v>
      </c>
      <c r="E22" s="13">
        <v>429909</v>
      </c>
      <c r="F22" s="14">
        <f t="shared" si="0"/>
        <v>6.7993411818482201</v>
      </c>
      <c r="G22" s="1"/>
      <c r="H22" s="1"/>
      <c r="I22" s="1"/>
    </row>
    <row r="23" spans="1:9" x14ac:dyDescent="0.25">
      <c r="A23" s="9" t="s">
        <v>171</v>
      </c>
      <c r="B23" s="10">
        <v>1801</v>
      </c>
      <c r="C23" s="10">
        <v>1861</v>
      </c>
      <c r="D23" s="10">
        <v>32898</v>
      </c>
      <c r="E23" s="10">
        <v>34847</v>
      </c>
      <c r="F23" s="11">
        <f t="shared" si="0"/>
        <v>5.9243723022676136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6870</v>
      </c>
      <c r="C25" s="10">
        <v>7575</v>
      </c>
      <c r="D25" s="10">
        <v>153579</v>
      </c>
      <c r="E25" s="10">
        <v>139866</v>
      </c>
      <c r="F25" s="11">
        <f t="shared" si="0"/>
        <v>-8.9289551305842565</v>
      </c>
      <c r="G25" s="1"/>
      <c r="H25" s="1"/>
      <c r="I25" s="1"/>
    </row>
    <row r="26" spans="1:9" x14ac:dyDescent="0.25">
      <c r="A26" s="12" t="s">
        <v>40</v>
      </c>
      <c r="B26" s="13">
        <v>3744</v>
      </c>
      <c r="C26" s="13">
        <v>2674</v>
      </c>
      <c r="D26" s="13">
        <v>89262</v>
      </c>
      <c r="E26" s="13">
        <v>73385</v>
      </c>
      <c r="F26" s="14">
        <f t="shared" si="0"/>
        <v>-17.786964217696223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75735</v>
      </c>
      <c r="C28" s="13">
        <v>91067</v>
      </c>
      <c r="D28" s="13">
        <v>1024335</v>
      </c>
      <c r="E28" s="13">
        <v>1158459</v>
      </c>
      <c r="F28" s="14">
        <f t="shared" si="0"/>
        <v>13.093763270804956</v>
      </c>
      <c r="G28" s="1"/>
      <c r="H28" s="1"/>
      <c r="I28" s="1"/>
    </row>
    <row r="29" spans="1:9" x14ac:dyDescent="0.25">
      <c r="A29" s="9" t="s">
        <v>43</v>
      </c>
      <c r="B29" s="10">
        <v>4653</v>
      </c>
      <c r="C29" s="10">
        <v>5564</v>
      </c>
      <c r="D29" s="10">
        <v>84745</v>
      </c>
      <c r="E29" s="10">
        <v>89917</v>
      </c>
      <c r="F29" s="11">
        <f t="shared" si="0"/>
        <v>6.103014927134339</v>
      </c>
      <c r="G29" s="1"/>
      <c r="H29" s="1"/>
      <c r="I29" s="1"/>
    </row>
    <row r="30" spans="1:9" x14ac:dyDescent="0.25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/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147</v>
      </c>
      <c r="E31" s="10">
        <v>0</v>
      </c>
      <c r="F31" s="11">
        <f t="shared" si="0"/>
        <v>-100</v>
      </c>
      <c r="G31" s="1"/>
      <c r="H31" s="1"/>
      <c r="I31" s="1"/>
    </row>
    <row r="32" spans="1:9" x14ac:dyDescent="0.25">
      <c r="A32" s="12" t="s">
        <v>46</v>
      </c>
      <c r="B32" s="13">
        <v>11031</v>
      </c>
      <c r="C32" s="13">
        <v>12769</v>
      </c>
      <c r="D32" s="13">
        <v>105321</v>
      </c>
      <c r="E32" s="13">
        <v>144534</v>
      </c>
      <c r="F32" s="14">
        <f t="shared" si="0"/>
        <v>37.23189107585381</v>
      </c>
      <c r="G32" s="1"/>
      <c r="H32" s="1"/>
      <c r="I32" s="1"/>
    </row>
    <row r="33" spans="1:9" x14ac:dyDescent="0.25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/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268970</v>
      </c>
      <c r="C35" s="16">
        <f t="shared" ref="C35:E35" si="1">SUM(C7:C34)</f>
        <v>302896</v>
      </c>
      <c r="D35" s="16">
        <f t="shared" si="1"/>
        <v>4452746</v>
      </c>
      <c r="E35" s="16">
        <f t="shared" si="1"/>
        <v>4781810</v>
      </c>
      <c r="F35" s="17">
        <f t="shared" ref="F35" si="2">((E35*100)/D35)-100</f>
        <v>7.3901363338488153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SANTA CRUZ DE TENERIFE</v>
      </c>
      <c r="F39" s="50">
        <f>LOOKUP(E39,$A$39:$A$66,$B$39:$B$66)</f>
        <v>1158459</v>
      </c>
      <c r="G39" s="50">
        <f>LOOKUP(E39,$A$39:$A$66,$C$39:$C$66)</f>
        <v>1024335</v>
      </c>
    </row>
    <row r="40" spans="1:9" x14ac:dyDescent="0.25">
      <c r="A40" s="50" t="str">
        <f t="shared" si="5"/>
        <v>ALICANTE</v>
      </c>
      <c r="B40" s="51">
        <f t="shared" si="3"/>
        <v>37907</v>
      </c>
      <c r="C40" s="51">
        <f t="shared" si="4"/>
        <v>44024</v>
      </c>
      <c r="D40" s="51">
        <f t="shared" ref="D40:D66" si="7">_xlfn.RANK.EQ(B40,$B$39:$B$66)+COUNTIF($B$39:$B$66,B40)-1</f>
        <v>13</v>
      </c>
      <c r="E40" s="50" t="str">
        <f t="shared" si="6"/>
        <v>BAHÍA DE ALGECIRAS</v>
      </c>
      <c r="F40" s="50">
        <f t="shared" ref="F40:F55" si="8">LOOKUP(E40,$A$39:$A$66,$B$39:$B$66)</f>
        <v>1122255</v>
      </c>
      <c r="G40" s="50">
        <f t="shared" ref="G40:G66" si="9">LOOKUP(E40,$A$39:$A$66,$C$39:$C$66)</f>
        <v>1114799</v>
      </c>
    </row>
    <row r="41" spans="1:9" x14ac:dyDescent="0.25">
      <c r="A41" s="50" t="str">
        <f t="shared" si="5"/>
        <v>ALMERÍA</v>
      </c>
      <c r="B41" s="51">
        <f t="shared" si="3"/>
        <v>193609</v>
      </c>
      <c r="C41" s="51">
        <f t="shared" si="4"/>
        <v>155397</v>
      </c>
      <c r="D41" s="51">
        <f t="shared" si="7"/>
        <v>7</v>
      </c>
      <c r="E41" s="50" t="str">
        <f t="shared" si="6"/>
        <v>BALEARES</v>
      </c>
      <c r="F41" s="50">
        <f t="shared" si="8"/>
        <v>592725</v>
      </c>
      <c r="G41" s="50">
        <f t="shared" si="9"/>
        <v>531869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429909</v>
      </c>
      <c r="G42" s="50">
        <f t="shared" si="9"/>
        <v>402539</v>
      </c>
    </row>
    <row r="43" spans="1:9" x14ac:dyDescent="0.25">
      <c r="A43" s="50" t="str">
        <f t="shared" si="5"/>
        <v>BAHÍA DE ALGECIRAS</v>
      </c>
      <c r="B43" s="51">
        <f t="shared" si="3"/>
        <v>1122255</v>
      </c>
      <c r="C43" s="51">
        <f t="shared" si="4"/>
        <v>1114799</v>
      </c>
      <c r="D43" s="51">
        <f t="shared" si="7"/>
        <v>2</v>
      </c>
      <c r="E43" s="50" t="str">
        <f t="shared" si="6"/>
        <v>BARCELONA</v>
      </c>
      <c r="F43" s="50">
        <f t="shared" si="8"/>
        <v>349881</v>
      </c>
      <c r="G43" s="50">
        <f t="shared" si="9"/>
        <v>313308</v>
      </c>
    </row>
    <row r="44" spans="1:9" x14ac:dyDescent="0.25">
      <c r="A44" s="50" t="str">
        <f t="shared" si="5"/>
        <v>BAHÍA DE CÁDIZ</v>
      </c>
      <c r="B44" s="51">
        <f t="shared" si="3"/>
        <v>10474</v>
      </c>
      <c r="C44" s="51">
        <f t="shared" si="4"/>
        <v>10388</v>
      </c>
      <c r="D44" s="51">
        <f t="shared" si="7"/>
        <v>16</v>
      </c>
      <c r="E44" s="50" t="str">
        <f t="shared" si="6"/>
        <v>CEUTA</v>
      </c>
      <c r="F44" s="50">
        <f t="shared" si="8"/>
        <v>342244</v>
      </c>
      <c r="G44" s="50">
        <f t="shared" si="9"/>
        <v>329353</v>
      </c>
    </row>
    <row r="45" spans="1:9" x14ac:dyDescent="0.25">
      <c r="A45" s="50" t="str">
        <f t="shared" si="5"/>
        <v>BALEARES</v>
      </c>
      <c r="B45" s="51">
        <f t="shared" si="3"/>
        <v>592725</v>
      </c>
      <c r="C45" s="51">
        <f t="shared" si="4"/>
        <v>531869</v>
      </c>
      <c r="D45" s="51">
        <f t="shared" si="7"/>
        <v>3</v>
      </c>
      <c r="E45" s="50" t="str">
        <f t="shared" si="6"/>
        <v>ALMERÍA</v>
      </c>
      <c r="F45" s="50">
        <f t="shared" si="8"/>
        <v>193609</v>
      </c>
      <c r="G45" s="50">
        <f t="shared" si="9"/>
        <v>155397</v>
      </c>
    </row>
    <row r="46" spans="1:9" x14ac:dyDescent="0.25">
      <c r="A46" s="50" t="str">
        <f t="shared" si="5"/>
        <v>BARCELONA</v>
      </c>
      <c r="B46" s="51">
        <f t="shared" si="3"/>
        <v>349881</v>
      </c>
      <c r="C46" s="51">
        <f t="shared" si="4"/>
        <v>313308</v>
      </c>
      <c r="D46" s="51">
        <f t="shared" si="7"/>
        <v>5</v>
      </c>
      <c r="E46" s="50" t="str">
        <f t="shared" si="6"/>
        <v>VALENCIA</v>
      </c>
      <c r="F46" s="50">
        <f t="shared" si="8"/>
        <v>144534</v>
      </c>
      <c r="G46" s="50">
        <f t="shared" si="9"/>
        <v>105321</v>
      </c>
    </row>
    <row r="47" spans="1:9" x14ac:dyDescent="0.25">
      <c r="A47" s="50" t="str">
        <f t="shared" si="5"/>
        <v>BILBAO</v>
      </c>
      <c r="B47" s="51">
        <f t="shared" si="3"/>
        <v>42811</v>
      </c>
      <c r="C47" s="51">
        <f t="shared" si="4"/>
        <v>42191</v>
      </c>
      <c r="D47" s="51">
        <f t="shared" si="7"/>
        <v>12</v>
      </c>
      <c r="E47" s="50" t="str">
        <f t="shared" si="6"/>
        <v>MELILLA</v>
      </c>
      <c r="F47" s="50">
        <f t="shared" si="8"/>
        <v>139866</v>
      </c>
      <c r="G47" s="50">
        <f t="shared" si="9"/>
        <v>153579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227</v>
      </c>
      <c r="D48" s="51">
        <f t="shared" si="7"/>
        <v>28</v>
      </c>
      <c r="E48" s="50" t="str">
        <f t="shared" si="6"/>
        <v>SANTANDER</v>
      </c>
      <c r="F48" s="50">
        <f t="shared" si="8"/>
        <v>89917</v>
      </c>
      <c r="G48" s="50">
        <f t="shared" si="9"/>
        <v>84745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MOTRIL</v>
      </c>
      <c r="F49" s="50">
        <f t="shared" si="8"/>
        <v>73385</v>
      </c>
      <c r="G49" s="50">
        <f t="shared" si="9"/>
        <v>89262</v>
      </c>
    </row>
    <row r="50" spans="1:7" x14ac:dyDescent="0.25">
      <c r="A50" s="50" t="str">
        <f t="shared" si="5"/>
        <v>CEUTA</v>
      </c>
      <c r="B50" s="51">
        <f t="shared" si="3"/>
        <v>342244</v>
      </c>
      <c r="C50" s="51">
        <f t="shared" si="4"/>
        <v>329353</v>
      </c>
      <c r="D50" s="51">
        <f t="shared" si="7"/>
        <v>6</v>
      </c>
      <c r="E50" s="50" t="str">
        <f t="shared" si="6"/>
        <v>BILBAO</v>
      </c>
      <c r="F50" s="50">
        <f t="shared" si="8"/>
        <v>42811</v>
      </c>
      <c r="G50" s="50">
        <f t="shared" si="9"/>
        <v>42191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ALICANTE</v>
      </c>
      <c r="F51" s="50">
        <f t="shared" si="8"/>
        <v>37907</v>
      </c>
      <c r="G51" s="50">
        <f t="shared" si="9"/>
        <v>44024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MÁLAGA</v>
      </c>
      <c r="F52" s="50">
        <f t="shared" si="8"/>
        <v>34847</v>
      </c>
      <c r="G52" s="50">
        <f t="shared" si="9"/>
        <v>32898</v>
      </c>
    </row>
    <row r="53" spans="1:7" x14ac:dyDescent="0.25">
      <c r="A53" s="50" t="str">
        <f t="shared" si="5"/>
        <v>HUELVA</v>
      </c>
      <c r="B53" s="51">
        <f t="shared" si="3"/>
        <v>18987</v>
      </c>
      <c r="C53" s="51">
        <f t="shared" si="4"/>
        <v>18364</v>
      </c>
      <c r="D53" s="51">
        <f t="shared" si="7"/>
        <v>15</v>
      </c>
      <c r="E53" s="50" t="str">
        <f t="shared" si="6"/>
        <v>HUELVA</v>
      </c>
      <c r="F53" s="50">
        <f t="shared" si="8"/>
        <v>18987</v>
      </c>
      <c r="G53" s="50">
        <f t="shared" si="9"/>
        <v>18364</v>
      </c>
    </row>
    <row r="54" spans="1:7" x14ac:dyDescent="0.25">
      <c r="A54" s="50" t="str">
        <f t="shared" si="5"/>
        <v>LAS PALMAS</v>
      </c>
      <c r="B54" s="51">
        <f t="shared" si="3"/>
        <v>429909</v>
      </c>
      <c r="C54" s="51">
        <f t="shared" si="4"/>
        <v>402539</v>
      </c>
      <c r="D54" s="51">
        <f t="shared" si="7"/>
        <v>4</v>
      </c>
      <c r="E54" s="50" t="str">
        <f t="shared" si="6"/>
        <v>BAHÍA DE CÁDIZ</v>
      </c>
      <c r="F54" s="50">
        <f t="shared" si="8"/>
        <v>10474</v>
      </c>
      <c r="G54" s="50">
        <f t="shared" si="9"/>
        <v>10388</v>
      </c>
    </row>
    <row r="55" spans="1:7" x14ac:dyDescent="0.25">
      <c r="A55" s="50" t="str">
        <f t="shared" si="5"/>
        <v>MÁLAGA</v>
      </c>
      <c r="B55" s="51">
        <f t="shared" si="3"/>
        <v>34847</v>
      </c>
      <c r="C55" s="51">
        <f t="shared" si="4"/>
        <v>32898</v>
      </c>
      <c r="D55" s="51">
        <f t="shared" si="7"/>
        <v>14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139866</v>
      </c>
      <c r="C57" s="51">
        <f t="shared" si="4"/>
        <v>153579</v>
      </c>
      <c r="D57" s="51">
        <f t="shared" si="7"/>
        <v>9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73385</v>
      </c>
      <c r="C58" s="51">
        <f t="shared" si="4"/>
        <v>89262</v>
      </c>
      <c r="D58" s="51">
        <f t="shared" si="7"/>
        <v>11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1158459</v>
      </c>
      <c r="C60" s="51">
        <f t="shared" si="4"/>
        <v>1024335</v>
      </c>
      <c r="D60" s="51">
        <f t="shared" si="7"/>
        <v>1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89917</v>
      </c>
      <c r="C61" s="51">
        <f t="shared" si="4"/>
        <v>84745</v>
      </c>
      <c r="D61" s="51">
        <f t="shared" si="7"/>
        <v>10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147</v>
      </c>
      <c r="D63" s="51">
        <f t="shared" si="7"/>
        <v>28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144534</v>
      </c>
      <c r="C64" s="51">
        <f t="shared" si="4"/>
        <v>105321</v>
      </c>
      <c r="D64" s="51">
        <f t="shared" si="7"/>
        <v>8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0</v>
      </c>
      <c r="C65" s="51">
        <f t="shared" si="4"/>
        <v>0</v>
      </c>
      <c r="D65" s="51">
        <f t="shared" si="7"/>
        <v>28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9"/>
  <sheetViews>
    <sheetView zoomScaleNormal="100" workbookViewId="0">
      <selection activeCell="B31" sqref="B31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E1" s="48" t="s">
        <v>119</v>
      </c>
    </row>
    <row r="2" spans="1:12" s="2" customFormat="1" ht="21" x14ac:dyDescent="0.35">
      <c r="F2" s="3"/>
      <c r="H2" s="49" t="s">
        <v>58</v>
      </c>
    </row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176</v>
      </c>
      <c r="C8" s="45">
        <v>0</v>
      </c>
      <c r="D8" s="45">
        <v>1932</v>
      </c>
      <c r="E8" s="45">
        <v>0</v>
      </c>
      <c r="F8" s="14"/>
      <c r="G8" s="1"/>
      <c r="H8" s="1"/>
      <c r="I8" s="1"/>
    </row>
    <row r="9" spans="1:12" x14ac:dyDescent="0.25">
      <c r="A9" s="9" t="s">
        <v>164</v>
      </c>
      <c r="B9" s="44">
        <v>49</v>
      </c>
      <c r="C9" s="44">
        <v>28</v>
      </c>
      <c r="D9" s="44">
        <v>603</v>
      </c>
      <c r="E9" s="44">
        <v>332</v>
      </c>
      <c r="F9" s="11">
        <f t="shared" ref="F9:F33" si="0">((E9*100)/D9)-100</f>
        <v>-44.94195688225539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10</v>
      </c>
      <c r="C11" s="44">
        <v>767</v>
      </c>
      <c r="D11" s="44">
        <v>113</v>
      </c>
      <c r="E11" s="44">
        <v>11258</v>
      </c>
      <c r="F11" s="11">
        <f t="shared" si="0"/>
        <v>9862.8318584070803</v>
      </c>
      <c r="G11" s="1"/>
      <c r="H11" s="1"/>
      <c r="I11" s="1"/>
    </row>
    <row r="12" spans="1:12" x14ac:dyDescent="0.25">
      <c r="A12" s="12" t="s">
        <v>168</v>
      </c>
      <c r="B12" s="45">
        <v>1277</v>
      </c>
      <c r="C12" s="45">
        <v>1160</v>
      </c>
      <c r="D12" s="45">
        <v>13359</v>
      </c>
      <c r="E12" s="45">
        <v>13174</v>
      </c>
      <c r="F12" s="14">
        <f t="shared" si="0"/>
        <v>-1.3848341941762072</v>
      </c>
      <c r="G12" s="1"/>
      <c r="H12" s="1"/>
      <c r="I12" s="1"/>
    </row>
    <row r="13" spans="1:12" x14ac:dyDescent="0.25">
      <c r="A13" s="9" t="s">
        <v>32</v>
      </c>
      <c r="B13" s="44">
        <v>17860</v>
      </c>
      <c r="C13" s="44">
        <v>17969</v>
      </c>
      <c r="D13" s="44">
        <v>154614</v>
      </c>
      <c r="E13" s="44">
        <v>141000</v>
      </c>
      <c r="F13" s="11">
        <f t="shared" si="0"/>
        <v>-8.8051534789863837</v>
      </c>
      <c r="G13" s="1"/>
      <c r="H13" s="1"/>
      <c r="I13" s="1"/>
    </row>
    <row r="14" spans="1:12" x14ac:dyDescent="0.25">
      <c r="A14" s="12" t="s">
        <v>33</v>
      </c>
      <c r="B14" s="45">
        <v>81798</v>
      </c>
      <c r="C14" s="45">
        <v>78986</v>
      </c>
      <c r="D14" s="45">
        <v>844569</v>
      </c>
      <c r="E14" s="45">
        <v>767759</v>
      </c>
      <c r="F14" s="14">
        <f t="shared" si="0"/>
        <v>-9.0945796021402572</v>
      </c>
      <c r="G14" s="1"/>
      <c r="H14" s="1"/>
      <c r="I14" s="1"/>
    </row>
    <row r="15" spans="1:12" x14ac:dyDescent="0.25">
      <c r="A15" s="9" t="s">
        <v>34</v>
      </c>
      <c r="B15" s="44">
        <v>346</v>
      </c>
      <c r="C15" s="44">
        <v>1033</v>
      </c>
      <c r="D15" s="44">
        <v>8565</v>
      </c>
      <c r="E15" s="44">
        <v>8081</v>
      </c>
      <c r="F15" s="11">
        <f t="shared" si="0"/>
        <v>-5.6509048453006443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164</v>
      </c>
      <c r="C17" s="44">
        <v>0</v>
      </c>
      <c r="D17" s="44">
        <v>1800</v>
      </c>
      <c r="E17" s="44">
        <v>0</v>
      </c>
      <c r="F17" s="11">
        <f t="shared" si="0"/>
        <v>-100</v>
      </c>
      <c r="G17" s="1"/>
      <c r="H17" s="1"/>
      <c r="I17" s="1"/>
    </row>
    <row r="18" spans="1:9" x14ac:dyDescent="0.25">
      <c r="A18" s="12" t="s">
        <v>36</v>
      </c>
      <c r="B18" s="45">
        <v>107</v>
      </c>
      <c r="C18" s="45">
        <v>127</v>
      </c>
      <c r="D18" s="45">
        <v>1097</v>
      </c>
      <c r="E18" s="45">
        <v>1254</v>
      </c>
      <c r="F18" s="14">
        <f t="shared" si="0"/>
        <v>14.311759343664534</v>
      </c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1"/>
      <c r="G19" s="1"/>
      <c r="H19" s="1"/>
      <c r="I19" s="1"/>
    </row>
    <row r="20" spans="1:9" x14ac:dyDescent="0.25">
      <c r="A20" s="12" t="s">
        <v>170</v>
      </c>
      <c r="B20" s="45">
        <v>36</v>
      </c>
      <c r="C20" s="45">
        <v>0</v>
      </c>
      <c r="D20" s="45">
        <v>399</v>
      </c>
      <c r="E20" s="45">
        <v>0</v>
      </c>
      <c r="F20" s="14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3</v>
      </c>
      <c r="C21" s="44">
        <v>0</v>
      </c>
      <c r="D21" s="44">
        <v>31</v>
      </c>
      <c r="E21" s="44">
        <v>0</v>
      </c>
      <c r="F21" s="11"/>
      <c r="G21" s="1"/>
      <c r="H21" s="1"/>
      <c r="I21" s="1"/>
    </row>
    <row r="22" spans="1:9" x14ac:dyDescent="0.25">
      <c r="A22" s="12" t="s">
        <v>59</v>
      </c>
      <c r="B22" s="45">
        <v>8781</v>
      </c>
      <c r="C22" s="45">
        <v>9847</v>
      </c>
      <c r="D22" s="45">
        <v>85711</v>
      </c>
      <c r="E22" s="45">
        <v>93794</v>
      </c>
      <c r="F22" s="14">
        <f t="shared" si="0"/>
        <v>9.4305281702465322</v>
      </c>
      <c r="G22" s="1"/>
      <c r="H22" s="1"/>
      <c r="I22" s="1"/>
    </row>
    <row r="23" spans="1:9" x14ac:dyDescent="0.25">
      <c r="A23" s="9" t="s">
        <v>171</v>
      </c>
      <c r="B23" s="44">
        <v>5196</v>
      </c>
      <c r="C23" s="44">
        <v>0</v>
      </c>
      <c r="D23" s="44">
        <v>57162</v>
      </c>
      <c r="E23" s="44">
        <v>0</v>
      </c>
      <c r="F23" s="11"/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1159</v>
      </c>
      <c r="C25" s="44">
        <v>132</v>
      </c>
      <c r="D25" s="44">
        <v>11350</v>
      </c>
      <c r="E25" s="44">
        <v>1243</v>
      </c>
      <c r="F25" s="11">
        <f t="shared" si="0"/>
        <v>-89.048458149779734</v>
      </c>
      <c r="G25" s="1"/>
      <c r="H25" s="1"/>
      <c r="I25" s="1"/>
    </row>
    <row r="26" spans="1:9" x14ac:dyDescent="0.25">
      <c r="A26" s="12" t="s">
        <v>40</v>
      </c>
      <c r="B26" s="45">
        <v>40</v>
      </c>
      <c r="C26" s="45">
        <v>14</v>
      </c>
      <c r="D26" s="45">
        <v>515</v>
      </c>
      <c r="E26" s="45">
        <v>315</v>
      </c>
      <c r="F26" s="14">
        <f t="shared" si="0"/>
        <v>-38.834951456310677</v>
      </c>
      <c r="G26" s="1"/>
      <c r="H26" s="1"/>
      <c r="I26" s="1"/>
    </row>
    <row r="27" spans="1:9" x14ac:dyDescent="0.25">
      <c r="A27" s="9" t="s">
        <v>41</v>
      </c>
      <c r="B27" s="44">
        <v>23427</v>
      </c>
      <c r="C27" s="44">
        <v>20239</v>
      </c>
      <c r="D27" s="44">
        <v>235885</v>
      </c>
      <c r="E27" s="44">
        <v>215060</v>
      </c>
      <c r="F27" s="11">
        <f t="shared" si="0"/>
        <v>-8.8284545435275703</v>
      </c>
      <c r="G27" s="1"/>
      <c r="H27" s="1"/>
      <c r="I27" s="1"/>
    </row>
    <row r="28" spans="1:9" x14ac:dyDescent="0.25">
      <c r="A28" s="12" t="s">
        <v>42</v>
      </c>
      <c r="B28" s="45">
        <v>5290</v>
      </c>
      <c r="C28" s="45">
        <v>6893</v>
      </c>
      <c r="D28" s="45">
        <v>57960</v>
      </c>
      <c r="E28" s="45">
        <v>67747</v>
      </c>
      <c r="F28" s="14">
        <f t="shared" si="0"/>
        <v>16.88578329882678</v>
      </c>
      <c r="G28" s="1"/>
      <c r="H28" s="1"/>
      <c r="I28" s="1"/>
    </row>
    <row r="29" spans="1:9" x14ac:dyDescent="0.25">
      <c r="A29" s="9" t="s">
        <v>43</v>
      </c>
      <c r="B29" s="44">
        <v>47681</v>
      </c>
      <c r="C29" s="44">
        <v>49933</v>
      </c>
      <c r="D29" s="44">
        <v>450821</v>
      </c>
      <c r="E29" s="44">
        <v>459830</v>
      </c>
      <c r="F29" s="11">
        <f t="shared" si="0"/>
        <v>1.9983541139387881</v>
      </c>
      <c r="G29" s="1"/>
      <c r="H29" s="1"/>
      <c r="I29" s="1"/>
    </row>
    <row r="30" spans="1:9" x14ac:dyDescent="0.25">
      <c r="A30" s="12" t="s">
        <v>44</v>
      </c>
      <c r="B30" s="45">
        <v>270</v>
      </c>
      <c r="C30" s="45">
        <v>136</v>
      </c>
      <c r="D30" s="45">
        <v>5618</v>
      </c>
      <c r="E30" s="45">
        <v>2622</v>
      </c>
      <c r="F30" s="14">
        <f t="shared" si="0"/>
        <v>-53.328586685653256</v>
      </c>
      <c r="G30" s="1"/>
      <c r="H30" s="1"/>
      <c r="I30" s="1"/>
    </row>
    <row r="31" spans="1:9" x14ac:dyDescent="0.25">
      <c r="A31" s="9" t="s">
        <v>45</v>
      </c>
      <c r="B31" s="44">
        <v>16009</v>
      </c>
      <c r="C31" s="44">
        <v>15463</v>
      </c>
      <c r="D31" s="44">
        <v>141254</v>
      </c>
      <c r="E31" s="44">
        <v>181644</v>
      </c>
      <c r="F31" s="11">
        <f t="shared" si="0"/>
        <v>28.593880527277094</v>
      </c>
      <c r="G31" s="1"/>
      <c r="H31" s="1"/>
      <c r="I31" s="1"/>
    </row>
    <row r="32" spans="1:9" x14ac:dyDescent="0.25">
      <c r="A32" s="12" t="s">
        <v>46</v>
      </c>
      <c r="B32" s="45">
        <v>72933</v>
      </c>
      <c r="C32" s="45">
        <v>80203</v>
      </c>
      <c r="D32" s="45">
        <v>712094</v>
      </c>
      <c r="E32" s="45">
        <v>733633</v>
      </c>
      <c r="F32" s="14">
        <f t="shared" si="0"/>
        <v>3.0247411156392303</v>
      </c>
      <c r="G32" s="1"/>
      <c r="H32" s="1"/>
      <c r="I32" s="1"/>
    </row>
    <row r="33" spans="1:9" x14ac:dyDescent="0.25">
      <c r="A33" s="9" t="s">
        <v>47</v>
      </c>
      <c r="B33" s="44">
        <v>34107</v>
      </c>
      <c r="C33" s="44">
        <v>40284</v>
      </c>
      <c r="D33" s="44">
        <v>416718</v>
      </c>
      <c r="E33" s="44">
        <v>448940</v>
      </c>
      <c r="F33" s="11">
        <f t="shared" si="0"/>
        <v>7.7323273772671257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316719</v>
      </c>
      <c r="C35" s="16">
        <f t="shared" ref="C35:E35" si="1">SUM(C7:C34)</f>
        <v>323214</v>
      </c>
      <c r="D35" s="16">
        <f t="shared" si="1"/>
        <v>3202170</v>
      </c>
      <c r="E35" s="16">
        <f t="shared" si="1"/>
        <v>3147686</v>
      </c>
      <c r="F35" s="17">
        <f t="shared" ref="F35" si="2">((E35*100)/D35)-100</f>
        <v>-1.7014711898493857</v>
      </c>
      <c r="G35" s="1"/>
      <c r="H35" s="1"/>
      <c r="I35" s="1"/>
    </row>
    <row r="36" spans="1:9" x14ac:dyDescent="0.25">
      <c r="A36" s="73" t="s">
        <v>128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BARCELONA</v>
      </c>
      <c r="F39" s="50">
        <f>LOOKUP(E39,$A$39:$A$66,$B$39:$B$66)</f>
        <v>767759</v>
      </c>
      <c r="G39" s="50">
        <f>LOOKUP(E39,$A$39:$A$66,$C$39:$C$66)</f>
        <v>844569</v>
      </c>
    </row>
    <row r="40" spans="1:9" x14ac:dyDescent="0.25">
      <c r="A40" s="50" t="str">
        <f t="shared" si="5"/>
        <v>ALICANTE</v>
      </c>
      <c r="B40" s="51">
        <f t="shared" si="3"/>
        <v>0</v>
      </c>
      <c r="C40" s="51">
        <f t="shared" si="4"/>
        <v>1932</v>
      </c>
      <c r="D40" s="51">
        <f t="shared" ref="D40:D66" si="7">_xlfn.RANK.EQ(B40,$B$39:$B$66)+COUNTIF($B$39:$B$66,B40)-1</f>
        <v>28</v>
      </c>
      <c r="E40" s="50" t="str">
        <f t="shared" si="6"/>
        <v>VALENCIA</v>
      </c>
      <c r="F40" s="50">
        <f t="shared" ref="F40:F66" si="8">LOOKUP(E40,$A$39:$A$66,$B$39:$B$66)</f>
        <v>733633</v>
      </c>
      <c r="G40" s="50">
        <f t="shared" ref="G40:G66" si="9">LOOKUP(E40,$A$39:$A$66,$C$39:$C$66)</f>
        <v>712094</v>
      </c>
    </row>
    <row r="41" spans="1:9" x14ac:dyDescent="0.25">
      <c r="A41" s="50" t="str">
        <f t="shared" si="5"/>
        <v>ALMERÍA</v>
      </c>
      <c r="B41" s="51">
        <f t="shared" si="3"/>
        <v>332</v>
      </c>
      <c r="C41" s="51">
        <f t="shared" si="4"/>
        <v>603</v>
      </c>
      <c r="D41" s="51">
        <f t="shared" si="7"/>
        <v>16</v>
      </c>
      <c r="E41" s="50" t="str">
        <f t="shared" si="6"/>
        <v>SANTANDER</v>
      </c>
      <c r="F41" s="50">
        <f t="shared" si="8"/>
        <v>459830</v>
      </c>
      <c r="G41" s="50">
        <f t="shared" si="9"/>
        <v>450821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448940</v>
      </c>
      <c r="G42" s="50">
        <f t="shared" si="9"/>
        <v>416718</v>
      </c>
    </row>
    <row r="43" spans="1:9" x14ac:dyDescent="0.25">
      <c r="A43" s="50" t="str">
        <f t="shared" si="5"/>
        <v>BAHÍA DE ALGECIRAS</v>
      </c>
      <c r="B43" s="51">
        <f t="shared" si="3"/>
        <v>11258</v>
      </c>
      <c r="C43" s="51">
        <f t="shared" si="4"/>
        <v>113</v>
      </c>
      <c r="D43" s="51">
        <f t="shared" si="7"/>
        <v>11</v>
      </c>
      <c r="E43" s="50" t="str">
        <f t="shared" si="6"/>
        <v>PASAIA</v>
      </c>
      <c r="F43" s="50">
        <f t="shared" si="8"/>
        <v>215060</v>
      </c>
      <c r="G43" s="50">
        <f t="shared" si="9"/>
        <v>235885</v>
      </c>
    </row>
    <row r="44" spans="1:9" x14ac:dyDescent="0.25">
      <c r="A44" s="50" t="str">
        <f t="shared" si="5"/>
        <v>BAHÍA DE CÁDIZ</v>
      </c>
      <c r="B44" s="51">
        <f t="shared" si="3"/>
        <v>13174</v>
      </c>
      <c r="C44" s="51">
        <f t="shared" si="4"/>
        <v>13359</v>
      </c>
      <c r="D44" s="51">
        <f t="shared" si="7"/>
        <v>10</v>
      </c>
      <c r="E44" s="50" t="str">
        <f t="shared" si="6"/>
        <v>TARRAGONA</v>
      </c>
      <c r="F44" s="50">
        <f t="shared" si="8"/>
        <v>181644</v>
      </c>
      <c r="G44" s="50">
        <f t="shared" si="9"/>
        <v>141254</v>
      </c>
    </row>
    <row r="45" spans="1:9" x14ac:dyDescent="0.25">
      <c r="A45" s="50" t="str">
        <f t="shared" si="5"/>
        <v>BALEARES</v>
      </c>
      <c r="B45" s="51">
        <f t="shared" si="3"/>
        <v>141000</v>
      </c>
      <c r="C45" s="51">
        <f t="shared" si="4"/>
        <v>154614</v>
      </c>
      <c r="D45" s="51">
        <f t="shared" si="7"/>
        <v>7</v>
      </c>
      <c r="E45" s="50" t="str">
        <f t="shared" si="6"/>
        <v>BALEARES</v>
      </c>
      <c r="F45" s="50">
        <f t="shared" si="8"/>
        <v>141000</v>
      </c>
      <c r="G45" s="50">
        <f t="shared" si="9"/>
        <v>154614</v>
      </c>
    </row>
    <row r="46" spans="1:9" x14ac:dyDescent="0.25">
      <c r="A46" s="50" t="str">
        <f t="shared" si="5"/>
        <v>BARCELONA</v>
      </c>
      <c r="B46" s="51">
        <f t="shared" si="3"/>
        <v>767759</v>
      </c>
      <c r="C46" s="51">
        <f t="shared" si="4"/>
        <v>844569</v>
      </c>
      <c r="D46" s="51">
        <f t="shared" si="7"/>
        <v>1</v>
      </c>
      <c r="E46" s="50" t="str">
        <f t="shared" si="6"/>
        <v>LAS PALMAS</v>
      </c>
      <c r="F46" s="50">
        <f t="shared" si="8"/>
        <v>93794</v>
      </c>
      <c r="G46" s="50">
        <f t="shared" si="9"/>
        <v>85711</v>
      </c>
    </row>
    <row r="47" spans="1:9" x14ac:dyDescent="0.25">
      <c r="A47" s="50" t="str">
        <f t="shared" si="5"/>
        <v>BILBAO</v>
      </c>
      <c r="B47" s="51">
        <f t="shared" si="3"/>
        <v>8081</v>
      </c>
      <c r="C47" s="51">
        <f t="shared" si="4"/>
        <v>8565</v>
      </c>
      <c r="D47" s="51">
        <f t="shared" si="7"/>
        <v>12</v>
      </c>
      <c r="E47" s="50" t="str">
        <f t="shared" si="6"/>
        <v>SANTA CRUZ DE TENERIFE</v>
      </c>
      <c r="F47" s="50">
        <f t="shared" si="8"/>
        <v>67747</v>
      </c>
      <c r="G47" s="50">
        <f t="shared" si="9"/>
        <v>57960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BAHÍA DE CÁDIZ</v>
      </c>
      <c r="F48" s="50">
        <f t="shared" si="8"/>
        <v>13174</v>
      </c>
      <c r="G48" s="50">
        <f t="shared" si="9"/>
        <v>13359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1800</v>
      </c>
      <c r="D49" s="51">
        <f t="shared" si="7"/>
        <v>28</v>
      </c>
      <c r="E49" s="50" t="str">
        <f t="shared" si="6"/>
        <v>BAHÍA DE ALGECIRAS</v>
      </c>
      <c r="F49" s="50">
        <f t="shared" si="8"/>
        <v>11258</v>
      </c>
      <c r="G49" s="50">
        <f t="shared" si="9"/>
        <v>113</v>
      </c>
    </row>
    <row r="50" spans="1:7" x14ac:dyDescent="0.25">
      <c r="A50" s="50" t="str">
        <f t="shared" si="5"/>
        <v>CEUTA</v>
      </c>
      <c r="B50" s="51">
        <f t="shared" si="3"/>
        <v>1254</v>
      </c>
      <c r="C50" s="51">
        <f t="shared" si="4"/>
        <v>1097</v>
      </c>
      <c r="D50" s="51">
        <f t="shared" si="7"/>
        <v>14</v>
      </c>
      <c r="E50" s="50" t="str">
        <f t="shared" si="6"/>
        <v>BILBAO</v>
      </c>
      <c r="F50" s="50">
        <f t="shared" si="8"/>
        <v>8081</v>
      </c>
      <c r="G50" s="50">
        <f t="shared" si="9"/>
        <v>8565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SEVILLA</v>
      </c>
      <c r="F51" s="50">
        <f t="shared" si="8"/>
        <v>2622</v>
      </c>
      <c r="G51" s="50">
        <f t="shared" si="9"/>
        <v>5618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399</v>
      </c>
      <c r="D52" s="51">
        <f t="shared" si="7"/>
        <v>28</v>
      </c>
      <c r="E52" s="50" t="str">
        <f t="shared" si="6"/>
        <v>CEUTA</v>
      </c>
      <c r="F52" s="50">
        <f t="shared" si="8"/>
        <v>1254</v>
      </c>
      <c r="G52" s="50">
        <f t="shared" si="9"/>
        <v>1097</v>
      </c>
    </row>
    <row r="53" spans="1:7" x14ac:dyDescent="0.25">
      <c r="A53" s="50" t="str">
        <f t="shared" si="5"/>
        <v>HUELVA</v>
      </c>
      <c r="B53" s="51">
        <f t="shared" si="3"/>
        <v>0</v>
      </c>
      <c r="C53" s="51">
        <f t="shared" si="4"/>
        <v>31</v>
      </c>
      <c r="D53" s="51">
        <f t="shared" si="7"/>
        <v>28</v>
      </c>
      <c r="E53" s="50" t="str">
        <f t="shared" si="6"/>
        <v>MELILLA</v>
      </c>
      <c r="F53" s="50">
        <f t="shared" si="8"/>
        <v>1243</v>
      </c>
      <c r="G53" s="50">
        <f t="shared" si="9"/>
        <v>11350</v>
      </c>
    </row>
    <row r="54" spans="1:7" x14ac:dyDescent="0.25">
      <c r="A54" s="50" t="str">
        <f t="shared" si="5"/>
        <v>LAS PALMAS</v>
      </c>
      <c r="B54" s="51">
        <f t="shared" si="3"/>
        <v>93794</v>
      </c>
      <c r="C54" s="51">
        <f t="shared" si="4"/>
        <v>85711</v>
      </c>
      <c r="D54" s="51">
        <f t="shared" si="7"/>
        <v>8</v>
      </c>
      <c r="E54" s="50" t="str">
        <f t="shared" si="6"/>
        <v>ALMERÍA</v>
      </c>
      <c r="F54" s="50">
        <f t="shared" si="8"/>
        <v>332</v>
      </c>
      <c r="G54" s="50">
        <f t="shared" si="9"/>
        <v>603</v>
      </c>
    </row>
    <row r="55" spans="1:7" x14ac:dyDescent="0.25">
      <c r="A55" s="50" t="str">
        <f t="shared" si="5"/>
        <v>MÁLAGA</v>
      </c>
      <c r="B55" s="51">
        <f t="shared" si="3"/>
        <v>0</v>
      </c>
      <c r="C55" s="51">
        <f t="shared" si="4"/>
        <v>57162</v>
      </c>
      <c r="D55" s="51">
        <f t="shared" si="7"/>
        <v>28</v>
      </c>
      <c r="E55" s="50" t="str">
        <f t="shared" si="6"/>
        <v>MOTRIL</v>
      </c>
      <c r="F55" s="50">
        <f t="shared" si="8"/>
        <v>315</v>
      </c>
      <c r="G55" s="50">
        <f t="shared" si="9"/>
        <v>515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si="8"/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1243</v>
      </c>
      <c r="C57" s="51">
        <f t="shared" si="4"/>
        <v>11350</v>
      </c>
      <c r="D57" s="51">
        <f t="shared" si="7"/>
        <v>15</v>
      </c>
      <c r="E57" s="50" t="e">
        <f t="shared" si="6"/>
        <v>#N/A</v>
      </c>
      <c r="F57" s="50" t="e">
        <f t="shared" si="8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315</v>
      </c>
      <c r="C58" s="51">
        <f t="shared" si="4"/>
        <v>515</v>
      </c>
      <c r="D58" s="51">
        <f t="shared" si="7"/>
        <v>17</v>
      </c>
      <c r="E58" s="50" t="e">
        <f t="shared" si="6"/>
        <v>#N/A</v>
      </c>
      <c r="F58" s="50" t="e">
        <f t="shared" si="8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215060</v>
      </c>
      <c r="C59" s="51">
        <f t="shared" si="4"/>
        <v>235885</v>
      </c>
      <c r="D59" s="51">
        <f t="shared" si="7"/>
        <v>5</v>
      </c>
      <c r="E59" s="50" t="e">
        <f t="shared" si="6"/>
        <v>#N/A</v>
      </c>
      <c r="F59" s="50" t="e">
        <f t="shared" si="8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67747</v>
      </c>
      <c r="C60" s="51">
        <f t="shared" si="4"/>
        <v>57960</v>
      </c>
      <c r="D60" s="51">
        <f t="shared" si="7"/>
        <v>9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459830</v>
      </c>
      <c r="C61" s="51">
        <f t="shared" si="4"/>
        <v>450821</v>
      </c>
      <c r="D61" s="51">
        <f t="shared" si="7"/>
        <v>3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2622</v>
      </c>
      <c r="C62" s="51">
        <f t="shared" si="4"/>
        <v>5618</v>
      </c>
      <c r="D62" s="51">
        <f t="shared" si="7"/>
        <v>13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181644</v>
      </c>
      <c r="C63" s="51">
        <f t="shared" si="4"/>
        <v>141254</v>
      </c>
      <c r="D63" s="51">
        <f t="shared" si="7"/>
        <v>6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733633</v>
      </c>
      <c r="C64" s="51">
        <f t="shared" si="4"/>
        <v>712094</v>
      </c>
      <c r="D64" s="51">
        <f t="shared" si="7"/>
        <v>2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448940</v>
      </c>
      <c r="C65" s="51">
        <f t="shared" si="4"/>
        <v>416718</v>
      </c>
      <c r="D65" s="51">
        <f t="shared" si="7"/>
        <v>4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104</v>
      </c>
      <c r="C7" s="10">
        <v>99</v>
      </c>
      <c r="D7" s="10">
        <v>1097</v>
      </c>
      <c r="E7" s="10">
        <v>1097</v>
      </c>
      <c r="F7" s="11">
        <f>((E7*100)/D7)-100</f>
        <v>0</v>
      </c>
      <c r="G7" s="1"/>
      <c r="H7" s="1"/>
      <c r="I7" s="1"/>
    </row>
    <row r="8" spans="1:12" x14ac:dyDescent="0.25">
      <c r="A8" s="12" t="s">
        <v>31</v>
      </c>
      <c r="B8" s="13">
        <v>77</v>
      </c>
      <c r="C8" s="13">
        <v>65</v>
      </c>
      <c r="D8" s="13">
        <v>855</v>
      </c>
      <c r="E8" s="13">
        <v>778</v>
      </c>
      <c r="F8" s="14">
        <f t="shared" ref="F8:F34" si="0">((E8*100)/D8)-100</f>
        <v>-9.0058479532163744</v>
      </c>
      <c r="G8" s="1"/>
      <c r="H8" s="1"/>
      <c r="I8" s="1"/>
    </row>
    <row r="9" spans="1:12" x14ac:dyDescent="0.25">
      <c r="A9" s="9" t="s">
        <v>164</v>
      </c>
      <c r="B9" s="10">
        <v>111</v>
      </c>
      <c r="C9" s="10">
        <v>172</v>
      </c>
      <c r="D9" s="10">
        <v>1455</v>
      </c>
      <c r="E9" s="10">
        <v>1937</v>
      </c>
      <c r="F9" s="11">
        <f t="shared" si="0"/>
        <v>33.12714776632302</v>
      </c>
      <c r="G9" s="1"/>
      <c r="H9" s="1"/>
      <c r="I9" s="1"/>
    </row>
    <row r="10" spans="1:12" x14ac:dyDescent="0.25">
      <c r="A10" s="12" t="s">
        <v>166</v>
      </c>
      <c r="B10" s="13">
        <v>62</v>
      </c>
      <c r="C10" s="13">
        <v>62</v>
      </c>
      <c r="D10" s="13">
        <v>739</v>
      </c>
      <c r="E10" s="13">
        <v>754</v>
      </c>
      <c r="F10" s="14">
        <f t="shared" si="0"/>
        <v>2.0297699594046037</v>
      </c>
      <c r="G10" s="1"/>
      <c r="H10" s="1"/>
      <c r="I10" s="1"/>
    </row>
    <row r="11" spans="1:12" x14ac:dyDescent="0.25">
      <c r="A11" s="9" t="s">
        <v>167</v>
      </c>
      <c r="B11" s="10">
        <v>2397</v>
      </c>
      <c r="C11" s="10">
        <v>2208</v>
      </c>
      <c r="D11" s="10">
        <v>27314</v>
      </c>
      <c r="E11" s="10">
        <v>26072</v>
      </c>
      <c r="F11" s="11">
        <f t="shared" si="0"/>
        <v>-4.5471186937101891</v>
      </c>
      <c r="G11" s="1"/>
      <c r="H11" s="1"/>
      <c r="I11" s="1"/>
    </row>
    <row r="12" spans="1:12" x14ac:dyDescent="0.25">
      <c r="A12" s="12" t="s">
        <v>168</v>
      </c>
      <c r="B12" s="13">
        <v>85</v>
      </c>
      <c r="C12" s="13">
        <v>110</v>
      </c>
      <c r="D12" s="13">
        <v>891</v>
      </c>
      <c r="E12" s="13">
        <v>1060</v>
      </c>
      <c r="F12" s="14">
        <f t="shared" si="0"/>
        <v>18.967452300785638</v>
      </c>
      <c r="G12" s="1"/>
      <c r="H12" s="1"/>
      <c r="I12" s="1"/>
    </row>
    <row r="13" spans="1:12" x14ac:dyDescent="0.25">
      <c r="A13" s="9" t="s">
        <v>32</v>
      </c>
      <c r="B13" s="10">
        <v>2284</v>
      </c>
      <c r="C13" s="10">
        <v>2298</v>
      </c>
      <c r="D13" s="10">
        <v>39818</v>
      </c>
      <c r="E13" s="10">
        <v>42203</v>
      </c>
      <c r="F13" s="11">
        <f t="shared" si="0"/>
        <v>5.989753377869306</v>
      </c>
      <c r="G13" s="1"/>
      <c r="H13" s="1"/>
      <c r="I13" s="1"/>
    </row>
    <row r="14" spans="1:12" x14ac:dyDescent="0.25">
      <c r="A14" s="12" t="s">
        <v>33</v>
      </c>
      <c r="B14" s="13">
        <v>683</v>
      </c>
      <c r="C14" s="13">
        <v>737</v>
      </c>
      <c r="D14" s="13">
        <v>8026</v>
      </c>
      <c r="E14" s="13">
        <v>8288</v>
      </c>
      <c r="F14" s="14">
        <f t="shared" si="0"/>
        <v>3.26439073012709</v>
      </c>
      <c r="G14" s="1"/>
      <c r="H14" s="1"/>
      <c r="I14" s="1"/>
    </row>
    <row r="15" spans="1:12" x14ac:dyDescent="0.25">
      <c r="A15" s="9" t="s">
        <v>34</v>
      </c>
      <c r="B15" s="10">
        <v>220</v>
      </c>
      <c r="C15" s="10">
        <v>218</v>
      </c>
      <c r="D15" s="10">
        <v>2555</v>
      </c>
      <c r="E15" s="10">
        <v>2619</v>
      </c>
      <c r="F15" s="11">
        <f t="shared" si="0"/>
        <v>2.5048923679060664</v>
      </c>
      <c r="G15" s="1"/>
      <c r="H15" s="1"/>
      <c r="I15" s="1"/>
    </row>
    <row r="16" spans="1:12" x14ac:dyDescent="0.25">
      <c r="A16" s="12" t="s">
        <v>35</v>
      </c>
      <c r="B16" s="13">
        <v>160</v>
      </c>
      <c r="C16" s="13">
        <v>187</v>
      </c>
      <c r="D16" s="13">
        <v>1809</v>
      </c>
      <c r="E16" s="13">
        <v>1992</v>
      </c>
      <c r="F16" s="14">
        <f t="shared" si="0"/>
        <v>10.11608623548922</v>
      </c>
      <c r="G16" s="1"/>
      <c r="H16" s="1"/>
      <c r="I16" s="1"/>
    </row>
    <row r="17" spans="1:9" x14ac:dyDescent="0.25">
      <c r="A17" s="9" t="s">
        <v>169</v>
      </c>
      <c r="B17" s="10">
        <v>138</v>
      </c>
      <c r="C17" s="10">
        <v>147</v>
      </c>
      <c r="D17" s="10">
        <v>1515</v>
      </c>
      <c r="E17" s="10">
        <v>1575</v>
      </c>
      <c r="F17" s="11">
        <f t="shared" si="0"/>
        <v>3.9603960396039639</v>
      </c>
      <c r="G17" s="1"/>
      <c r="H17" s="1"/>
      <c r="I17" s="1"/>
    </row>
    <row r="18" spans="1:9" x14ac:dyDescent="0.25">
      <c r="A18" s="12" t="s">
        <v>36</v>
      </c>
      <c r="B18" s="13">
        <v>828</v>
      </c>
      <c r="C18" s="13">
        <v>903</v>
      </c>
      <c r="D18" s="13">
        <v>9647</v>
      </c>
      <c r="E18" s="13">
        <v>9835</v>
      </c>
      <c r="F18" s="14">
        <f t="shared" si="0"/>
        <v>1.9487923706851831</v>
      </c>
      <c r="G18" s="1"/>
      <c r="H18" s="1"/>
      <c r="I18" s="1"/>
    </row>
    <row r="19" spans="1:9" x14ac:dyDescent="0.25">
      <c r="A19" s="9" t="s">
        <v>37</v>
      </c>
      <c r="B19" s="10">
        <v>97</v>
      </c>
      <c r="C19" s="10">
        <v>90</v>
      </c>
      <c r="D19" s="10">
        <v>978</v>
      </c>
      <c r="E19" s="10">
        <v>1019</v>
      </c>
      <c r="F19" s="11">
        <f t="shared" si="0"/>
        <v>4.1922290388548049</v>
      </c>
      <c r="G19" s="1"/>
      <c r="H19" s="1"/>
      <c r="I19" s="1"/>
    </row>
    <row r="20" spans="1:9" x14ac:dyDescent="0.25">
      <c r="A20" s="12" t="s">
        <v>170</v>
      </c>
      <c r="B20" s="13">
        <v>88</v>
      </c>
      <c r="C20" s="13">
        <v>119</v>
      </c>
      <c r="D20" s="13">
        <v>1073</v>
      </c>
      <c r="E20" s="13">
        <v>1197</v>
      </c>
      <c r="F20" s="14">
        <f t="shared" si="0"/>
        <v>11.55638397017708</v>
      </c>
      <c r="G20" s="1"/>
      <c r="H20" s="1"/>
      <c r="I20" s="1"/>
    </row>
    <row r="21" spans="1:9" x14ac:dyDescent="0.25">
      <c r="A21" s="9" t="s">
        <v>38</v>
      </c>
      <c r="B21" s="10">
        <v>187</v>
      </c>
      <c r="C21" s="10">
        <v>203</v>
      </c>
      <c r="D21" s="10">
        <v>1933</v>
      </c>
      <c r="E21" s="10">
        <v>2109</v>
      </c>
      <c r="F21" s="11">
        <f t="shared" si="0"/>
        <v>9.1050181065700997</v>
      </c>
      <c r="G21" s="1"/>
      <c r="H21" s="1"/>
      <c r="I21" s="1"/>
    </row>
    <row r="22" spans="1:9" x14ac:dyDescent="0.25">
      <c r="A22" s="12" t="s">
        <v>59</v>
      </c>
      <c r="B22" s="13">
        <v>1013</v>
      </c>
      <c r="C22" s="13">
        <v>1046</v>
      </c>
      <c r="D22" s="13">
        <v>10771</v>
      </c>
      <c r="E22" s="13">
        <v>10727</v>
      </c>
      <c r="F22" s="14">
        <f t="shared" si="0"/>
        <v>-0.40850431714790147</v>
      </c>
      <c r="G22" s="1"/>
      <c r="H22" s="1"/>
      <c r="I22" s="1"/>
    </row>
    <row r="23" spans="1:9" x14ac:dyDescent="0.25">
      <c r="A23" s="9" t="s">
        <v>171</v>
      </c>
      <c r="B23" s="10">
        <v>128</v>
      </c>
      <c r="C23" s="10">
        <v>150</v>
      </c>
      <c r="D23" s="10">
        <v>1289</v>
      </c>
      <c r="E23" s="10">
        <v>1459</v>
      </c>
      <c r="F23" s="11">
        <f t="shared" si="0"/>
        <v>13.188518231186961</v>
      </c>
      <c r="G23" s="1"/>
      <c r="H23" s="1"/>
      <c r="I23" s="1"/>
    </row>
    <row r="24" spans="1:9" x14ac:dyDescent="0.25">
      <c r="A24" s="12" t="s">
        <v>173</v>
      </c>
      <c r="B24" s="13">
        <v>37</v>
      </c>
      <c r="C24" s="13">
        <v>44</v>
      </c>
      <c r="D24" s="13">
        <v>480</v>
      </c>
      <c r="E24" s="13">
        <v>488</v>
      </c>
      <c r="F24" s="14">
        <f t="shared" si="0"/>
        <v>1.6666666666666714</v>
      </c>
      <c r="G24" s="1"/>
      <c r="H24" s="1"/>
      <c r="I24" s="1"/>
    </row>
    <row r="25" spans="1:9" x14ac:dyDescent="0.25">
      <c r="A25" s="9" t="s">
        <v>39</v>
      </c>
      <c r="B25" s="10">
        <v>117</v>
      </c>
      <c r="C25" s="10">
        <v>150</v>
      </c>
      <c r="D25" s="10">
        <v>1445</v>
      </c>
      <c r="E25" s="10">
        <v>1737</v>
      </c>
      <c r="F25" s="11">
        <f t="shared" si="0"/>
        <v>20.207612456747398</v>
      </c>
      <c r="G25" s="1"/>
      <c r="H25" s="1"/>
      <c r="I25" s="1"/>
    </row>
    <row r="26" spans="1:9" x14ac:dyDescent="0.25">
      <c r="A26" s="12" t="s">
        <v>40</v>
      </c>
      <c r="B26" s="13">
        <v>104</v>
      </c>
      <c r="C26" s="13">
        <v>111</v>
      </c>
      <c r="D26" s="13">
        <v>1163</v>
      </c>
      <c r="E26" s="13">
        <v>1239</v>
      </c>
      <c r="F26" s="14">
        <f t="shared" si="0"/>
        <v>6.5348237317282951</v>
      </c>
      <c r="G26" s="1"/>
      <c r="H26" s="1"/>
      <c r="I26" s="1"/>
    </row>
    <row r="27" spans="1:9" x14ac:dyDescent="0.25">
      <c r="A27" s="9" t="s">
        <v>41</v>
      </c>
      <c r="B27" s="10">
        <v>76</v>
      </c>
      <c r="C27" s="10">
        <v>68</v>
      </c>
      <c r="D27" s="10">
        <v>917</v>
      </c>
      <c r="E27" s="10">
        <v>792</v>
      </c>
      <c r="F27" s="11">
        <f t="shared" si="0"/>
        <v>-13.631406761177757</v>
      </c>
      <c r="G27" s="1"/>
      <c r="H27" s="1"/>
      <c r="I27" s="1"/>
    </row>
    <row r="28" spans="1:9" x14ac:dyDescent="0.25">
      <c r="A28" s="12" t="s">
        <v>42</v>
      </c>
      <c r="B28" s="13">
        <v>1065</v>
      </c>
      <c r="C28" s="13">
        <v>1274</v>
      </c>
      <c r="D28" s="13">
        <v>11415</v>
      </c>
      <c r="E28" s="13">
        <v>12056</v>
      </c>
      <c r="F28" s="14">
        <f t="shared" si="0"/>
        <v>5.6154183092422301</v>
      </c>
      <c r="G28" s="1"/>
      <c r="H28" s="1"/>
      <c r="I28" s="1"/>
    </row>
    <row r="29" spans="1:9" x14ac:dyDescent="0.25">
      <c r="A29" s="9" t="s">
        <v>43</v>
      </c>
      <c r="B29" s="10">
        <v>124</v>
      </c>
      <c r="C29" s="10">
        <v>125</v>
      </c>
      <c r="D29" s="10">
        <v>1285</v>
      </c>
      <c r="E29" s="10">
        <v>1406</v>
      </c>
      <c r="F29" s="11">
        <f t="shared" si="0"/>
        <v>9.4163424124513568</v>
      </c>
      <c r="G29" s="1"/>
      <c r="H29" s="1"/>
      <c r="I29" s="1"/>
    </row>
    <row r="30" spans="1:9" x14ac:dyDescent="0.25">
      <c r="A30" s="12" t="s">
        <v>44</v>
      </c>
      <c r="B30" s="13">
        <v>98</v>
      </c>
      <c r="C30" s="13">
        <v>113</v>
      </c>
      <c r="D30" s="13">
        <v>1038</v>
      </c>
      <c r="E30" s="13">
        <v>944</v>
      </c>
      <c r="F30" s="14">
        <f t="shared" si="0"/>
        <v>-9.0558766859344928</v>
      </c>
      <c r="G30" s="1"/>
      <c r="H30" s="1"/>
      <c r="I30" s="1"/>
    </row>
    <row r="31" spans="1:9" x14ac:dyDescent="0.25">
      <c r="A31" s="9" t="s">
        <v>45</v>
      </c>
      <c r="B31" s="10">
        <v>238</v>
      </c>
      <c r="C31" s="10">
        <v>224</v>
      </c>
      <c r="D31" s="10">
        <v>2384</v>
      </c>
      <c r="E31" s="10">
        <v>2438</v>
      </c>
      <c r="F31" s="11">
        <f t="shared" si="0"/>
        <v>2.2651006711409423</v>
      </c>
      <c r="G31" s="1"/>
      <c r="H31" s="1"/>
      <c r="I31" s="1"/>
    </row>
    <row r="32" spans="1:9" x14ac:dyDescent="0.25">
      <c r="A32" s="12" t="s">
        <v>46</v>
      </c>
      <c r="B32" s="13">
        <v>647</v>
      </c>
      <c r="C32" s="13">
        <v>650</v>
      </c>
      <c r="D32" s="13">
        <v>7087</v>
      </c>
      <c r="E32" s="13">
        <v>7098</v>
      </c>
      <c r="F32" s="14">
        <f t="shared" si="0"/>
        <v>0.15521377169464756</v>
      </c>
      <c r="G32" s="1"/>
      <c r="H32" s="1"/>
      <c r="I32" s="1"/>
    </row>
    <row r="33" spans="1:9" x14ac:dyDescent="0.25">
      <c r="A33" s="9" t="s">
        <v>47</v>
      </c>
      <c r="B33" s="10">
        <v>120</v>
      </c>
      <c r="C33" s="10">
        <v>157</v>
      </c>
      <c r="D33" s="10">
        <v>1421</v>
      </c>
      <c r="E33" s="10">
        <v>1579</v>
      </c>
      <c r="F33" s="11">
        <f t="shared" si="0"/>
        <v>11.118930330752988</v>
      </c>
      <c r="G33" s="1"/>
      <c r="H33" s="1"/>
      <c r="I33" s="1"/>
    </row>
    <row r="34" spans="1:9" x14ac:dyDescent="0.25">
      <c r="A34" s="12" t="s">
        <v>172</v>
      </c>
      <c r="B34" s="13">
        <v>26</v>
      </c>
      <c r="C34" s="13">
        <v>32</v>
      </c>
      <c r="D34" s="13">
        <v>276</v>
      </c>
      <c r="E34" s="13">
        <v>301</v>
      </c>
      <c r="F34" s="14">
        <f t="shared" si="0"/>
        <v>9.0579710144927503</v>
      </c>
      <c r="G34" s="1"/>
      <c r="H34" s="1"/>
      <c r="I34" s="1"/>
    </row>
    <row r="35" spans="1:9" x14ac:dyDescent="0.25">
      <c r="A35" s="15" t="s">
        <v>48</v>
      </c>
      <c r="B35" s="16">
        <f>SUM(B7:B34)</f>
        <v>11314</v>
      </c>
      <c r="C35" s="16">
        <f t="shared" ref="C35:E35" si="1">SUM(C7:C34)</f>
        <v>11762</v>
      </c>
      <c r="D35" s="16">
        <f t="shared" si="1"/>
        <v>140676</v>
      </c>
      <c r="E35" s="16">
        <f t="shared" si="1"/>
        <v>144799</v>
      </c>
      <c r="F35" s="17">
        <f t="shared" ref="F35" si="2">((E35*100)/D35)-100</f>
        <v>2.930848190167481</v>
      </c>
      <c r="G35" s="1"/>
      <c r="H35" s="1"/>
      <c r="I35" s="1"/>
    </row>
    <row r="36" spans="1:9" x14ac:dyDescent="0.25">
      <c r="A36" s="73" t="s">
        <v>129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1097</v>
      </c>
      <c r="C39" s="51">
        <f t="shared" si="4"/>
        <v>1097</v>
      </c>
      <c r="D39" s="51">
        <f>_xlfn.RANK.EQ(B39,$B$39:$B$66)+COUNTIF($B$39:$B$66,B39)-1</f>
        <v>20</v>
      </c>
      <c r="E39" s="50" t="str">
        <f t="shared" ref="E39:E66" si="6">INDEX($A$39:$B$66,MATCH(ROW()-38,$D$39:$D$66,0),1)</f>
        <v>BALEARES</v>
      </c>
      <c r="F39" s="50">
        <f>LOOKUP(E39,$A$39:$A$66,$B$39:$B$66)</f>
        <v>42203</v>
      </c>
      <c r="G39" s="50">
        <f>LOOKUP(E39,$A$39:$A$66,$C$39:$C$66)</f>
        <v>39818</v>
      </c>
    </row>
    <row r="40" spans="1:9" x14ac:dyDescent="0.25">
      <c r="A40" s="50" t="str">
        <f t="shared" si="5"/>
        <v>ALICANTE</v>
      </c>
      <c r="B40" s="51">
        <f t="shared" si="3"/>
        <v>778</v>
      </c>
      <c r="C40" s="51">
        <f t="shared" si="4"/>
        <v>855</v>
      </c>
      <c r="D40" s="51">
        <f t="shared" ref="D40:D66" si="7">_xlfn.RANK.EQ(B40,$B$39:$B$66)+COUNTIF($B$39:$B$66,B40)-1</f>
        <v>25</v>
      </c>
      <c r="E40" s="50" t="str">
        <f t="shared" si="6"/>
        <v>BAHÍA DE ALGECIRAS</v>
      </c>
      <c r="F40" s="50">
        <f t="shared" ref="F40:F55" si="8">LOOKUP(E40,$A$39:$A$66,$B$39:$B$66)</f>
        <v>26072</v>
      </c>
      <c r="G40" s="50">
        <f t="shared" ref="G40:G66" si="9">LOOKUP(E40,$A$39:$A$66,$C$39:$C$66)</f>
        <v>27314</v>
      </c>
    </row>
    <row r="41" spans="1:9" x14ac:dyDescent="0.25">
      <c r="A41" s="50" t="str">
        <f t="shared" si="5"/>
        <v>ALMERÍA</v>
      </c>
      <c r="B41" s="51">
        <f t="shared" si="3"/>
        <v>1937</v>
      </c>
      <c r="C41" s="51">
        <f t="shared" si="4"/>
        <v>1455</v>
      </c>
      <c r="D41" s="51">
        <f t="shared" si="7"/>
        <v>12</v>
      </c>
      <c r="E41" s="50" t="str">
        <f t="shared" si="6"/>
        <v>SANTA CRUZ DE TENERIFE</v>
      </c>
      <c r="F41" s="50">
        <f t="shared" si="8"/>
        <v>12056</v>
      </c>
      <c r="G41" s="50">
        <f t="shared" si="9"/>
        <v>11415</v>
      </c>
    </row>
    <row r="42" spans="1:9" x14ac:dyDescent="0.25">
      <c r="A42" s="50" t="str">
        <f t="shared" si="5"/>
        <v>AVILÉS</v>
      </c>
      <c r="B42" s="51">
        <f t="shared" si="3"/>
        <v>754</v>
      </c>
      <c r="C42" s="51">
        <f t="shared" si="4"/>
        <v>739</v>
      </c>
      <c r="D42" s="51">
        <f t="shared" si="7"/>
        <v>26</v>
      </c>
      <c r="E42" s="50" t="str">
        <f t="shared" si="6"/>
        <v>LAS PALMAS</v>
      </c>
      <c r="F42" s="50">
        <f t="shared" si="8"/>
        <v>10727</v>
      </c>
      <c r="G42" s="50">
        <f t="shared" si="9"/>
        <v>10771</v>
      </c>
    </row>
    <row r="43" spans="1:9" x14ac:dyDescent="0.25">
      <c r="A43" s="50" t="str">
        <f t="shared" si="5"/>
        <v>BAHÍA DE ALGECIRAS</v>
      </c>
      <c r="B43" s="51">
        <f t="shared" si="3"/>
        <v>26072</v>
      </c>
      <c r="C43" s="51">
        <f t="shared" si="4"/>
        <v>27314</v>
      </c>
      <c r="D43" s="51">
        <f t="shared" si="7"/>
        <v>2</v>
      </c>
      <c r="E43" s="50" t="str">
        <f t="shared" si="6"/>
        <v>CEUTA</v>
      </c>
      <c r="F43" s="50">
        <f t="shared" si="8"/>
        <v>9835</v>
      </c>
      <c r="G43" s="50">
        <f t="shared" si="9"/>
        <v>9647</v>
      </c>
    </row>
    <row r="44" spans="1:9" x14ac:dyDescent="0.25">
      <c r="A44" s="50" t="str">
        <f t="shared" si="5"/>
        <v>BAHÍA DE CÁDIZ</v>
      </c>
      <c r="B44" s="51">
        <f t="shared" si="3"/>
        <v>1060</v>
      </c>
      <c r="C44" s="51">
        <f t="shared" si="4"/>
        <v>891</v>
      </c>
      <c r="D44" s="51">
        <f t="shared" si="7"/>
        <v>21</v>
      </c>
      <c r="E44" s="50" t="str">
        <f t="shared" si="6"/>
        <v>BARCELONA</v>
      </c>
      <c r="F44" s="50">
        <f t="shared" si="8"/>
        <v>8288</v>
      </c>
      <c r="G44" s="50">
        <f t="shared" si="9"/>
        <v>8026</v>
      </c>
    </row>
    <row r="45" spans="1:9" x14ac:dyDescent="0.25">
      <c r="A45" s="50" t="str">
        <f t="shared" si="5"/>
        <v>BALEARES</v>
      </c>
      <c r="B45" s="51">
        <f t="shared" si="3"/>
        <v>42203</v>
      </c>
      <c r="C45" s="51">
        <f t="shared" si="4"/>
        <v>39818</v>
      </c>
      <c r="D45" s="51">
        <f t="shared" si="7"/>
        <v>1</v>
      </c>
      <c r="E45" s="50" t="str">
        <f t="shared" si="6"/>
        <v>VALENCIA</v>
      </c>
      <c r="F45" s="50">
        <f t="shared" si="8"/>
        <v>7098</v>
      </c>
      <c r="G45" s="50">
        <f t="shared" si="9"/>
        <v>7087</v>
      </c>
    </row>
    <row r="46" spans="1:9" x14ac:dyDescent="0.25">
      <c r="A46" s="50" t="str">
        <f t="shared" si="5"/>
        <v>BARCELONA</v>
      </c>
      <c r="B46" s="51">
        <f t="shared" si="3"/>
        <v>8288</v>
      </c>
      <c r="C46" s="51">
        <f t="shared" si="4"/>
        <v>8026</v>
      </c>
      <c r="D46" s="51">
        <f t="shared" si="7"/>
        <v>6</v>
      </c>
      <c r="E46" s="50" t="str">
        <f t="shared" si="6"/>
        <v>BILBAO</v>
      </c>
      <c r="F46" s="50">
        <f t="shared" si="8"/>
        <v>2619</v>
      </c>
      <c r="G46" s="50">
        <f t="shared" si="9"/>
        <v>2555</v>
      </c>
    </row>
    <row r="47" spans="1:9" x14ac:dyDescent="0.25">
      <c r="A47" s="50" t="str">
        <f t="shared" si="5"/>
        <v>BILBAO</v>
      </c>
      <c r="B47" s="51">
        <f t="shared" si="3"/>
        <v>2619</v>
      </c>
      <c r="C47" s="51">
        <f t="shared" si="4"/>
        <v>2555</v>
      </c>
      <c r="D47" s="51">
        <f t="shared" si="7"/>
        <v>8</v>
      </c>
      <c r="E47" s="50" t="str">
        <f t="shared" si="6"/>
        <v>TARRAGONA</v>
      </c>
      <c r="F47" s="50">
        <f t="shared" si="8"/>
        <v>2438</v>
      </c>
      <c r="G47" s="50">
        <f t="shared" si="9"/>
        <v>2384</v>
      </c>
    </row>
    <row r="48" spans="1:9" x14ac:dyDescent="0.25">
      <c r="A48" s="50" t="str">
        <f t="shared" si="5"/>
        <v>CARTAGENA</v>
      </c>
      <c r="B48" s="51">
        <f t="shared" si="3"/>
        <v>1992</v>
      </c>
      <c r="C48" s="51">
        <f t="shared" si="4"/>
        <v>1809</v>
      </c>
      <c r="D48" s="51">
        <f t="shared" si="7"/>
        <v>11</v>
      </c>
      <c r="E48" s="50" t="str">
        <f t="shared" si="6"/>
        <v>HUELVA</v>
      </c>
      <c r="F48" s="50">
        <f t="shared" si="8"/>
        <v>2109</v>
      </c>
      <c r="G48" s="50">
        <f t="shared" si="9"/>
        <v>1933</v>
      </c>
    </row>
    <row r="49" spans="1:7" x14ac:dyDescent="0.25">
      <c r="A49" s="50" t="str">
        <f t="shared" si="5"/>
        <v>CASTELLÓN</v>
      </c>
      <c r="B49" s="51">
        <f t="shared" si="3"/>
        <v>1575</v>
      </c>
      <c r="C49" s="51">
        <f t="shared" si="4"/>
        <v>1515</v>
      </c>
      <c r="D49" s="51">
        <f t="shared" si="7"/>
        <v>15</v>
      </c>
      <c r="E49" s="50" t="str">
        <f t="shared" si="6"/>
        <v>CARTAGENA</v>
      </c>
      <c r="F49" s="50">
        <f t="shared" si="8"/>
        <v>1992</v>
      </c>
      <c r="G49" s="50">
        <f t="shared" si="9"/>
        <v>1809</v>
      </c>
    </row>
    <row r="50" spans="1:7" x14ac:dyDescent="0.25">
      <c r="A50" s="50" t="str">
        <f t="shared" si="5"/>
        <v>CEUTA</v>
      </c>
      <c r="B50" s="51">
        <f t="shared" si="3"/>
        <v>9835</v>
      </c>
      <c r="C50" s="51">
        <f t="shared" si="4"/>
        <v>9647</v>
      </c>
      <c r="D50" s="51">
        <f t="shared" si="7"/>
        <v>5</v>
      </c>
      <c r="E50" s="50" t="str">
        <f t="shared" si="6"/>
        <v>ALMERÍA</v>
      </c>
      <c r="F50" s="50">
        <f t="shared" si="8"/>
        <v>1937</v>
      </c>
      <c r="G50" s="50">
        <f t="shared" si="9"/>
        <v>1455</v>
      </c>
    </row>
    <row r="51" spans="1:7" x14ac:dyDescent="0.25">
      <c r="A51" s="50" t="str">
        <f t="shared" si="5"/>
        <v>FERROL-SAN CIBRAO</v>
      </c>
      <c r="B51" s="51">
        <f t="shared" si="3"/>
        <v>1019</v>
      </c>
      <c r="C51" s="51">
        <f t="shared" si="4"/>
        <v>978</v>
      </c>
      <c r="D51" s="51">
        <f t="shared" si="7"/>
        <v>22</v>
      </c>
      <c r="E51" s="50" t="str">
        <f t="shared" si="6"/>
        <v>MELILLA</v>
      </c>
      <c r="F51" s="50">
        <f t="shared" si="8"/>
        <v>1737</v>
      </c>
      <c r="G51" s="50">
        <f t="shared" si="9"/>
        <v>1445</v>
      </c>
    </row>
    <row r="52" spans="1:7" x14ac:dyDescent="0.25">
      <c r="A52" s="50" t="str">
        <f t="shared" si="5"/>
        <v>GIJÓN</v>
      </c>
      <c r="B52" s="51">
        <f t="shared" si="3"/>
        <v>1197</v>
      </c>
      <c r="C52" s="51">
        <f t="shared" si="4"/>
        <v>1073</v>
      </c>
      <c r="D52" s="51">
        <f t="shared" si="7"/>
        <v>19</v>
      </c>
      <c r="E52" s="50" t="str">
        <f t="shared" si="6"/>
        <v>VIGO</v>
      </c>
      <c r="F52" s="50">
        <f t="shared" si="8"/>
        <v>1579</v>
      </c>
      <c r="G52" s="50">
        <f t="shared" si="9"/>
        <v>1421</v>
      </c>
    </row>
    <row r="53" spans="1:7" x14ac:dyDescent="0.25">
      <c r="A53" s="50" t="str">
        <f t="shared" si="5"/>
        <v>HUELVA</v>
      </c>
      <c r="B53" s="51">
        <f t="shared" si="3"/>
        <v>2109</v>
      </c>
      <c r="C53" s="51">
        <f t="shared" si="4"/>
        <v>1933</v>
      </c>
      <c r="D53" s="51">
        <f t="shared" si="7"/>
        <v>10</v>
      </c>
      <c r="E53" s="50" t="str">
        <f t="shared" si="6"/>
        <v>CASTELLÓN</v>
      </c>
      <c r="F53" s="50">
        <f t="shared" si="8"/>
        <v>1575</v>
      </c>
      <c r="G53" s="50">
        <f t="shared" si="9"/>
        <v>1515</v>
      </c>
    </row>
    <row r="54" spans="1:7" x14ac:dyDescent="0.25">
      <c r="A54" s="50" t="str">
        <f t="shared" si="5"/>
        <v>LAS PALMAS</v>
      </c>
      <c r="B54" s="51">
        <f t="shared" si="3"/>
        <v>10727</v>
      </c>
      <c r="C54" s="51">
        <f t="shared" si="4"/>
        <v>10771</v>
      </c>
      <c r="D54" s="51">
        <f t="shared" si="7"/>
        <v>4</v>
      </c>
      <c r="E54" s="50" t="str">
        <f t="shared" si="6"/>
        <v>MÁLAGA</v>
      </c>
      <c r="F54" s="50">
        <f t="shared" si="8"/>
        <v>1459</v>
      </c>
      <c r="G54" s="50">
        <f t="shared" si="9"/>
        <v>1289</v>
      </c>
    </row>
    <row r="55" spans="1:7" x14ac:dyDescent="0.25">
      <c r="A55" s="50" t="str">
        <f t="shared" si="5"/>
        <v>MÁLAGA</v>
      </c>
      <c r="B55" s="51">
        <f t="shared" si="3"/>
        <v>1459</v>
      </c>
      <c r="C55" s="51">
        <f t="shared" si="4"/>
        <v>1289</v>
      </c>
      <c r="D55" s="51">
        <f t="shared" si="7"/>
        <v>16</v>
      </c>
      <c r="E55" s="50" t="str">
        <f t="shared" si="6"/>
        <v>SANTANDER</v>
      </c>
      <c r="F55" s="50">
        <f t="shared" si="8"/>
        <v>1406</v>
      </c>
      <c r="G55" s="50">
        <f t="shared" si="9"/>
        <v>1285</v>
      </c>
    </row>
    <row r="56" spans="1:7" x14ac:dyDescent="0.25">
      <c r="A56" s="50" t="str">
        <f t="shared" si="5"/>
        <v>MARÍN Y RÍA DE PONTEVEDRA</v>
      </c>
      <c r="B56" s="51">
        <f t="shared" si="3"/>
        <v>488</v>
      </c>
      <c r="C56" s="51">
        <f t="shared" si="4"/>
        <v>480</v>
      </c>
      <c r="D56" s="51">
        <f t="shared" si="7"/>
        <v>27</v>
      </c>
      <c r="E56" s="50" t="str">
        <f t="shared" si="6"/>
        <v>MOTRIL</v>
      </c>
      <c r="F56" s="50">
        <f t="shared" ref="F56:F66" si="10">LOOKUP(E56,$A$39:$A$66,$B$39:$B$66)</f>
        <v>1239</v>
      </c>
      <c r="G56" s="50">
        <f t="shared" si="9"/>
        <v>1163</v>
      </c>
    </row>
    <row r="57" spans="1:7" x14ac:dyDescent="0.25">
      <c r="A57" s="50" t="str">
        <f t="shared" si="5"/>
        <v>MELILLA</v>
      </c>
      <c r="B57" s="51">
        <f t="shared" si="3"/>
        <v>1737</v>
      </c>
      <c r="C57" s="51">
        <f t="shared" si="4"/>
        <v>1445</v>
      </c>
      <c r="D57" s="51">
        <f t="shared" si="7"/>
        <v>13</v>
      </c>
      <c r="E57" s="50" t="str">
        <f t="shared" si="6"/>
        <v>GIJÓN</v>
      </c>
      <c r="F57" s="50">
        <f t="shared" si="10"/>
        <v>1197</v>
      </c>
      <c r="G57" s="50">
        <f t="shared" si="9"/>
        <v>1073</v>
      </c>
    </row>
    <row r="58" spans="1:7" x14ac:dyDescent="0.25">
      <c r="A58" s="50" t="str">
        <f t="shared" si="5"/>
        <v>MOTRIL</v>
      </c>
      <c r="B58" s="51">
        <f t="shared" si="3"/>
        <v>1239</v>
      </c>
      <c r="C58" s="51">
        <f t="shared" si="4"/>
        <v>1163</v>
      </c>
      <c r="D58" s="51">
        <f t="shared" si="7"/>
        <v>18</v>
      </c>
      <c r="E58" s="50" t="str">
        <f t="shared" si="6"/>
        <v>A CORUÑA</v>
      </c>
      <c r="F58" s="50">
        <f t="shared" si="10"/>
        <v>1097</v>
      </c>
      <c r="G58" s="50">
        <f t="shared" si="9"/>
        <v>1097</v>
      </c>
    </row>
    <row r="59" spans="1:7" x14ac:dyDescent="0.25">
      <c r="A59" s="50" t="str">
        <f t="shared" si="5"/>
        <v>PASAIA</v>
      </c>
      <c r="B59" s="51">
        <f t="shared" si="3"/>
        <v>792</v>
      </c>
      <c r="C59" s="51">
        <f t="shared" si="4"/>
        <v>917</v>
      </c>
      <c r="D59" s="51">
        <f t="shared" si="7"/>
        <v>24</v>
      </c>
      <c r="E59" s="50" t="str">
        <f t="shared" si="6"/>
        <v>BAHÍA DE CÁDIZ</v>
      </c>
      <c r="F59" s="50">
        <f t="shared" si="10"/>
        <v>1060</v>
      </c>
      <c r="G59" s="50">
        <f t="shared" si="9"/>
        <v>891</v>
      </c>
    </row>
    <row r="60" spans="1:7" x14ac:dyDescent="0.25">
      <c r="A60" s="50" t="str">
        <f t="shared" si="5"/>
        <v>SANTA CRUZ DE TENERIFE</v>
      </c>
      <c r="B60" s="51">
        <f t="shared" si="3"/>
        <v>12056</v>
      </c>
      <c r="C60" s="51">
        <f t="shared" si="4"/>
        <v>11415</v>
      </c>
      <c r="D60" s="51">
        <f t="shared" si="7"/>
        <v>3</v>
      </c>
      <c r="E60" s="50" t="str">
        <f t="shared" si="6"/>
        <v>FERROL-SAN CIBRAO</v>
      </c>
      <c r="F60" s="50">
        <f t="shared" si="10"/>
        <v>1019</v>
      </c>
      <c r="G60" s="50">
        <f t="shared" si="9"/>
        <v>978</v>
      </c>
    </row>
    <row r="61" spans="1:7" x14ac:dyDescent="0.25">
      <c r="A61" s="50" t="str">
        <f t="shared" si="5"/>
        <v>SANTANDER</v>
      </c>
      <c r="B61" s="51">
        <f t="shared" si="3"/>
        <v>1406</v>
      </c>
      <c r="C61" s="51">
        <f t="shared" si="4"/>
        <v>1285</v>
      </c>
      <c r="D61" s="51">
        <f t="shared" si="7"/>
        <v>17</v>
      </c>
      <c r="E61" s="50" t="str">
        <f t="shared" si="6"/>
        <v>SEVILLA</v>
      </c>
      <c r="F61" s="50">
        <f t="shared" si="10"/>
        <v>944</v>
      </c>
      <c r="G61" s="50">
        <f t="shared" si="9"/>
        <v>1038</v>
      </c>
    </row>
    <row r="62" spans="1:7" x14ac:dyDescent="0.25">
      <c r="A62" s="50" t="str">
        <f t="shared" si="5"/>
        <v>SEVILLA</v>
      </c>
      <c r="B62" s="51">
        <f t="shared" si="3"/>
        <v>944</v>
      </c>
      <c r="C62" s="51">
        <f t="shared" si="4"/>
        <v>1038</v>
      </c>
      <c r="D62" s="51">
        <f t="shared" si="7"/>
        <v>23</v>
      </c>
      <c r="E62" s="50" t="str">
        <f t="shared" si="6"/>
        <v>PASAIA</v>
      </c>
      <c r="F62" s="50">
        <f t="shared" si="10"/>
        <v>792</v>
      </c>
      <c r="G62" s="50">
        <f t="shared" si="9"/>
        <v>917</v>
      </c>
    </row>
    <row r="63" spans="1:7" x14ac:dyDescent="0.25">
      <c r="A63" s="50" t="str">
        <f t="shared" si="5"/>
        <v>TARRAGONA</v>
      </c>
      <c r="B63" s="51">
        <f t="shared" si="3"/>
        <v>2438</v>
      </c>
      <c r="C63" s="51">
        <f t="shared" si="4"/>
        <v>2384</v>
      </c>
      <c r="D63" s="51">
        <f t="shared" si="7"/>
        <v>9</v>
      </c>
      <c r="E63" s="50" t="str">
        <f t="shared" si="6"/>
        <v>ALICANTE</v>
      </c>
      <c r="F63" s="50">
        <f t="shared" si="10"/>
        <v>778</v>
      </c>
      <c r="G63" s="50">
        <f t="shared" si="9"/>
        <v>855</v>
      </c>
    </row>
    <row r="64" spans="1:7" x14ac:dyDescent="0.25">
      <c r="A64" s="50" t="str">
        <f t="shared" si="5"/>
        <v>VALENCIA</v>
      </c>
      <c r="B64" s="51">
        <f t="shared" si="3"/>
        <v>7098</v>
      </c>
      <c r="C64" s="51">
        <f t="shared" si="4"/>
        <v>7087</v>
      </c>
      <c r="D64" s="51">
        <f t="shared" si="7"/>
        <v>7</v>
      </c>
      <c r="E64" s="50" t="str">
        <f t="shared" si="6"/>
        <v>AVILÉS</v>
      </c>
      <c r="F64" s="50">
        <f t="shared" si="10"/>
        <v>754</v>
      </c>
      <c r="G64" s="50">
        <f t="shared" si="9"/>
        <v>739</v>
      </c>
    </row>
    <row r="65" spans="1:7" x14ac:dyDescent="0.25">
      <c r="A65" s="50" t="str">
        <f t="shared" si="5"/>
        <v>VIGO</v>
      </c>
      <c r="B65" s="51">
        <f t="shared" si="3"/>
        <v>1579</v>
      </c>
      <c r="C65" s="51">
        <f t="shared" si="4"/>
        <v>1421</v>
      </c>
      <c r="D65" s="51">
        <f t="shared" si="7"/>
        <v>14</v>
      </c>
      <c r="E65" s="50" t="str">
        <f t="shared" si="6"/>
        <v>MARÍN Y RÍA DE PONTEVEDRA</v>
      </c>
      <c r="F65" s="50">
        <f t="shared" si="10"/>
        <v>488</v>
      </c>
      <c r="G65" s="50">
        <f t="shared" si="9"/>
        <v>480</v>
      </c>
    </row>
    <row r="66" spans="1:7" x14ac:dyDescent="0.25">
      <c r="A66" s="50" t="str">
        <f t="shared" si="5"/>
        <v>VILAGARCÍA</v>
      </c>
      <c r="B66" s="51">
        <f t="shared" si="3"/>
        <v>301</v>
      </c>
      <c r="C66" s="51">
        <f t="shared" si="4"/>
        <v>276</v>
      </c>
      <c r="D66" s="51">
        <f t="shared" si="7"/>
        <v>28</v>
      </c>
      <c r="E66" s="50" t="str">
        <f t="shared" si="6"/>
        <v>VILAGARCÍA</v>
      </c>
      <c r="F66" s="50">
        <f t="shared" si="10"/>
        <v>301</v>
      </c>
      <c r="G66" s="50">
        <f t="shared" si="9"/>
        <v>276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1705205</v>
      </c>
      <c r="C7" s="10">
        <v>1733336</v>
      </c>
      <c r="D7" s="10">
        <v>17305170</v>
      </c>
      <c r="E7" s="10">
        <v>20037042</v>
      </c>
      <c r="F7" s="11">
        <f>((E7*100)/D7)-100</f>
        <v>15.786449945305364</v>
      </c>
      <c r="G7" s="1"/>
      <c r="H7" s="1"/>
      <c r="I7" s="1"/>
    </row>
    <row r="8" spans="1:12" x14ac:dyDescent="0.25">
      <c r="A8" s="12" t="s">
        <v>31</v>
      </c>
      <c r="B8" s="13">
        <v>1159648</v>
      </c>
      <c r="C8" s="13">
        <v>965881</v>
      </c>
      <c r="D8" s="13">
        <v>12046079</v>
      </c>
      <c r="E8" s="13">
        <v>11332227</v>
      </c>
      <c r="F8" s="14">
        <f t="shared" ref="F8:F34" si="0">((E8*100)/D8)-100</f>
        <v>-5.9260112771965083</v>
      </c>
      <c r="G8" s="1"/>
      <c r="H8" s="1"/>
      <c r="I8" s="1"/>
    </row>
    <row r="9" spans="1:12" x14ac:dyDescent="0.25">
      <c r="A9" s="9" t="s">
        <v>164</v>
      </c>
      <c r="B9" s="10">
        <v>1836660</v>
      </c>
      <c r="C9" s="10">
        <v>2823990</v>
      </c>
      <c r="D9" s="10">
        <v>25399791</v>
      </c>
      <c r="E9" s="10">
        <v>31196788</v>
      </c>
      <c r="F9" s="11">
        <f t="shared" si="0"/>
        <v>22.823010630284315</v>
      </c>
      <c r="G9" s="1"/>
      <c r="H9" s="1"/>
      <c r="I9" s="1"/>
    </row>
    <row r="10" spans="1:12" x14ac:dyDescent="0.25">
      <c r="A10" s="12" t="s">
        <v>166</v>
      </c>
      <c r="B10" s="13">
        <v>422368</v>
      </c>
      <c r="C10" s="13">
        <v>419356</v>
      </c>
      <c r="D10" s="13">
        <v>5423743</v>
      </c>
      <c r="E10" s="13">
        <v>5148025</v>
      </c>
      <c r="F10" s="14">
        <f t="shared" si="0"/>
        <v>-5.083537328372671</v>
      </c>
      <c r="G10" s="1"/>
      <c r="H10" s="1"/>
      <c r="I10" s="1"/>
    </row>
    <row r="11" spans="1:12" x14ac:dyDescent="0.25">
      <c r="A11" s="9" t="s">
        <v>167</v>
      </c>
      <c r="B11" s="10">
        <v>35068424</v>
      </c>
      <c r="C11" s="10">
        <v>34290628</v>
      </c>
      <c r="D11" s="10">
        <v>417439801</v>
      </c>
      <c r="E11" s="10">
        <v>374108263</v>
      </c>
      <c r="F11" s="11">
        <f t="shared" si="0"/>
        <v>-10.380308225568555</v>
      </c>
      <c r="G11" s="1"/>
      <c r="H11" s="1"/>
      <c r="I11" s="1"/>
    </row>
    <row r="12" spans="1:12" x14ac:dyDescent="0.25">
      <c r="A12" s="12" t="s">
        <v>168</v>
      </c>
      <c r="B12" s="13">
        <v>2114107</v>
      </c>
      <c r="C12" s="13">
        <v>3202777</v>
      </c>
      <c r="D12" s="13">
        <v>24015599</v>
      </c>
      <c r="E12" s="13">
        <v>24862693</v>
      </c>
      <c r="F12" s="14">
        <f t="shared" si="0"/>
        <v>3.527265757560329</v>
      </c>
      <c r="G12" s="1"/>
      <c r="H12" s="1"/>
      <c r="I12" s="1"/>
    </row>
    <row r="13" spans="1:12" x14ac:dyDescent="0.25">
      <c r="A13" s="9" t="s">
        <v>32</v>
      </c>
      <c r="B13" s="10">
        <v>15120656</v>
      </c>
      <c r="C13" s="10">
        <v>14341742</v>
      </c>
      <c r="D13" s="10">
        <v>202573095</v>
      </c>
      <c r="E13" s="10">
        <v>209814438</v>
      </c>
      <c r="F13" s="11">
        <f t="shared" si="0"/>
        <v>3.5746815242172261</v>
      </c>
      <c r="G13" s="1"/>
      <c r="H13" s="1"/>
      <c r="I13" s="1"/>
    </row>
    <row r="14" spans="1:12" x14ac:dyDescent="0.25">
      <c r="A14" s="12" t="s">
        <v>33</v>
      </c>
      <c r="B14" s="13">
        <v>23174166</v>
      </c>
      <c r="C14" s="13">
        <v>28117897</v>
      </c>
      <c r="D14" s="13">
        <v>287191743</v>
      </c>
      <c r="E14" s="13">
        <v>305343662</v>
      </c>
      <c r="F14" s="14">
        <f t="shared" si="0"/>
        <v>6.3204877725192858</v>
      </c>
      <c r="G14" s="1"/>
      <c r="H14" s="1"/>
      <c r="I14" s="1"/>
    </row>
    <row r="15" spans="1:12" x14ac:dyDescent="0.25">
      <c r="A15" s="9" t="s">
        <v>34</v>
      </c>
      <c r="B15" s="10">
        <v>3545023</v>
      </c>
      <c r="C15" s="10">
        <v>3254658</v>
      </c>
      <c r="D15" s="10">
        <v>40594794</v>
      </c>
      <c r="E15" s="10">
        <v>42943762</v>
      </c>
      <c r="F15" s="11">
        <f t="shared" si="0"/>
        <v>5.7863774354908628</v>
      </c>
      <c r="G15" s="1"/>
      <c r="H15" s="1"/>
      <c r="I15" s="1"/>
    </row>
    <row r="16" spans="1:12" x14ac:dyDescent="0.25">
      <c r="A16" s="12" t="s">
        <v>35</v>
      </c>
      <c r="B16" s="13">
        <v>3221786</v>
      </c>
      <c r="C16" s="13">
        <v>3628445</v>
      </c>
      <c r="D16" s="13">
        <v>35172205</v>
      </c>
      <c r="E16" s="13">
        <v>39418555</v>
      </c>
      <c r="F16" s="14">
        <f t="shared" si="0"/>
        <v>12.073027551158646</v>
      </c>
      <c r="G16" s="1"/>
      <c r="H16" s="1"/>
      <c r="I16" s="1"/>
    </row>
    <row r="17" spans="1:9" x14ac:dyDescent="0.25">
      <c r="A17" s="9" t="s">
        <v>169</v>
      </c>
      <c r="B17" s="10">
        <v>1835602</v>
      </c>
      <c r="C17" s="10">
        <v>2241133</v>
      </c>
      <c r="D17" s="10">
        <v>20859016</v>
      </c>
      <c r="E17" s="10">
        <v>22908010</v>
      </c>
      <c r="F17" s="11">
        <f t="shared" si="0"/>
        <v>9.8230616439433192</v>
      </c>
      <c r="G17" s="1"/>
      <c r="H17" s="1"/>
      <c r="I17" s="1"/>
    </row>
    <row r="18" spans="1:9" x14ac:dyDescent="0.25">
      <c r="A18" s="12" t="s">
        <v>36</v>
      </c>
      <c r="B18" s="13">
        <v>4299276</v>
      </c>
      <c r="C18" s="13">
        <v>5328821</v>
      </c>
      <c r="D18" s="13">
        <v>55152440</v>
      </c>
      <c r="E18" s="13">
        <v>57953778</v>
      </c>
      <c r="F18" s="14">
        <f t="shared" si="0"/>
        <v>5.079263945529874</v>
      </c>
      <c r="G18" s="1"/>
      <c r="H18" s="1"/>
      <c r="I18" s="1"/>
    </row>
    <row r="19" spans="1:9" x14ac:dyDescent="0.25">
      <c r="A19" s="9" t="s">
        <v>37</v>
      </c>
      <c r="B19" s="10">
        <v>1561024</v>
      </c>
      <c r="C19" s="10">
        <v>1403001</v>
      </c>
      <c r="D19" s="10">
        <v>14752571</v>
      </c>
      <c r="E19" s="10">
        <v>14099410</v>
      </c>
      <c r="F19" s="11">
        <f t="shared" si="0"/>
        <v>-4.4274384444582608</v>
      </c>
      <c r="G19" s="1"/>
      <c r="H19" s="1"/>
      <c r="I19" s="1"/>
    </row>
    <row r="20" spans="1:9" x14ac:dyDescent="0.25">
      <c r="A20" s="12" t="s">
        <v>170</v>
      </c>
      <c r="B20" s="13">
        <v>1093596</v>
      </c>
      <c r="C20" s="13">
        <v>1692519</v>
      </c>
      <c r="D20" s="13">
        <v>17245761</v>
      </c>
      <c r="E20" s="13">
        <v>18329402</v>
      </c>
      <c r="F20" s="14">
        <f t="shared" si="0"/>
        <v>6.2835209185607965</v>
      </c>
      <c r="G20" s="1"/>
      <c r="H20" s="1"/>
      <c r="I20" s="1"/>
    </row>
    <row r="21" spans="1:9" x14ac:dyDescent="0.25">
      <c r="A21" s="9" t="s">
        <v>38</v>
      </c>
      <c r="B21" s="10">
        <v>3041080</v>
      </c>
      <c r="C21" s="10">
        <v>3426636</v>
      </c>
      <c r="D21" s="10">
        <v>29357191</v>
      </c>
      <c r="E21" s="10">
        <v>32337949</v>
      </c>
      <c r="F21" s="11">
        <f t="shared" si="0"/>
        <v>10.15341692602675</v>
      </c>
      <c r="G21" s="1"/>
      <c r="H21" s="1"/>
      <c r="I21" s="1"/>
    </row>
    <row r="22" spans="1:9" x14ac:dyDescent="0.25">
      <c r="A22" s="12" t="s">
        <v>59</v>
      </c>
      <c r="B22" s="13">
        <v>19887724</v>
      </c>
      <c r="C22" s="13">
        <v>23283693</v>
      </c>
      <c r="D22" s="13">
        <v>212721712</v>
      </c>
      <c r="E22" s="13">
        <v>216658639</v>
      </c>
      <c r="F22" s="14">
        <f t="shared" si="0"/>
        <v>1.850740558161732</v>
      </c>
      <c r="G22" s="1"/>
      <c r="H22" s="1"/>
      <c r="I22" s="1"/>
    </row>
    <row r="23" spans="1:9" x14ac:dyDescent="0.25">
      <c r="A23" s="9" t="s">
        <v>171</v>
      </c>
      <c r="B23" s="10">
        <v>4051825</v>
      </c>
      <c r="C23" s="10">
        <v>3659214</v>
      </c>
      <c r="D23" s="10">
        <v>34165787</v>
      </c>
      <c r="E23" s="10">
        <v>35661099</v>
      </c>
      <c r="F23" s="11">
        <f t="shared" si="0"/>
        <v>4.3766356091841203</v>
      </c>
      <c r="G23" s="1"/>
      <c r="H23" s="1"/>
      <c r="I23" s="1"/>
    </row>
    <row r="24" spans="1:9" x14ac:dyDescent="0.25">
      <c r="A24" s="12" t="s">
        <v>173</v>
      </c>
      <c r="B24" s="13">
        <v>439791</v>
      </c>
      <c r="C24" s="13">
        <v>366568</v>
      </c>
      <c r="D24" s="13">
        <v>4109503</v>
      </c>
      <c r="E24" s="13">
        <v>4192366</v>
      </c>
      <c r="F24" s="14">
        <f t="shared" si="0"/>
        <v>2.0163752161757742</v>
      </c>
      <c r="G24" s="1"/>
      <c r="H24" s="1"/>
      <c r="I24" s="1"/>
    </row>
    <row r="25" spans="1:9" x14ac:dyDescent="0.25">
      <c r="A25" s="9" t="s">
        <v>39</v>
      </c>
      <c r="B25" s="10">
        <v>2708235</v>
      </c>
      <c r="C25" s="10">
        <v>3344650</v>
      </c>
      <c r="D25" s="10">
        <v>30948947</v>
      </c>
      <c r="E25" s="10">
        <v>34824179</v>
      </c>
      <c r="F25" s="11">
        <f t="shared" si="0"/>
        <v>12.521369466948258</v>
      </c>
      <c r="G25" s="1"/>
      <c r="H25" s="1"/>
      <c r="I25" s="1"/>
    </row>
    <row r="26" spans="1:9" x14ac:dyDescent="0.25">
      <c r="A26" s="12" t="s">
        <v>40</v>
      </c>
      <c r="B26" s="13">
        <v>1843832</v>
      </c>
      <c r="C26" s="13">
        <v>1940436</v>
      </c>
      <c r="D26" s="13">
        <v>20001968</v>
      </c>
      <c r="E26" s="13">
        <v>19791357</v>
      </c>
      <c r="F26" s="14">
        <f t="shared" si="0"/>
        <v>-1.0529513895832707</v>
      </c>
      <c r="G26" s="1"/>
      <c r="H26" s="1"/>
      <c r="I26" s="1"/>
    </row>
    <row r="27" spans="1:9" x14ac:dyDescent="0.25">
      <c r="A27" s="9" t="s">
        <v>41</v>
      </c>
      <c r="B27" s="10">
        <v>570276</v>
      </c>
      <c r="C27" s="10">
        <v>525674</v>
      </c>
      <c r="D27" s="10">
        <v>6395285</v>
      </c>
      <c r="E27" s="10">
        <v>5826155</v>
      </c>
      <c r="F27" s="11">
        <f t="shared" si="0"/>
        <v>-8.8992124666844461</v>
      </c>
      <c r="G27" s="1"/>
      <c r="H27" s="1"/>
      <c r="I27" s="1"/>
    </row>
    <row r="28" spans="1:9" x14ac:dyDescent="0.25">
      <c r="A28" s="12" t="s">
        <v>42</v>
      </c>
      <c r="B28" s="13">
        <v>16122413</v>
      </c>
      <c r="C28" s="13">
        <v>18093684</v>
      </c>
      <c r="D28" s="13">
        <v>157188322</v>
      </c>
      <c r="E28" s="13">
        <v>165622980</v>
      </c>
      <c r="F28" s="14">
        <f t="shared" si="0"/>
        <v>5.3659571478853252</v>
      </c>
      <c r="G28" s="1"/>
      <c r="H28" s="1"/>
      <c r="I28" s="1"/>
    </row>
    <row r="29" spans="1:9" x14ac:dyDescent="0.25">
      <c r="A29" s="9" t="s">
        <v>43</v>
      </c>
      <c r="B29" s="10">
        <v>2530830</v>
      </c>
      <c r="C29" s="10">
        <v>2462095</v>
      </c>
      <c r="D29" s="10">
        <v>24144907</v>
      </c>
      <c r="E29" s="10">
        <v>26691443</v>
      </c>
      <c r="F29" s="11">
        <f t="shared" si="0"/>
        <v>10.546886761667793</v>
      </c>
      <c r="G29" s="1"/>
      <c r="H29" s="1"/>
      <c r="I29" s="1"/>
    </row>
    <row r="30" spans="1:9" x14ac:dyDescent="0.25">
      <c r="A30" s="12" t="s">
        <v>44</v>
      </c>
      <c r="B30" s="13">
        <v>492217</v>
      </c>
      <c r="C30" s="13">
        <v>601788</v>
      </c>
      <c r="D30" s="13">
        <v>5487061</v>
      </c>
      <c r="E30" s="13">
        <v>4994223</v>
      </c>
      <c r="F30" s="14">
        <f t="shared" si="0"/>
        <v>-8.9818210513788728</v>
      </c>
      <c r="G30" s="1"/>
      <c r="H30" s="1"/>
      <c r="I30" s="1"/>
    </row>
    <row r="31" spans="1:9" x14ac:dyDescent="0.25">
      <c r="A31" s="9" t="s">
        <v>45</v>
      </c>
      <c r="B31" s="10">
        <v>4246568</v>
      </c>
      <c r="C31" s="10">
        <v>4041496</v>
      </c>
      <c r="D31" s="10">
        <v>42623577</v>
      </c>
      <c r="E31" s="10">
        <v>44451032</v>
      </c>
      <c r="F31" s="11">
        <f t="shared" si="0"/>
        <v>4.2874275896647589</v>
      </c>
      <c r="G31" s="1"/>
      <c r="H31" s="1"/>
      <c r="I31" s="1"/>
    </row>
    <row r="32" spans="1:9" x14ac:dyDescent="0.25">
      <c r="A32" s="12" t="s">
        <v>46</v>
      </c>
      <c r="B32" s="13">
        <v>21717432</v>
      </c>
      <c r="C32" s="13">
        <v>23078171</v>
      </c>
      <c r="D32" s="13">
        <v>235686654</v>
      </c>
      <c r="E32" s="13">
        <v>235152339</v>
      </c>
      <c r="F32" s="14">
        <f t="shared" si="0"/>
        <v>-0.22670566658391067</v>
      </c>
      <c r="G32" s="1"/>
      <c r="H32" s="1"/>
      <c r="I32" s="1"/>
    </row>
    <row r="33" spans="1:9" x14ac:dyDescent="0.25">
      <c r="A33" s="9" t="s">
        <v>47</v>
      </c>
      <c r="B33" s="10">
        <v>2307661</v>
      </c>
      <c r="C33" s="10">
        <v>3012913</v>
      </c>
      <c r="D33" s="10">
        <v>30761470</v>
      </c>
      <c r="E33" s="10">
        <v>33894812</v>
      </c>
      <c r="F33" s="11">
        <f t="shared" si="0"/>
        <v>10.185930646357278</v>
      </c>
      <c r="G33" s="1"/>
      <c r="H33" s="1"/>
      <c r="I33" s="1"/>
    </row>
    <row r="34" spans="1:9" x14ac:dyDescent="0.25">
      <c r="A34" s="12" t="s">
        <v>172</v>
      </c>
      <c r="B34" s="13">
        <v>143778</v>
      </c>
      <c r="C34" s="13">
        <v>204374</v>
      </c>
      <c r="D34" s="13">
        <v>1536799</v>
      </c>
      <c r="E34" s="13">
        <v>2098310</v>
      </c>
      <c r="F34" s="14">
        <f t="shared" si="0"/>
        <v>36.53769946492676</v>
      </c>
      <c r="G34" s="1"/>
      <c r="H34" s="1"/>
      <c r="I34" s="1"/>
    </row>
    <row r="35" spans="1:9" x14ac:dyDescent="0.25">
      <c r="A35" s="15" t="s">
        <v>48</v>
      </c>
      <c r="B35" s="16">
        <f>SUM(B7:B34)</f>
        <v>176261203</v>
      </c>
      <c r="C35" s="16">
        <f t="shared" ref="C35:E35" si="1">SUM(C7:C34)</f>
        <v>191485576</v>
      </c>
      <c r="D35" s="16">
        <f t="shared" si="1"/>
        <v>2010300991</v>
      </c>
      <c r="E35" s="16">
        <f t="shared" si="1"/>
        <v>2039692938</v>
      </c>
      <c r="F35" s="17">
        <f t="shared" ref="F35" si="2">((E35*100)/D35)-100</f>
        <v>1.4620669805957363</v>
      </c>
      <c r="G35" s="1"/>
      <c r="H35" s="1"/>
      <c r="I35" s="1"/>
    </row>
    <row r="36" spans="1:9" x14ac:dyDescent="0.25">
      <c r="A36" s="73" t="s">
        <v>130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20037042</v>
      </c>
      <c r="C39" s="51">
        <f t="shared" si="4"/>
        <v>17305170</v>
      </c>
      <c r="D39" s="51">
        <f>_xlfn.RANK.EQ(B39,$B$39:$B$66)+COUNTIF($B$39:$B$66,B39)-1</f>
        <v>19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374108263</v>
      </c>
      <c r="G39" s="50">
        <f>LOOKUP(E39,$A$39:$A$66,$C$39:$C$66)</f>
        <v>417439801</v>
      </c>
    </row>
    <row r="40" spans="1:9" x14ac:dyDescent="0.25">
      <c r="A40" s="50" t="str">
        <f t="shared" si="5"/>
        <v>ALICANTE</v>
      </c>
      <c r="B40" s="51">
        <f t="shared" si="3"/>
        <v>11332227</v>
      </c>
      <c r="C40" s="51">
        <f t="shared" si="4"/>
        <v>12046079</v>
      </c>
      <c r="D40" s="51">
        <f t="shared" ref="D40:D66" si="7">_xlfn.RANK.EQ(B40,$B$39:$B$66)+COUNTIF($B$39:$B$66,B40)-1</f>
        <v>23</v>
      </c>
      <c r="E40" s="50" t="str">
        <f t="shared" si="6"/>
        <v>BARCELONA</v>
      </c>
      <c r="F40" s="50">
        <f t="shared" ref="F40:F55" si="8">LOOKUP(E40,$A$39:$A$66,$B$39:$B$66)</f>
        <v>305343662</v>
      </c>
      <c r="G40" s="50">
        <f t="shared" ref="G40:G66" si="9">LOOKUP(E40,$A$39:$A$66,$C$39:$C$66)</f>
        <v>287191743</v>
      </c>
    </row>
    <row r="41" spans="1:9" x14ac:dyDescent="0.25">
      <c r="A41" s="50" t="str">
        <f t="shared" si="5"/>
        <v>ALMERÍA</v>
      </c>
      <c r="B41" s="51">
        <f t="shared" si="3"/>
        <v>31196788</v>
      </c>
      <c r="C41" s="51">
        <f t="shared" si="4"/>
        <v>25399791</v>
      </c>
      <c r="D41" s="51">
        <f t="shared" si="7"/>
        <v>15</v>
      </c>
      <c r="E41" s="50" t="str">
        <f t="shared" si="6"/>
        <v>VALENCIA</v>
      </c>
      <c r="F41" s="50">
        <f t="shared" si="8"/>
        <v>235152339</v>
      </c>
      <c r="G41" s="50">
        <f t="shared" si="9"/>
        <v>235686654</v>
      </c>
    </row>
    <row r="42" spans="1:9" x14ac:dyDescent="0.25">
      <c r="A42" s="50" t="str">
        <f t="shared" si="5"/>
        <v>AVILÉS</v>
      </c>
      <c r="B42" s="51">
        <f t="shared" si="3"/>
        <v>5148025</v>
      </c>
      <c r="C42" s="51">
        <f t="shared" si="4"/>
        <v>5423743</v>
      </c>
      <c r="D42" s="51">
        <f t="shared" si="7"/>
        <v>25</v>
      </c>
      <c r="E42" s="50" t="str">
        <f t="shared" si="6"/>
        <v>LAS PALMAS</v>
      </c>
      <c r="F42" s="50">
        <f t="shared" si="8"/>
        <v>216658639</v>
      </c>
      <c r="G42" s="50">
        <f t="shared" si="9"/>
        <v>212721712</v>
      </c>
    </row>
    <row r="43" spans="1:9" x14ac:dyDescent="0.25">
      <c r="A43" s="50" t="str">
        <f t="shared" si="5"/>
        <v>BAHÍA DE ALGECIRAS</v>
      </c>
      <c r="B43" s="51">
        <f t="shared" si="3"/>
        <v>374108263</v>
      </c>
      <c r="C43" s="51">
        <f t="shared" si="4"/>
        <v>417439801</v>
      </c>
      <c r="D43" s="51">
        <f t="shared" si="7"/>
        <v>1</v>
      </c>
      <c r="E43" s="50" t="str">
        <f t="shared" si="6"/>
        <v>BALEARES</v>
      </c>
      <c r="F43" s="50">
        <f t="shared" si="8"/>
        <v>209814438</v>
      </c>
      <c r="G43" s="50">
        <f t="shared" si="9"/>
        <v>202573095</v>
      </c>
    </row>
    <row r="44" spans="1:9" x14ac:dyDescent="0.25">
      <c r="A44" s="50" t="str">
        <f t="shared" si="5"/>
        <v>BAHÍA DE CÁDIZ</v>
      </c>
      <c r="B44" s="51">
        <f t="shared" si="3"/>
        <v>24862693</v>
      </c>
      <c r="C44" s="51">
        <f t="shared" si="4"/>
        <v>24015599</v>
      </c>
      <c r="D44" s="51">
        <f t="shared" si="7"/>
        <v>17</v>
      </c>
      <c r="E44" s="50" t="str">
        <f t="shared" si="6"/>
        <v>SANTA CRUZ DE TENERIFE</v>
      </c>
      <c r="F44" s="50">
        <f t="shared" si="8"/>
        <v>165622980</v>
      </c>
      <c r="G44" s="50">
        <f t="shared" si="9"/>
        <v>157188322</v>
      </c>
    </row>
    <row r="45" spans="1:9" x14ac:dyDescent="0.25">
      <c r="A45" s="50" t="str">
        <f t="shared" si="5"/>
        <v>BALEARES</v>
      </c>
      <c r="B45" s="51">
        <f t="shared" si="3"/>
        <v>209814438</v>
      </c>
      <c r="C45" s="51">
        <f t="shared" si="4"/>
        <v>202573095</v>
      </c>
      <c r="D45" s="51">
        <f t="shared" si="7"/>
        <v>5</v>
      </c>
      <c r="E45" s="50" t="str">
        <f t="shared" si="6"/>
        <v>CEUTA</v>
      </c>
      <c r="F45" s="50">
        <f t="shared" si="8"/>
        <v>57953778</v>
      </c>
      <c r="G45" s="50">
        <f t="shared" si="9"/>
        <v>55152440</v>
      </c>
    </row>
    <row r="46" spans="1:9" x14ac:dyDescent="0.25">
      <c r="A46" s="50" t="str">
        <f t="shared" si="5"/>
        <v>BARCELONA</v>
      </c>
      <c r="B46" s="51">
        <f t="shared" si="3"/>
        <v>305343662</v>
      </c>
      <c r="C46" s="51">
        <f t="shared" si="4"/>
        <v>287191743</v>
      </c>
      <c r="D46" s="51">
        <f t="shared" si="7"/>
        <v>2</v>
      </c>
      <c r="E46" s="50" t="str">
        <f t="shared" si="6"/>
        <v>TARRAGONA</v>
      </c>
      <c r="F46" s="50">
        <f t="shared" si="8"/>
        <v>44451032</v>
      </c>
      <c r="G46" s="50">
        <f t="shared" si="9"/>
        <v>42623577</v>
      </c>
    </row>
    <row r="47" spans="1:9" x14ac:dyDescent="0.25">
      <c r="A47" s="50" t="str">
        <f t="shared" si="5"/>
        <v>BILBAO</v>
      </c>
      <c r="B47" s="51">
        <f t="shared" si="3"/>
        <v>42943762</v>
      </c>
      <c r="C47" s="51">
        <f t="shared" si="4"/>
        <v>40594794</v>
      </c>
      <c r="D47" s="51">
        <f t="shared" si="7"/>
        <v>9</v>
      </c>
      <c r="E47" s="50" t="str">
        <f t="shared" si="6"/>
        <v>BILBAO</v>
      </c>
      <c r="F47" s="50">
        <f t="shared" si="8"/>
        <v>42943762</v>
      </c>
      <c r="G47" s="50">
        <f t="shared" si="9"/>
        <v>40594794</v>
      </c>
    </row>
    <row r="48" spans="1:9" x14ac:dyDescent="0.25">
      <c r="A48" s="50" t="str">
        <f t="shared" si="5"/>
        <v>CARTAGENA</v>
      </c>
      <c r="B48" s="51">
        <f t="shared" si="3"/>
        <v>39418555</v>
      </c>
      <c r="C48" s="51">
        <f t="shared" si="4"/>
        <v>35172205</v>
      </c>
      <c r="D48" s="51">
        <f t="shared" si="7"/>
        <v>10</v>
      </c>
      <c r="E48" s="50" t="str">
        <f t="shared" si="6"/>
        <v>CARTAGENA</v>
      </c>
      <c r="F48" s="50">
        <f t="shared" si="8"/>
        <v>39418555</v>
      </c>
      <c r="G48" s="50">
        <f t="shared" si="9"/>
        <v>35172205</v>
      </c>
    </row>
    <row r="49" spans="1:7" x14ac:dyDescent="0.25">
      <c r="A49" s="50" t="str">
        <f t="shared" si="5"/>
        <v>CASTELLÓN</v>
      </c>
      <c r="B49" s="51">
        <f t="shared" si="3"/>
        <v>22908010</v>
      </c>
      <c r="C49" s="51">
        <f t="shared" si="4"/>
        <v>20859016</v>
      </c>
      <c r="D49" s="51">
        <f t="shared" si="7"/>
        <v>18</v>
      </c>
      <c r="E49" s="50" t="str">
        <f t="shared" si="6"/>
        <v>MÁLAGA</v>
      </c>
      <c r="F49" s="50">
        <f t="shared" si="8"/>
        <v>35661099</v>
      </c>
      <c r="G49" s="50">
        <f t="shared" si="9"/>
        <v>34165787</v>
      </c>
    </row>
    <row r="50" spans="1:7" x14ac:dyDescent="0.25">
      <c r="A50" s="50" t="str">
        <f t="shared" si="5"/>
        <v>CEUTA</v>
      </c>
      <c r="B50" s="51">
        <f t="shared" si="3"/>
        <v>57953778</v>
      </c>
      <c r="C50" s="51">
        <f t="shared" si="4"/>
        <v>55152440</v>
      </c>
      <c r="D50" s="51">
        <f t="shared" si="7"/>
        <v>7</v>
      </c>
      <c r="E50" s="50" t="str">
        <f t="shared" si="6"/>
        <v>MELILLA</v>
      </c>
      <c r="F50" s="50">
        <f t="shared" si="8"/>
        <v>34824179</v>
      </c>
      <c r="G50" s="50">
        <f t="shared" si="9"/>
        <v>30948947</v>
      </c>
    </row>
    <row r="51" spans="1:7" x14ac:dyDescent="0.25">
      <c r="A51" s="50" t="str">
        <f t="shared" si="5"/>
        <v>FERROL-SAN CIBRAO</v>
      </c>
      <c r="B51" s="51">
        <f t="shared" si="3"/>
        <v>14099410</v>
      </c>
      <c r="C51" s="51">
        <f t="shared" si="4"/>
        <v>14752571</v>
      </c>
      <c r="D51" s="51">
        <f t="shared" si="7"/>
        <v>22</v>
      </c>
      <c r="E51" s="50" t="str">
        <f t="shared" si="6"/>
        <v>VIGO</v>
      </c>
      <c r="F51" s="50">
        <f t="shared" si="8"/>
        <v>33894812</v>
      </c>
      <c r="G51" s="50">
        <f t="shared" si="9"/>
        <v>30761470</v>
      </c>
    </row>
    <row r="52" spans="1:7" x14ac:dyDescent="0.25">
      <c r="A52" s="50" t="str">
        <f t="shared" si="5"/>
        <v>GIJÓN</v>
      </c>
      <c r="B52" s="51">
        <f t="shared" si="3"/>
        <v>18329402</v>
      </c>
      <c r="C52" s="51">
        <f t="shared" si="4"/>
        <v>17245761</v>
      </c>
      <c r="D52" s="51">
        <f t="shared" si="7"/>
        <v>21</v>
      </c>
      <c r="E52" s="50" t="str">
        <f t="shared" si="6"/>
        <v>HUELVA</v>
      </c>
      <c r="F52" s="50">
        <f t="shared" si="8"/>
        <v>32337949</v>
      </c>
      <c r="G52" s="50">
        <f t="shared" si="9"/>
        <v>29357191</v>
      </c>
    </row>
    <row r="53" spans="1:7" x14ac:dyDescent="0.25">
      <c r="A53" s="50" t="str">
        <f t="shared" si="5"/>
        <v>HUELVA</v>
      </c>
      <c r="B53" s="51">
        <f t="shared" si="3"/>
        <v>32337949</v>
      </c>
      <c r="C53" s="51">
        <f t="shared" si="4"/>
        <v>29357191</v>
      </c>
      <c r="D53" s="51">
        <f t="shared" si="7"/>
        <v>14</v>
      </c>
      <c r="E53" s="50" t="str">
        <f t="shared" si="6"/>
        <v>ALMERÍA</v>
      </c>
      <c r="F53" s="50">
        <f t="shared" si="8"/>
        <v>31196788</v>
      </c>
      <c r="G53" s="50">
        <f t="shared" si="9"/>
        <v>25399791</v>
      </c>
    </row>
    <row r="54" spans="1:7" x14ac:dyDescent="0.25">
      <c r="A54" s="50" t="str">
        <f t="shared" si="5"/>
        <v>LAS PALMAS</v>
      </c>
      <c r="B54" s="51">
        <f t="shared" si="3"/>
        <v>216658639</v>
      </c>
      <c r="C54" s="51">
        <f t="shared" si="4"/>
        <v>212721712</v>
      </c>
      <c r="D54" s="51">
        <f t="shared" si="7"/>
        <v>4</v>
      </c>
      <c r="E54" s="50" t="str">
        <f t="shared" si="6"/>
        <v>SANTANDER</v>
      </c>
      <c r="F54" s="50">
        <f t="shared" si="8"/>
        <v>26691443</v>
      </c>
      <c r="G54" s="50">
        <f t="shared" si="9"/>
        <v>24144907</v>
      </c>
    </row>
    <row r="55" spans="1:7" x14ac:dyDescent="0.25">
      <c r="A55" s="50" t="str">
        <f t="shared" si="5"/>
        <v>MÁLAGA</v>
      </c>
      <c r="B55" s="51">
        <f t="shared" si="3"/>
        <v>35661099</v>
      </c>
      <c r="C55" s="51">
        <f t="shared" si="4"/>
        <v>34165787</v>
      </c>
      <c r="D55" s="51">
        <f t="shared" si="7"/>
        <v>11</v>
      </c>
      <c r="E55" s="50" t="str">
        <f t="shared" si="6"/>
        <v>BAHÍA DE CÁDIZ</v>
      </c>
      <c r="F55" s="50">
        <f t="shared" si="8"/>
        <v>24862693</v>
      </c>
      <c r="G55" s="50">
        <f t="shared" si="9"/>
        <v>24015599</v>
      </c>
    </row>
    <row r="56" spans="1:7" x14ac:dyDescent="0.25">
      <c r="A56" s="50" t="str">
        <f t="shared" si="5"/>
        <v>MARÍN Y RÍA DE PONTEVEDRA</v>
      </c>
      <c r="B56" s="51">
        <f t="shared" si="3"/>
        <v>4192366</v>
      </c>
      <c r="C56" s="51">
        <f t="shared" si="4"/>
        <v>4109503</v>
      </c>
      <c r="D56" s="51">
        <f t="shared" si="7"/>
        <v>27</v>
      </c>
      <c r="E56" s="50" t="str">
        <f t="shared" si="6"/>
        <v>CASTELLÓN</v>
      </c>
      <c r="F56" s="50">
        <f t="shared" ref="F56:F66" si="10">LOOKUP(E56,$A$39:$A$66,$B$39:$B$66)</f>
        <v>22908010</v>
      </c>
      <c r="G56" s="50">
        <f t="shared" si="9"/>
        <v>20859016</v>
      </c>
    </row>
    <row r="57" spans="1:7" x14ac:dyDescent="0.25">
      <c r="A57" s="50" t="str">
        <f t="shared" si="5"/>
        <v>MELILLA</v>
      </c>
      <c r="B57" s="51">
        <f t="shared" si="3"/>
        <v>34824179</v>
      </c>
      <c r="C57" s="51">
        <f t="shared" si="4"/>
        <v>30948947</v>
      </c>
      <c r="D57" s="51">
        <f t="shared" si="7"/>
        <v>12</v>
      </c>
      <c r="E57" s="50" t="str">
        <f t="shared" si="6"/>
        <v>A CORUÑA</v>
      </c>
      <c r="F57" s="50">
        <f t="shared" si="10"/>
        <v>20037042</v>
      </c>
      <c r="G57" s="50">
        <f t="shared" si="9"/>
        <v>17305170</v>
      </c>
    </row>
    <row r="58" spans="1:7" x14ac:dyDescent="0.25">
      <c r="A58" s="50" t="str">
        <f t="shared" si="5"/>
        <v>MOTRIL</v>
      </c>
      <c r="B58" s="51">
        <f t="shared" si="3"/>
        <v>19791357</v>
      </c>
      <c r="C58" s="51">
        <f t="shared" si="4"/>
        <v>20001968</v>
      </c>
      <c r="D58" s="51">
        <f t="shared" si="7"/>
        <v>20</v>
      </c>
      <c r="E58" s="50" t="str">
        <f t="shared" si="6"/>
        <v>MOTRIL</v>
      </c>
      <c r="F58" s="50">
        <f t="shared" si="10"/>
        <v>19791357</v>
      </c>
      <c r="G58" s="50">
        <f t="shared" si="9"/>
        <v>20001968</v>
      </c>
    </row>
    <row r="59" spans="1:7" x14ac:dyDescent="0.25">
      <c r="A59" s="50" t="str">
        <f t="shared" si="5"/>
        <v>PASAIA</v>
      </c>
      <c r="B59" s="51">
        <f t="shared" si="3"/>
        <v>5826155</v>
      </c>
      <c r="C59" s="51">
        <f t="shared" si="4"/>
        <v>6395285</v>
      </c>
      <c r="D59" s="51">
        <f t="shared" si="7"/>
        <v>24</v>
      </c>
      <c r="E59" s="50" t="str">
        <f t="shared" si="6"/>
        <v>GIJÓN</v>
      </c>
      <c r="F59" s="50">
        <f t="shared" si="10"/>
        <v>18329402</v>
      </c>
      <c r="G59" s="50">
        <f t="shared" si="9"/>
        <v>17245761</v>
      </c>
    </row>
    <row r="60" spans="1:7" x14ac:dyDescent="0.25">
      <c r="A60" s="50" t="str">
        <f t="shared" si="5"/>
        <v>SANTA CRUZ DE TENERIFE</v>
      </c>
      <c r="B60" s="51">
        <f t="shared" si="3"/>
        <v>165622980</v>
      </c>
      <c r="C60" s="51">
        <f t="shared" si="4"/>
        <v>157188322</v>
      </c>
      <c r="D60" s="51">
        <f t="shared" si="7"/>
        <v>6</v>
      </c>
      <c r="E60" s="50" t="str">
        <f t="shared" si="6"/>
        <v>FERROL-SAN CIBRAO</v>
      </c>
      <c r="F60" s="50">
        <f t="shared" si="10"/>
        <v>14099410</v>
      </c>
      <c r="G60" s="50">
        <f t="shared" si="9"/>
        <v>14752571</v>
      </c>
    </row>
    <row r="61" spans="1:7" x14ac:dyDescent="0.25">
      <c r="A61" s="50" t="str">
        <f t="shared" si="5"/>
        <v>SANTANDER</v>
      </c>
      <c r="B61" s="51">
        <f t="shared" si="3"/>
        <v>26691443</v>
      </c>
      <c r="C61" s="51">
        <f t="shared" si="4"/>
        <v>24144907</v>
      </c>
      <c r="D61" s="51">
        <f t="shared" si="7"/>
        <v>16</v>
      </c>
      <c r="E61" s="50" t="str">
        <f t="shared" si="6"/>
        <v>ALICANTE</v>
      </c>
      <c r="F61" s="50">
        <f t="shared" si="10"/>
        <v>11332227</v>
      </c>
      <c r="G61" s="50">
        <f t="shared" si="9"/>
        <v>12046079</v>
      </c>
    </row>
    <row r="62" spans="1:7" x14ac:dyDescent="0.25">
      <c r="A62" s="50" t="str">
        <f t="shared" si="5"/>
        <v>SEVILLA</v>
      </c>
      <c r="B62" s="51">
        <f t="shared" si="3"/>
        <v>4994223</v>
      </c>
      <c r="C62" s="51">
        <f t="shared" si="4"/>
        <v>5487061</v>
      </c>
      <c r="D62" s="51">
        <f t="shared" si="7"/>
        <v>26</v>
      </c>
      <c r="E62" s="50" t="str">
        <f t="shared" si="6"/>
        <v>PASAIA</v>
      </c>
      <c r="F62" s="50">
        <f t="shared" si="10"/>
        <v>5826155</v>
      </c>
      <c r="G62" s="50">
        <f t="shared" si="9"/>
        <v>6395285</v>
      </c>
    </row>
    <row r="63" spans="1:7" x14ac:dyDescent="0.25">
      <c r="A63" s="50" t="str">
        <f t="shared" si="5"/>
        <v>TARRAGONA</v>
      </c>
      <c r="B63" s="51">
        <f t="shared" si="3"/>
        <v>44451032</v>
      </c>
      <c r="C63" s="51">
        <f t="shared" si="4"/>
        <v>42623577</v>
      </c>
      <c r="D63" s="51">
        <f t="shared" si="7"/>
        <v>8</v>
      </c>
      <c r="E63" s="50" t="str">
        <f t="shared" si="6"/>
        <v>AVILÉS</v>
      </c>
      <c r="F63" s="50">
        <f t="shared" si="10"/>
        <v>5148025</v>
      </c>
      <c r="G63" s="50">
        <f t="shared" si="9"/>
        <v>5423743</v>
      </c>
    </row>
    <row r="64" spans="1:7" x14ac:dyDescent="0.25">
      <c r="A64" s="50" t="str">
        <f t="shared" si="5"/>
        <v>VALENCIA</v>
      </c>
      <c r="B64" s="51">
        <f t="shared" si="3"/>
        <v>235152339</v>
      </c>
      <c r="C64" s="51">
        <f t="shared" si="4"/>
        <v>235686654</v>
      </c>
      <c r="D64" s="51">
        <f t="shared" si="7"/>
        <v>3</v>
      </c>
      <c r="E64" s="50" t="str">
        <f t="shared" si="6"/>
        <v>SEVILLA</v>
      </c>
      <c r="F64" s="50">
        <f t="shared" si="10"/>
        <v>4994223</v>
      </c>
      <c r="G64" s="50">
        <f t="shared" si="9"/>
        <v>5487061</v>
      </c>
    </row>
    <row r="65" spans="1:7" x14ac:dyDescent="0.25">
      <c r="A65" s="50" t="str">
        <f t="shared" si="5"/>
        <v>VIGO</v>
      </c>
      <c r="B65" s="51">
        <f t="shared" si="3"/>
        <v>33894812</v>
      </c>
      <c r="C65" s="51">
        <f t="shared" si="4"/>
        <v>30761470</v>
      </c>
      <c r="D65" s="51">
        <f t="shared" si="7"/>
        <v>13</v>
      </c>
      <c r="E65" s="50" t="str">
        <f t="shared" si="6"/>
        <v>MARÍN Y RÍA DE PONTEVEDRA</v>
      </c>
      <c r="F65" s="50">
        <f t="shared" si="10"/>
        <v>4192366</v>
      </c>
      <c r="G65" s="50">
        <f t="shared" si="9"/>
        <v>4109503</v>
      </c>
    </row>
    <row r="66" spans="1:7" x14ac:dyDescent="0.25">
      <c r="A66" s="50" t="str">
        <f t="shared" si="5"/>
        <v>VILAGARCÍA</v>
      </c>
      <c r="B66" s="51">
        <f t="shared" si="3"/>
        <v>2098310</v>
      </c>
      <c r="C66" s="51">
        <f t="shared" si="4"/>
        <v>1536799</v>
      </c>
      <c r="D66" s="51">
        <f t="shared" si="7"/>
        <v>28</v>
      </c>
      <c r="E66" s="50" t="str">
        <f t="shared" si="6"/>
        <v>VILAGARCÍA</v>
      </c>
      <c r="F66" s="50">
        <f t="shared" si="10"/>
        <v>2098310</v>
      </c>
      <c r="G66" s="50">
        <f t="shared" si="9"/>
        <v>1536799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68"/>
  <sheetViews>
    <sheetView workbookViewId="0">
      <selection activeCell="F24" sqref="F24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156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noviembre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7</v>
      </c>
      <c r="C7" s="10">
        <v>7</v>
      </c>
      <c r="D7" s="10">
        <v>89</v>
      </c>
      <c r="E7" s="10">
        <v>116</v>
      </c>
      <c r="F7" s="11">
        <f>((E7*100)/D7)-100</f>
        <v>30.337078651685403</v>
      </c>
      <c r="G7" s="1"/>
      <c r="H7" s="1"/>
      <c r="I7" s="1"/>
    </row>
    <row r="8" spans="1:12" x14ac:dyDescent="0.25">
      <c r="A8" s="12" t="s">
        <v>31</v>
      </c>
      <c r="B8" s="13">
        <v>8</v>
      </c>
      <c r="C8" s="13">
        <v>6</v>
      </c>
      <c r="D8" s="13">
        <v>52</v>
      </c>
      <c r="E8" s="13">
        <v>52</v>
      </c>
      <c r="F8" s="14">
        <f t="shared" ref="F8:F34" si="0">((E8*100)/D8)-100</f>
        <v>0</v>
      </c>
      <c r="G8" s="1"/>
      <c r="H8" s="1"/>
      <c r="I8" s="1"/>
    </row>
    <row r="9" spans="1:12" x14ac:dyDescent="0.25">
      <c r="A9" s="9" t="s">
        <v>164</v>
      </c>
      <c r="B9" s="10">
        <v>5</v>
      </c>
      <c r="C9" s="10">
        <v>2</v>
      </c>
      <c r="D9" s="10">
        <v>39</v>
      </c>
      <c r="E9" s="10">
        <v>37</v>
      </c>
      <c r="F9" s="11">
        <f t="shared" si="0"/>
        <v>-5.1282051282051242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1</v>
      </c>
      <c r="D10" s="13">
        <v>4</v>
      </c>
      <c r="E10" s="13">
        <v>3</v>
      </c>
      <c r="F10" s="14">
        <f t="shared" si="0"/>
        <v>-25</v>
      </c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1</v>
      </c>
      <c r="E11" s="10">
        <v>2</v>
      </c>
      <c r="F11" s="11">
        <f t="shared" si="0"/>
        <v>100</v>
      </c>
      <c r="G11" s="1"/>
      <c r="H11" s="1"/>
      <c r="I11" s="1"/>
    </row>
    <row r="12" spans="1:12" x14ac:dyDescent="0.25">
      <c r="A12" s="12" t="s">
        <v>168</v>
      </c>
      <c r="B12" s="13">
        <v>27</v>
      </c>
      <c r="C12" s="13">
        <v>36</v>
      </c>
      <c r="D12" s="13">
        <v>272</v>
      </c>
      <c r="E12" s="13">
        <v>281</v>
      </c>
      <c r="F12" s="14">
        <f t="shared" si="0"/>
        <v>3.308823529411768</v>
      </c>
      <c r="G12" s="1"/>
      <c r="H12" s="1"/>
      <c r="I12" s="1"/>
    </row>
    <row r="13" spans="1:12" x14ac:dyDescent="0.25">
      <c r="A13" s="9" t="s">
        <v>32</v>
      </c>
      <c r="B13" s="10">
        <v>45</v>
      </c>
      <c r="C13" s="10">
        <v>34</v>
      </c>
      <c r="D13" s="10">
        <v>731</v>
      </c>
      <c r="E13" s="10">
        <v>811</v>
      </c>
      <c r="F13" s="11">
        <f t="shared" si="0"/>
        <v>10.943912448700416</v>
      </c>
      <c r="G13" s="1"/>
      <c r="H13" s="1"/>
      <c r="I13" s="1"/>
    </row>
    <row r="14" spans="1:12" x14ac:dyDescent="0.25">
      <c r="A14" s="12" t="s">
        <v>33</v>
      </c>
      <c r="B14" s="13">
        <v>56</v>
      </c>
      <c r="C14" s="13">
        <v>65</v>
      </c>
      <c r="D14" s="13">
        <v>728</v>
      </c>
      <c r="E14" s="13">
        <v>743</v>
      </c>
      <c r="F14" s="14">
        <f t="shared" si="0"/>
        <v>2.060439560439562</v>
      </c>
      <c r="G14" s="1"/>
      <c r="H14" s="1"/>
      <c r="I14" s="1"/>
    </row>
    <row r="15" spans="1:12" x14ac:dyDescent="0.25">
      <c r="A15" s="9" t="s">
        <v>34</v>
      </c>
      <c r="B15" s="10">
        <v>1</v>
      </c>
      <c r="C15" s="10">
        <v>0</v>
      </c>
      <c r="D15" s="10">
        <v>51</v>
      </c>
      <c r="E15" s="10">
        <v>61</v>
      </c>
      <c r="F15" s="11">
        <f t="shared" si="0"/>
        <v>19.607843137254903</v>
      </c>
      <c r="G15" s="1"/>
      <c r="H15" s="1"/>
      <c r="I15" s="1"/>
    </row>
    <row r="16" spans="1:12" x14ac:dyDescent="0.25">
      <c r="A16" s="12" t="s">
        <v>35</v>
      </c>
      <c r="B16" s="13">
        <v>15</v>
      </c>
      <c r="C16" s="13">
        <v>15</v>
      </c>
      <c r="D16" s="13">
        <v>119</v>
      </c>
      <c r="E16" s="13">
        <v>149</v>
      </c>
      <c r="F16" s="14">
        <f t="shared" si="0"/>
        <v>25.210084033613441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2</v>
      </c>
      <c r="E17" s="10">
        <v>1</v>
      </c>
      <c r="F17" s="11">
        <f t="shared" si="0"/>
        <v>-50</v>
      </c>
      <c r="G17" s="1"/>
      <c r="H17" s="1"/>
      <c r="I17" s="1"/>
    </row>
    <row r="18" spans="1:9" x14ac:dyDescent="0.25">
      <c r="A18" s="12" t="s">
        <v>36</v>
      </c>
      <c r="B18" s="13">
        <v>0</v>
      </c>
      <c r="C18" s="13">
        <v>1</v>
      </c>
      <c r="D18" s="13">
        <v>15</v>
      </c>
      <c r="E18" s="13">
        <v>10</v>
      </c>
      <c r="F18" s="14">
        <f t="shared" si="0"/>
        <v>-33.333333333333329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1</v>
      </c>
      <c r="D19" s="10">
        <v>22</v>
      </c>
      <c r="E19" s="10">
        <v>23</v>
      </c>
      <c r="F19" s="11">
        <f t="shared" si="0"/>
        <v>4.5454545454545467</v>
      </c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18</v>
      </c>
      <c r="E20" s="13">
        <v>17</v>
      </c>
      <c r="F20" s="14">
        <f t="shared" si="0"/>
        <v>-5.5555555555555571</v>
      </c>
      <c r="G20" s="1"/>
      <c r="H20" s="1"/>
      <c r="I20" s="1"/>
    </row>
    <row r="21" spans="1:9" x14ac:dyDescent="0.25">
      <c r="A21" s="9" t="s">
        <v>38</v>
      </c>
      <c r="B21" s="10">
        <v>1</v>
      </c>
      <c r="C21" s="10">
        <v>1</v>
      </c>
      <c r="D21" s="10">
        <v>16</v>
      </c>
      <c r="E21" s="10">
        <v>6</v>
      </c>
      <c r="F21" s="19">
        <f t="shared" si="0"/>
        <v>-62.5</v>
      </c>
      <c r="G21" s="1"/>
      <c r="H21" s="1"/>
      <c r="I21" s="1"/>
    </row>
    <row r="22" spans="1:9" x14ac:dyDescent="0.25">
      <c r="A22" s="12" t="s">
        <v>59</v>
      </c>
      <c r="B22" s="13">
        <v>68</v>
      </c>
      <c r="C22" s="13">
        <v>95</v>
      </c>
      <c r="D22" s="13">
        <v>426</v>
      </c>
      <c r="E22" s="13">
        <v>448</v>
      </c>
      <c r="F22" s="14">
        <f t="shared" si="0"/>
        <v>5.1643192488262883</v>
      </c>
      <c r="G22" s="1"/>
      <c r="H22" s="1"/>
      <c r="I22" s="1"/>
    </row>
    <row r="23" spans="1:9" x14ac:dyDescent="0.25">
      <c r="A23" s="9" t="s">
        <v>171</v>
      </c>
      <c r="B23" s="10">
        <v>41</v>
      </c>
      <c r="C23" s="10">
        <v>37</v>
      </c>
      <c r="D23" s="10">
        <v>241</v>
      </c>
      <c r="E23" s="10">
        <v>289</v>
      </c>
      <c r="F23" s="11">
        <f t="shared" si="0"/>
        <v>19.91701244813278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2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1</v>
      </c>
      <c r="E25" s="10">
        <v>0</v>
      </c>
      <c r="F25" s="11">
        <f t="shared" si="0"/>
        <v>-100</v>
      </c>
      <c r="G25" s="1"/>
      <c r="H25" s="1"/>
      <c r="I25" s="1"/>
    </row>
    <row r="26" spans="1:9" x14ac:dyDescent="0.25">
      <c r="A26" s="12" t="s">
        <v>40</v>
      </c>
      <c r="B26" s="13">
        <v>1</v>
      </c>
      <c r="C26" s="13">
        <v>2</v>
      </c>
      <c r="D26" s="13">
        <v>21</v>
      </c>
      <c r="E26" s="13">
        <v>31</v>
      </c>
      <c r="F26" s="14">
        <f t="shared" si="0"/>
        <v>47.61904761904762</v>
      </c>
      <c r="G26" s="1"/>
      <c r="H26" s="1"/>
      <c r="I26" s="1"/>
    </row>
    <row r="27" spans="1:9" x14ac:dyDescent="0.25">
      <c r="A27" s="9" t="s">
        <v>41</v>
      </c>
      <c r="B27" s="10">
        <v>1</v>
      </c>
      <c r="C27" s="10">
        <v>0</v>
      </c>
      <c r="D27" s="10">
        <v>3</v>
      </c>
      <c r="E27" s="10">
        <v>9</v>
      </c>
      <c r="F27" s="19">
        <f t="shared" si="0"/>
        <v>200</v>
      </c>
      <c r="G27" s="1"/>
      <c r="H27" s="1"/>
      <c r="I27" s="1"/>
    </row>
    <row r="28" spans="1:9" x14ac:dyDescent="0.25">
      <c r="A28" s="12" t="s">
        <v>42</v>
      </c>
      <c r="B28" s="13">
        <v>86</v>
      </c>
      <c r="C28" s="13">
        <v>94</v>
      </c>
      <c r="D28" s="13">
        <v>434</v>
      </c>
      <c r="E28" s="13">
        <v>429</v>
      </c>
      <c r="F28" s="14">
        <f t="shared" si="0"/>
        <v>-1.1520737327188897</v>
      </c>
      <c r="G28" s="1"/>
      <c r="H28" s="1"/>
      <c r="I28" s="1"/>
    </row>
    <row r="29" spans="1:9" x14ac:dyDescent="0.25">
      <c r="A29" s="9" t="s">
        <v>43</v>
      </c>
      <c r="B29" s="10">
        <v>1</v>
      </c>
      <c r="C29" s="10">
        <v>0</v>
      </c>
      <c r="D29" s="10">
        <v>6</v>
      </c>
      <c r="E29" s="10">
        <v>11</v>
      </c>
      <c r="F29" s="11">
        <f t="shared" si="0"/>
        <v>83.333333333333343</v>
      </c>
      <c r="G29" s="1"/>
      <c r="H29" s="1"/>
      <c r="I29" s="1"/>
    </row>
    <row r="30" spans="1:9" x14ac:dyDescent="0.25">
      <c r="A30" s="12" t="s">
        <v>44</v>
      </c>
      <c r="B30" s="13">
        <v>6</v>
      </c>
      <c r="C30" s="13">
        <v>10</v>
      </c>
      <c r="D30" s="13">
        <v>70</v>
      </c>
      <c r="E30" s="13">
        <v>77</v>
      </c>
      <c r="F30" s="14">
        <f t="shared" si="0"/>
        <v>10</v>
      </c>
      <c r="G30" s="1"/>
      <c r="H30" s="1"/>
      <c r="I30" s="1"/>
    </row>
    <row r="31" spans="1:9" x14ac:dyDescent="0.25">
      <c r="A31" s="9" t="s">
        <v>45</v>
      </c>
      <c r="B31" s="10">
        <v>1</v>
      </c>
      <c r="C31" s="10">
        <v>1</v>
      </c>
      <c r="D31" s="10">
        <v>21</v>
      </c>
      <c r="E31" s="10">
        <v>36</v>
      </c>
      <c r="F31" s="11">
        <f t="shared" si="0"/>
        <v>71.428571428571416</v>
      </c>
      <c r="G31" s="1"/>
      <c r="H31" s="1"/>
      <c r="I31" s="1"/>
    </row>
    <row r="32" spans="1:9" x14ac:dyDescent="0.25">
      <c r="A32" s="12" t="s">
        <v>46</v>
      </c>
      <c r="B32" s="13">
        <v>23</v>
      </c>
      <c r="C32" s="13">
        <v>24</v>
      </c>
      <c r="D32" s="13">
        <v>176</v>
      </c>
      <c r="E32" s="13">
        <v>196</v>
      </c>
      <c r="F32" s="14">
        <f t="shared" si="0"/>
        <v>11.36363636363636</v>
      </c>
      <c r="G32" s="1"/>
      <c r="H32" s="1"/>
      <c r="I32" s="1"/>
    </row>
    <row r="33" spans="1:9" x14ac:dyDescent="0.25">
      <c r="A33" s="9" t="s">
        <v>47</v>
      </c>
      <c r="B33" s="10">
        <v>2</v>
      </c>
      <c r="C33" s="10">
        <v>4</v>
      </c>
      <c r="D33" s="10">
        <v>79</v>
      </c>
      <c r="E33" s="10">
        <v>71</v>
      </c>
      <c r="F33" s="11">
        <f t="shared" si="0"/>
        <v>-10.12658227848101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3</v>
      </c>
      <c r="E34" s="13">
        <v>6</v>
      </c>
      <c r="F34" s="14">
        <f t="shared" si="0"/>
        <v>100</v>
      </c>
      <c r="G34" s="1"/>
      <c r="H34" s="1"/>
      <c r="I34" s="1"/>
    </row>
    <row r="35" spans="1:9" x14ac:dyDescent="0.25">
      <c r="A35" s="15" t="s">
        <v>48</v>
      </c>
      <c r="B35" s="16">
        <f>SUM(B7:B34)</f>
        <v>395</v>
      </c>
      <c r="C35" s="16">
        <f t="shared" ref="C35:E35" si="1">SUM(C7:C34)</f>
        <v>436</v>
      </c>
      <c r="D35" s="16">
        <f t="shared" si="1"/>
        <v>3640</v>
      </c>
      <c r="E35" s="16">
        <f t="shared" si="1"/>
        <v>3917</v>
      </c>
      <c r="F35" s="17">
        <f t="shared" ref="F35" si="2">((E35*100)/D35)-100</f>
        <v>7.6098901098901166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  <c r="I38" s="91"/>
    </row>
    <row r="39" spans="1:9" x14ac:dyDescent="0.25">
      <c r="A39" s="50" t="str">
        <f t="shared" ref="A39:A66" si="5">A7</f>
        <v>A CORUÑA</v>
      </c>
      <c r="B39" s="51">
        <f t="shared" si="3"/>
        <v>116</v>
      </c>
      <c r="C39" s="51">
        <f t="shared" si="4"/>
        <v>89</v>
      </c>
      <c r="D39" s="51">
        <f>_xlfn.RANK.EQ(B39,$B$39:$B$66)+COUNTIF($B$39:$B$66,B39)-1</f>
        <v>9</v>
      </c>
      <c r="E39" s="50" t="str">
        <f t="shared" ref="E39:E47" si="6">INDEX($A$39:$B$66,MATCH(ROW()-38,$D$39:$D$66,0),1)</f>
        <v>BALEARES</v>
      </c>
      <c r="F39" s="50">
        <f>LOOKUP(E39,$A$39:$A$66,$B$39:$B$66)</f>
        <v>811</v>
      </c>
      <c r="G39" s="50">
        <f>LOOKUP(E39,$A$39:$A$66,$C$39:$C$66)</f>
        <v>731</v>
      </c>
      <c r="H39" s="91"/>
      <c r="I39" s="91"/>
    </row>
    <row r="40" spans="1:9" x14ac:dyDescent="0.25">
      <c r="A40" s="50" t="str">
        <f t="shared" si="5"/>
        <v>ALICANTE</v>
      </c>
      <c r="B40" s="51">
        <f t="shared" si="3"/>
        <v>52</v>
      </c>
      <c r="C40" s="51">
        <f t="shared" si="4"/>
        <v>52</v>
      </c>
      <c r="D40" s="51">
        <f t="shared" ref="D40:D66" si="7">_xlfn.RANK.EQ(B40,$B$39:$B$66)+COUNTIF($B$39:$B$66,B40)-1</f>
        <v>13</v>
      </c>
      <c r="E40" s="50" t="str">
        <f t="shared" si="6"/>
        <v>BARCELONA</v>
      </c>
      <c r="F40" s="50">
        <f t="shared" ref="F40:F55" si="8">LOOKUP(E40,$A$39:$A$66,$B$39:$B$66)</f>
        <v>743</v>
      </c>
      <c r="G40" s="50">
        <f t="shared" ref="G40:G66" si="9">LOOKUP(E40,$A$39:$A$66,$C$39:$C$66)</f>
        <v>728</v>
      </c>
      <c r="H40" s="91"/>
      <c r="I40" s="91"/>
    </row>
    <row r="41" spans="1:9" x14ac:dyDescent="0.25">
      <c r="A41" s="50" t="str">
        <f t="shared" si="5"/>
        <v>ALMERÍA</v>
      </c>
      <c r="B41" s="51">
        <f t="shared" si="3"/>
        <v>37</v>
      </c>
      <c r="C41" s="51">
        <f t="shared" si="4"/>
        <v>39</v>
      </c>
      <c r="D41" s="51">
        <f t="shared" si="7"/>
        <v>14</v>
      </c>
      <c r="E41" s="50" t="str">
        <f t="shared" si="6"/>
        <v>LAS PALMAS</v>
      </c>
      <c r="F41" s="50">
        <f t="shared" si="8"/>
        <v>448</v>
      </c>
      <c r="G41" s="50">
        <f t="shared" si="9"/>
        <v>426</v>
      </c>
      <c r="H41" s="91"/>
      <c r="I41" s="91"/>
    </row>
    <row r="42" spans="1:9" x14ac:dyDescent="0.25">
      <c r="A42" s="50" t="str">
        <f t="shared" si="5"/>
        <v>AVILÉS</v>
      </c>
      <c r="B42" s="51">
        <f t="shared" si="3"/>
        <v>3</v>
      </c>
      <c r="C42" s="51">
        <f t="shared" si="4"/>
        <v>4</v>
      </c>
      <c r="D42" s="51">
        <f t="shared" si="7"/>
        <v>24</v>
      </c>
      <c r="E42" s="50" t="str">
        <f t="shared" si="6"/>
        <v>SANTA CRUZ DE TENERIFE</v>
      </c>
      <c r="F42" s="50">
        <f t="shared" si="8"/>
        <v>429</v>
      </c>
      <c r="G42" s="50">
        <f t="shared" si="9"/>
        <v>434</v>
      </c>
      <c r="H42" s="91"/>
      <c r="I42" s="91"/>
    </row>
    <row r="43" spans="1:9" x14ac:dyDescent="0.25">
      <c r="A43" s="50" t="str">
        <f t="shared" si="5"/>
        <v>BAHÍA DE ALGECIRAS</v>
      </c>
      <c r="B43" s="51">
        <f t="shared" si="3"/>
        <v>2</v>
      </c>
      <c r="C43" s="51">
        <f t="shared" si="4"/>
        <v>1</v>
      </c>
      <c r="D43" s="51">
        <f t="shared" si="7"/>
        <v>26</v>
      </c>
      <c r="E43" s="50" t="str">
        <f t="shared" si="6"/>
        <v>MÁLAGA</v>
      </c>
      <c r="F43" s="50">
        <f t="shared" si="8"/>
        <v>289</v>
      </c>
      <c r="G43" s="50">
        <f t="shared" si="9"/>
        <v>241</v>
      </c>
      <c r="H43" s="91"/>
      <c r="I43" s="91"/>
    </row>
    <row r="44" spans="1:9" x14ac:dyDescent="0.25">
      <c r="A44" s="50" t="str">
        <f t="shared" si="5"/>
        <v>BAHÍA DE CÁDIZ</v>
      </c>
      <c r="B44" s="51">
        <f t="shared" si="3"/>
        <v>281</v>
      </c>
      <c r="C44" s="51">
        <f t="shared" si="4"/>
        <v>272</v>
      </c>
      <c r="D44" s="51">
        <f t="shared" si="7"/>
        <v>6</v>
      </c>
      <c r="E44" s="50" t="str">
        <f t="shared" si="6"/>
        <v>BAHÍA DE CÁDIZ</v>
      </c>
      <c r="F44" s="50">
        <f t="shared" si="8"/>
        <v>281</v>
      </c>
      <c r="G44" s="50">
        <f t="shared" si="9"/>
        <v>272</v>
      </c>
      <c r="H44" s="91"/>
      <c r="I44" s="91"/>
    </row>
    <row r="45" spans="1:9" x14ac:dyDescent="0.25">
      <c r="A45" s="50" t="str">
        <f t="shared" si="5"/>
        <v>BALEARES</v>
      </c>
      <c r="B45" s="51">
        <f t="shared" si="3"/>
        <v>811</v>
      </c>
      <c r="C45" s="51">
        <f t="shared" si="4"/>
        <v>731</v>
      </c>
      <c r="D45" s="51">
        <f t="shared" si="7"/>
        <v>1</v>
      </c>
      <c r="E45" s="50" t="str">
        <f t="shared" si="6"/>
        <v>VALENCIA</v>
      </c>
      <c r="F45" s="50">
        <f t="shared" si="8"/>
        <v>196</v>
      </c>
      <c r="G45" s="50">
        <f t="shared" si="9"/>
        <v>176</v>
      </c>
      <c r="H45" s="91"/>
      <c r="I45" s="91"/>
    </row>
    <row r="46" spans="1:9" x14ac:dyDescent="0.25">
      <c r="A46" s="50" t="str">
        <f t="shared" si="5"/>
        <v>BARCELONA</v>
      </c>
      <c r="B46" s="51">
        <f t="shared" si="3"/>
        <v>743</v>
      </c>
      <c r="C46" s="51">
        <f t="shared" si="4"/>
        <v>728</v>
      </c>
      <c r="D46" s="51">
        <f t="shared" si="7"/>
        <v>2</v>
      </c>
      <c r="E46" s="50" t="str">
        <f t="shared" si="6"/>
        <v>CARTAGENA</v>
      </c>
      <c r="F46" s="50">
        <f t="shared" si="8"/>
        <v>149</v>
      </c>
      <c r="G46" s="50">
        <f t="shared" si="9"/>
        <v>119</v>
      </c>
      <c r="H46" s="91"/>
      <c r="I46" s="91"/>
    </row>
    <row r="47" spans="1:9" x14ac:dyDescent="0.25">
      <c r="A47" s="50" t="str">
        <f t="shared" si="5"/>
        <v>BILBAO</v>
      </c>
      <c r="B47" s="51">
        <f t="shared" si="3"/>
        <v>61</v>
      </c>
      <c r="C47" s="51">
        <f t="shared" si="4"/>
        <v>51</v>
      </c>
      <c r="D47" s="51">
        <f t="shared" si="7"/>
        <v>12</v>
      </c>
      <c r="E47" s="50" t="str">
        <f t="shared" si="6"/>
        <v>A CORUÑA</v>
      </c>
      <c r="F47" s="50">
        <f t="shared" si="8"/>
        <v>116</v>
      </c>
      <c r="G47" s="50">
        <f t="shared" si="9"/>
        <v>89</v>
      </c>
      <c r="H47" s="91"/>
      <c r="I47" s="91"/>
    </row>
    <row r="48" spans="1:9" x14ac:dyDescent="0.25">
      <c r="A48" s="50" t="str">
        <f t="shared" si="5"/>
        <v>CARTAGENA</v>
      </c>
      <c r="B48" s="51">
        <f t="shared" si="3"/>
        <v>149</v>
      </c>
      <c r="C48" s="51">
        <f t="shared" si="4"/>
        <v>119</v>
      </c>
      <c r="D48" s="51">
        <f t="shared" si="7"/>
        <v>8</v>
      </c>
      <c r="E48" s="50" t="s">
        <v>47</v>
      </c>
      <c r="F48" s="50">
        <f t="shared" si="8"/>
        <v>71</v>
      </c>
      <c r="G48" s="50">
        <f t="shared" si="9"/>
        <v>79</v>
      </c>
      <c r="H48" s="91"/>
      <c r="I48" s="91"/>
    </row>
    <row r="49" spans="1:9" x14ac:dyDescent="0.25">
      <c r="A49" s="50" t="str">
        <f t="shared" si="5"/>
        <v>CASTELLÓN</v>
      </c>
      <c r="B49" s="51">
        <f t="shared" si="3"/>
        <v>1</v>
      </c>
      <c r="C49" s="51">
        <f t="shared" si="4"/>
        <v>2</v>
      </c>
      <c r="D49" s="51">
        <f t="shared" si="7"/>
        <v>27</v>
      </c>
      <c r="E49" s="50" t="str">
        <f t="shared" ref="E49:E66" si="10">INDEX($A$39:$B$66,MATCH(ROW()-38,$D$39:$D$66,0),1)</f>
        <v>VIGO</v>
      </c>
      <c r="F49" s="50">
        <f t="shared" si="8"/>
        <v>71</v>
      </c>
      <c r="G49" s="50">
        <f t="shared" si="9"/>
        <v>79</v>
      </c>
      <c r="H49" s="91"/>
      <c r="I49" s="91"/>
    </row>
    <row r="50" spans="1:9" x14ac:dyDescent="0.25">
      <c r="A50" s="50" t="str">
        <f t="shared" si="5"/>
        <v>CEUTA</v>
      </c>
      <c r="B50" s="51">
        <f t="shared" si="3"/>
        <v>10</v>
      </c>
      <c r="C50" s="51">
        <f t="shared" si="4"/>
        <v>15</v>
      </c>
      <c r="D50" s="51">
        <f t="shared" si="7"/>
        <v>20</v>
      </c>
      <c r="E50" s="50" t="str">
        <f t="shared" si="10"/>
        <v>BILBAO</v>
      </c>
      <c r="F50" s="50">
        <f t="shared" si="8"/>
        <v>61</v>
      </c>
      <c r="G50" s="50">
        <f t="shared" si="9"/>
        <v>51</v>
      </c>
      <c r="H50" s="91"/>
      <c r="I50" s="91"/>
    </row>
    <row r="51" spans="1:9" x14ac:dyDescent="0.25">
      <c r="A51" s="50" t="str">
        <f t="shared" si="5"/>
        <v>FERROL-SAN CIBRAO</v>
      </c>
      <c r="B51" s="51">
        <f t="shared" si="3"/>
        <v>23</v>
      </c>
      <c r="C51" s="51">
        <f t="shared" si="4"/>
        <v>22</v>
      </c>
      <c r="D51" s="51">
        <f t="shared" si="7"/>
        <v>17</v>
      </c>
      <c r="E51" s="50" t="str">
        <f t="shared" si="10"/>
        <v>ALICANTE</v>
      </c>
      <c r="F51" s="50">
        <f t="shared" si="8"/>
        <v>52</v>
      </c>
      <c r="G51" s="50">
        <f t="shared" si="9"/>
        <v>52</v>
      </c>
      <c r="H51" s="91"/>
      <c r="I51" s="91"/>
    </row>
    <row r="52" spans="1:9" x14ac:dyDescent="0.25">
      <c r="A52" s="50" t="str">
        <f t="shared" si="5"/>
        <v>GIJÓN</v>
      </c>
      <c r="B52" s="51">
        <f t="shared" si="3"/>
        <v>17</v>
      </c>
      <c r="C52" s="51">
        <f t="shared" si="4"/>
        <v>18</v>
      </c>
      <c r="D52" s="51">
        <f t="shared" si="7"/>
        <v>18</v>
      </c>
      <c r="E52" s="50" t="str">
        <f t="shared" si="10"/>
        <v>ALMERÍA</v>
      </c>
      <c r="F52" s="50">
        <f t="shared" si="8"/>
        <v>37</v>
      </c>
      <c r="G52" s="50">
        <f t="shared" si="9"/>
        <v>39</v>
      </c>
      <c r="H52" s="91"/>
      <c r="I52" s="91"/>
    </row>
    <row r="53" spans="1:9" x14ac:dyDescent="0.25">
      <c r="A53" s="50" t="str">
        <f t="shared" si="5"/>
        <v>HUELVA</v>
      </c>
      <c r="B53" s="51">
        <f t="shared" si="3"/>
        <v>6</v>
      </c>
      <c r="C53" s="51">
        <f t="shared" si="4"/>
        <v>16</v>
      </c>
      <c r="D53" s="51">
        <f t="shared" si="7"/>
        <v>23</v>
      </c>
      <c r="E53" s="50" t="str">
        <f t="shared" si="10"/>
        <v>TARRAGONA</v>
      </c>
      <c r="F53" s="50">
        <f t="shared" si="8"/>
        <v>36</v>
      </c>
      <c r="G53" s="50">
        <f t="shared" si="9"/>
        <v>21</v>
      </c>
      <c r="H53" s="91"/>
      <c r="I53" s="91"/>
    </row>
    <row r="54" spans="1:9" x14ac:dyDescent="0.25">
      <c r="A54" s="50" t="str">
        <f t="shared" si="5"/>
        <v>LAS PALMAS</v>
      </c>
      <c r="B54" s="51">
        <f t="shared" si="3"/>
        <v>448</v>
      </c>
      <c r="C54" s="51">
        <f t="shared" si="4"/>
        <v>426</v>
      </c>
      <c r="D54" s="51">
        <f t="shared" si="7"/>
        <v>3</v>
      </c>
      <c r="E54" s="50" t="str">
        <f t="shared" si="10"/>
        <v>MOTRIL</v>
      </c>
      <c r="F54" s="50">
        <f t="shared" si="8"/>
        <v>31</v>
      </c>
      <c r="G54" s="50">
        <f t="shared" si="9"/>
        <v>21</v>
      </c>
      <c r="H54" s="91"/>
      <c r="I54" s="91"/>
    </row>
    <row r="55" spans="1:9" x14ac:dyDescent="0.25">
      <c r="A55" s="50" t="str">
        <f t="shared" si="5"/>
        <v>MÁLAGA</v>
      </c>
      <c r="B55" s="51">
        <f t="shared" si="3"/>
        <v>289</v>
      </c>
      <c r="C55" s="51">
        <f t="shared" si="4"/>
        <v>241</v>
      </c>
      <c r="D55" s="51">
        <f t="shared" si="7"/>
        <v>5</v>
      </c>
      <c r="E55" s="50" t="str">
        <f t="shared" si="10"/>
        <v>FERROL-SAN CIBRAO</v>
      </c>
      <c r="F55" s="50">
        <f t="shared" si="8"/>
        <v>23</v>
      </c>
      <c r="G55" s="50">
        <f t="shared" si="9"/>
        <v>22</v>
      </c>
      <c r="H55" s="91"/>
      <c r="I55" s="91"/>
    </row>
    <row r="56" spans="1:9" x14ac:dyDescent="0.25">
      <c r="A56" s="50" t="str">
        <f t="shared" si="5"/>
        <v>MARÍN Y RÍA DE PONTEVEDRA</v>
      </c>
      <c r="B56" s="51">
        <f t="shared" si="3"/>
        <v>2</v>
      </c>
      <c r="C56" s="51">
        <f t="shared" si="4"/>
        <v>0</v>
      </c>
      <c r="D56" s="51">
        <f t="shared" si="7"/>
        <v>26</v>
      </c>
      <c r="E56" s="50" t="str">
        <f t="shared" si="10"/>
        <v>GIJÓN</v>
      </c>
      <c r="F56" s="50">
        <f t="shared" ref="F56:F66" si="11">LOOKUP(E56,$A$39:$A$66,$B$39:$B$66)</f>
        <v>17</v>
      </c>
      <c r="G56" s="50">
        <f t="shared" si="9"/>
        <v>18</v>
      </c>
      <c r="H56" s="91"/>
      <c r="I56" s="91"/>
    </row>
    <row r="57" spans="1:9" x14ac:dyDescent="0.25">
      <c r="A57" s="50" t="str">
        <f t="shared" si="5"/>
        <v>MELILLA</v>
      </c>
      <c r="B57" s="51">
        <f t="shared" si="3"/>
        <v>0</v>
      </c>
      <c r="C57" s="51">
        <f t="shared" si="4"/>
        <v>1</v>
      </c>
      <c r="D57" s="51">
        <f t="shared" si="7"/>
        <v>28</v>
      </c>
      <c r="E57" s="50" t="str">
        <f t="shared" si="10"/>
        <v>SANTANDER</v>
      </c>
      <c r="F57" s="50">
        <f t="shared" si="11"/>
        <v>11</v>
      </c>
      <c r="G57" s="50">
        <f t="shared" si="9"/>
        <v>6</v>
      </c>
      <c r="H57" s="91"/>
      <c r="I57" s="91"/>
    </row>
    <row r="58" spans="1:9" x14ac:dyDescent="0.25">
      <c r="A58" s="50" t="str">
        <f t="shared" si="5"/>
        <v>MOTRIL</v>
      </c>
      <c r="B58" s="51">
        <f t="shared" si="3"/>
        <v>31</v>
      </c>
      <c r="C58" s="51">
        <f t="shared" si="4"/>
        <v>21</v>
      </c>
      <c r="D58" s="51">
        <f t="shared" si="7"/>
        <v>16</v>
      </c>
      <c r="E58" s="50" t="str">
        <f t="shared" si="10"/>
        <v>CEUTA</v>
      </c>
      <c r="F58" s="50">
        <f t="shared" si="11"/>
        <v>10</v>
      </c>
      <c r="G58" s="50">
        <f t="shared" si="9"/>
        <v>15</v>
      </c>
      <c r="H58" s="91"/>
      <c r="I58" s="91"/>
    </row>
    <row r="59" spans="1:9" x14ac:dyDescent="0.25">
      <c r="A59" s="50" t="str">
        <f t="shared" si="5"/>
        <v>PASAIA</v>
      </c>
      <c r="B59" s="51">
        <f t="shared" si="3"/>
        <v>9</v>
      </c>
      <c r="C59" s="51">
        <f t="shared" si="4"/>
        <v>3</v>
      </c>
      <c r="D59" s="51">
        <f t="shared" si="7"/>
        <v>21</v>
      </c>
      <c r="E59" s="50" t="str">
        <f t="shared" si="10"/>
        <v>PASAIA</v>
      </c>
      <c r="F59" s="50">
        <f t="shared" si="11"/>
        <v>9</v>
      </c>
      <c r="G59" s="50">
        <f t="shared" si="9"/>
        <v>3</v>
      </c>
      <c r="H59" s="91"/>
      <c r="I59" s="91"/>
    </row>
    <row r="60" spans="1:9" x14ac:dyDescent="0.25">
      <c r="A60" s="50" t="str">
        <f t="shared" si="5"/>
        <v>SANTA CRUZ DE TENERIFE</v>
      </c>
      <c r="B60" s="51">
        <f t="shared" si="3"/>
        <v>429</v>
      </c>
      <c r="C60" s="51">
        <f t="shared" si="4"/>
        <v>434</v>
      </c>
      <c r="D60" s="51">
        <f t="shared" si="7"/>
        <v>4</v>
      </c>
      <c r="E60" s="50" t="e">
        <f t="shared" si="10"/>
        <v>#N/A</v>
      </c>
      <c r="F60" s="50" t="e">
        <f t="shared" si="11"/>
        <v>#N/A</v>
      </c>
      <c r="G60" s="50" t="e">
        <f t="shared" si="9"/>
        <v>#N/A</v>
      </c>
      <c r="H60" s="91"/>
      <c r="I60" s="91"/>
    </row>
    <row r="61" spans="1:9" x14ac:dyDescent="0.25">
      <c r="A61" s="50" t="str">
        <f t="shared" si="5"/>
        <v>SANTANDER</v>
      </c>
      <c r="B61" s="51">
        <f t="shared" si="3"/>
        <v>11</v>
      </c>
      <c r="C61" s="51">
        <f t="shared" si="4"/>
        <v>6</v>
      </c>
      <c r="D61" s="51">
        <f t="shared" si="7"/>
        <v>19</v>
      </c>
      <c r="E61" s="50" t="str">
        <f t="shared" si="10"/>
        <v>HUELVA</v>
      </c>
      <c r="F61" s="50">
        <f t="shared" si="11"/>
        <v>6</v>
      </c>
      <c r="G61" s="50">
        <f t="shared" si="9"/>
        <v>16</v>
      </c>
      <c r="H61" s="91"/>
      <c r="I61" s="91"/>
    </row>
    <row r="62" spans="1:9" x14ac:dyDescent="0.25">
      <c r="A62" s="50" t="str">
        <f t="shared" si="5"/>
        <v>SEVILLA</v>
      </c>
      <c r="B62" s="51">
        <f t="shared" si="3"/>
        <v>77</v>
      </c>
      <c r="C62" s="51">
        <f t="shared" si="4"/>
        <v>70</v>
      </c>
      <c r="D62" s="51">
        <f t="shared" si="7"/>
        <v>10</v>
      </c>
      <c r="E62" s="50" t="str">
        <f t="shared" si="10"/>
        <v>AVILÉS</v>
      </c>
      <c r="F62" s="50">
        <f t="shared" si="11"/>
        <v>3</v>
      </c>
      <c r="G62" s="50">
        <f t="shared" si="9"/>
        <v>4</v>
      </c>
      <c r="H62" s="91"/>
      <c r="I62" s="91"/>
    </row>
    <row r="63" spans="1:9" x14ac:dyDescent="0.25">
      <c r="A63" s="50" t="str">
        <f t="shared" si="5"/>
        <v>TARRAGONA</v>
      </c>
      <c r="B63" s="51">
        <f t="shared" si="3"/>
        <v>36</v>
      </c>
      <c r="C63" s="51">
        <f t="shared" si="4"/>
        <v>21</v>
      </c>
      <c r="D63" s="51">
        <f t="shared" si="7"/>
        <v>15</v>
      </c>
      <c r="E63" s="50" t="e">
        <f t="shared" si="10"/>
        <v>#N/A</v>
      </c>
      <c r="F63" s="50" t="e">
        <f t="shared" si="11"/>
        <v>#N/A</v>
      </c>
      <c r="G63" s="50" t="e">
        <f t="shared" si="9"/>
        <v>#N/A</v>
      </c>
      <c r="H63" s="91"/>
      <c r="I63" s="91"/>
    </row>
    <row r="64" spans="1:9" x14ac:dyDescent="0.25">
      <c r="A64" s="50" t="str">
        <f t="shared" si="5"/>
        <v>VALENCIA</v>
      </c>
      <c r="B64" s="51">
        <f t="shared" si="3"/>
        <v>196</v>
      </c>
      <c r="C64" s="51">
        <f t="shared" si="4"/>
        <v>176</v>
      </c>
      <c r="D64" s="51">
        <f t="shared" si="7"/>
        <v>7</v>
      </c>
      <c r="E64" s="50" t="str">
        <f t="shared" si="10"/>
        <v>BAHÍA DE ALGECIRAS</v>
      </c>
      <c r="F64" s="50">
        <f t="shared" si="11"/>
        <v>2</v>
      </c>
      <c r="G64" s="50">
        <f t="shared" si="9"/>
        <v>1</v>
      </c>
      <c r="H64" s="91"/>
      <c r="I64" s="91"/>
    </row>
    <row r="65" spans="1:9" x14ac:dyDescent="0.25">
      <c r="A65" s="50" t="str">
        <f t="shared" si="5"/>
        <v>VIGO</v>
      </c>
      <c r="B65" s="51">
        <f t="shared" si="3"/>
        <v>71</v>
      </c>
      <c r="C65" s="51">
        <f t="shared" si="4"/>
        <v>79</v>
      </c>
      <c r="D65" s="51">
        <f t="shared" si="7"/>
        <v>11</v>
      </c>
      <c r="E65" s="50" t="str">
        <f t="shared" si="10"/>
        <v>CASTELLÓN</v>
      </c>
      <c r="F65" s="50">
        <f t="shared" si="11"/>
        <v>1</v>
      </c>
      <c r="G65" s="50">
        <f t="shared" si="9"/>
        <v>2</v>
      </c>
      <c r="H65" s="91"/>
      <c r="I65" s="91"/>
    </row>
    <row r="66" spans="1:9" x14ac:dyDescent="0.25">
      <c r="A66" s="50" t="str">
        <f t="shared" si="5"/>
        <v>VILAGARCÍA</v>
      </c>
      <c r="B66" s="51">
        <f t="shared" si="3"/>
        <v>6</v>
      </c>
      <c r="C66" s="51">
        <f t="shared" si="4"/>
        <v>3</v>
      </c>
      <c r="D66" s="51">
        <f t="shared" si="7"/>
        <v>23</v>
      </c>
      <c r="E66" s="50" t="str">
        <f t="shared" si="10"/>
        <v>MELILLA</v>
      </c>
      <c r="F66" s="50">
        <f t="shared" si="11"/>
        <v>0</v>
      </c>
      <c r="G66" s="50">
        <f t="shared" si="9"/>
        <v>1</v>
      </c>
      <c r="H66" s="91"/>
      <c r="I66" s="91"/>
    </row>
    <row r="67" spans="1:9" x14ac:dyDescent="0.25">
      <c r="A67" s="91"/>
      <c r="B67" s="91"/>
      <c r="C67" s="91"/>
      <c r="D67" s="91"/>
      <c r="E67" s="91"/>
      <c r="F67" s="91"/>
      <c r="G67" s="91"/>
      <c r="H67" s="91"/>
      <c r="I67" s="91"/>
    </row>
    <row r="68" spans="1:9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12</A_x00f1_o>
  </documentManagement>
</p:properties>
</file>

<file path=customXml/itemProps1.xml><?xml version="1.0" encoding="utf-8"?>
<ds:datastoreItem xmlns:ds="http://schemas.openxmlformats.org/officeDocument/2006/customXml" ds:itemID="{F97CE827-E3CB-43B6-92C5-B8775E24603F}"/>
</file>

<file path=customXml/itemProps2.xml><?xml version="1.0" encoding="utf-8"?>
<ds:datastoreItem xmlns:ds="http://schemas.openxmlformats.org/officeDocument/2006/customXml" ds:itemID="{87C09595-EDDF-4D63-9D80-E01D5971A6F4}"/>
</file>

<file path=customXml/itemProps3.xml><?xml version="1.0" encoding="utf-8"?>
<ds:datastoreItem xmlns:ds="http://schemas.openxmlformats.org/officeDocument/2006/customXml" ds:itemID="{AF4AE228-5459-4D5E-AB17-2E3520F7EB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2018-02-01T16:32:26Z</cp:lastPrinted>
  <dcterms:created xsi:type="dcterms:W3CDTF">2015-12-29T08:33:54Z</dcterms:created>
  <dcterms:modified xsi:type="dcterms:W3CDTF">2018-02-09T11:09:50Z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