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Subir a la web\2017\"/>
    </mc:Choice>
  </mc:AlternateContent>
  <xr:revisionPtr revIDLastSave="0" documentId="13_ncr:1_{1B9CA3BE-0A57-440C-911C-73F6D2C1AE33}" xr6:coauthVersionLast="40" xr6:coauthVersionMax="40" xr10:uidLastSave="{00000000-0000-0000-0000-000000000000}"/>
  <bookViews>
    <workbookView xWindow="0" yWindow="0" windowWidth="23040" windowHeight="9396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4" i="5" l="1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F17" i="28" l="1"/>
  <c r="F8" i="28"/>
  <c r="F30" i="23"/>
  <c r="F16" i="23"/>
  <c r="F10" i="16"/>
  <c r="F20" i="27"/>
  <c r="F30" i="15"/>
  <c r="F25" i="15"/>
  <c r="F15" i="15"/>
  <c r="F19" i="13"/>
  <c r="F13" i="13"/>
  <c r="F16" i="33"/>
  <c r="F15" i="33"/>
  <c r="F31" i="33"/>
  <c r="E32" i="20" l="1"/>
  <c r="E32" i="19"/>
  <c r="F31" i="27" l="1"/>
  <c r="F23" i="28"/>
  <c r="F21" i="28" l="1"/>
  <c r="F20" i="28" l="1"/>
  <c r="F25" i="22"/>
  <c r="F17" i="22"/>
  <c r="F17" i="21"/>
  <c r="F26" i="19"/>
  <c r="F34" i="17"/>
  <c r="F21" i="17"/>
  <c r="F19" i="17"/>
  <c r="F34" i="13"/>
  <c r="F21" i="13"/>
  <c r="F19" i="12"/>
  <c r="F34" i="12"/>
  <c r="F20" i="33"/>
  <c r="F24" i="7"/>
  <c r="F17" i="26"/>
  <c r="F25" i="26"/>
  <c r="F11" i="26" l="1"/>
  <c r="F11" i="25"/>
  <c r="F11" i="24"/>
  <c r="F11" i="28"/>
  <c r="F11" i="23"/>
  <c r="F11" i="21"/>
  <c r="F11" i="20"/>
  <c r="F11" i="19"/>
  <c r="F11" i="18"/>
  <c r="F11" i="17"/>
  <c r="F11" i="16"/>
  <c r="F11" i="27"/>
  <c r="F11" i="15"/>
  <c r="F11" i="13"/>
  <c r="F11" i="12"/>
  <c r="F11" i="33"/>
  <c r="F11" i="32"/>
  <c r="F11" i="1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28" i="33"/>
  <c r="F21" i="33"/>
  <c r="F19" i="33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0" i="32"/>
  <c r="F9" i="32"/>
  <c r="F8" i="32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26" l="1"/>
  <c r="F22" i="25"/>
  <c r="F22" i="24"/>
  <c r="F22" i="28"/>
  <c r="F22" i="23"/>
  <c r="F22" i="22"/>
  <c r="F22" i="21"/>
  <c r="F22" i="20"/>
  <c r="F23" i="20"/>
  <c r="F22" i="19"/>
  <c r="F22" i="18"/>
  <c r="F22" i="17"/>
  <c r="F22" i="16"/>
  <c r="F22" i="27"/>
  <c r="F22" i="15"/>
  <c r="F22" i="14"/>
  <c r="F22" i="13"/>
  <c r="F22" i="12"/>
  <c r="F22" i="11"/>
  <c r="F22" i="10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27" i="19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26"/>
  <c r="F10" i="25"/>
  <c r="F10" i="24"/>
  <c r="F10" i="22"/>
  <c r="F10" i="21"/>
  <c r="F10" i="14"/>
  <c r="F10" i="12"/>
  <c r="F10" i="11"/>
  <c r="F10" i="10"/>
  <c r="F10" i="9"/>
  <c r="F10" i="8"/>
  <c r="F10" i="7"/>
  <c r="F10" i="6"/>
  <c r="F10" i="5"/>
  <c r="F16" i="26"/>
  <c r="F16" i="25"/>
  <c r="F16" i="24"/>
  <c r="F16" i="22"/>
  <c r="F16" i="21"/>
  <c r="F16" i="20"/>
  <c r="F16" i="19"/>
  <c r="F16" i="18"/>
  <c r="F16" i="17"/>
  <c r="F16" i="16"/>
  <c r="F16" i="14"/>
  <c r="F16" i="13"/>
  <c r="F16" i="12"/>
  <c r="F16" i="11"/>
  <c r="F16" i="10"/>
  <c r="F16" i="9"/>
  <c r="F16" i="8"/>
  <c r="F16" i="7"/>
  <c r="F16" i="6"/>
  <c r="F16" i="5"/>
  <c r="F17" i="25"/>
  <c r="F17" i="24"/>
  <c r="F17" i="20"/>
  <c r="F17" i="19"/>
  <c r="F17" i="18"/>
  <c r="F17" i="17"/>
  <c r="F17" i="16"/>
  <c r="F17" i="15"/>
  <c r="F17" i="14"/>
  <c r="F17" i="13"/>
  <c r="F17" i="12"/>
  <c r="F17" i="11"/>
  <c r="F17" i="10"/>
  <c r="F17" i="9"/>
  <c r="F17" i="8"/>
  <c r="F17" i="7"/>
  <c r="F17" i="6"/>
  <c r="F17" i="5"/>
  <c r="F19" i="26"/>
  <c r="F19" i="25"/>
  <c r="F19" i="24"/>
  <c r="F19" i="22"/>
  <c r="F19" i="21"/>
  <c r="F19" i="20"/>
  <c r="F19" i="19"/>
  <c r="F19" i="18"/>
  <c r="F19" i="16"/>
  <c r="F19" i="27"/>
  <c r="F19" i="15"/>
  <c r="F19" i="14"/>
  <c r="F19" i="11"/>
  <c r="F19" i="10"/>
  <c r="F19" i="9"/>
  <c r="F19" i="8"/>
  <c r="F19" i="7"/>
  <c r="F19" i="6"/>
  <c r="F19" i="5"/>
  <c r="F20" i="26"/>
  <c r="F20" i="25"/>
  <c r="F20" i="24"/>
  <c r="F20" i="22"/>
  <c r="F20" i="21"/>
  <c r="F20" i="20"/>
  <c r="F20" i="19"/>
  <c r="F20" i="18"/>
  <c r="F20" i="17"/>
  <c r="F20" i="16"/>
  <c r="F20" i="15"/>
  <c r="F20" i="14"/>
  <c r="F20" i="13"/>
  <c r="F20" i="12"/>
  <c r="F20" i="11"/>
  <c r="F20" i="10"/>
  <c r="F20" i="9"/>
  <c r="F20" i="8"/>
  <c r="F20" i="7"/>
  <c r="F20" i="6"/>
  <c r="F20" i="5"/>
  <c r="F24" i="25"/>
  <c r="F24" i="24"/>
  <c r="F24" i="20"/>
  <c r="F24" i="19"/>
  <c r="F24" i="18"/>
  <c r="F24" i="17"/>
  <c r="F24" i="16"/>
  <c r="F24" i="14"/>
  <c r="F24" i="13"/>
  <c r="F24" i="12"/>
  <c r="F24" i="11"/>
  <c r="F24" i="10"/>
  <c r="F24" i="9"/>
  <c r="F24" i="8"/>
  <c r="F24" i="6"/>
  <c r="F24" i="5"/>
  <c r="F27" i="26"/>
  <c r="F27" i="25"/>
  <c r="F27" i="24"/>
  <c r="F27" i="28"/>
  <c r="F27" i="22"/>
  <c r="F27" i="21"/>
  <c r="F27" i="20"/>
  <c r="F27" i="16"/>
  <c r="F27" i="15"/>
  <c r="F27" i="14"/>
  <c r="F27" i="12"/>
  <c r="F27" i="11"/>
  <c r="F27" i="10"/>
  <c r="F27" i="9"/>
  <c r="F27" i="8"/>
  <c r="F27" i="6"/>
  <c r="F27" i="5"/>
  <c r="F30" i="26"/>
  <c r="F30" i="25"/>
  <c r="F30" i="24"/>
  <c r="F30" i="28"/>
  <c r="F30" i="22"/>
  <c r="F30" i="21"/>
  <c r="F30" i="20"/>
  <c r="F30" i="19"/>
  <c r="F30" i="18"/>
  <c r="F30" i="16"/>
  <c r="F30" i="27"/>
  <c r="F30" i="14"/>
  <c r="F30" i="11"/>
  <c r="F30" i="9"/>
  <c r="F30" i="8"/>
  <c r="F30" i="7"/>
  <c r="F30" i="6"/>
  <c r="F30" i="5"/>
  <c r="F33" i="26"/>
  <c r="F33" i="25"/>
  <c r="F33" i="24"/>
  <c r="F33" i="28"/>
  <c r="F33" i="22"/>
  <c r="F33" i="21"/>
  <c r="F33" i="20"/>
  <c r="F33" i="19"/>
  <c r="F33" i="18"/>
  <c r="F33" i="17"/>
  <c r="F33" i="16"/>
  <c r="F33" i="27"/>
  <c r="F33" i="15"/>
  <c r="F33" i="14"/>
  <c r="F33" i="13"/>
  <c r="F33" i="12"/>
  <c r="F33" i="11"/>
  <c r="F33" i="10"/>
  <c r="F33" i="9"/>
  <c r="F33" i="8"/>
  <c r="F33" i="7"/>
  <c r="F33" i="6"/>
  <c r="F33" i="5"/>
  <c r="F34" i="26"/>
  <c r="F34" i="25"/>
  <c r="F34" i="24"/>
  <c r="F34" i="22"/>
  <c r="F34" i="21"/>
  <c r="F34" i="20"/>
  <c r="F34" i="19"/>
  <c r="F34" i="18"/>
  <c r="F34" i="16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F32" i="28"/>
  <c r="F31" i="28"/>
  <c r="F29" i="28"/>
  <c r="F28" i="28"/>
  <c r="F26" i="28"/>
  <c r="F25" i="28"/>
  <c r="F18" i="28"/>
  <c r="F15" i="28"/>
  <c r="F14" i="28"/>
  <c r="F13" i="28"/>
  <c r="F12" i="28"/>
  <c r="F9" i="28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46" i="28" l="1"/>
  <c r="G45" i="28"/>
  <c r="G51" i="28"/>
  <c r="F47" i="28"/>
  <c r="G49" i="28"/>
  <c r="G54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F32" i="27"/>
  <c r="F29" i="27"/>
  <c r="F28" i="27"/>
  <c r="F26" i="27"/>
  <c r="F25" i="27"/>
  <c r="F23" i="27"/>
  <c r="F21" i="27"/>
  <c r="F18" i="27"/>
  <c r="F15" i="27"/>
  <c r="F14" i="27"/>
  <c r="F13" i="27"/>
  <c r="F12" i="27"/>
  <c r="F9" i="27"/>
  <c r="F8" i="27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F43" i="27"/>
  <c r="F45" i="27" l="1"/>
  <c r="G42" i="27"/>
  <c r="G57" i="27"/>
  <c r="F64" i="27"/>
  <c r="F60" i="27"/>
  <c r="F39" i="27"/>
  <c r="G49" i="27"/>
  <c r="F61" i="27"/>
  <c r="F44" i="27"/>
  <c r="F40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26" i="7"/>
  <c r="F25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32" i="10"/>
  <c r="F31" i="10"/>
  <c r="F29" i="10"/>
  <c r="F28" i="10"/>
  <c r="F26" i="10"/>
  <c r="F23" i="10"/>
  <c r="F21" i="10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2"/>
  <c r="F31" i="12"/>
  <c r="F29" i="12"/>
  <c r="F28" i="12"/>
  <c r="F26" i="12"/>
  <c r="F23" i="12"/>
  <c r="F21" i="12"/>
  <c r="F18" i="12"/>
  <c r="F15" i="12"/>
  <c r="F14" i="12"/>
  <c r="F13" i="12"/>
  <c r="F12" i="12"/>
  <c r="F9" i="12"/>
  <c r="F8" i="12"/>
  <c r="F32" i="13"/>
  <c r="F31" i="13"/>
  <c r="F29" i="13"/>
  <c r="F28" i="13"/>
  <c r="F26" i="13"/>
  <c r="F23" i="13"/>
  <c r="F15" i="13"/>
  <c r="F14" i="13"/>
  <c r="F12" i="13"/>
  <c r="F9" i="13"/>
  <c r="F8" i="13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15"/>
  <c r="F31" i="15"/>
  <c r="F29" i="15"/>
  <c r="F28" i="15"/>
  <c r="F26" i="15"/>
  <c r="F23" i="15"/>
  <c r="F21" i="15"/>
  <c r="F18" i="15"/>
  <c r="F14" i="15"/>
  <c r="F13" i="15"/>
  <c r="F12" i="15"/>
  <c r="F9" i="15"/>
  <c r="F8" i="15"/>
  <c r="F32" i="16"/>
  <c r="F31" i="16"/>
  <c r="F29" i="16"/>
  <c r="F28" i="16"/>
  <c r="F26" i="16"/>
  <c r="F25" i="16"/>
  <c r="F23" i="16"/>
  <c r="F21" i="16"/>
  <c r="F18" i="16"/>
  <c r="F15" i="16"/>
  <c r="F14" i="16"/>
  <c r="F13" i="16"/>
  <c r="F12" i="16"/>
  <c r="F9" i="16"/>
  <c r="F8" i="16"/>
  <c r="F32" i="17"/>
  <c r="F31" i="17"/>
  <c r="F29" i="17"/>
  <c r="F28" i="17"/>
  <c r="F26" i="17"/>
  <c r="F23" i="17"/>
  <c r="F15" i="17"/>
  <c r="F14" i="17"/>
  <c r="F12" i="17"/>
  <c r="F9" i="17"/>
  <c r="F8" i="17"/>
  <c r="F32" i="18"/>
  <c r="F31" i="18"/>
  <c r="F28" i="18"/>
  <c r="F26" i="18"/>
  <c r="F25" i="18"/>
  <c r="F23" i="18"/>
  <c r="F21" i="18"/>
  <c r="F18" i="18"/>
  <c r="F15" i="18"/>
  <c r="F14" i="18"/>
  <c r="F13" i="18"/>
  <c r="F12" i="18"/>
  <c r="F9" i="18"/>
  <c r="F8" i="18"/>
  <c r="F32" i="19"/>
  <c r="F31" i="19"/>
  <c r="F29" i="19"/>
  <c r="F28" i="19"/>
  <c r="F25" i="19"/>
  <c r="F23" i="19"/>
  <c r="F21" i="19"/>
  <c r="F18" i="19"/>
  <c r="F15" i="19"/>
  <c r="F14" i="19"/>
  <c r="F13" i="19"/>
  <c r="F12" i="19"/>
  <c r="F9" i="19"/>
  <c r="F8" i="19"/>
  <c r="F32" i="20"/>
  <c r="F31" i="20"/>
  <c r="F29" i="20"/>
  <c r="F28" i="20"/>
  <c r="F26" i="20"/>
  <c r="F25" i="20"/>
  <c r="F21" i="20"/>
  <c r="F18" i="20"/>
  <c r="F15" i="20"/>
  <c r="F14" i="20"/>
  <c r="F13" i="20"/>
  <c r="F12" i="20"/>
  <c r="F9" i="20"/>
  <c r="F8" i="20"/>
  <c r="F32" i="21"/>
  <c r="F31" i="21"/>
  <c r="F29" i="21"/>
  <c r="F28" i="21"/>
  <c r="F26" i="21"/>
  <c r="F25" i="21"/>
  <c r="F23" i="21"/>
  <c r="F21" i="21"/>
  <c r="F18" i="21"/>
  <c r="F15" i="21"/>
  <c r="F14" i="21"/>
  <c r="F13" i="21"/>
  <c r="F12" i="21"/>
  <c r="F9" i="21"/>
  <c r="F8" i="21"/>
  <c r="F32" i="22"/>
  <c r="F31" i="22"/>
  <c r="F29" i="22"/>
  <c r="F28" i="22"/>
  <c r="F26" i="22"/>
  <c r="F23" i="22"/>
  <c r="F21" i="22"/>
  <c r="F18" i="22"/>
  <c r="F15" i="22"/>
  <c r="F14" i="22"/>
  <c r="F13" i="22"/>
  <c r="F12" i="22"/>
  <c r="F9" i="22"/>
  <c r="F8" i="22"/>
  <c r="F32" i="23"/>
  <c r="F29" i="23"/>
  <c r="F28" i="23"/>
  <c r="F26" i="23"/>
  <c r="F25" i="23"/>
  <c r="F23" i="23"/>
  <c r="F21" i="23"/>
  <c r="F18" i="23"/>
  <c r="F15" i="23"/>
  <c r="F14" i="23"/>
  <c r="F13" i="23"/>
  <c r="F12" i="23"/>
  <c r="F9" i="23"/>
  <c r="F8" i="23"/>
  <c r="F32" i="24"/>
  <c r="F31" i="24"/>
  <c r="F29" i="24"/>
  <c r="F28" i="24"/>
  <c r="F26" i="24"/>
  <c r="F25" i="24"/>
  <c r="F23" i="24"/>
  <c r="F21" i="24"/>
  <c r="F18" i="24"/>
  <c r="F15" i="24"/>
  <c r="F14" i="24"/>
  <c r="F13" i="24"/>
  <c r="F12" i="24"/>
  <c r="F9" i="24"/>
  <c r="F8" i="24"/>
  <c r="F32" i="25"/>
  <c r="F31" i="25"/>
  <c r="F29" i="25"/>
  <c r="F28" i="25"/>
  <c r="F26" i="25"/>
  <c r="F25" i="25"/>
  <c r="F23" i="25"/>
  <c r="F21" i="25"/>
  <c r="F18" i="25"/>
  <c r="F15" i="25"/>
  <c r="F14" i="25"/>
  <c r="F13" i="25"/>
  <c r="F12" i="25"/>
  <c r="F9" i="25"/>
  <c r="F8" i="25"/>
  <c r="F32" i="26"/>
  <c r="F31" i="26"/>
  <c r="F29" i="26"/>
  <c r="F28" i="26"/>
  <c r="F26" i="26"/>
  <c r="F23" i="26"/>
  <c r="F21" i="26"/>
  <c r="F18" i="26"/>
  <c r="F15" i="26"/>
  <c r="F14" i="26"/>
  <c r="F13" i="26"/>
  <c r="F12" i="26"/>
  <c r="F9" i="26"/>
  <c r="F8" i="26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D10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6" i="4"/>
  <c r="G28" i="4"/>
  <c r="H31" i="4"/>
  <c r="H34" i="4"/>
  <c r="H25" i="4"/>
  <c r="G13" i="4"/>
  <c r="H36" i="4"/>
  <c r="H27" i="4"/>
  <c r="G10" i="4"/>
  <c r="F10" i="4"/>
  <c r="E10" i="4"/>
  <c r="H32" i="4"/>
  <c r="H28" i="4"/>
  <c r="H23" i="4"/>
  <c r="D16" i="4"/>
  <c r="D18" i="4" s="1"/>
  <c r="D19" i="4" s="1"/>
  <c r="D13" i="4"/>
  <c r="E43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G65" i="5" s="1"/>
  <c r="E61" i="5"/>
  <c r="G61" i="5" s="1"/>
  <c r="E57" i="5"/>
  <c r="G57" i="5" s="1"/>
  <c r="E53" i="5"/>
  <c r="G53" i="5" s="1"/>
  <c r="E49" i="5"/>
  <c r="G49" i="5" s="1"/>
  <c r="E45" i="5"/>
  <c r="G45" i="5" s="1"/>
  <c r="E41" i="5"/>
  <c r="G41" i="5" s="1"/>
  <c r="E63" i="5"/>
  <c r="G63" i="5" s="1"/>
  <c r="E62" i="5"/>
  <c r="G62" i="5" s="1"/>
  <c r="E60" i="5"/>
  <c r="G60" i="5" s="1"/>
  <c r="E59" i="5"/>
  <c r="G59" i="5" s="1"/>
  <c r="E48" i="5"/>
  <c r="G48" i="5" s="1"/>
  <c r="E46" i="5"/>
  <c r="G46" i="5" s="1"/>
  <c r="E58" i="5"/>
  <c r="G58" i="5" s="1"/>
  <c r="E56" i="5"/>
  <c r="G56" i="5" s="1"/>
  <c r="E52" i="5"/>
  <c r="E50" i="5"/>
  <c r="G50" i="5" s="1"/>
  <c r="E43" i="5"/>
  <c r="G43" i="5" s="1"/>
  <c r="E40" i="5"/>
  <c r="G40" i="5" s="1"/>
  <c r="E55" i="5"/>
  <c r="G55" i="5" s="1"/>
  <c r="E54" i="5"/>
  <c r="G54" i="5" s="1"/>
  <c r="E44" i="5"/>
  <c r="G44" i="5" s="1"/>
  <c r="E39" i="5"/>
  <c r="G39" i="5" s="1"/>
  <c r="E42" i="5"/>
  <c r="G42" i="5" s="1"/>
  <c r="E51" i="5"/>
  <c r="G51" i="5" s="1"/>
  <c r="E66" i="5"/>
  <c r="G66" i="5" s="1"/>
  <c r="E64" i="5"/>
  <c r="G64" i="5" s="1"/>
  <c r="E47" i="5"/>
  <c r="G47" i="5" s="1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E13" i="4"/>
  <c r="I28" i="4"/>
  <c r="I11" i="4"/>
  <c r="H11" i="4"/>
  <c r="I29" i="4"/>
  <c r="F13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F52" i="5" l="1"/>
  <c r="G52" i="5"/>
  <c r="F19" i="4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F54" i="15"/>
  <c r="F42" i="15"/>
  <c r="F44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F53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F64" i="15"/>
  <c r="F5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F57" i="15"/>
  <c r="F61" i="15"/>
  <c r="F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F41" i="5"/>
  <c r="F55" i="5"/>
  <c r="F46" i="5"/>
  <c r="F56" i="5"/>
  <c r="F50" i="5"/>
  <c r="F53" i="5"/>
  <c r="F65" i="5"/>
  <c r="F47" i="5"/>
  <c r="F42" i="5"/>
  <c r="F63" i="5"/>
  <c r="F66" i="5"/>
  <c r="F57" i="5"/>
  <c r="F62" i="5"/>
  <c r="F45" i="5"/>
  <c r="F59" i="5"/>
  <c r="F60" i="5"/>
  <c r="F58" i="5"/>
  <c r="F64" i="5"/>
  <c r="F43" i="5"/>
  <c r="F54" i="5"/>
  <c r="F40" i="5"/>
  <c r="F61" i="5"/>
  <c r="F48" i="5"/>
  <c r="F49" i="5"/>
  <c r="F51" i="5"/>
  <c r="F39" i="5"/>
  <c r="E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<sst xmlns="http://schemas.openxmlformats.org/spreadsheetml/2006/main" count="973" uniqueCount="178">
  <si>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</si>
  <si>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</si>
  <si>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</si>
  <si>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</si>
  <si>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</si>
  <si>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</si>
  <si>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</si>
  <si>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</si>
  <si>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</si>
  <si>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</si>
  <si>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</si>
  <si>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</si>
  <si>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</si>
  <si>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</si>
  <si>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</si>
  <si>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</si>
  <si>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</si>
  <si>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</si>
  <si>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</si>
  <si>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</si>
  <si>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</si>
  <si>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</si>
  <si>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</si>
  <si>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</si>
  <si>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</si>
  <si>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</si>
  <si>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</si>
  <si>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</si>
  <si>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</si>
  <si>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</si>
  <si>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</si>
  <si>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</si>
  <si>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</si>
  <si>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</si>
  <si>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</si>
  <si>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</si>
  <si>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</si>
  <si>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</si>
  <si>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</si>
  <si>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</si>
  <si>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</si>
  <si>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</si>
  <si>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</si>
  <si>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</si>
  <si>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</si>
  <si>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</si>
  <si>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</si>
  <si>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</si>
  <si>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</si>
  <si>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</si>
  <si>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</si>
  <si>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</si>
  <si>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</si>
  <si>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</si>
  <si>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</si>
  <si>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</si>
  <si>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</si>
  <si>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</si>
  <si>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</si>
  <si>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</si>
  <si>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</si>
  <si>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</si>
  <si>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</si>
  <si>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</si>
  <si>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</si>
  <si>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</si>
  <si>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</si>
  <si>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</si>
  <si>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</si>
  <si>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</si>
  <si>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</si>
  <si>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</si>
  <si>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</si>
  <si>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</si>
  <si>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</si>
  <si>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</si>
  <si>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</si>
  <si>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</si>
  <si>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</si>
  <si>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</si>
  <si>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</si>
  <si>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</si>
  <si>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</si>
  <si>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</si>
  <si>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</si>
  <si>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</si>
  <si>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</si>
  <si>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</si>
  <si>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</si>
  <si>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</si>
  <si>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</si>
  <si>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</si>
  <si>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</si>
  <si>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</si>
  <si>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</si>
  <si>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</si>
  <si>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</si>
  <si>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</si>
  <si>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</si>
  <si>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</si>
  <si>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</si>
  <si>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</si>
  <si>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</si>
  <si>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</si>
  <si>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</si>
  <si>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</si>
  <si>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</si>
  <si>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</si>
  <si>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</si>
  <si>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</si>
  <si>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</si>
  <si>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</si>
  <si>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</si>
  <si>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</si>
  <si>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</si>
  <si>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</si>
  <si>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</si>
  <si>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</si>
  <si>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</si>
  <si>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</si>
  <si>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</si>
  <si>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</si>
  <si>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</si>
  <si>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</si>
  <si>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</si>
  <si>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</si>
  <si>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</si>
  <si>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</si>
  <si>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</si>
  <si>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</si>
  <si>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</si>
  <si>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</si>
  <si>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</si>
  <si>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</si>
  <si>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</si>
  <si>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</si>
  <si>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</si>
  <si>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</si>
  <si>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</si>
  <si>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</si>
  <si>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</si>
  <si>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</si>
  <si>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</si>
  <si>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</si>
  <si>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</si>
  <si>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</si>
  <si>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</si>
  <si>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</si>
  <si>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</si>
  <si>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</si>
  <si>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</si>
  <si>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</si>
  <si>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</si>
  <si>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</si>
  <si>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</si>
  <si>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</si>
  <si>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</si>
  <si>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</si>
  <si>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</si>
  <si>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</si>
  <si>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</si>
  <si>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</si>
  <si>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</si>
  <si>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</si>
  <si>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</si>
  <si>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</si>
  <si>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</si>
  <si>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</si>
  <si>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</si>
  <si>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</si>
  <si>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</si>
  <si>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</si>
  <si>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diciembre 2017</t>
  </si>
  <si>
    <t>Mes diciembre</t>
  </si>
  <si>
    <t>COMBUSTIBLES LÍQUIDOS</t>
  </si>
  <si>
    <t>Dirección de Planificación y Desarrollo</t>
  </si>
  <si>
    <t>*Datos de cierre definitivos del Anuario Estadístico de Puertos del Estado 2017</t>
  </si>
  <si>
    <t>Fecha: 20/12/2018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</si>
</sst>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0" fillId="0" borderId="0" xfId="0" applyFont="1"/>
    <xf numFmtId="0" fontId="27" fillId="0" borderId="0" xfId="0" applyFont="1"/>
    <xf numFmtId="0" fontId="27" fillId="0" borderId="6" xfId="0" applyFont="1" applyBorder="1"/>
    <xf numFmtId="0" fontId="27" fillId="0" borderId="7" xfId="0" applyFont="1" applyBorder="1"/>
    <xf numFmtId="0" fontId="27" fillId="0" borderId="8" xfId="0" applyFont="1" applyBorder="1"/>
    <xf numFmtId="0" fontId="37" fillId="0" borderId="0" xfId="0" applyFont="1"/>
    <xf numFmtId="3" fontId="15" fillId="0" borderId="1" xfId="0" applyNumberFormat="1" applyFont="1" applyFill="1" applyBorder="1" applyAlignment="1">
      <alignment horizontal="right"/>
    </xf>
    <xf numFmtId="3" fontId="0" fillId="0" borderId="0" xfId="0" applyNumberFormat="1"/>
    <xf numFmtId="0" fontId="0" fillId="0" borderId="0" xfId="0"/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0" fillId="0" borderId="0" xfId="0"/>
    <xf numFmtId="4" fontId="0" fillId="0" borderId="0" xfId="0" applyNumberFormat="1"/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0" fillId="0" borderId="0" xfId="0"/>
    <xf numFmtId="4" fontId="4" fillId="2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8" fillId="0" borderId="0" xfId="0" applyNumberFormat="1" applyFont="1"/>
    <xf numFmtId="0" fontId="27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101555970.97</c:v>
                </c:pt>
                <c:pt idx="1">
                  <c:v>73559877.240999997</c:v>
                </c:pt>
                <c:pt idx="2">
                  <c:v>61366940.979999997</c:v>
                </c:pt>
                <c:pt idx="3">
                  <c:v>34688199.270999998</c:v>
                </c:pt>
                <c:pt idx="4">
                  <c:v>34306674</c:v>
                </c:pt>
                <c:pt idx="5">
                  <c:v>33700184.412</c:v>
                </c:pt>
                <c:pt idx="6">
                  <c:v>32332572.316</c:v>
                </c:pt>
                <c:pt idx="7">
                  <c:v>27021628.778000001</c:v>
                </c:pt>
                <c:pt idx="8">
                  <c:v>21820519.835999999</c:v>
                </c:pt>
                <c:pt idx="9">
                  <c:v>17910534.133000001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103176945.40000001</c:v>
                </c:pt>
                <c:pt idx="1">
                  <c:v>71469813</c:v>
                </c:pt>
                <c:pt idx="2">
                  <c:v>48653001.799999997</c:v>
                </c:pt>
                <c:pt idx="3">
                  <c:v>31883686.300000001</c:v>
                </c:pt>
                <c:pt idx="4">
                  <c:v>32067270.299999997</c:v>
                </c:pt>
                <c:pt idx="5">
                  <c:v>31351797</c:v>
                </c:pt>
                <c:pt idx="6">
                  <c:v>30557171.530000001</c:v>
                </c:pt>
                <c:pt idx="7">
                  <c:v>22801746</c:v>
                </c:pt>
                <c:pt idx="8">
                  <c:v>18407334</c:v>
                </c:pt>
                <c:pt idx="9">
                  <c:v>17076583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96330454</c:v>
                </c:pt>
                <c:pt idx="1">
                  <c:v>73249473</c:v>
                </c:pt>
                <c:pt idx="2">
                  <c:v>60070134</c:v>
                </c:pt>
                <c:pt idx="3">
                  <c:v>34532347</c:v>
                </c:pt>
                <c:pt idx="4">
                  <c:v>34194982</c:v>
                </c:pt>
                <c:pt idx="5">
                  <c:v>33620952</c:v>
                </c:pt>
                <c:pt idx="6">
                  <c:v>32177372.699999999</c:v>
                </c:pt>
                <c:pt idx="7">
                  <c:v>24342113</c:v>
                </c:pt>
                <c:pt idx="8">
                  <c:v>21736236</c:v>
                </c:pt>
                <c:pt idx="9">
                  <c:v>17882185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96861660</c:v>
                </c:pt>
                <c:pt idx="1">
                  <c:v>70995541</c:v>
                </c:pt>
                <c:pt idx="2">
                  <c:v>47512963</c:v>
                </c:pt>
                <c:pt idx="3">
                  <c:v>31724623</c:v>
                </c:pt>
                <c:pt idx="4">
                  <c:v>31948743.399999999</c:v>
                </c:pt>
                <c:pt idx="5">
                  <c:v>31328770</c:v>
                </c:pt>
                <c:pt idx="6">
                  <c:v>30381229.07</c:v>
                </c:pt>
                <c:pt idx="7">
                  <c:v>20192621</c:v>
                </c:pt>
                <c:pt idx="8">
                  <c:v>18340528</c:v>
                </c:pt>
                <c:pt idx="9">
                  <c:v>17042674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28774987</c:v>
                </c:pt>
                <c:pt idx="1">
                  <c:v>27177908</c:v>
                </c:pt>
                <c:pt idx="2">
                  <c:v>24904547.41</c:v>
                </c:pt>
                <c:pt idx="3">
                  <c:v>22035857</c:v>
                </c:pt>
                <c:pt idx="4">
                  <c:v>19783840</c:v>
                </c:pt>
                <c:pt idx="5">
                  <c:v>14483623</c:v>
                </c:pt>
                <c:pt idx="6">
                  <c:v>8788868</c:v>
                </c:pt>
                <c:pt idx="7">
                  <c:v>7834585</c:v>
                </c:pt>
                <c:pt idx="8">
                  <c:v>6849513</c:v>
                </c:pt>
                <c:pt idx="9">
                  <c:v>5137879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27309859</c:v>
                </c:pt>
                <c:pt idx="1">
                  <c:v>25025669</c:v>
                </c:pt>
                <c:pt idx="2">
                  <c:v>24136062.359999999</c:v>
                </c:pt>
                <c:pt idx="3">
                  <c:v>20268771</c:v>
                </c:pt>
                <c:pt idx="4">
                  <c:v>18087202.399999999</c:v>
                </c:pt>
                <c:pt idx="5">
                  <c:v>11415816</c:v>
                </c:pt>
                <c:pt idx="6">
                  <c:v>8169622</c:v>
                </c:pt>
                <c:pt idx="7">
                  <c:v>8354528</c:v>
                </c:pt>
                <c:pt idx="8">
                  <c:v>6119850</c:v>
                </c:pt>
                <c:pt idx="9">
                  <c:v>6157862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19220421</c:v>
                </c:pt>
                <c:pt idx="1">
                  <c:v>10455812.119999999</c:v>
                </c:pt>
                <c:pt idx="2">
                  <c:v>9505432</c:v>
                </c:pt>
                <c:pt idx="3">
                  <c:v>6487378.0999999996</c:v>
                </c:pt>
                <c:pt idx="4">
                  <c:v>6463716</c:v>
                </c:pt>
                <c:pt idx="5">
                  <c:v>5820338</c:v>
                </c:pt>
                <c:pt idx="6">
                  <c:v>5618871</c:v>
                </c:pt>
                <c:pt idx="7">
                  <c:v>5057024</c:v>
                </c:pt>
                <c:pt idx="8">
                  <c:v>4543164</c:v>
                </c:pt>
                <c:pt idx="9">
                  <c:v>4465637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16023647</c:v>
                </c:pt>
                <c:pt idx="1">
                  <c:v>9406039</c:v>
                </c:pt>
                <c:pt idx="2">
                  <c:v>9065474</c:v>
                </c:pt>
                <c:pt idx="3">
                  <c:v>5759382.7800000003</c:v>
                </c:pt>
                <c:pt idx="4">
                  <c:v>5198982</c:v>
                </c:pt>
                <c:pt idx="5">
                  <c:v>5304817</c:v>
                </c:pt>
                <c:pt idx="6">
                  <c:v>4695167</c:v>
                </c:pt>
                <c:pt idx="7">
                  <c:v>4345101</c:v>
                </c:pt>
                <c:pt idx="8">
                  <c:v>4362064</c:v>
                </c:pt>
                <c:pt idx="9">
                  <c:v>4430798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67767129</c:v>
                </c:pt>
                <c:pt idx="1">
                  <c:v>65452560</c:v>
                </c:pt>
                <c:pt idx="2">
                  <c:v>41120874</c:v>
                </c:pt>
                <c:pt idx="3">
                  <c:v>16933001</c:v>
                </c:pt>
                <c:pt idx="4">
                  <c:v>12244800</c:v>
                </c:pt>
                <c:pt idx="5">
                  <c:v>9867978</c:v>
                </c:pt>
                <c:pt idx="6">
                  <c:v>7391132</c:v>
                </c:pt>
                <c:pt idx="7">
                  <c:v>3637839.5</c:v>
                </c:pt>
                <c:pt idx="8">
                  <c:v>3583884</c:v>
                </c:pt>
                <c:pt idx="9">
                  <c:v>2085298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64660896</c:v>
                </c:pt>
                <c:pt idx="1">
                  <c:v>67772961</c:v>
                </c:pt>
                <c:pt idx="2">
                  <c:v>31666349</c:v>
                </c:pt>
                <c:pt idx="3">
                  <c:v>13538658</c:v>
                </c:pt>
                <c:pt idx="4">
                  <c:v>11583653</c:v>
                </c:pt>
                <c:pt idx="5">
                  <c:v>9499477</c:v>
                </c:pt>
                <c:pt idx="6">
                  <c:v>6385031</c:v>
                </c:pt>
                <c:pt idx="7">
                  <c:v>3566241</c:v>
                </c:pt>
                <c:pt idx="8">
                  <c:v>3489164</c:v>
                </c:pt>
                <c:pt idx="9">
                  <c:v>2294657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57600003</c:v>
                </c:pt>
                <c:pt idx="1">
                  <c:v>55978616</c:v>
                </c:pt>
                <c:pt idx="2">
                  <c:v>29911225</c:v>
                </c:pt>
                <c:pt idx="3">
                  <c:v>12806963</c:v>
                </c:pt>
                <c:pt idx="4">
                  <c:v>6464560</c:v>
                </c:pt>
                <c:pt idx="5">
                  <c:v>3699948</c:v>
                </c:pt>
                <c:pt idx="6">
                  <c:v>3276619</c:v>
                </c:pt>
                <c:pt idx="7">
                  <c:v>2590411</c:v>
                </c:pt>
                <c:pt idx="8">
                  <c:v>1258641.82</c:v>
                </c:pt>
                <c:pt idx="9">
                  <c:v>1223604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60178589</c:v>
                </c:pt>
                <c:pt idx="1">
                  <c:v>53872459</c:v>
                </c:pt>
                <c:pt idx="2">
                  <c:v>20929309</c:v>
                </c:pt>
                <c:pt idx="3">
                  <c:v>9427479</c:v>
                </c:pt>
                <c:pt idx="4">
                  <c:v>6372959</c:v>
                </c:pt>
                <c:pt idx="5">
                  <c:v>2870636</c:v>
                </c:pt>
                <c:pt idx="6">
                  <c:v>3225695</c:v>
                </c:pt>
                <c:pt idx="7">
                  <c:v>2584834</c:v>
                </c:pt>
                <c:pt idx="8">
                  <c:v>1223631.56</c:v>
                </c:pt>
                <c:pt idx="9">
                  <c:v>1171162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89126.698999999993</c:v>
                </c:pt>
                <c:pt idx="1">
                  <c:v>51102.288999999997</c:v>
                </c:pt>
                <c:pt idx="2">
                  <c:v>25988.819</c:v>
                </c:pt>
                <c:pt idx="3">
                  <c:v>16293.623</c:v>
                </c:pt>
                <c:pt idx="4">
                  <c:v>13568.722</c:v>
                </c:pt>
                <c:pt idx="5">
                  <c:v>7364.8360000000002</c:v>
                </c:pt>
                <c:pt idx="6">
                  <c:v>5921.6790000000001</c:v>
                </c:pt>
                <c:pt idx="7">
                  <c:v>4291.1329999999998</c:v>
                </c:pt>
                <c:pt idx="8">
                  <c:v>4056.5419999999999</c:v>
                </c:pt>
                <c:pt idx="9">
                  <c:v>3669.4120000000003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83366.3</c:v>
                </c:pt>
                <c:pt idx="1">
                  <c:v>43690.2</c:v>
                </c:pt>
                <c:pt idx="2">
                  <c:v>27551.200000000001</c:v>
                </c:pt>
                <c:pt idx="3">
                  <c:v>17333.2</c:v>
                </c:pt>
                <c:pt idx="4">
                  <c:v>12556.94</c:v>
                </c:pt>
                <c:pt idx="5">
                  <c:v>8284.2000000000007</c:v>
                </c:pt>
                <c:pt idx="6">
                  <c:v>7661</c:v>
                </c:pt>
                <c:pt idx="7">
                  <c:v>4731</c:v>
                </c:pt>
                <c:pt idx="8">
                  <c:v>3577</c:v>
                </c:pt>
                <c:pt idx="9">
                  <c:v>4489.1610000000001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HUELVA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2833641</c:v>
                </c:pt>
                <c:pt idx="1">
                  <c:v>2678808</c:v>
                </c:pt>
                <c:pt idx="2">
                  <c:v>1293845.5</c:v>
                </c:pt>
                <c:pt idx="3">
                  <c:v>725736</c:v>
                </c:pt>
                <c:pt idx="4">
                  <c:v>664429</c:v>
                </c:pt>
                <c:pt idx="5">
                  <c:v>308467</c:v>
                </c:pt>
                <c:pt idx="6">
                  <c:v>236555</c:v>
                </c:pt>
                <c:pt idx="7">
                  <c:v>171736</c:v>
                </c:pt>
                <c:pt idx="8">
                  <c:v>155335</c:v>
                </c:pt>
                <c:pt idx="9">
                  <c:v>147574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HUELVA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3301452</c:v>
                </c:pt>
                <c:pt idx="1">
                  <c:v>2607283</c:v>
                </c:pt>
                <c:pt idx="2">
                  <c:v>1136724.8</c:v>
                </c:pt>
                <c:pt idx="3">
                  <c:v>646236</c:v>
                </c:pt>
                <c:pt idx="4">
                  <c:v>544155.9</c:v>
                </c:pt>
                <c:pt idx="5">
                  <c:v>472281</c:v>
                </c:pt>
                <c:pt idx="6">
                  <c:v>247545</c:v>
                </c:pt>
                <c:pt idx="7">
                  <c:v>175405</c:v>
                </c:pt>
                <c:pt idx="8">
                  <c:v>155392.9</c:v>
                </c:pt>
                <c:pt idx="9">
                  <c:v>142844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2653087</c:v>
                </c:pt>
                <c:pt idx="1">
                  <c:v>2381345</c:v>
                </c:pt>
                <c:pt idx="2">
                  <c:v>963326</c:v>
                </c:pt>
                <c:pt idx="3">
                  <c:v>639611</c:v>
                </c:pt>
                <c:pt idx="4">
                  <c:v>550812</c:v>
                </c:pt>
                <c:pt idx="5">
                  <c:v>226673</c:v>
                </c:pt>
                <c:pt idx="6">
                  <c:v>128427</c:v>
                </c:pt>
                <c:pt idx="7">
                  <c:v>78723</c:v>
                </c:pt>
                <c:pt idx="8">
                  <c:v>67592</c:v>
                </c:pt>
                <c:pt idx="9">
                  <c:v>49000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3118244</c:v>
                </c:pt>
                <c:pt idx="1">
                  <c:v>2315985.2999999998</c:v>
                </c:pt>
                <c:pt idx="2">
                  <c:v>832787.4</c:v>
                </c:pt>
                <c:pt idx="3">
                  <c:v>517280</c:v>
                </c:pt>
                <c:pt idx="4">
                  <c:v>502948</c:v>
                </c:pt>
                <c:pt idx="5">
                  <c:v>392993</c:v>
                </c:pt>
                <c:pt idx="6">
                  <c:v>124420</c:v>
                </c:pt>
                <c:pt idx="7">
                  <c:v>76549</c:v>
                </c:pt>
                <c:pt idx="8">
                  <c:v>61500</c:v>
                </c:pt>
                <c:pt idx="9">
                  <c:v>47135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VIGO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GIJÓN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2390861</c:v>
                </c:pt>
                <c:pt idx="1">
                  <c:v>303050</c:v>
                </c:pt>
                <c:pt idx="2">
                  <c:v>15354.02</c:v>
                </c:pt>
                <c:pt idx="3">
                  <c:v>5616.04</c:v>
                </c:pt>
                <c:pt idx="4">
                  <c:v>5604</c:v>
                </c:pt>
                <c:pt idx="5">
                  <c:v>1082</c:v>
                </c:pt>
                <c:pt idx="6">
                  <c:v>656</c:v>
                </c:pt>
                <c:pt idx="7">
                  <c:v>28.22</c:v>
                </c:pt>
                <c:pt idx="8">
                  <c:v>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VIGO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GIJÓN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3012965</c:v>
                </c:pt>
                <c:pt idx="1">
                  <c:v>277590</c:v>
                </c:pt>
                <c:pt idx="2">
                  <c:v>173</c:v>
                </c:pt>
                <c:pt idx="3">
                  <c:v>31067</c:v>
                </c:pt>
                <c:pt idx="4">
                  <c:v>0</c:v>
                </c:pt>
                <c:pt idx="5">
                  <c:v>0</c:v>
                </c:pt>
                <c:pt idx="6">
                  <c:v>2185</c:v>
                </c:pt>
                <c:pt idx="7">
                  <c:v>0</c:v>
                </c:pt>
                <c:pt idx="8">
                  <c:v>139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CASTELLÓN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65136337</c:v>
                </c:pt>
                <c:pt idx="1">
                  <c:v>34157135</c:v>
                </c:pt>
                <c:pt idx="2">
                  <c:v>18172770</c:v>
                </c:pt>
                <c:pt idx="3">
                  <c:v>10910909.800000001</c:v>
                </c:pt>
                <c:pt idx="4">
                  <c:v>3248634</c:v>
                </c:pt>
                <c:pt idx="5">
                  <c:v>2873885.1999999997</c:v>
                </c:pt>
                <c:pt idx="6">
                  <c:v>652569</c:v>
                </c:pt>
                <c:pt idx="7">
                  <c:v>547374</c:v>
                </c:pt>
                <c:pt idx="8">
                  <c:v>498967</c:v>
                </c:pt>
                <c:pt idx="9">
                  <c:v>250818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CASTELLÓN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66765930.299999997</c:v>
                </c:pt>
                <c:pt idx="1">
                  <c:v>32578524.300000001</c:v>
                </c:pt>
                <c:pt idx="2">
                  <c:v>8450581.6000000015</c:v>
                </c:pt>
                <c:pt idx="3">
                  <c:v>7525652</c:v>
                </c:pt>
                <c:pt idx="4">
                  <c:v>2678147</c:v>
                </c:pt>
                <c:pt idx="5">
                  <c:v>2438285.7399999998</c:v>
                </c:pt>
                <c:pt idx="6">
                  <c:v>35643.300000000003</c:v>
                </c:pt>
                <c:pt idx="7">
                  <c:v>453621.3</c:v>
                </c:pt>
                <c:pt idx="8">
                  <c:v>445300.5</c:v>
                </c:pt>
                <c:pt idx="9">
                  <c:v>180510.3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BAHÍA DE CÁDIZ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52862527</c:v>
                </c:pt>
                <c:pt idx="1">
                  <c:v>33521539</c:v>
                </c:pt>
                <c:pt idx="2">
                  <c:v>12475170</c:v>
                </c:pt>
                <c:pt idx="3">
                  <c:v>8461487.4000000004</c:v>
                </c:pt>
                <c:pt idx="4">
                  <c:v>642811</c:v>
                </c:pt>
                <c:pt idx="5">
                  <c:v>492914</c:v>
                </c:pt>
                <c:pt idx="6">
                  <c:v>178892.57</c:v>
                </c:pt>
                <c:pt idx="7">
                  <c:v>156608.5</c:v>
                </c:pt>
                <c:pt idx="8">
                  <c:v>95030.399999999994</c:v>
                </c:pt>
                <c:pt idx="9">
                  <c:v>43341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BAHÍA DE CÁDIZ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55566824</c:v>
                </c:pt>
                <c:pt idx="1">
                  <c:v>32422883.399999999</c:v>
                </c:pt>
                <c:pt idx="2">
                  <c:v>4368853</c:v>
                </c:pt>
                <c:pt idx="3">
                  <c:v>5531324</c:v>
                </c:pt>
                <c:pt idx="4">
                  <c:v>31820</c:v>
                </c:pt>
                <c:pt idx="5">
                  <c:v>6128</c:v>
                </c:pt>
                <c:pt idx="6">
                  <c:v>202423.02</c:v>
                </c:pt>
                <c:pt idx="7">
                  <c:v>122663</c:v>
                </c:pt>
                <c:pt idx="8">
                  <c:v>46666.86</c:v>
                </c:pt>
                <c:pt idx="9">
                  <c:v>1467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12150479</c:v>
                </c:pt>
                <c:pt idx="1">
                  <c:v>11198738</c:v>
                </c:pt>
                <c:pt idx="2">
                  <c:v>9452523</c:v>
                </c:pt>
                <c:pt idx="3">
                  <c:v>7712375</c:v>
                </c:pt>
                <c:pt idx="4">
                  <c:v>4180212</c:v>
                </c:pt>
                <c:pt idx="5">
                  <c:v>3816001.8</c:v>
                </c:pt>
                <c:pt idx="6">
                  <c:v>1551574</c:v>
                </c:pt>
                <c:pt idx="7">
                  <c:v>1079461</c:v>
                </c:pt>
                <c:pt idx="8">
                  <c:v>894289</c:v>
                </c:pt>
                <c:pt idx="9">
                  <c:v>867997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11472643</c:v>
                </c:pt>
                <c:pt idx="1">
                  <c:v>10695543.5</c:v>
                </c:pt>
                <c:pt idx="2">
                  <c:v>8939023</c:v>
                </c:pt>
                <c:pt idx="3">
                  <c:v>7421041</c:v>
                </c:pt>
                <c:pt idx="4">
                  <c:v>3325562</c:v>
                </c:pt>
                <c:pt idx="5">
                  <c:v>3744377.5</c:v>
                </c:pt>
                <c:pt idx="6">
                  <c:v>1411294</c:v>
                </c:pt>
                <c:pt idx="7">
                  <c:v>1013389</c:v>
                </c:pt>
                <c:pt idx="8">
                  <c:v>796064</c:v>
                </c:pt>
                <c:pt idx="9">
                  <c:v>1035249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MELILLA</c:v>
                </c:pt>
                <c:pt idx="7">
                  <c:v>BAHÍA DE CÁDIZ</c:v>
                </c:pt>
                <c:pt idx="8">
                  <c:v>MÁLAGA</c:v>
                </c:pt>
                <c:pt idx="9">
                  <c:v>MOTRIL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262132</c:v>
                </c:pt>
                <c:pt idx="1">
                  <c:v>242863</c:v>
                </c:pt>
                <c:pt idx="2">
                  <c:v>200325</c:v>
                </c:pt>
                <c:pt idx="3">
                  <c:v>145622</c:v>
                </c:pt>
                <c:pt idx="4">
                  <c:v>143184</c:v>
                </c:pt>
                <c:pt idx="5">
                  <c:v>110486</c:v>
                </c:pt>
                <c:pt idx="6">
                  <c:v>34427</c:v>
                </c:pt>
                <c:pt idx="7">
                  <c:v>27992</c:v>
                </c:pt>
                <c:pt idx="8">
                  <c:v>23096</c:v>
                </c:pt>
                <c:pt idx="9">
                  <c:v>21104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MELILLA</c:v>
                </c:pt>
                <c:pt idx="7">
                  <c:v>BAHÍA DE CÁDIZ</c:v>
                </c:pt>
                <c:pt idx="8">
                  <c:v>MÁLAGA</c:v>
                </c:pt>
                <c:pt idx="9">
                  <c:v>MOTRIL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253898</c:v>
                </c:pt>
                <c:pt idx="1">
                  <c:v>225722</c:v>
                </c:pt>
                <c:pt idx="2">
                  <c:v>201504</c:v>
                </c:pt>
                <c:pt idx="3">
                  <c:v>143627</c:v>
                </c:pt>
                <c:pt idx="4">
                  <c:v>140704</c:v>
                </c:pt>
                <c:pt idx="5">
                  <c:v>244769</c:v>
                </c:pt>
                <c:pt idx="6">
                  <c:v>34271</c:v>
                </c:pt>
                <c:pt idx="7">
                  <c:v>23502</c:v>
                </c:pt>
                <c:pt idx="8">
                  <c:v>23568</c:v>
                </c:pt>
                <c:pt idx="9">
                  <c:v>12972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4832156</c:v>
                </c:pt>
                <c:pt idx="1">
                  <c:v>4389851</c:v>
                </c:pt>
                <c:pt idx="2">
                  <c:v>2968757</c:v>
                </c:pt>
                <c:pt idx="3">
                  <c:v>1183327</c:v>
                </c:pt>
                <c:pt idx="4">
                  <c:v>604871</c:v>
                </c:pt>
                <c:pt idx="5">
                  <c:v>467144</c:v>
                </c:pt>
                <c:pt idx="6">
                  <c:v>240895</c:v>
                </c:pt>
                <c:pt idx="7">
                  <c:v>219438</c:v>
                </c:pt>
                <c:pt idx="8">
                  <c:v>164410</c:v>
                </c:pt>
                <c:pt idx="9">
                  <c:v>120762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4732136</c:v>
                </c:pt>
                <c:pt idx="1">
                  <c:v>4761444</c:v>
                </c:pt>
                <c:pt idx="2">
                  <c:v>2236961</c:v>
                </c:pt>
                <c:pt idx="3">
                  <c:v>945534</c:v>
                </c:pt>
                <c:pt idx="4">
                  <c:v>596689</c:v>
                </c:pt>
                <c:pt idx="5">
                  <c:v>370645</c:v>
                </c:pt>
                <c:pt idx="6">
                  <c:v>226903</c:v>
                </c:pt>
                <c:pt idx="7">
                  <c:v>218044</c:v>
                </c:pt>
                <c:pt idx="8">
                  <c:v>159664</c:v>
                </c:pt>
                <c:pt idx="9">
                  <c:v>130268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4007706</c:v>
                </c:pt>
                <c:pt idx="1">
                  <c:v>2631748</c:v>
                </c:pt>
                <c:pt idx="2">
                  <c:v>1068292</c:v>
                </c:pt>
                <c:pt idx="3">
                  <c:v>615841</c:v>
                </c:pt>
                <c:pt idx="4">
                  <c:v>65237</c:v>
                </c:pt>
                <c:pt idx="5">
                  <c:v>48930</c:v>
                </c:pt>
                <c:pt idx="6">
                  <c:v>30859</c:v>
                </c:pt>
                <c:pt idx="7">
                  <c:v>12504</c:v>
                </c:pt>
                <c:pt idx="8">
                  <c:v>9563</c:v>
                </c:pt>
                <c:pt idx="9">
                  <c:v>3845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4383488</c:v>
                </c:pt>
                <c:pt idx="1">
                  <c:v>2514252</c:v>
                </c:pt>
                <c:pt idx="2">
                  <c:v>431750</c:v>
                </c:pt>
                <c:pt idx="3">
                  <c:v>409696</c:v>
                </c:pt>
                <c:pt idx="4">
                  <c:v>2869</c:v>
                </c:pt>
                <c:pt idx="5">
                  <c:v>88814</c:v>
                </c:pt>
                <c:pt idx="6">
                  <c:v>23806</c:v>
                </c:pt>
                <c:pt idx="7">
                  <c:v>7121</c:v>
                </c:pt>
                <c:pt idx="8">
                  <c:v>8949</c:v>
                </c:pt>
                <c:pt idx="9">
                  <c:v>19278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466443</c:v>
                </c:pt>
                <c:pt idx="1">
                  <c:v>348983</c:v>
                </c:pt>
                <c:pt idx="2">
                  <c:v>249632</c:v>
                </c:pt>
                <c:pt idx="3">
                  <c:v>201209</c:v>
                </c:pt>
                <c:pt idx="4">
                  <c:v>144431</c:v>
                </c:pt>
                <c:pt idx="5">
                  <c:v>120210</c:v>
                </c:pt>
                <c:pt idx="6">
                  <c:v>100725</c:v>
                </c:pt>
                <c:pt idx="7">
                  <c:v>71221</c:v>
                </c:pt>
                <c:pt idx="8">
                  <c:v>54646</c:v>
                </c:pt>
                <c:pt idx="9">
                  <c:v>44283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431966</c:v>
                </c:pt>
                <c:pt idx="1">
                  <c:v>325426</c:v>
                </c:pt>
                <c:pt idx="2">
                  <c:v>242036</c:v>
                </c:pt>
                <c:pt idx="3">
                  <c:v>204190</c:v>
                </c:pt>
                <c:pt idx="4">
                  <c:v>136749</c:v>
                </c:pt>
                <c:pt idx="5">
                  <c:v>130189</c:v>
                </c:pt>
                <c:pt idx="6">
                  <c:v>140880</c:v>
                </c:pt>
                <c:pt idx="7">
                  <c:v>66784</c:v>
                </c:pt>
                <c:pt idx="8">
                  <c:v>50356</c:v>
                </c:pt>
                <c:pt idx="9">
                  <c:v>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2013472.7</c:v>
                </c:pt>
                <c:pt idx="1">
                  <c:v>1679703</c:v>
                </c:pt>
                <c:pt idx="2">
                  <c:v>531024</c:v>
                </c:pt>
                <c:pt idx="3">
                  <c:v>379659</c:v>
                </c:pt>
                <c:pt idx="4">
                  <c:v>204237</c:v>
                </c:pt>
                <c:pt idx="5">
                  <c:v>151229</c:v>
                </c:pt>
                <c:pt idx="6">
                  <c:v>101043</c:v>
                </c:pt>
                <c:pt idx="7">
                  <c:v>74908</c:v>
                </c:pt>
                <c:pt idx="8">
                  <c:v>72010</c:v>
                </c:pt>
                <c:pt idx="9">
                  <c:v>58706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2007226</c:v>
                </c:pt>
                <c:pt idx="1">
                  <c:v>1570848</c:v>
                </c:pt>
                <c:pt idx="2">
                  <c:v>526535</c:v>
                </c:pt>
                <c:pt idx="3">
                  <c:v>373084</c:v>
                </c:pt>
                <c:pt idx="4">
                  <c:v>197315</c:v>
                </c:pt>
                <c:pt idx="5">
                  <c:v>147931</c:v>
                </c:pt>
                <c:pt idx="6">
                  <c:v>80538</c:v>
                </c:pt>
                <c:pt idx="7">
                  <c:v>64050</c:v>
                </c:pt>
                <c:pt idx="8">
                  <c:v>55446</c:v>
                </c:pt>
                <c:pt idx="9">
                  <c:v>53713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2214681.7000000002</c:v>
                </c:pt>
                <c:pt idx="1">
                  <c:v>1929335</c:v>
                </c:pt>
                <c:pt idx="2">
                  <c:v>602245</c:v>
                </c:pt>
                <c:pt idx="3">
                  <c:v>567486</c:v>
                </c:pt>
                <c:pt idx="4">
                  <c:v>401619</c:v>
                </c:pt>
                <c:pt idx="5">
                  <c:v>382180</c:v>
                </c:pt>
                <c:pt idx="6">
                  <c:v>210036</c:v>
                </c:pt>
                <c:pt idx="7">
                  <c:v>174313</c:v>
                </c:pt>
                <c:pt idx="8">
                  <c:v>161507</c:v>
                </c:pt>
                <c:pt idx="9">
                  <c:v>120259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2211416</c:v>
                </c:pt>
                <c:pt idx="1">
                  <c:v>1812885</c:v>
                </c:pt>
                <c:pt idx="2">
                  <c:v>593319</c:v>
                </c:pt>
                <c:pt idx="3">
                  <c:v>512507</c:v>
                </c:pt>
                <c:pt idx="4">
                  <c:v>367748</c:v>
                </c:pt>
                <c:pt idx="5">
                  <c:v>378050</c:v>
                </c:pt>
                <c:pt idx="6">
                  <c:v>203097</c:v>
                </c:pt>
                <c:pt idx="7">
                  <c:v>175362</c:v>
                </c:pt>
                <c:pt idx="8">
                  <c:v>154916</c:v>
                </c:pt>
                <c:pt idx="9">
                  <c:v>130260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8248346</c:v>
                </c:pt>
                <c:pt idx="1">
                  <c:v>5884404</c:v>
                </c:pt>
                <c:pt idx="2">
                  <c:v>5539129</c:v>
                </c:pt>
                <c:pt idx="3">
                  <c:v>4136999</c:v>
                </c:pt>
                <c:pt idx="4">
                  <c:v>2574972</c:v>
                </c:pt>
                <c:pt idx="5">
                  <c:v>1900403</c:v>
                </c:pt>
                <c:pt idx="6">
                  <c:v>1062580</c:v>
                </c:pt>
                <c:pt idx="7">
                  <c:v>951468</c:v>
                </c:pt>
                <c:pt idx="8">
                  <c:v>833033</c:v>
                </c:pt>
                <c:pt idx="9">
                  <c:v>808530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7782400</c:v>
                </c:pt>
                <c:pt idx="1">
                  <c:v>5330907</c:v>
                </c:pt>
                <c:pt idx="2">
                  <c:v>5618048</c:v>
                </c:pt>
                <c:pt idx="3">
                  <c:v>3958960</c:v>
                </c:pt>
                <c:pt idx="4">
                  <c:v>2391051</c:v>
                </c:pt>
                <c:pt idx="5">
                  <c:v>1942939</c:v>
                </c:pt>
                <c:pt idx="6">
                  <c:v>910200</c:v>
                </c:pt>
                <c:pt idx="7">
                  <c:v>827251</c:v>
                </c:pt>
                <c:pt idx="8">
                  <c:v>889954</c:v>
                </c:pt>
                <c:pt idx="9">
                  <c:v>722838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2712247</c:v>
                </c:pt>
                <c:pt idx="1">
                  <c:v>2130517</c:v>
                </c:pt>
                <c:pt idx="2">
                  <c:v>1243114</c:v>
                </c:pt>
                <c:pt idx="3">
                  <c:v>964336</c:v>
                </c:pt>
                <c:pt idx="4">
                  <c:v>509644</c:v>
                </c:pt>
                <c:pt idx="5">
                  <c:v>412328</c:v>
                </c:pt>
                <c:pt idx="6">
                  <c:v>387109</c:v>
                </c:pt>
                <c:pt idx="7">
                  <c:v>236279</c:v>
                </c:pt>
                <c:pt idx="8">
                  <c:v>184069</c:v>
                </c:pt>
                <c:pt idx="9">
                  <c:v>140188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2683594</c:v>
                </c:pt>
                <c:pt idx="1">
                  <c:v>1962155</c:v>
                </c:pt>
                <c:pt idx="2">
                  <c:v>1104585</c:v>
                </c:pt>
                <c:pt idx="3">
                  <c:v>883339</c:v>
                </c:pt>
                <c:pt idx="4">
                  <c:v>444176</c:v>
                </c:pt>
                <c:pt idx="5">
                  <c:v>403264</c:v>
                </c:pt>
                <c:pt idx="6">
                  <c:v>385067</c:v>
                </c:pt>
                <c:pt idx="7">
                  <c:v>187813</c:v>
                </c:pt>
                <c:pt idx="8">
                  <c:v>126735</c:v>
                </c:pt>
                <c:pt idx="9">
                  <c:v>169223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1271313</c:v>
                </c:pt>
                <c:pt idx="1">
                  <c:v>1194299</c:v>
                </c:pt>
                <c:pt idx="2">
                  <c:v>633133</c:v>
                </c:pt>
                <c:pt idx="3">
                  <c:v>466203</c:v>
                </c:pt>
                <c:pt idx="4">
                  <c:v>378111</c:v>
                </c:pt>
                <c:pt idx="5">
                  <c:v>370549</c:v>
                </c:pt>
                <c:pt idx="6">
                  <c:v>204745</c:v>
                </c:pt>
                <c:pt idx="7">
                  <c:v>157927</c:v>
                </c:pt>
                <c:pt idx="8">
                  <c:v>151579</c:v>
                </c:pt>
                <c:pt idx="9">
                  <c:v>78149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1112526</c:v>
                </c:pt>
                <c:pt idx="1">
                  <c:v>1188930</c:v>
                </c:pt>
                <c:pt idx="2">
                  <c:v>566114</c:v>
                </c:pt>
                <c:pt idx="3">
                  <c:v>435695</c:v>
                </c:pt>
                <c:pt idx="4">
                  <c:v>353756</c:v>
                </c:pt>
                <c:pt idx="5">
                  <c:v>329589</c:v>
                </c:pt>
                <c:pt idx="6">
                  <c:v>164502</c:v>
                </c:pt>
                <c:pt idx="7">
                  <c:v>117814</c:v>
                </c:pt>
                <c:pt idx="8">
                  <c:v>164845</c:v>
                </c:pt>
                <c:pt idx="9">
                  <c:v>94875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836465</c:v>
                </c:pt>
                <c:pt idx="1">
                  <c:v>793093</c:v>
                </c:pt>
                <c:pt idx="2">
                  <c:v>497303</c:v>
                </c:pt>
                <c:pt idx="3">
                  <c:v>484961</c:v>
                </c:pt>
                <c:pt idx="4">
                  <c:v>234705</c:v>
                </c:pt>
                <c:pt idx="5">
                  <c:v>200360</c:v>
                </c:pt>
                <c:pt idx="6">
                  <c:v>172695</c:v>
                </c:pt>
                <c:pt idx="7">
                  <c:v>103245</c:v>
                </c:pt>
                <c:pt idx="8">
                  <c:v>74283</c:v>
                </c:pt>
                <c:pt idx="9">
                  <c:v>54751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916179</c:v>
                </c:pt>
                <c:pt idx="1">
                  <c:v>773694</c:v>
                </c:pt>
                <c:pt idx="2">
                  <c:v>495200</c:v>
                </c:pt>
                <c:pt idx="3">
                  <c:v>457304</c:v>
                </c:pt>
                <c:pt idx="4">
                  <c:v>249547</c:v>
                </c:pt>
                <c:pt idx="5">
                  <c:v>153299</c:v>
                </c:pt>
                <c:pt idx="6">
                  <c:v>165952</c:v>
                </c:pt>
                <c:pt idx="7">
                  <c:v>94526</c:v>
                </c:pt>
                <c:pt idx="8">
                  <c:v>64415</c:v>
                </c:pt>
                <c:pt idx="9">
                  <c:v>57162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44214</c:v>
                </c:pt>
                <c:pt idx="1">
                  <c:v>28249</c:v>
                </c:pt>
                <c:pt idx="2">
                  <c:v>13359</c:v>
                </c:pt>
                <c:pt idx="3">
                  <c:v>11446</c:v>
                </c:pt>
                <c:pt idx="4">
                  <c:v>10772</c:v>
                </c:pt>
                <c:pt idx="5">
                  <c:v>8974</c:v>
                </c:pt>
                <c:pt idx="6">
                  <c:v>7715</c:v>
                </c:pt>
                <c:pt idx="7">
                  <c:v>2855</c:v>
                </c:pt>
                <c:pt idx="8">
                  <c:v>2655</c:v>
                </c:pt>
                <c:pt idx="9">
                  <c:v>2291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41871</c:v>
                </c:pt>
                <c:pt idx="1">
                  <c:v>29681</c:v>
                </c:pt>
                <c:pt idx="2">
                  <c:v>12518</c:v>
                </c:pt>
                <c:pt idx="3">
                  <c:v>11554</c:v>
                </c:pt>
                <c:pt idx="4">
                  <c:v>10444</c:v>
                </c:pt>
                <c:pt idx="5">
                  <c:v>8728</c:v>
                </c:pt>
                <c:pt idx="6">
                  <c:v>7702</c:v>
                </c:pt>
                <c:pt idx="7">
                  <c:v>2815</c:v>
                </c:pt>
                <c:pt idx="8">
                  <c:v>2643</c:v>
                </c:pt>
                <c:pt idx="9">
                  <c:v>2191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406252774</c:v>
                </c:pt>
                <c:pt idx="1">
                  <c:v>329412544</c:v>
                </c:pt>
                <c:pt idx="2">
                  <c:v>256175377</c:v>
                </c:pt>
                <c:pt idx="3">
                  <c:v>241050065</c:v>
                </c:pt>
                <c:pt idx="4">
                  <c:v>222818378</c:v>
                </c:pt>
                <c:pt idx="5">
                  <c:v>185585177</c:v>
                </c:pt>
                <c:pt idx="6">
                  <c:v>64123650</c:v>
                </c:pt>
                <c:pt idx="7">
                  <c:v>48043269</c:v>
                </c:pt>
                <c:pt idx="8">
                  <c:v>46789495</c:v>
                </c:pt>
                <c:pt idx="9">
                  <c:v>42134157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452407013</c:v>
                </c:pt>
                <c:pt idx="1">
                  <c:v>310338799</c:v>
                </c:pt>
                <c:pt idx="2">
                  <c:v>255887783</c:v>
                </c:pt>
                <c:pt idx="3">
                  <c:v>234372337</c:v>
                </c:pt>
                <c:pt idx="4">
                  <c:v>215107321</c:v>
                </c:pt>
                <c:pt idx="5">
                  <c:v>174830792</c:v>
                </c:pt>
                <c:pt idx="6">
                  <c:v>59614987</c:v>
                </c:pt>
                <c:pt idx="7">
                  <c:v>46869069</c:v>
                </c:pt>
                <c:pt idx="8">
                  <c:v>44810733</c:v>
                </c:pt>
                <c:pt idx="9">
                  <c:v>37886995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825</c:v>
                </c:pt>
                <c:pt idx="1">
                  <c:v>775</c:v>
                </c:pt>
                <c:pt idx="2">
                  <c:v>565</c:v>
                </c:pt>
                <c:pt idx="3">
                  <c:v>539</c:v>
                </c:pt>
                <c:pt idx="4">
                  <c:v>299</c:v>
                </c:pt>
                <c:pt idx="5">
                  <c:v>291</c:v>
                </c:pt>
                <c:pt idx="6">
                  <c:v>203</c:v>
                </c:pt>
                <c:pt idx="7">
                  <c:v>152</c:v>
                </c:pt>
                <c:pt idx="8">
                  <c:v>124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741</c:v>
                </c:pt>
                <c:pt idx="1">
                  <c:v>758</c:v>
                </c:pt>
                <c:pt idx="2">
                  <c:v>524</c:v>
                </c:pt>
                <c:pt idx="3">
                  <c:v>526</c:v>
                </c:pt>
                <c:pt idx="4">
                  <c:v>250</c:v>
                </c:pt>
                <c:pt idx="5">
                  <c:v>284</c:v>
                </c:pt>
                <c:pt idx="6">
                  <c:v>181</c:v>
                </c:pt>
                <c:pt idx="7">
                  <c:v>121</c:v>
                </c:pt>
                <c:pt idx="8">
                  <c:v>94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abSelected="1" workbookViewId="0"/>
  </sheetViews>
  <sheetFormatPr baseColWidth="10" defaultColWidth="11.5546875" defaultRowHeight="14.4" x14ac:dyDescent="0.3"/>
  <cols>
    <col min="1" max="1" width="8.6640625" style="74" customWidth="1"/>
    <col min="2" max="4" width="11.5546875" style="74"/>
    <col min="5" max="5" width="11.5546875" style="74" customWidth="1"/>
    <col min="6" max="10" width="11.5546875" style="74"/>
    <col min="11" max="11" width="9.6640625" style="74" customWidth="1"/>
    <col min="12" max="12" width="0" style="74" hidden="1" customWidth="1"/>
    <col min="13" max="16384" width="11.5546875" style="74"/>
  </cols>
  <sheetData>
    <row r="1" spans="7:9" ht="19.8" x14ac:dyDescent="0.3">
      <c r="I1" s="75" t="s">
        <v>175</v>
      </c>
    </row>
    <row r="2" spans="7:9" ht="18" x14ac:dyDescent="0.3">
      <c r="I2" s="76" t="s">
        <v>60</v>
      </c>
    </row>
    <row r="15" spans="7:9" ht="31.2" x14ac:dyDescent="0.3">
      <c r="G15" s="77" t="s">
        <v>61</v>
      </c>
    </row>
    <row r="16" spans="7:9" ht="23.4" x14ac:dyDescent="0.3">
      <c r="G16" s="78" t="s">
        <v>172</v>
      </c>
    </row>
    <row r="17" spans="6:11" x14ac:dyDescent="0.3">
      <c r="F17" s="120"/>
      <c r="G17" s="120"/>
      <c r="H17" s="120"/>
    </row>
    <row r="28" spans="6:11" x14ac:dyDescent="0.3">
      <c r="G28" s="79"/>
      <c r="H28" s="79"/>
      <c r="I28" s="79"/>
      <c r="J28" s="79"/>
    </row>
    <row r="29" spans="6:11" ht="14.4" customHeight="1" x14ac:dyDescent="0.3">
      <c r="F29" s="79"/>
      <c r="G29" s="79"/>
      <c r="H29" s="79"/>
      <c r="I29" s="79"/>
      <c r="J29" s="79"/>
      <c r="K29" s="80" t="s">
        <v>176</v>
      </c>
    </row>
    <row r="31" spans="6:11" x14ac:dyDescent="0.3">
      <c r="K31" s="81"/>
    </row>
    <row r="33" spans="2:6" ht="15.6" x14ac:dyDescent="0.3">
      <c r="F33" s="82" t="s">
        <v>62</v>
      </c>
    </row>
    <row r="34" spans="2:6" ht="15.6" x14ac:dyDescent="0.3">
      <c r="F34" s="82"/>
    </row>
    <row r="35" spans="2:6" ht="15.6" x14ac:dyDescent="0.3">
      <c r="C35" s="84"/>
    </row>
    <row r="36" spans="2:6" s="85" customFormat="1" ht="15.6" x14ac:dyDescent="0.3">
      <c r="B36" s="83" t="s">
        <v>63</v>
      </c>
      <c r="C36" s="84" t="s">
        <v>64</v>
      </c>
    </row>
    <row r="37" spans="2:6" s="85" customFormat="1" ht="15.6" x14ac:dyDescent="0.3">
      <c r="B37" s="83" t="s">
        <v>65</v>
      </c>
      <c r="C37" s="83" t="s">
        <v>66</v>
      </c>
    </row>
    <row r="38" spans="2:6" s="85" customFormat="1" ht="15.6" x14ac:dyDescent="0.3">
      <c r="B38" s="86" t="s">
        <v>67</v>
      </c>
      <c r="C38" s="86" t="s">
        <v>68</v>
      </c>
    </row>
    <row r="39" spans="2:6" s="85" customFormat="1" ht="15.6" x14ac:dyDescent="0.3">
      <c r="B39" s="83" t="s">
        <v>69</v>
      </c>
      <c r="C39" s="83" t="s">
        <v>70</v>
      </c>
    </row>
    <row r="40" spans="2:6" s="85" customFormat="1" ht="15.6" x14ac:dyDescent="0.3">
      <c r="B40" s="83" t="s">
        <v>71</v>
      </c>
      <c r="C40" s="83" t="s">
        <v>72</v>
      </c>
    </row>
    <row r="41" spans="2:6" s="85" customFormat="1" ht="15.6" x14ac:dyDescent="0.3">
      <c r="B41" s="83" t="s">
        <v>73</v>
      </c>
      <c r="C41" s="83" t="s">
        <v>74</v>
      </c>
    </row>
    <row r="42" spans="2:6" s="85" customFormat="1" ht="15.6" x14ac:dyDescent="0.3">
      <c r="B42" s="86" t="s">
        <v>75</v>
      </c>
      <c r="C42" s="86" t="s">
        <v>76</v>
      </c>
    </row>
    <row r="43" spans="2:6" s="85" customFormat="1" ht="15.6" x14ac:dyDescent="0.3">
      <c r="B43" s="83" t="s">
        <v>77</v>
      </c>
      <c r="C43" s="83" t="s">
        <v>4</v>
      </c>
    </row>
    <row r="44" spans="2:6" s="85" customFormat="1" ht="15.6" x14ac:dyDescent="0.3">
      <c r="B44" s="83" t="s">
        <v>78</v>
      </c>
      <c r="C44" s="83" t="s">
        <v>6</v>
      </c>
    </row>
    <row r="45" spans="2:6" s="85" customFormat="1" ht="15.6" x14ac:dyDescent="0.3">
      <c r="B45" s="86" t="s">
        <v>79</v>
      </c>
      <c r="C45" s="86" t="s">
        <v>160</v>
      </c>
    </row>
    <row r="46" spans="2:6" s="85" customFormat="1" ht="15.6" x14ac:dyDescent="0.3">
      <c r="B46" s="83" t="s">
        <v>80</v>
      </c>
      <c r="C46" s="83" t="s">
        <v>81</v>
      </c>
    </row>
    <row r="47" spans="2:6" s="85" customFormat="1" ht="15.6" x14ac:dyDescent="0.3">
      <c r="B47" s="83" t="s">
        <v>82</v>
      </c>
      <c r="C47" s="83" t="s">
        <v>83</v>
      </c>
    </row>
    <row r="48" spans="2:6" s="85" customFormat="1" ht="15.6" x14ac:dyDescent="0.3">
      <c r="B48" s="86" t="s">
        <v>84</v>
      </c>
      <c r="C48" s="86" t="s">
        <v>85</v>
      </c>
    </row>
    <row r="49" spans="2:3" s="85" customFormat="1" ht="15.6" x14ac:dyDescent="0.3">
      <c r="B49" s="83" t="s">
        <v>86</v>
      </c>
      <c r="C49" s="83" t="s">
        <v>21</v>
      </c>
    </row>
    <row r="50" spans="2:3" s="85" customFormat="1" ht="15.6" x14ac:dyDescent="0.3">
      <c r="B50" s="86" t="s">
        <v>87</v>
      </c>
      <c r="C50" s="86" t="s">
        <v>88</v>
      </c>
    </row>
    <row r="51" spans="2:3" s="85" customFormat="1" ht="15.6" x14ac:dyDescent="0.3">
      <c r="B51" s="83" t="s">
        <v>89</v>
      </c>
      <c r="C51" s="83" t="s">
        <v>90</v>
      </c>
    </row>
    <row r="52" spans="2:3" s="85" customFormat="1" ht="15.6" x14ac:dyDescent="0.3">
      <c r="B52" s="86" t="s">
        <v>91</v>
      </c>
      <c r="C52" s="86" t="s">
        <v>92</v>
      </c>
    </row>
    <row r="53" spans="2:3" s="85" customFormat="1" ht="15.6" x14ac:dyDescent="0.3">
      <c r="B53" s="86" t="s">
        <v>93</v>
      </c>
      <c r="C53" s="86" t="s">
        <v>94</v>
      </c>
    </row>
    <row r="54" spans="2:3" s="85" customFormat="1" ht="15.6" x14ac:dyDescent="0.3">
      <c r="B54" s="86" t="s">
        <v>95</v>
      </c>
      <c r="C54" s="86" t="s">
        <v>96</v>
      </c>
    </row>
    <row r="55" spans="2:3" s="85" customFormat="1" ht="15.6" x14ac:dyDescent="0.3">
      <c r="B55" s="86" t="s">
        <v>97</v>
      </c>
      <c r="C55" s="86" t="s">
        <v>98</v>
      </c>
    </row>
    <row r="56" spans="2:3" s="85" customFormat="1" ht="15.6" x14ac:dyDescent="0.3">
      <c r="B56" s="83" t="s">
        <v>99</v>
      </c>
      <c r="C56" s="83" t="s">
        <v>100</v>
      </c>
    </row>
    <row r="57" spans="2:3" s="85" customFormat="1" ht="15.6" x14ac:dyDescent="0.3">
      <c r="B57" s="86" t="s">
        <v>101</v>
      </c>
      <c r="C57" s="86" t="s">
        <v>102</v>
      </c>
    </row>
    <row r="58" spans="2:3" s="85" customFormat="1" ht="15.6" x14ac:dyDescent="0.3">
      <c r="B58" s="83" t="s">
        <v>113</v>
      </c>
      <c r="C58" s="83" t="s">
        <v>156</v>
      </c>
    </row>
    <row r="59" spans="2:3" s="85" customFormat="1" ht="15.6" x14ac:dyDescent="0.3">
      <c r="B59" s="83" t="s">
        <v>114</v>
      </c>
      <c r="C59" s="83" t="s">
        <v>103</v>
      </c>
    </row>
    <row r="60" spans="2:3" s="85" customFormat="1" ht="15.6" x14ac:dyDescent="0.3">
      <c r="B60" s="83" t="s">
        <v>104</v>
      </c>
      <c r="C60" s="83" t="s">
        <v>105</v>
      </c>
    </row>
    <row r="61" spans="2:3" s="85" customFormat="1" ht="15.6" x14ac:dyDescent="0.3">
      <c r="B61" s="86" t="s">
        <v>106</v>
      </c>
      <c r="C61" s="86" t="s">
        <v>107</v>
      </c>
    </row>
    <row r="62" spans="2:3" s="85" customFormat="1" ht="15.6" x14ac:dyDescent="0.3">
      <c r="B62" s="86" t="s">
        <v>108</v>
      </c>
      <c r="C62" s="86" t="s">
        <v>109</v>
      </c>
    </row>
    <row r="63" spans="2:3" x14ac:dyDescent="0.3">
      <c r="B63" s="85"/>
    </row>
    <row r="64" spans="2:3" x14ac:dyDescent="0.3">
      <c r="B64" s="85"/>
    </row>
    <row r="65" spans="2:2" x14ac:dyDescent="0.3">
      <c r="B65" s="85"/>
    </row>
    <row r="66" spans="2:2" x14ac:dyDescent="0.3">
      <c r="B66" s="85"/>
    </row>
    <row r="67" spans="2:2" x14ac:dyDescent="0.3">
      <c r="B67" s="85"/>
    </row>
    <row r="68" spans="2:2" x14ac:dyDescent="0.3">
      <c r="B68" s="85"/>
    </row>
    <row r="69" spans="2:2" x14ac:dyDescent="0.3">
      <c r="B69" s="85"/>
    </row>
    <row r="70" spans="2:2" x14ac:dyDescent="0.3">
      <c r="B70" s="85"/>
    </row>
    <row r="71" spans="2:2" x14ac:dyDescent="0.3">
      <c r="B71" s="85"/>
    </row>
    <row r="72" spans="2:2" x14ac:dyDescent="0.3">
      <c r="B72" s="85"/>
    </row>
  </sheetData>
  <mergeCells count="1">
    <mergeCell ref="F17:H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53" bestFit="1" customWidth="1"/>
    <col min="2" max="2" width="16" style="53" bestFit="1" customWidth="1"/>
    <col min="3" max="3" width="29.109375" style="53" customWidth="1"/>
    <col min="4" max="8" width="11.44140625" style="53"/>
    <col min="9" max="9" width="9.88671875" style="53" customWidth="1"/>
    <col min="10" max="16384" width="11.44140625" style="53"/>
  </cols>
  <sheetData>
    <row r="1" spans="1:13" ht="22.5" customHeight="1" x14ac:dyDescent="0.4">
      <c r="D1" s="54" t="s">
        <v>26</v>
      </c>
    </row>
    <row r="4" spans="1:13" x14ac:dyDescent="0.3">
      <c r="F4" s="55"/>
      <c r="G4" s="55"/>
      <c r="I4" s="4" t="s">
        <v>177</v>
      </c>
    </row>
    <row r="6" spans="1:13" x14ac:dyDescent="0.3">
      <c r="A6" s="132" t="s">
        <v>28</v>
      </c>
      <c r="B6" s="133"/>
      <c r="C6" s="133"/>
      <c r="D6" s="129" t="s">
        <v>173</v>
      </c>
      <c r="E6" s="130"/>
      <c r="F6" s="129" t="s">
        <v>155</v>
      </c>
      <c r="G6" s="130"/>
      <c r="H6" s="131" t="s">
        <v>27</v>
      </c>
      <c r="I6" s="130"/>
    </row>
    <row r="7" spans="1:13" x14ac:dyDescent="0.3">
      <c r="A7" s="134"/>
      <c r="B7" s="134"/>
      <c r="C7" s="134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3">
      <c r="A8" s="121" t="s">
        <v>10</v>
      </c>
      <c r="B8" s="121" t="s">
        <v>11</v>
      </c>
      <c r="C8" s="57" t="s">
        <v>12</v>
      </c>
      <c r="D8" s="58">
        <f>Líquidos!B35</f>
        <v>14647070.119999997</v>
      </c>
      <c r="E8" s="58">
        <f>Líquidos!C35</f>
        <v>14514026</v>
      </c>
      <c r="F8" s="58">
        <f>Líquidos!D35</f>
        <v>167583316.62</v>
      </c>
      <c r="G8" s="58">
        <f>Líquidos!E35</f>
        <v>178242826.00999999</v>
      </c>
      <c r="H8" s="58">
        <f>G8-F8</f>
        <v>10659509.389999986</v>
      </c>
      <c r="I8" s="59">
        <f>((G8*100/F8)-100)</f>
        <v>6.3607222992075805</v>
      </c>
    </row>
    <row r="9" spans="1:13" x14ac:dyDescent="0.3">
      <c r="A9" s="122"/>
      <c r="B9" s="127"/>
      <c r="C9" s="57" t="s">
        <v>13</v>
      </c>
      <c r="D9" s="58">
        <f>Sólidos!B35</f>
        <v>8341804.8499999996</v>
      </c>
      <c r="E9" s="58">
        <f>Sólidos!C35</f>
        <v>8579383</v>
      </c>
      <c r="F9" s="58">
        <f>Sólidos!D35</f>
        <v>91993447.849999994</v>
      </c>
      <c r="G9" s="58">
        <f>Sólidos!E35</f>
        <v>101428715.76999998</v>
      </c>
      <c r="H9" s="58">
        <f t="shared" ref="H9:H19" si="0">G9-F9</f>
        <v>9435267.9199999869</v>
      </c>
      <c r="I9" s="59">
        <f t="shared" ref="I9:I19" si="1">((G9*100/F9)-100)</f>
        <v>10.256456454795213</v>
      </c>
    </row>
    <row r="10" spans="1:13" x14ac:dyDescent="0.3">
      <c r="A10" s="122"/>
      <c r="B10" s="121" t="s">
        <v>14</v>
      </c>
      <c r="C10" s="57" t="s">
        <v>15</v>
      </c>
      <c r="D10" s="58">
        <f>D12-D11</f>
        <v>5727845.6399999969</v>
      </c>
      <c r="E10" s="58">
        <f>E12-E11</f>
        <v>5550311</v>
      </c>
      <c r="F10" s="58">
        <f>F12-F11</f>
        <v>67737009.639999986</v>
      </c>
      <c r="G10" s="58">
        <f>G12-G11</f>
        <v>71013094.75</v>
      </c>
      <c r="H10" s="58">
        <f t="shared" si="0"/>
        <v>3276085.1100000143</v>
      </c>
      <c r="I10" s="59">
        <f t="shared" si="1"/>
        <v>4.8364773222368882</v>
      </c>
    </row>
    <row r="11" spans="1:13" x14ac:dyDescent="0.3">
      <c r="A11" s="122"/>
      <c r="B11" s="122"/>
      <c r="C11" s="57" t="s">
        <v>16</v>
      </c>
      <c r="D11" s="58">
        <f>'Mercancías contenedores'!B35</f>
        <v>13884423.190000001</v>
      </c>
      <c r="E11" s="58">
        <f>'Mercancías contenedores'!C35</f>
        <v>14859486</v>
      </c>
      <c r="F11" s="58">
        <f>'Mercancías contenedores'!D35</f>
        <v>168294212.19000003</v>
      </c>
      <c r="G11" s="58">
        <f>'Mercancías contenedores'!E35</f>
        <v>181452921.31</v>
      </c>
      <c r="H11" s="58">
        <f t="shared" si="0"/>
        <v>13158709.119999975</v>
      </c>
      <c r="I11" s="59">
        <f t="shared" si="1"/>
        <v>7.8188720507774292</v>
      </c>
    </row>
    <row r="12" spans="1:13" x14ac:dyDescent="0.3">
      <c r="A12" s="127"/>
      <c r="B12" s="127"/>
      <c r="C12" s="57" t="s">
        <v>1</v>
      </c>
      <c r="D12" s="58">
        <f>'Mercancía general'!B35</f>
        <v>19612268.829999998</v>
      </c>
      <c r="E12" s="58">
        <f>'Mercancía general'!C35</f>
        <v>20409797</v>
      </c>
      <c r="F12" s="58">
        <f>'Mercancía general'!D35</f>
        <v>236031221.83000001</v>
      </c>
      <c r="G12" s="58">
        <f>'Mercancía general'!E35</f>
        <v>252466016.06</v>
      </c>
      <c r="H12" s="58">
        <f t="shared" si="0"/>
        <v>16434794.229999989</v>
      </c>
      <c r="I12" s="59">
        <f t="shared" si="1"/>
        <v>6.9629746872373772</v>
      </c>
    </row>
    <row r="13" spans="1:13" x14ac:dyDescent="0.3">
      <c r="A13" s="60"/>
      <c r="B13" s="60"/>
      <c r="C13" s="95" t="s">
        <v>1</v>
      </c>
      <c r="D13" s="61">
        <f>+D8+D9+D12</f>
        <v>42601143.799999997</v>
      </c>
      <c r="E13" s="61">
        <f t="shared" ref="E13:F13" si="2">+E8+E9+E12</f>
        <v>43503206</v>
      </c>
      <c r="F13" s="61">
        <f t="shared" si="2"/>
        <v>495607986.30000001</v>
      </c>
      <c r="G13" s="61">
        <f>+G8+G9+G12</f>
        <v>532137557.83999997</v>
      </c>
      <c r="H13" s="61">
        <f t="shared" si="0"/>
        <v>36529571.539999962</v>
      </c>
      <c r="I13" s="62">
        <f t="shared" si="1"/>
        <v>7.3706583731053996</v>
      </c>
    </row>
    <row r="14" spans="1:13" x14ac:dyDescent="0.3">
      <c r="A14" s="121" t="s">
        <v>3</v>
      </c>
      <c r="B14" s="63" t="s">
        <v>4</v>
      </c>
      <c r="C14" s="57" t="s">
        <v>5</v>
      </c>
      <c r="D14" s="58">
        <f>Pesca!B35</f>
        <v>21216.411000000004</v>
      </c>
      <c r="E14" s="58">
        <f>Pesca!C35</f>
        <v>18660</v>
      </c>
      <c r="F14" s="58">
        <f>Pesca!D35</f>
        <v>232934.41100000002</v>
      </c>
      <c r="G14" s="58">
        <f>Pesca!E35</f>
        <v>243073.37299999999</v>
      </c>
      <c r="H14" s="58">
        <f>G14-F14</f>
        <v>10138.96199999997</v>
      </c>
      <c r="I14" s="59">
        <f t="shared" si="1"/>
        <v>4.3527111157483631</v>
      </c>
    </row>
    <row r="15" spans="1:13" x14ac:dyDescent="0.3">
      <c r="A15" s="122"/>
      <c r="B15" s="121" t="s">
        <v>6</v>
      </c>
      <c r="C15" s="72" t="s">
        <v>174</v>
      </c>
      <c r="D15" s="58">
        <f>'Avit. combustibles'!B35</f>
        <v>621268</v>
      </c>
      <c r="E15" s="58">
        <f>'Avit. combustibles'!C35</f>
        <v>646054</v>
      </c>
      <c r="F15" s="102">
        <f>'Avit. combustibles'!D35</f>
        <v>8201007.5</v>
      </c>
      <c r="G15" s="58">
        <f>'Avit. combustibles'!E35</f>
        <v>7987162</v>
      </c>
      <c r="H15" s="58">
        <f>G15-F15</f>
        <v>-213845.5</v>
      </c>
      <c r="I15" s="59">
        <f t="shared" si="1"/>
        <v>-2.6075515721696405</v>
      </c>
      <c r="J15" s="64"/>
      <c r="K15" s="64"/>
      <c r="L15" s="64"/>
      <c r="M15" s="64"/>
    </row>
    <row r="16" spans="1:13" x14ac:dyDescent="0.3">
      <c r="A16" s="122"/>
      <c r="B16" s="127"/>
      <c r="C16" s="57" t="s">
        <v>7</v>
      </c>
      <c r="D16" s="58">
        <f>Avituallamiento!B35-'Resumen general'!D15</f>
        <v>306808.79999999993</v>
      </c>
      <c r="E16" s="58">
        <f>Avituallamiento!C35-'Resumen general'!E15</f>
        <v>175370</v>
      </c>
      <c r="F16" s="102">
        <v>2122630</v>
      </c>
      <c r="G16" s="58">
        <f>Avituallamiento!E35-'Resumen general'!G15</f>
        <v>2132311.5</v>
      </c>
      <c r="H16" s="58">
        <f>G16-F16</f>
        <v>9681.5</v>
      </c>
      <c r="I16" s="59">
        <f t="shared" si="1"/>
        <v>0.45610869534492338</v>
      </c>
    </row>
    <row r="17" spans="1:10" x14ac:dyDescent="0.3">
      <c r="A17" s="127"/>
      <c r="B17" s="63" t="s">
        <v>8</v>
      </c>
      <c r="C17" s="57" t="s">
        <v>9</v>
      </c>
      <c r="D17" s="58">
        <f>'Tráfico interior'!B35</f>
        <v>261959</v>
      </c>
      <c r="E17" s="58">
        <f>'Tráfico interior'!C35</f>
        <v>103744</v>
      </c>
      <c r="F17" s="102">
        <f>'Tráfico interior'!D35</f>
        <v>3340077</v>
      </c>
      <c r="G17" s="58">
        <f>'Tráfico interior'!E35</f>
        <v>2722259.28</v>
      </c>
      <c r="H17" s="58">
        <f t="shared" si="0"/>
        <v>-617817.7200000002</v>
      </c>
      <c r="I17" s="59">
        <f t="shared" si="1"/>
        <v>-18.497110096563645</v>
      </c>
    </row>
    <row r="18" spans="1:10" x14ac:dyDescent="0.3">
      <c r="A18" s="65"/>
      <c r="B18" s="65"/>
      <c r="C18" s="95" t="s">
        <v>1</v>
      </c>
      <c r="D18" s="61">
        <f>+D14+D15+D16+D17</f>
        <v>1211252.2109999999</v>
      </c>
      <c r="E18" s="61">
        <f t="shared" ref="E18:F18" si="3">+E14+E15+E16+E17</f>
        <v>943828</v>
      </c>
      <c r="F18" s="61">
        <f t="shared" si="3"/>
        <v>13896648.911</v>
      </c>
      <c r="G18" s="61">
        <f>+G14+G15+G16+G17</f>
        <v>13084806.152999999</v>
      </c>
      <c r="H18" s="61">
        <f t="shared" si="0"/>
        <v>-811842.75800000131</v>
      </c>
      <c r="I18" s="62">
        <f t="shared" si="1"/>
        <v>-5.8420038039342046</v>
      </c>
    </row>
    <row r="19" spans="1:10" x14ac:dyDescent="0.3">
      <c r="A19" s="66"/>
      <c r="B19" s="66"/>
      <c r="C19" s="71" t="s">
        <v>110</v>
      </c>
      <c r="D19" s="67">
        <f>+D13+D18</f>
        <v>43812396.011</v>
      </c>
      <c r="E19" s="67">
        <f t="shared" ref="E19" si="4">+E13+E18</f>
        <v>44447034</v>
      </c>
      <c r="F19" s="67">
        <f>+F13+F18</f>
        <v>509504635.21100003</v>
      </c>
      <c r="G19" s="67">
        <f>+G13+G18</f>
        <v>545222363.99300003</v>
      </c>
      <c r="H19" s="67">
        <f t="shared" si="0"/>
        <v>35717728.782000005</v>
      </c>
      <c r="I19" s="68">
        <f t="shared" si="1"/>
        <v>7.0102853465127595</v>
      </c>
    </row>
    <row r="20" spans="1:10" x14ac:dyDescent="0.3">
      <c r="A20" s="65"/>
      <c r="B20" s="65"/>
      <c r="I20" s="69"/>
    </row>
    <row r="21" spans="1:10" x14ac:dyDescent="0.3">
      <c r="A21" s="121" t="s">
        <v>17</v>
      </c>
      <c r="B21" s="124" t="s">
        <v>18</v>
      </c>
      <c r="C21" s="72" t="s">
        <v>19</v>
      </c>
      <c r="D21" s="58">
        <f>'Mercancías tránsito'!B35</f>
        <v>10124345.649999999</v>
      </c>
      <c r="E21" s="58">
        <f>'Mercancías tránsito'!C35</f>
        <v>11501467</v>
      </c>
      <c r="F21" s="58">
        <f>'Mercancías tránsito'!D35</f>
        <v>122298771.75999998</v>
      </c>
      <c r="G21" s="58">
        <f>'Mercancías tránsito'!E35</f>
        <v>137329687.91</v>
      </c>
      <c r="H21" s="58">
        <f>G21-F21</f>
        <v>15030916.150000021</v>
      </c>
      <c r="I21" s="59">
        <f t="shared" ref="I21:I36" si="5">((G21*100/F21)-100)</f>
        <v>12.290324697206941</v>
      </c>
      <c r="J21" s="96"/>
    </row>
    <row r="22" spans="1:10" x14ac:dyDescent="0.3">
      <c r="A22" s="122"/>
      <c r="B22" s="125"/>
      <c r="C22" s="72" t="s">
        <v>20</v>
      </c>
      <c r="D22" s="58">
        <f>'Mercan. contene. tránsito'!B35</f>
        <v>7601555.1399999997</v>
      </c>
      <c r="E22" s="58">
        <f>'Mercan. contene. tránsito'!C35</f>
        <v>8967232</v>
      </c>
      <c r="F22" s="58">
        <f>'Mercan. contene. tránsito'!D35</f>
        <v>98509896.639999986</v>
      </c>
      <c r="G22" s="58">
        <f>'Mercan. contene. tránsito'!E35</f>
        <v>109018485.78999999</v>
      </c>
      <c r="H22" s="58">
        <f>G22-F22</f>
        <v>10508589.150000006</v>
      </c>
      <c r="I22" s="59">
        <f t="shared" si="5"/>
        <v>10.667546620623497</v>
      </c>
      <c r="J22" s="96"/>
    </row>
    <row r="23" spans="1:10" x14ac:dyDescent="0.3">
      <c r="A23" s="122"/>
      <c r="B23" s="124" t="s">
        <v>21</v>
      </c>
      <c r="C23" s="72" t="s">
        <v>22</v>
      </c>
      <c r="D23" s="58">
        <f>'Ro-Ro'!B35</f>
        <v>3870871.62</v>
      </c>
      <c r="E23" s="58">
        <f>'Ro-Ro'!C35</f>
        <v>4280968</v>
      </c>
      <c r="F23" s="58">
        <f>'Ro-Ro'!D35</f>
        <v>54647615.490000002</v>
      </c>
      <c r="G23" s="58">
        <f>'Ro-Ro'!E35</f>
        <v>58074195.079999991</v>
      </c>
      <c r="H23" s="58">
        <f t="shared" ref="H23:H36" si="6">G23-F23</f>
        <v>3426579.5899999887</v>
      </c>
      <c r="I23" s="59">
        <f t="shared" si="5"/>
        <v>6.2703185843982823</v>
      </c>
      <c r="J23" s="96"/>
    </row>
    <row r="24" spans="1:10" x14ac:dyDescent="0.3">
      <c r="A24" s="122"/>
      <c r="B24" s="125"/>
      <c r="C24" s="72" t="s">
        <v>157</v>
      </c>
      <c r="D24" s="58">
        <f>'Ro-Ro remolques'!B35</f>
        <v>102015</v>
      </c>
      <c r="E24" s="58">
        <f>'Ro-Ro remolques'!C35</f>
        <v>102625</v>
      </c>
      <c r="F24" s="58">
        <f>'Ro-Ro remolques'!D35</f>
        <v>1447934</v>
      </c>
      <c r="G24" s="58">
        <f>'Ro-Ro remolques'!E35</f>
        <v>1311908</v>
      </c>
      <c r="H24" s="58">
        <f t="shared" si="6"/>
        <v>-136026</v>
      </c>
      <c r="I24" s="59">
        <f t="shared" ref="I24" si="7">((G24*100/F24)-100)</f>
        <v>-9.394488975326226</v>
      </c>
      <c r="J24" s="96"/>
    </row>
    <row r="25" spans="1:10" x14ac:dyDescent="0.3">
      <c r="A25" s="122"/>
      <c r="B25" s="126" t="s">
        <v>141</v>
      </c>
      <c r="C25" s="72" t="s">
        <v>140</v>
      </c>
      <c r="D25" s="58">
        <f>TEUS!B35</f>
        <v>1272883.75</v>
      </c>
      <c r="E25" s="58">
        <f>TEUS!C35</f>
        <v>1319703</v>
      </c>
      <c r="F25" s="58">
        <f>TEUS!D35</f>
        <v>15154302.75</v>
      </c>
      <c r="G25" s="58">
        <f>TEUS!E35</f>
        <v>15951634.699999999</v>
      </c>
      <c r="H25" s="58">
        <f t="shared" si="6"/>
        <v>797331.94999999925</v>
      </c>
      <c r="I25" s="59">
        <f t="shared" si="5"/>
        <v>5.2614228655290702</v>
      </c>
      <c r="J25" s="96"/>
    </row>
    <row r="26" spans="1:10" x14ac:dyDescent="0.3">
      <c r="A26" s="122"/>
      <c r="B26" s="122"/>
      <c r="C26" s="72" t="s">
        <v>142</v>
      </c>
      <c r="D26" s="58">
        <f>'TEUS tránsito'!B35</f>
        <v>647501</v>
      </c>
      <c r="E26" s="58">
        <f>'TEUS tránsito'!C35</f>
        <v>720357</v>
      </c>
      <c r="F26" s="58">
        <f>'TEUS tránsito'!D35</f>
        <v>7899204</v>
      </c>
      <c r="G26" s="58">
        <f>'TEUS tránsito'!E35</f>
        <v>8501480</v>
      </c>
      <c r="H26" s="58">
        <f t="shared" si="6"/>
        <v>602276</v>
      </c>
      <c r="I26" s="59">
        <f t="shared" si="5"/>
        <v>7.6245150777217532</v>
      </c>
      <c r="J26" s="96"/>
    </row>
    <row r="27" spans="1:10" x14ac:dyDescent="0.3">
      <c r="A27" s="122"/>
      <c r="B27" s="122"/>
      <c r="C27" s="72" t="s">
        <v>143</v>
      </c>
      <c r="D27" s="58">
        <f>'TEUS nacional'!B35</f>
        <v>157029</v>
      </c>
      <c r="E27" s="58">
        <f>'TEUS nacional'!C35</f>
        <v>164191</v>
      </c>
      <c r="F27" s="58">
        <f>'TEUS nacional'!D35</f>
        <v>1926876</v>
      </c>
      <c r="G27" s="58">
        <f>'TEUS nacional'!E35</f>
        <v>1972377</v>
      </c>
      <c r="H27" s="58">
        <f t="shared" si="6"/>
        <v>45501</v>
      </c>
      <c r="I27" s="59">
        <f t="shared" si="5"/>
        <v>2.3613870326891799</v>
      </c>
      <c r="J27" s="96"/>
    </row>
    <row r="28" spans="1:10" x14ac:dyDescent="0.3">
      <c r="A28" s="122"/>
      <c r="B28" s="122"/>
      <c r="C28" s="72" t="s">
        <v>144</v>
      </c>
      <c r="D28" s="58">
        <f>'TEUS exterior'!B35</f>
        <v>441028</v>
      </c>
      <c r="E28" s="58">
        <f>'TEUS exterior'!C35</f>
        <v>435156</v>
      </c>
      <c r="F28" s="58">
        <f>'TEUS exterior'!D35</f>
        <v>5272324</v>
      </c>
      <c r="G28" s="58">
        <f>'TEUS exterior'!E35</f>
        <v>5477777.7000000002</v>
      </c>
      <c r="H28" s="58">
        <f t="shared" si="6"/>
        <v>205453.70000000019</v>
      </c>
      <c r="I28" s="59">
        <f t="shared" si="5"/>
        <v>3.8968337302487441</v>
      </c>
      <c r="J28" s="96"/>
    </row>
    <row r="29" spans="1:10" x14ac:dyDescent="0.3">
      <c r="A29" s="122"/>
      <c r="B29" s="127"/>
      <c r="C29" s="72" t="s">
        <v>145</v>
      </c>
      <c r="D29" s="58">
        <f>'TEUS nacional y exterior'!B35</f>
        <v>598057</v>
      </c>
      <c r="E29" s="58">
        <f>'TEUS nacional y exterior'!C35</f>
        <v>599346</v>
      </c>
      <c r="F29" s="58">
        <f>'TEUS nacional y exterior'!D35</f>
        <v>7199204</v>
      </c>
      <c r="G29" s="58">
        <f>'TEUS nacional y exterior'!E35</f>
        <v>7450154.7000000002</v>
      </c>
      <c r="H29" s="58">
        <f t="shared" si="6"/>
        <v>250950.70000000019</v>
      </c>
      <c r="I29" s="59">
        <f t="shared" si="5"/>
        <v>3.4858117647451081</v>
      </c>
      <c r="J29" s="96"/>
    </row>
    <row r="30" spans="1:10" x14ac:dyDescent="0.3">
      <c r="A30" s="122"/>
      <c r="B30" s="121" t="s">
        <v>23</v>
      </c>
      <c r="C30" s="72" t="s">
        <v>147</v>
      </c>
      <c r="D30" s="58">
        <f>'Pasajeros total'!B35</f>
        <v>1926801</v>
      </c>
      <c r="E30" s="58">
        <f>'Pasajeros total'!C35</f>
        <v>2246606</v>
      </c>
      <c r="F30" s="58">
        <f>'Pasajeros total'!D35</f>
        <v>32493848</v>
      </c>
      <c r="G30" s="58">
        <f>'Pasajeros total'!E35</f>
        <v>34072845</v>
      </c>
      <c r="H30" s="58">
        <f t="shared" si="6"/>
        <v>1578997</v>
      </c>
      <c r="I30" s="59">
        <f t="shared" si="5"/>
        <v>4.8593721494604125</v>
      </c>
      <c r="J30" s="96"/>
    </row>
    <row r="31" spans="1:10" x14ac:dyDescent="0.3">
      <c r="A31" s="122"/>
      <c r="B31" s="127"/>
      <c r="C31" s="72" t="s">
        <v>146</v>
      </c>
      <c r="D31" s="58">
        <f>'Pasajeros crucero'!B35</f>
        <v>483531</v>
      </c>
      <c r="E31" s="58">
        <f>'Pasajeros crucero'!C35</f>
        <v>704958</v>
      </c>
      <c r="F31" s="58">
        <f>'Pasajeros crucero'!D35</f>
        <v>8693871</v>
      </c>
      <c r="G31" s="58">
        <f>'Pasajeros crucero'!E35</f>
        <v>9281923</v>
      </c>
      <c r="H31" s="58">
        <f t="shared" si="6"/>
        <v>588052</v>
      </c>
      <c r="I31" s="59">
        <f t="shared" si="5"/>
        <v>6.763983500560343</v>
      </c>
      <c r="J31" s="96"/>
    </row>
    <row r="32" spans="1:10" x14ac:dyDescent="0.3">
      <c r="A32" s="122"/>
      <c r="B32" s="126" t="s">
        <v>158</v>
      </c>
      <c r="C32" s="57" t="s">
        <v>148</v>
      </c>
      <c r="D32" s="58">
        <f>'Automóviles régimen pasaje'!B35</f>
        <v>322705</v>
      </c>
      <c r="E32" s="58">
        <f>'Automóviles régimen pasaje'!C35</f>
        <v>368994</v>
      </c>
      <c r="F32" s="58">
        <f>'Automóviles régimen pasaje'!D35</f>
        <v>4774678</v>
      </c>
      <c r="G32" s="58">
        <f>'Automóviles régimen pasaje'!E35</f>
        <v>5060699</v>
      </c>
      <c r="H32" s="58">
        <f t="shared" si="6"/>
        <v>286021</v>
      </c>
      <c r="I32" s="59">
        <f t="shared" si="5"/>
        <v>5.9903725444940932</v>
      </c>
      <c r="J32" s="96"/>
    </row>
    <row r="33" spans="1:10" x14ac:dyDescent="0.3">
      <c r="A33" s="122"/>
      <c r="B33" s="127"/>
      <c r="C33" s="72" t="s">
        <v>118</v>
      </c>
      <c r="D33" s="58">
        <f>'Automóviles régimen mercancía'!B35</f>
        <v>272290</v>
      </c>
      <c r="E33" s="58">
        <f>'Automóviles régimen mercancía'!C35</f>
        <v>611191</v>
      </c>
      <c r="F33" s="58">
        <f>'Automóviles régimen mercancía'!D35</f>
        <v>3474460</v>
      </c>
      <c r="G33" s="58">
        <f>'Automóviles régimen mercancía'!E35</f>
        <v>3484212</v>
      </c>
      <c r="H33" s="58">
        <f t="shared" si="6"/>
        <v>9752</v>
      </c>
      <c r="I33" s="59">
        <f t="shared" ref="I33" si="8">((G33*100/F33)-100)</f>
        <v>0.28067670947427814</v>
      </c>
      <c r="J33" s="96"/>
    </row>
    <row r="34" spans="1:10" x14ac:dyDescent="0.3">
      <c r="A34" s="122"/>
      <c r="B34" s="121" t="s">
        <v>24</v>
      </c>
      <c r="C34" s="57" t="s">
        <v>149</v>
      </c>
      <c r="D34" s="58">
        <f>'Buques número'!B35</f>
        <v>10878</v>
      </c>
      <c r="E34" s="58">
        <f>'Buques número'!C35</f>
        <v>11227</v>
      </c>
      <c r="F34" s="58">
        <f>'Buques número'!D35</f>
        <v>151564</v>
      </c>
      <c r="G34" s="58">
        <f>'Buques número'!E35</f>
        <v>155631</v>
      </c>
      <c r="H34" s="58">
        <f t="shared" si="6"/>
        <v>4067</v>
      </c>
      <c r="I34" s="59">
        <f t="shared" si="5"/>
        <v>2.6833548863846346</v>
      </c>
      <c r="J34" s="96"/>
    </row>
    <row r="35" spans="1:10" x14ac:dyDescent="0.3">
      <c r="A35" s="122"/>
      <c r="B35" s="122"/>
      <c r="C35" s="57" t="s">
        <v>25</v>
      </c>
      <c r="D35" s="58">
        <f>'Buques GT'!B35</f>
        <v>174282552</v>
      </c>
      <c r="E35" s="58">
        <f>'Buques GT'!C35</f>
        <v>179365124</v>
      </c>
      <c r="F35" s="58">
        <f>'Buques GT'!D35</f>
        <v>2184589058</v>
      </c>
      <c r="G35" s="58">
        <f>'Buques GT'!E35</f>
        <v>2218905453</v>
      </c>
      <c r="H35" s="58">
        <f t="shared" si="6"/>
        <v>34316395</v>
      </c>
      <c r="I35" s="59">
        <f t="shared" si="5"/>
        <v>1.570839827945349</v>
      </c>
      <c r="J35" s="96"/>
    </row>
    <row r="36" spans="1:10" x14ac:dyDescent="0.3">
      <c r="A36" s="123"/>
      <c r="B36" s="128"/>
      <c r="C36" s="57" t="s">
        <v>150</v>
      </c>
      <c r="D36" s="58">
        <f>Cruceros!B35</f>
        <v>283</v>
      </c>
      <c r="E36" s="58">
        <f>Cruceros!C35</f>
        <v>331</v>
      </c>
      <c r="F36" s="58">
        <f>Cruceros!D35</f>
        <v>3920</v>
      </c>
      <c r="G36" s="58">
        <f>Cruceros!E35</f>
        <v>4238</v>
      </c>
      <c r="H36" s="58">
        <f t="shared" si="6"/>
        <v>318</v>
      </c>
      <c r="I36" s="59">
        <f t="shared" si="5"/>
        <v>8.1122448979591866</v>
      </c>
      <c r="J36" s="96"/>
    </row>
    <row r="37" spans="1:10" x14ac:dyDescent="0.3">
      <c r="A37" s="73" t="s">
        <v>111</v>
      </c>
    </row>
    <row r="38" spans="1:10" x14ac:dyDescent="0.3">
      <c r="A38" s="73" t="s">
        <v>112</v>
      </c>
    </row>
    <row r="39" spans="1:10" x14ac:dyDescent="0.3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163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20">
        <f>Líquidos!B7+Sólidos!B7+'Mercancía general'!B7+Pesca!B7+Avituallamiento!B7+'Tráfico interior'!B7</f>
        <v>1264172.5999999999</v>
      </c>
      <c r="C7" s="105">
        <f>Líquidos!C7+Sólidos!C7+'Mercancía general'!C7+Pesca!C7+Avituallamiento!C7+'Tráfico interior'!C7</f>
        <v>1354083</v>
      </c>
      <c r="D7" s="20">
        <v>13919795</v>
      </c>
      <c r="E7" s="20">
        <v>15198929.289000001</v>
      </c>
      <c r="F7" s="11">
        <f>((E7*100)/D7)-100</f>
        <v>9.1893184418305083</v>
      </c>
      <c r="G7" s="104"/>
      <c r="H7" s="1"/>
      <c r="I7" s="1"/>
    </row>
    <row r="8" spans="1:12" x14ac:dyDescent="0.3">
      <c r="A8" s="12" t="s">
        <v>31</v>
      </c>
      <c r="B8" s="21">
        <f>Líquidos!B8+Sólidos!B8+'Mercancía general'!B8+Pesca!B8+Avituallamiento!B8+'Tráfico interior'!B8</f>
        <v>245025.29999999996</v>
      </c>
      <c r="C8" s="106">
        <f>Líquidos!C8+Sólidos!C8+'Mercancía general'!C8+Pesca!C8+Avituallamiento!C8+'Tráfico interior'!C8</f>
        <v>258409</v>
      </c>
      <c r="D8" s="21">
        <v>3471563.3000000003</v>
      </c>
      <c r="E8" s="21">
        <v>3447603.8770000003</v>
      </c>
      <c r="F8" s="14">
        <f t="shared" ref="F8:F35" si="0">((E8*100)/D8)-100</f>
        <v>-0.69016235423389105</v>
      </c>
      <c r="G8" s="104"/>
      <c r="H8" s="1"/>
      <c r="I8" s="1"/>
    </row>
    <row r="9" spans="1:12" x14ac:dyDescent="0.3">
      <c r="A9" s="9" t="s">
        <v>162</v>
      </c>
      <c r="B9" s="20">
        <f>Líquidos!B9+Sólidos!B9+'Mercancía general'!B9+Pesca!B9+Avituallamiento!B9+'Tráfico interior'!B9</f>
        <v>546728.4</v>
      </c>
      <c r="C9" s="105">
        <f>Líquidos!C9+Sólidos!C9+'Mercancía general'!C9+Pesca!C9+Avituallamiento!C9+'Tráfico interior'!C9</f>
        <v>614880</v>
      </c>
      <c r="D9" s="20">
        <v>5467308.4000000004</v>
      </c>
      <c r="E9" s="20">
        <v>6381126.6529999999</v>
      </c>
      <c r="F9" s="11">
        <f t="shared" si="0"/>
        <v>16.714225467873717</v>
      </c>
      <c r="G9" s="104"/>
      <c r="H9" s="1"/>
      <c r="I9" s="1"/>
    </row>
    <row r="10" spans="1:12" x14ac:dyDescent="0.3">
      <c r="A10" s="12" t="s">
        <v>164</v>
      </c>
      <c r="B10" s="21">
        <f>Líquidos!B10+Sólidos!B10+'Mercancía general'!B10+Pesca!B10+Avituallamiento!B10+'Tráfico interior'!B10</f>
        <v>586583.02999999991</v>
      </c>
      <c r="C10" s="106">
        <f>Líquidos!C10+Sólidos!C10+'Mercancía general'!C10+Pesca!C10+Avituallamiento!C10+'Tráfico interior'!C10</f>
        <v>409226</v>
      </c>
      <c r="D10" s="21">
        <v>4971467.03</v>
      </c>
      <c r="E10" s="21">
        <v>4806909.9520000005</v>
      </c>
      <c r="F10" s="14">
        <f t="shared" si="0"/>
        <v>-3.3100305605365747</v>
      </c>
      <c r="G10" s="104"/>
      <c r="H10" s="1"/>
      <c r="I10" s="1"/>
    </row>
    <row r="11" spans="1:12" x14ac:dyDescent="0.3">
      <c r="A11" s="9" t="s">
        <v>165</v>
      </c>
      <c r="B11" s="20">
        <f>Líquidos!B11+Sólidos!B11+'Mercancía general'!B11+Pesca!B11+Avituallamiento!B11+'Tráfico interior'!B11</f>
        <v>8322363.4000000004</v>
      </c>
      <c r="C11" s="105">
        <f>Líquidos!C11+Sólidos!C11+'Mercancía general'!C11+Pesca!C11+Avituallamiento!C11+'Tráfico interior'!C11</f>
        <v>8139234</v>
      </c>
      <c r="D11" s="20">
        <v>103176945.40000001</v>
      </c>
      <c r="E11" s="20">
        <v>101555970.97</v>
      </c>
      <c r="F11" s="11">
        <f t="shared" si="0"/>
        <v>-1.5710626281052953</v>
      </c>
      <c r="G11" s="104"/>
      <c r="H11" s="1"/>
      <c r="I11" s="1"/>
    </row>
    <row r="12" spans="1:12" x14ac:dyDescent="0.3">
      <c r="A12" s="12" t="s">
        <v>166</v>
      </c>
      <c r="B12" s="21">
        <f>Líquidos!B12+Sólidos!B12+'Mercancía general'!B12+Pesca!B12+Avituallamiento!B12+'Tráfico interior'!B12</f>
        <v>280516.2</v>
      </c>
      <c r="C12" s="106">
        <f>Líquidos!C12+Sólidos!C12+'Mercancía general'!C12+Pesca!C12+Avituallamiento!C12+'Tráfico interior'!C12</f>
        <v>298994</v>
      </c>
      <c r="D12" s="21">
        <v>3660047.2</v>
      </c>
      <c r="E12" s="21">
        <v>4115251.6230000001</v>
      </c>
      <c r="F12" s="14">
        <f t="shared" si="0"/>
        <v>12.437118925679428</v>
      </c>
      <c r="G12" s="104"/>
      <c r="H12" s="1"/>
      <c r="I12" s="1"/>
    </row>
    <row r="13" spans="1:12" x14ac:dyDescent="0.3">
      <c r="A13" s="9" t="s">
        <v>32</v>
      </c>
      <c r="B13" s="20">
        <f>Líquidos!B13+Sólidos!B13+'Mercancía general'!B13+Pesca!B13+Avituallamiento!B13+'Tráfico interior'!B13</f>
        <v>1021181.8</v>
      </c>
      <c r="C13" s="105">
        <f>Líquidos!C13+Sólidos!C13+'Mercancía general'!C13+Pesca!C13+Avituallamiento!C13+'Tráfico interior'!C13</f>
        <v>959165</v>
      </c>
      <c r="D13" s="20">
        <v>14926740.800000001</v>
      </c>
      <c r="E13" s="20">
        <v>15649443.165999999</v>
      </c>
      <c r="F13" s="11">
        <f t="shared" si="0"/>
        <v>4.8416621932632324</v>
      </c>
      <c r="G13" s="104"/>
      <c r="H13" s="1"/>
      <c r="I13" s="1"/>
    </row>
    <row r="14" spans="1:12" x14ac:dyDescent="0.3">
      <c r="A14" s="12" t="s">
        <v>33</v>
      </c>
      <c r="B14" s="21">
        <f>Líquidos!B14+Sólidos!B14+'Mercancía general'!B14+Pesca!B14+Avituallamiento!B14+'Tráfico interior'!B14</f>
        <v>3863433.8</v>
      </c>
      <c r="C14" s="106">
        <f>Líquidos!C14+Sólidos!C14+'Mercancía general'!C14+Pesca!C14+Avituallamiento!C14+'Tráfico interior'!C14</f>
        <v>5109085</v>
      </c>
      <c r="D14" s="21">
        <v>48653001.799999997</v>
      </c>
      <c r="E14" s="21">
        <v>61366940.979999997</v>
      </c>
      <c r="F14" s="14">
        <f t="shared" si="0"/>
        <v>26.131869996971091</v>
      </c>
      <c r="G14" s="104"/>
      <c r="H14" s="1"/>
      <c r="I14" s="1"/>
    </row>
    <row r="15" spans="1:12" x14ac:dyDescent="0.3">
      <c r="A15" s="9" t="s">
        <v>34</v>
      </c>
      <c r="B15" s="20">
        <f>Líquidos!B15+Sólidos!B15+'Mercancía general'!B15+Pesca!B15+Avituallamiento!B15+'Tráfico interior'!B15</f>
        <v>3409815.2999999984</v>
      </c>
      <c r="C15" s="105">
        <f>Líquidos!C15+Sólidos!C15+'Mercancía general'!C15+Pesca!C15+Avituallamiento!C15+'Tráfico interior'!C15</f>
        <v>3352425</v>
      </c>
      <c r="D15" s="20">
        <v>32067270.299999997</v>
      </c>
      <c r="E15" s="20">
        <v>34306674</v>
      </c>
      <c r="F15" s="11">
        <f t="shared" si="0"/>
        <v>6.9834559631974713</v>
      </c>
      <c r="G15" s="104"/>
      <c r="H15" s="1"/>
      <c r="I15" s="1"/>
    </row>
    <row r="16" spans="1:12" x14ac:dyDescent="0.3">
      <c r="A16" s="12" t="s">
        <v>35</v>
      </c>
      <c r="B16" s="21">
        <f>Líquidos!B16+Sólidos!B16+'Mercancía general'!B16+Pesca!B16+Avituallamiento!B16+'Tráfico interior'!B16</f>
        <v>2876767.9</v>
      </c>
      <c r="C16" s="106">
        <f>Líquidos!C16+Sólidos!C16+'Mercancía general'!C16+Pesca!C16+Avituallamiento!C16+'Tráfico interior'!C16</f>
        <v>2613132</v>
      </c>
      <c r="D16" s="21">
        <v>31883686.300000001</v>
      </c>
      <c r="E16" s="21">
        <v>34688199.270999998</v>
      </c>
      <c r="F16" s="14">
        <f t="shared" si="0"/>
        <v>8.796075035401401</v>
      </c>
      <c r="G16" s="104"/>
      <c r="H16" s="1"/>
      <c r="I16" s="1"/>
    </row>
    <row r="17" spans="1:9" x14ac:dyDescent="0.3">
      <c r="A17" s="9" t="s">
        <v>167</v>
      </c>
      <c r="B17" s="20">
        <f>Líquidos!B17+Sólidos!B17+'Mercancía general'!B17+Pesca!B17+Avituallamiento!B17+'Tráfico interior'!B17</f>
        <v>1686264</v>
      </c>
      <c r="C17" s="105">
        <f>Líquidos!C17+Sólidos!C17+'Mercancía general'!C17+Pesca!C17+Avituallamiento!C17+'Tráfico interior'!C17</f>
        <v>1116165</v>
      </c>
      <c r="D17" s="20">
        <v>17076583</v>
      </c>
      <c r="E17" s="20">
        <v>17910534.133000001</v>
      </c>
      <c r="F17" s="11">
        <f t="shared" si="0"/>
        <v>4.8835948796079549</v>
      </c>
      <c r="G17" s="104"/>
      <c r="H17" s="1"/>
      <c r="I17" s="1"/>
    </row>
    <row r="18" spans="1:9" x14ac:dyDescent="0.3">
      <c r="A18" s="12" t="s">
        <v>36</v>
      </c>
      <c r="B18" s="21">
        <f>Líquidos!B18+Sólidos!B18+'Mercancía general'!B18+Pesca!B18+Avituallamiento!B18+'Tráfico interior'!B18</f>
        <v>246828.90000000002</v>
      </c>
      <c r="C18" s="106">
        <f>Líquidos!C18+Sólidos!C18+'Mercancía general'!C18+Pesca!C18+Avituallamiento!C18+'Tráfico interior'!C18</f>
        <v>216924</v>
      </c>
      <c r="D18" s="21">
        <v>2478780.9</v>
      </c>
      <c r="E18" s="21">
        <v>2545552.9019999998</v>
      </c>
      <c r="F18" s="14">
        <f t="shared" si="0"/>
        <v>2.6937436059798614</v>
      </c>
      <c r="G18" s="104"/>
      <c r="H18" s="1"/>
      <c r="I18" s="1"/>
    </row>
    <row r="19" spans="1:9" x14ac:dyDescent="0.3">
      <c r="A19" s="9" t="s">
        <v>37</v>
      </c>
      <c r="B19" s="20">
        <f>Líquidos!B19+Sólidos!B19+'Mercancía general'!B19+Pesca!B19+Avituallamiento!B19+'Tráfico interior'!B19</f>
        <v>1359998.1900000002</v>
      </c>
      <c r="C19" s="105">
        <f>Líquidos!C19+Sólidos!C19+'Mercancía general'!C19+Pesca!C19+Avituallamiento!C19+'Tráfico interior'!C19</f>
        <v>1283067</v>
      </c>
      <c r="D19" s="20">
        <v>12518823.59</v>
      </c>
      <c r="E19" s="20">
        <v>13584102.386999998</v>
      </c>
      <c r="F19" s="11">
        <f t="shared" si="0"/>
        <v>8.5094161551324987</v>
      </c>
      <c r="G19" s="104"/>
      <c r="H19" s="1"/>
      <c r="I19" s="1"/>
    </row>
    <row r="20" spans="1:9" x14ac:dyDescent="0.3">
      <c r="A20" s="12" t="s">
        <v>168</v>
      </c>
      <c r="B20" s="21">
        <f>Líquidos!B20+Sólidos!B20+'Mercancía general'!B20+Pesca!B20+Avituallamiento!B20+'Tráfico interior'!B20</f>
        <v>1147992.2</v>
      </c>
      <c r="C20" s="106">
        <f>Líquidos!C20+Sólidos!C20+'Mercancía general'!C20+Pesca!C20+Avituallamiento!C20+'Tráfico interior'!C20</f>
        <v>1551987</v>
      </c>
      <c r="D20" s="21">
        <v>18407334</v>
      </c>
      <c r="E20" s="21">
        <v>21820519.835999999</v>
      </c>
      <c r="F20" s="14">
        <f t="shared" si="0"/>
        <v>18.542532210259225</v>
      </c>
      <c r="G20" s="104"/>
      <c r="H20" s="1"/>
      <c r="I20" s="1"/>
    </row>
    <row r="21" spans="1:9" x14ac:dyDescent="0.3">
      <c r="A21" s="9" t="s">
        <v>38</v>
      </c>
      <c r="B21" s="20">
        <f>Líquidos!B21+Sólidos!B21+'Mercancía general'!B21+Pesca!B21+Avituallamiento!B21+'Tráfico interior'!B21</f>
        <v>2248543.6599999997</v>
      </c>
      <c r="C21" s="105">
        <f>Líquidos!C21+Sólidos!C21+'Mercancía general'!C21+Pesca!C21+Avituallamiento!C21+'Tráfico interior'!C21</f>
        <v>3061563</v>
      </c>
      <c r="D21" s="20">
        <v>30557171.530000001</v>
      </c>
      <c r="E21" s="20">
        <v>32332572.316</v>
      </c>
      <c r="F21" s="11">
        <f t="shared" si="0"/>
        <v>5.8100952971284272</v>
      </c>
      <c r="G21" s="104"/>
      <c r="H21" s="1"/>
      <c r="I21" s="1"/>
    </row>
    <row r="22" spans="1:9" x14ac:dyDescent="0.3">
      <c r="A22" s="12" t="s">
        <v>59</v>
      </c>
      <c r="B22" s="21">
        <f>Líquidos!B22+Sólidos!B22+'Mercancía general'!B22+Pesca!B22+Avituallamiento!B22+'Tráfico interior'!B22</f>
        <v>2066831.4</v>
      </c>
      <c r="C22" s="106">
        <f>Líquidos!C22+Sólidos!C22+'Mercancía general'!C22+Pesca!C22+Avituallamiento!C22+'Tráfico interior'!C22</f>
        <v>2182250</v>
      </c>
      <c r="D22" s="21">
        <v>22801746</v>
      </c>
      <c r="E22" s="21">
        <v>27021628.778000001</v>
      </c>
      <c r="F22" s="14">
        <f t="shared" si="0"/>
        <v>18.506840563876125</v>
      </c>
      <c r="G22" s="104"/>
      <c r="H22" s="1"/>
      <c r="I22" s="1"/>
    </row>
    <row r="23" spans="1:9" x14ac:dyDescent="0.3">
      <c r="A23" s="9" t="s">
        <v>169</v>
      </c>
      <c r="B23" s="20">
        <f>Líquidos!B23+Sólidos!B23+'Mercancía general'!B23+Pesca!B23+Avituallamiento!B23+'Tráfico interior'!B23</f>
        <v>264351.26</v>
      </c>
      <c r="C23" s="105">
        <f>Líquidos!C23+Sólidos!C23+'Mercancía general'!C23+Pesca!C23+Avituallamiento!C23+'Tráfico interior'!C23</f>
        <v>255257</v>
      </c>
      <c r="D23" s="20">
        <v>2954799</v>
      </c>
      <c r="E23" s="20">
        <v>2922300.219</v>
      </c>
      <c r="F23" s="11">
        <f t="shared" si="0"/>
        <v>-1.0998643562557078</v>
      </c>
      <c r="G23" s="104"/>
      <c r="H23" s="1"/>
      <c r="I23" s="1"/>
    </row>
    <row r="24" spans="1:9" x14ac:dyDescent="0.3">
      <c r="A24" s="12" t="s">
        <v>171</v>
      </c>
      <c r="B24" s="21">
        <f>Líquidos!B24+Sólidos!B24+'Mercancía general'!B24+Pesca!B24+Avituallamiento!B24+'Tráfico interior'!B24</f>
        <v>234918.25000000017</v>
      </c>
      <c r="C24" s="106">
        <f>Líquidos!C24+Sólidos!C24+'Mercancía general'!C24+Pesca!C24+Avituallamiento!C24+'Tráfico interior'!C24</f>
        <v>183934</v>
      </c>
      <c r="D24" s="21">
        <v>2348140.75</v>
      </c>
      <c r="E24" s="21">
        <v>2523053.7560000001</v>
      </c>
      <c r="F24" s="14">
        <f t="shared" si="0"/>
        <v>7.4490000652644</v>
      </c>
      <c r="G24" s="104"/>
      <c r="H24" s="1"/>
      <c r="I24" s="1"/>
    </row>
    <row r="25" spans="1:9" x14ac:dyDescent="0.3">
      <c r="A25" s="9" t="s">
        <v>39</v>
      </c>
      <c r="B25" s="20">
        <f>Líquidos!B25+Sólidos!B25+'Mercancía general'!B25+Pesca!B25+Avituallamiento!B25+'Tráfico interior'!B25</f>
        <v>104396</v>
      </c>
      <c r="C25" s="105">
        <f>Líquidos!C25+Sólidos!C25+'Mercancía general'!C25+Pesca!C25+Avituallamiento!C25+'Tráfico interior'!C25</f>
        <v>69696</v>
      </c>
      <c r="D25" s="20">
        <v>1162986</v>
      </c>
      <c r="E25" s="20">
        <v>1152554</v>
      </c>
      <c r="F25" s="11">
        <f t="shared" si="0"/>
        <v>-0.89700133965499163</v>
      </c>
      <c r="G25" s="104"/>
      <c r="H25" s="1"/>
      <c r="I25" s="1"/>
    </row>
    <row r="26" spans="1:9" x14ac:dyDescent="0.3">
      <c r="A26" s="12" t="s">
        <v>40</v>
      </c>
      <c r="B26" s="21">
        <f>Líquidos!B26+Sólidos!B26+'Mercancía general'!B26+Pesca!B26+Avituallamiento!B26+'Tráfico interior'!B26</f>
        <v>202204</v>
      </c>
      <c r="C26" s="106">
        <f>Líquidos!C26+Sólidos!C26+'Mercancía general'!C26+Pesca!C26+Avituallamiento!C26+'Tráfico interior'!C26</f>
        <v>174404</v>
      </c>
      <c r="D26" s="21">
        <v>2191291</v>
      </c>
      <c r="E26" s="21">
        <v>2362150.6329999999</v>
      </c>
      <c r="F26" s="14">
        <f t="shared" si="0"/>
        <v>7.7972132865968007</v>
      </c>
      <c r="G26" s="104"/>
      <c r="H26" s="1"/>
      <c r="I26" s="1"/>
    </row>
    <row r="27" spans="1:9" x14ac:dyDescent="0.3">
      <c r="A27" s="9" t="s">
        <v>41</v>
      </c>
      <c r="B27" s="20">
        <f>Líquidos!B27+Sólidos!B27+'Mercancía general'!B27+Pesca!B27+Avituallamiento!B27+'Tráfico interior'!B27</f>
        <v>293178.2</v>
      </c>
      <c r="C27" s="105">
        <f>Líquidos!C27+Sólidos!C27+'Mercancía general'!C27+Pesca!C27+Avituallamiento!C27+'Tráfico interior'!C27</f>
        <v>262350</v>
      </c>
      <c r="D27" s="20">
        <v>3454726</v>
      </c>
      <c r="E27" s="20">
        <v>2974798.8190000001</v>
      </c>
      <c r="F27" s="11">
        <f t="shared" si="0"/>
        <v>-13.891902888970051</v>
      </c>
      <c r="G27" s="104"/>
      <c r="H27" s="1"/>
      <c r="I27" s="1"/>
    </row>
    <row r="28" spans="1:9" x14ac:dyDescent="0.3">
      <c r="A28" s="12" t="s">
        <v>42</v>
      </c>
      <c r="B28" s="21">
        <f>Líquidos!B28+Sólidos!B28+'Mercancía general'!B28+Pesca!B28+Avituallamiento!B28+'Tráfico interior'!B28</f>
        <v>1177391</v>
      </c>
      <c r="C28" s="106">
        <f>Líquidos!C28+Sólidos!C28+'Mercancía general'!C28+Pesca!C28+Avituallamiento!C28+'Tráfico interior'!C28</f>
        <v>1140222</v>
      </c>
      <c r="D28" s="21">
        <v>13613974</v>
      </c>
      <c r="E28" s="21">
        <v>13674877.679</v>
      </c>
      <c r="F28" s="14">
        <f t="shared" si="0"/>
        <v>0.44736150517107376</v>
      </c>
      <c r="G28" s="104"/>
      <c r="H28" s="1"/>
      <c r="I28" s="1"/>
    </row>
    <row r="29" spans="1:9" x14ac:dyDescent="0.3">
      <c r="A29" s="9" t="s">
        <v>43</v>
      </c>
      <c r="B29" s="20">
        <f>Líquidos!B29+Sólidos!B29+'Mercancía general'!B29+Pesca!B29+Avituallamiento!B29+'Tráfico interior'!B29</f>
        <v>435907</v>
      </c>
      <c r="C29" s="105">
        <f>Líquidos!C29+Sólidos!C29+'Mercancía general'!C29+Pesca!C29+Avituallamiento!C29+'Tráfico interior'!C29</f>
        <v>426007</v>
      </c>
      <c r="D29" s="20">
        <v>4866842</v>
      </c>
      <c r="E29" s="20">
        <v>5622369.5420000004</v>
      </c>
      <c r="F29" s="11">
        <f t="shared" si="0"/>
        <v>15.523979245679243</v>
      </c>
      <c r="G29" s="104"/>
      <c r="H29" s="1"/>
      <c r="I29" s="1"/>
    </row>
    <row r="30" spans="1:9" x14ac:dyDescent="0.3">
      <c r="A30" s="12" t="s">
        <v>44</v>
      </c>
      <c r="B30" s="21">
        <f>Líquidos!B30+Sólidos!B30+'Mercancía general'!B30+Pesca!B30+Avituallamiento!B30+'Tráfico interior'!B30</f>
        <v>431558</v>
      </c>
      <c r="C30" s="106">
        <f>Líquidos!C30+Sólidos!C30+'Mercancía general'!C30+Pesca!C30+Avituallamiento!C30+'Tráfico interior'!C30</f>
        <v>415591</v>
      </c>
      <c r="D30" s="21">
        <v>4819633</v>
      </c>
      <c r="E30" s="21">
        <v>4558579</v>
      </c>
      <c r="F30" s="14">
        <f t="shared" si="0"/>
        <v>-5.4164705071942194</v>
      </c>
      <c r="G30" s="104"/>
      <c r="H30" s="1"/>
      <c r="I30" s="1"/>
    </row>
    <row r="31" spans="1:9" x14ac:dyDescent="0.3">
      <c r="A31" s="9" t="s">
        <v>45</v>
      </c>
      <c r="B31" s="20">
        <f>Líquidos!B31+Sólidos!B31+'Mercancía general'!B31+Pesca!B31+Avituallamiento!B31+'Tráfico interior'!B31</f>
        <v>3085814.0609999998</v>
      </c>
      <c r="C31" s="105">
        <f>Líquidos!C31+Sólidos!C31+'Mercancía general'!C31+Pesca!C31+Avituallamiento!C31+'Tráfico interior'!C31</f>
        <v>2836656</v>
      </c>
      <c r="D31" s="20">
        <v>31351797</v>
      </c>
      <c r="E31" s="20">
        <v>33700184.412</v>
      </c>
      <c r="F31" s="11">
        <f t="shared" si="0"/>
        <v>7.4904395815014908</v>
      </c>
      <c r="G31" s="104"/>
      <c r="H31" s="1"/>
      <c r="I31" s="1"/>
    </row>
    <row r="32" spans="1:9" x14ac:dyDescent="0.3">
      <c r="A32" s="12" t="s">
        <v>46</v>
      </c>
      <c r="B32" s="21">
        <f>Líquidos!B32+Sólidos!B32+'Mercancía general'!B32+Pesca!B32+Avituallamiento!B32+'Tráfico interior'!B32</f>
        <v>5970042</v>
      </c>
      <c r="C32" s="106">
        <f>Líquidos!C32+Sólidos!C32+'Mercancía general'!C32+Pesca!C32+Avituallamiento!C32+'Tráfico interior'!C32</f>
        <v>5728518</v>
      </c>
      <c r="D32" s="21">
        <v>71469813</v>
      </c>
      <c r="E32" s="21">
        <v>73559877.240999997</v>
      </c>
      <c r="F32" s="14">
        <f t="shared" si="0"/>
        <v>2.9244014406473866</v>
      </c>
      <c r="G32" s="104"/>
      <c r="H32" s="1"/>
      <c r="I32" s="1"/>
    </row>
    <row r="33" spans="1:9" x14ac:dyDescent="0.3">
      <c r="A33" s="9" t="s">
        <v>47</v>
      </c>
      <c r="B33" s="20">
        <f>Líquidos!B33+Sólidos!B33+'Mercancía general'!B33+Pesca!B33+Avituallamiento!B33+'Tráfico interior'!B33</f>
        <v>324415.3</v>
      </c>
      <c r="C33" s="105">
        <f>Líquidos!C33+Sólidos!C33+'Mercancía general'!C33+Pesca!C33+Avituallamiento!C33+'Tráfico interior'!C33</f>
        <v>329471</v>
      </c>
      <c r="D33" s="20">
        <v>4120374</v>
      </c>
      <c r="E33" s="20">
        <v>4233692.199</v>
      </c>
      <c r="F33" s="11">
        <f t="shared" si="0"/>
        <v>2.7501920699431537</v>
      </c>
      <c r="G33" s="104"/>
      <c r="H33" s="1"/>
      <c r="I33" s="1"/>
    </row>
    <row r="34" spans="1:9" x14ac:dyDescent="0.3">
      <c r="A34" s="12" t="s">
        <v>170</v>
      </c>
      <c r="B34" s="21">
        <f>Líquidos!B34+Sólidos!B34+'Mercancía general'!B34+Pesca!B34+Avituallamiento!B34+'Tráfico interior'!B34</f>
        <v>115174.85999999996</v>
      </c>
      <c r="C34" s="106">
        <f>Líquidos!C34+Sólidos!C34+'Mercancía general'!C34+Pesca!C34+Avituallamiento!C34+'Tráfico interior'!C34</f>
        <v>104339</v>
      </c>
      <c r="D34" s="21">
        <v>1111995</v>
      </c>
      <c r="E34" s="21">
        <v>1205966.3599999999</v>
      </c>
      <c r="F34" s="14">
        <f t="shared" si="0"/>
        <v>8.4506998682547874</v>
      </c>
      <c r="G34" s="104"/>
      <c r="H34" s="1"/>
      <c r="I34" s="1"/>
    </row>
    <row r="35" spans="1:9" x14ac:dyDescent="0.3">
      <c r="A35" s="15" t="s">
        <v>48</v>
      </c>
      <c r="B35" s="16">
        <f>SUM(B7:B34)</f>
        <v>43812396.010999985</v>
      </c>
      <c r="C35" s="16">
        <f t="shared" ref="C35:E35" si="1">SUM(C7:C34)</f>
        <v>44447034</v>
      </c>
      <c r="D35" s="16">
        <f t="shared" si="1"/>
        <v>509504635.29999995</v>
      </c>
      <c r="E35" s="16">
        <f t="shared" si="1"/>
        <v>545222363.99300003</v>
      </c>
      <c r="F35" s="17">
        <f t="shared" si="0"/>
        <v>7.0102853278202701</v>
      </c>
      <c r="G35" s="104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15198929.289000001</v>
      </c>
      <c r="C39" s="51">
        <f t="shared" si="3"/>
        <v>13919795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101555970.97</v>
      </c>
      <c r="G39" s="50">
        <f>LOOKUP(E39,$A$39:$A$66,$C$39:$C$66)</f>
        <v>103176945.40000001</v>
      </c>
    </row>
    <row r="40" spans="1:9" x14ac:dyDescent="0.3">
      <c r="A40" s="50" t="str">
        <f t="shared" si="4"/>
        <v>ALICANTE</v>
      </c>
      <c r="B40" s="51">
        <f t="shared" si="2"/>
        <v>3447603.8770000003</v>
      </c>
      <c r="C40" s="51">
        <f t="shared" si="3"/>
        <v>3471563.3000000003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73559877.240999997</v>
      </c>
      <c r="G40" s="50">
        <f t="shared" ref="G40:G66" si="8">LOOKUP(E40,$A$39:$A$66,$C$39:$C$66)</f>
        <v>71469813</v>
      </c>
    </row>
    <row r="41" spans="1:9" x14ac:dyDescent="0.3">
      <c r="A41" s="50" t="str">
        <f t="shared" si="4"/>
        <v>ALMERÍA</v>
      </c>
      <c r="B41" s="51">
        <f t="shared" si="2"/>
        <v>6381126.6529999999</v>
      </c>
      <c r="C41" s="51">
        <f t="shared" si="3"/>
        <v>5467308.4000000004</v>
      </c>
      <c r="D41" s="51">
        <f t="shared" si="6"/>
        <v>15</v>
      </c>
      <c r="E41" s="50" t="str">
        <f t="shared" si="5"/>
        <v>BARCELONA</v>
      </c>
      <c r="F41" s="50">
        <f t="shared" si="7"/>
        <v>61366940.979999997</v>
      </c>
      <c r="G41" s="50">
        <f t="shared" si="8"/>
        <v>48653001.799999997</v>
      </c>
    </row>
    <row r="42" spans="1:9" x14ac:dyDescent="0.3">
      <c r="A42" s="50" t="str">
        <f t="shared" si="4"/>
        <v>AVILÉS</v>
      </c>
      <c r="B42" s="51">
        <f t="shared" si="2"/>
        <v>4806909.9520000005</v>
      </c>
      <c r="C42" s="51">
        <f t="shared" si="3"/>
        <v>4971467.03</v>
      </c>
      <c r="D42" s="51">
        <f t="shared" si="6"/>
        <v>17</v>
      </c>
      <c r="E42" s="50" t="str">
        <f t="shared" si="5"/>
        <v>CARTAGENA</v>
      </c>
      <c r="F42" s="50">
        <f t="shared" si="7"/>
        <v>34688199.270999998</v>
      </c>
      <c r="G42" s="50">
        <f t="shared" si="8"/>
        <v>31883686.300000001</v>
      </c>
    </row>
    <row r="43" spans="1:9" x14ac:dyDescent="0.3">
      <c r="A43" s="50" t="str">
        <f t="shared" si="4"/>
        <v>BAHÍA DE ALGECIRAS</v>
      </c>
      <c r="B43" s="51">
        <f t="shared" si="2"/>
        <v>101555970.97</v>
      </c>
      <c r="C43" s="51">
        <f t="shared" si="3"/>
        <v>103176945.40000001</v>
      </c>
      <c r="D43" s="51">
        <f t="shared" si="6"/>
        <v>1</v>
      </c>
      <c r="E43" s="50" t="str">
        <f t="shared" si="5"/>
        <v>BILBAO</v>
      </c>
      <c r="F43" s="50">
        <f t="shared" si="7"/>
        <v>34306674</v>
      </c>
      <c r="G43" s="50">
        <f t="shared" si="8"/>
        <v>32067270.299999997</v>
      </c>
    </row>
    <row r="44" spans="1:9" x14ac:dyDescent="0.3">
      <c r="A44" s="50" t="str">
        <f t="shared" si="4"/>
        <v>BAHÍA DE CÁDIZ</v>
      </c>
      <c r="B44" s="51">
        <f t="shared" si="2"/>
        <v>4115251.6230000001</v>
      </c>
      <c r="C44" s="51">
        <f t="shared" si="3"/>
        <v>3660047.2</v>
      </c>
      <c r="D44" s="51">
        <f t="shared" si="6"/>
        <v>20</v>
      </c>
      <c r="E44" s="50" t="str">
        <f t="shared" si="5"/>
        <v>TARRAGONA</v>
      </c>
      <c r="F44" s="50">
        <f t="shared" si="7"/>
        <v>33700184.412</v>
      </c>
      <c r="G44" s="50">
        <f t="shared" si="8"/>
        <v>31351797</v>
      </c>
    </row>
    <row r="45" spans="1:9" x14ac:dyDescent="0.3">
      <c r="A45" s="50" t="str">
        <f t="shared" si="4"/>
        <v>BALEARES</v>
      </c>
      <c r="B45" s="51">
        <f t="shared" si="2"/>
        <v>15649443.165999999</v>
      </c>
      <c r="C45" s="51">
        <f t="shared" si="3"/>
        <v>14926740.800000001</v>
      </c>
      <c r="D45" s="51">
        <f t="shared" si="6"/>
        <v>11</v>
      </c>
      <c r="E45" s="50" t="str">
        <f t="shared" si="5"/>
        <v>HUELVA</v>
      </c>
      <c r="F45" s="50">
        <f t="shared" si="7"/>
        <v>32332572.316</v>
      </c>
      <c r="G45" s="50">
        <f t="shared" si="8"/>
        <v>30557171.530000001</v>
      </c>
    </row>
    <row r="46" spans="1:9" x14ac:dyDescent="0.3">
      <c r="A46" s="50" t="str">
        <f t="shared" si="4"/>
        <v>BARCELONA</v>
      </c>
      <c r="B46" s="51">
        <f t="shared" si="2"/>
        <v>61366940.979999997</v>
      </c>
      <c r="C46" s="51">
        <f t="shared" si="3"/>
        <v>48653001.799999997</v>
      </c>
      <c r="D46" s="51">
        <f t="shared" si="6"/>
        <v>3</v>
      </c>
      <c r="E46" s="50" t="str">
        <f t="shared" si="5"/>
        <v>LAS PALMAS</v>
      </c>
      <c r="F46" s="50">
        <f t="shared" si="7"/>
        <v>27021628.778000001</v>
      </c>
      <c r="G46" s="50">
        <f t="shared" si="8"/>
        <v>22801746</v>
      </c>
    </row>
    <row r="47" spans="1:9" x14ac:dyDescent="0.3">
      <c r="A47" s="50" t="str">
        <f t="shared" si="4"/>
        <v>BILBAO</v>
      </c>
      <c r="B47" s="51">
        <f t="shared" si="2"/>
        <v>34306674</v>
      </c>
      <c r="C47" s="51">
        <f t="shared" si="3"/>
        <v>32067270.299999997</v>
      </c>
      <c r="D47" s="51">
        <f t="shared" si="6"/>
        <v>5</v>
      </c>
      <c r="E47" s="50" t="str">
        <f t="shared" si="5"/>
        <v>GIJÓN</v>
      </c>
      <c r="F47" s="50">
        <f t="shared" si="7"/>
        <v>21820519.835999999</v>
      </c>
      <c r="G47" s="50">
        <f t="shared" si="8"/>
        <v>18407334</v>
      </c>
    </row>
    <row r="48" spans="1:9" x14ac:dyDescent="0.3">
      <c r="A48" s="50" t="str">
        <f t="shared" si="4"/>
        <v>CARTAGENA</v>
      </c>
      <c r="B48" s="51">
        <f t="shared" si="2"/>
        <v>34688199.270999998</v>
      </c>
      <c r="C48" s="51">
        <f t="shared" si="3"/>
        <v>31883686.300000001</v>
      </c>
      <c r="D48" s="51">
        <f t="shared" si="6"/>
        <v>4</v>
      </c>
      <c r="E48" s="50" t="str">
        <f t="shared" si="5"/>
        <v>CASTELLÓN</v>
      </c>
      <c r="F48" s="50">
        <f t="shared" si="7"/>
        <v>17910534.133000001</v>
      </c>
      <c r="G48" s="50">
        <f t="shared" si="8"/>
        <v>17076583</v>
      </c>
    </row>
    <row r="49" spans="1:7" x14ac:dyDescent="0.3">
      <c r="A49" s="50" t="str">
        <f t="shared" si="4"/>
        <v>CASTELLÓN</v>
      </c>
      <c r="B49" s="51">
        <f t="shared" si="2"/>
        <v>17910534.133000001</v>
      </c>
      <c r="C49" s="51">
        <f t="shared" si="3"/>
        <v>17076583</v>
      </c>
      <c r="D49" s="51">
        <f t="shared" si="6"/>
        <v>10</v>
      </c>
      <c r="E49" s="50" t="str">
        <f t="shared" si="5"/>
        <v>BALEARES</v>
      </c>
      <c r="F49" s="50">
        <f t="shared" si="7"/>
        <v>15649443.165999999</v>
      </c>
      <c r="G49" s="50">
        <f t="shared" si="8"/>
        <v>14926740.800000001</v>
      </c>
    </row>
    <row r="50" spans="1:7" x14ac:dyDescent="0.3">
      <c r="A50" s="50" t="str">
        <f t="shared" si="4"/>
        <v>CEUTA</v>
      </c>
      <c r="B50" s="51">
        <f t="shared" si="2"/>
        <v>2545552.9019999998</v>
      </c>
      <c r="C50" s="51">
        <f t="shared" si="3"/>
        <v>2478780.9</v>
      </c>
      <c r="D50" s="51">
        <f t="shared" si="6"/>
        <v>24</v>
      </c>
      <c r="E50" s="50" t="str">
        <f t="shared" si="5"/>
        <v>A CORUÑA</v>
      </c>
      <c r="F50" s="50">
        <f t="shared" si="7"/>
        <v>15198929.289000001</v>
      </c>
      <c r="G50" s="50">
        <f t="shared" si="8"/>
        <v>13919795</v>
      </c>
    </row>
    <row r="51" spans="1:7" x14ac:dyDescent="0.3">
      <c r="A51" s="50" t="str">
        <f t="shared" si="4"/>
        <v>FERROL-SAN CIBRAO</v>
      </c>
      <c r="B51" s="51">
        <f t="shared" si="2"/>
        <v>13584102.386999998</v>
      </c>
      <c r="C51" s="51">
        <f t="shared" si="3"/>
        <v>12518823.59</v>
      </c>
      <c r="D51" s="51">
        <f t="shared" si="6"/>
        <v>14</v>
      </c>
      <c r="E51" s="50" t="str">
        <f t="shared" si="5"/>
        <v>SANTA CRUZ DE TENERIFE</v>
      </c>
      <c r="F51" s="50">
        <f t="shared" si="7"/>
        <v>13674877.679</v>
      </c>
      <c r="G51" s="50">
        <f t="shared" si="8"/>
        <v>13613974</v>
      </c>
    </row>
    <row r="52" spans="1:7" x14ac:dyDescent="0.3">
      <c r="A52" s="50" t="str">
        <f t="shared" si="4"/>
        <v>GIJÓN</v>
      </c>
      <c r="B52" s="51">
        <f t="shared" si="2"/>
        <v>21820519.835999999</v>
      </c>
      <c r="C52" s="51">
        <f t="shared" si="3"/>
        <v>18407334</v>
      </c>
      <c r="D52" s="51">
        <f t="shared" si="6"/>
        <v>9</v>
      </c>
      <c r="E52" s="50" t="str">
        <f t="shared" si="5"/>
        <v>FERROL-SAN CIBRAO</v>
      </c>
      <c r="F52" s="50">
        <f t="shared" si="7"/>
        <v>13584102.386999998</v>
      </c>
      <c r="G52" s="50">
        <f t="shared" si="8"/>
        <v>12518823.59</v>
      </c>
    </row>
    <row r="53" spans="1:7" x14ac:dyDescent="0.3">
      <c r="A53" s="50" t="str">
        <f t="shared" si="4"/>
        <v>HUELVA</v>
      </c>
      <c r="B53" s="51">
        <f t="shared" si="2"/>
        <v>32332572.316</v>
      </c>
      <c r="C53" s="51">
        <f t="shared" si="3"/>
        <v>30557171.530000001</v>
      </c>
      <c r="D53" s="51">
        <f t="shared" si="6"/>
        <v>7</v>
      </c>
      <c r="E53" s="50" t="str">
        <f t="shared" si="5"/>
        <v>ALMERÍA</v>
      </c>
      <c r="F53" s="50">
        <f t="shared" si="7"/>
        <v>6381126.6529999999</v>
      </c>
      <c r="G53" s="50">
        <f t="shared" si="8"/>
        <v>5467308.4000000004</v>
      </c>
    </row>
    <row r="54" spans="1:7" x14ac:dyDescent="0.3">
      <c r="A54" s="50" t="str">
        <f t="shared" si="4"/>
        <v>LAS PALMAS</v>
      </c>
      <c r="B54" s="51">
        <f t="shared" si="2"/>
        <v>27021628.778000001</v>
      </c>
      <c r="C54" s="51">
        <f t="shared" si="3"/>
        <v>22801746</v>
      </c>
      <c r="D54" s="51">
        <f t="shared" si="6"/>
        <v>8</v>
      </c>
      <c r="E54" s="50" t="str">
        <f t="shared" si="5"/>
        <v>SANTANDER</v>
      </c>
      <c r="F54" s="50">
        <f t="shared" si="7"/>
        <v>5622369.5420000004</v>
      </c>
      <c r="G54" s="50">
        <f t="shared" si="8"/>
        <v>4866842</v>
      </c>
    </row>
    <row r="55" spans="1:7" x14ac:dyDescent="0.3">
      <c r="A55" s="50" t="str">
        <f t="shared" si="4"/>
        <v>MÁLAGA</v>
      </c>
      <c r="B55" s="51">
        <f t="shared" si="2"/>
        <v>2922300.219</v>
      </c>
      <c r="C55" s="51">
        <f t="shared" si="3"/>
        <v>2954799</v>
      </c>
      <c r="D55" s="51">
        <f t="shared" si="6"/>
        <v>23</v>
      </c>
      <c r="E55" s="50" t="str">
        <f t="shared" si="5"/>
        <v>AVILÉS</v>
      </c>
      <c r="F55" s="50">
        <f t="shared" si="7"/>
        <v>4806909.9520000005</v>
      </c>
      <c r="G55" s="50">
        <f t="shared" si="8"/>
        <v>4971467.03</v>
      </c>
    </row>
    <row r="56" spans="1:7" x14ac:dyDescent="0.3">
      <c r="A56" s="50" t="str">
        <f t="shared" si="4"/>
        <v>MARÍN Y RÍA DE PONTEVEDRA</v>
      </c>
      <c r="B56" s="51">
        <f t="shared" si="2"/>
        <v>2523053.7560000001</v>
      </c>
      <c r="C56" s="51">
        <f t="shared" si="3"/>
        <v>2348140.75</v>
      </c>
      <c r="D56" s="51">
        <f t="shared" si="6"/>
        <v>25</v>
      </c>
      <c r="E56" s="50" t="str">
        <f t="shared" si="5"/>
        <v>SEVILLA</v>
      </c>
      <c r="F56" s="50">
        <f t="shared" si="7"/>
        <v>4558579</v>
      </c>
      <c r="G56" s="50">
        <f t="shared" si="8"/>
        <v>4819633</v>
      </c>
    </row>
    <row r="57" spans="1:7" x14ac:dyDescent="0.3">
      <c r="A57" s="50" t="str">
        <f t="shared" si="4"/>
        <v>MELILLA</v>
      </c>
      <c r="B57" s="51">
        <f t="shared" si="2"/>
        <v>1152554</v>
      </c>
      <c r="C57" s="51">
        <f t="shared" si="3"/>
        <v>1162986</v>
      </c>
      <c r="D57" s="51">
        <f t="shared" si="6"/>
        <v>28</v>
      </c>
      <c r="E57" s="50" t="str">
        <f t="shared" si="5"/>
        <v>VIGO</v>
      </c>
      <c r="F57" s="50">
        <f t="shared" si="7"/>
        <v>4233692.199</v>
      </c>
      <c r="G57" s="50">
        <f t="shared" si="8"/>
        <v>4120374</v>
      </c>
    </row>
    <row r="58" spans="1:7" x14ac:dyDescent="0.3">
      <c r="A58" s="50" t="str">
        <f t="shared" si="4"/>
        <v>MOTRIL</v>
      </c>
      <c r="B58" s="51">
        <f t="shared" si="2"/>
        <v>2362150.6329999999</v>
      </c>
      <c r="C58" s="51">
        <f t="shared" si="3"/>
        <v>2191291</v>
      </c>
      <c r="D58" s="51">
        <f t="shared" si="6"/>
        <v>26</v>
      </c>
      <c r="E58" s="50" t="str">
        <f t="shared" si="5"/>
        <v>BAHÍA DE CÁDIZ</v>
      </c>
      <c r="F58" s="50">
        <f t="shared" si="7"/>
        <v>4115251.6230000001</v>
      </c>
      <c r="G58" s="50">
        <f t="shared" si="8"/>
        <v>3660047.2</v>
      </c>
    </row>
    <row r="59" spans="1:7" x14ac:dyDescent="0.3">
      <c r="A59" s="50" t="str">
        <f t="shared" si="4"/>
        <v>PASAIA</v>
      </c>
      <c r="B59" s="51">
        <f t="shared" si="2"/>
        <v>2974798.8190000001</v>
      </c>
      <c r="C59" s="51">
        <f t="shared" si="3"/>
        <v>3454726</v>
      </c>
      <c r="D59" s="51">
        <f t="shared" si="6"/>
        <v>22</v>
      </c>
      <c r="E59" s="50" t="str">
        <f t="shared" si="5"/>
        <v>ALICANTE</v>
      </c>
      <c r="F59" s="50">
        <f t="shared" si="7"/>
        <v>3447603.8770000003</v>
      </c>
      <c r="G59" s="50">
        <f t="shared" si="8"/>
        <v>3471563.3000000003</v>
      </c>
    </row>
    <row r="60" spans="1:7" x14ac:dyDescent="0.3">
      <c r="A60" s="50" t="str">
        <f t="shared" si="4"/>
        <v>SANTA CRUZ DE TENERIFE</v>
      </c>
      <c r="B60" s="51">
        <f t="shared" si="2"/>
        <v>13674877.679</v>
      </c>
      <c r="C60" s="51">
        <f t="shared" si="3"/>
        <v>13613974</v>
      </c>
      <c r="D60" s="51">
        <f t="shared" si="6"/>
        <v>13</v>
      </c>
      <c r="E60" s="50" t="str">
        <f t="shared" si="5"/>
        <v>PASAIA</v>
      </c>
      <c r="F60" s="50">
        <f t="shared" si="7"/>
        <v>2974798.8190000001</v>
      </c>
      <c r="G60" s="50">
        <f t="shared" si="8"/>
        <v>3454726</v>
      </c>
    </row>
    <row r="61" spans="1:7" x14ac:dyDescent="0.3">
      <c r="A61" s="50" t="str">
        <f t="shared" si="4"/>
        <v>SANTANDER</v>
      </c>
      <c r="B61" s="51">
        <f t="shared" si="2"/>
        <v>5622369.5420000004</v>
      </c>
      <c r="C61" s="51">
        <f t="shared" si="3"/>
        <v>4866842</v>
      </c>
      <c r="D61" s="51">
        <f t="shared" si="6"/>
        <v>16</v>
      </c>
      <c r="E61" s="50" t="str">
        <f t="shared" si="5"/>
        <v>MÁLAGA</v>
      </c>
      <c r="F61" s="50">
        <f t="shared" si="7"/>
        <v>2922300.219</v>
      </c>
      <c r="G61" s="50">
        <f t="shared" si="8"/>
        <v>2954799</v>
      </c>
    </row>
    <row r="62" spans="1:7" x14ac:dyDescent="0.3">
      <c r="A62" s="50" t="str">
        <f t="shared" si="4"/>
        <v>SEVILLA</v>
      </c>
      <c r="B62" s="51">
        <f t="shared" si="2"/>
        <v>4558579</v>
      </c>
      <c r="C62" s="51">
        <f t="shared" si="3"/>
        <v>4819633</v>
      </c>
      <c r="D62" s="51">
        <f t="shared" si="6"/>
        <v>18</v>
      </c>
      <c r="E62" s="50" t="str">
        <f t="shared" si="5"/>
        <v>CEUTA</v>
      </c>
      <c r="F62" s="50">
        <f t="shared" si="7"/>
        <v>2545552.9019999998</v>
      </c>
      <c r="G62" s="50">
        <f t="shared" si="8"/>
        <v>2478780.9</v>
      </c>
    </row>
    <row r="63" spans="1:7" x14ac:dyDescent="0.3">
      <c r="A63" s="50" t="str">
        <f t="shared" si="4"/>
        <v>TARRAGONA</v>
      </c>
      <c r="B63" s="51">
        <f t="shared" si="2"/>
        <v>33700184.412</v>
      </c>
      <c r="C63" s="51">
        <f t="shared" si="3"/>
        <v>31351797</v>
      </c>
      <c r="D63" s="51">
        <f t="shared" si="6"/>
        <v>6</v>
      </c>
      <c r="E63" s="50" t="str">
        <f t="shared" si="5"/>
        <v>MARÍN Y RÍA DE PONTEVEDRA</v>
      </c>
      <c r="F63" s="50">
        <f t="shared" si="7"/>
        <v>2523053.7560000001</v>
      </c>
      <c r="G63" s="50">
        <f t="shared" si="8"/>
        <v>2348140.75</v>
      </c>
    </row>
    <row r="64" spans="1:7" x14ac:dyDescent="0.3">
      <c r="A64" s="50" t="str">
        <f t="shared" si="4"/>
        <v>VALENCIA</v>
      </c>
      <c r="B64" s="51">
        <f t="shared" si="2"/>
        <v>73559877.240999997</v>
      </c>
      <c r="C64" s="51">
        <f t="shared" si="3"/>
        <v>71469813</v>
      </c>
      <c r="D64" s="51">
        <f t="shared" si="6"/>
        <v>2</v>
      </c>
      <c r="E64" s="50" t="str">
        <f t="shared" si="5"/>
        <v>MOTRIL</v>
      </c>
      <c r="F64" s="50">
        <f t="shared" si="7"/>
        <v>2362150.6329999999</v>
      </c>
      <c r="G64" s="50">
        <f t="shared" si="8"/>
        <v>2191291</v>
      </c>
    </row>
    <row r="65" spans="1:7" x14ac:dyDescent="0.3">
      <c r="A65" s="50" t="str">
        <f t="shared" si="4"/>
        <v>VIGO</v>
      </c>
      <c r="B65" s="51">
        <f t="shared" si="2"/>
        <v>4233692.199</v>
      </c>
      <c r="C65" s="51">
        <f t="shared" si="3"/>
        <v>4120374</v>
      </c>
      <c r="D65" s="51">
        <f t="shared" si="6"/>
        <v>19</v>
      </c>
      <c r="E65" s="50" t="str">
        <f t="shared" si="5"/>
        <v>VILAGARCÍA</v>
      </c>
      <c r="F65" s="50">
        <f t="shared" si="7"/>
        <v>1205966.3599999999</v>
      </c>
      <c r="G65" s="50">
        <f t="shared" si="8"/>
        <v>1111995</v>
      </c>
    </row>
    <row r="66" spans="1:7" x14ac:dyDescent="0.3">
      <c r="A66" s="50" t="str">
        <f t="shared" si="4"/>
        <v>VILAGARCÍA</v>
      </c>
      <c r="B66" s="51">
        <f t="shared" si="2"/>
        <v>1205966.3599999999</v>
      </c>
      <c r="C66" s="51">
        <f t="shared" si="3"/>
        <v>1111995</v>
      </c>
      <c r="D66" s="51">
        <f t="shared" si="6"/>
        <v>27</v>
      </c>
      <c r="E66" s="50" t="str">
        <f t="shared" si="5"/>
        <v>MELILLA</v>
      </c>
      <c r="F66" s="50">
        <f t="shared" si="7"/>
        <v>1152554</v>
      </c>
      <c r="G66" s="50">
        <f t="shared" si="8"/>
        <v>1162986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7"/>
      <c r="B68" s="87"/>
      <c r="C68" s="87"/>
      <c r="D68" s="87"/>
      <c r="E68" s="87"/>
      <c r="F68" s="87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129</v>
      </c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22">
        <v>1200603</v>
      </c>
      <c r="C7" s="107">
        <v>1296082</v>
      </c>
      <c r="D7" s="22">
        <v>13527098</v>
      </c>
      <c r="E7" s="22">
        <v>14760612</v>
      </c>
      <c r="F7" s="11">
        <f>((E7*100)/D7)-100</f>
        <v>9.1188368709977539</v>
      </c>
      <c r="G7" s="109"/>
      <c r="H7" s="1"/>
      <c r="I7" s="1"/>
    </row>
    <row r="8" spans="1:12" x14ac:dyDescent="0.3">
      <c r="A8" s="12" t="s">
        <v>31</v>
      </c>
      <c r="B8" s="23">
        <v>243599.53000000026</v>
      </c>
      <c r="C8" s="108">
        <v>256343</v>
      </c>
      <c r="D8" s="23">
        <v>3442580.5300000003</v>
      </c>
      <c r="E8" s="23">
        <v>3421610.7</v>
      </c>
      <c r="F8" s="14">
        <f t="shared" ref="F8:F35" si="0">((E8*100)/D8)-100</f>
        <v>-0.60913113919227158</v>
      </c>
      <c r="G8" s="109"/>
      <c r="H8" s="1"/>
      <c r="I8" s="1"/>
    </row>
    <row r="9" spans="1:12" x14ac:dyDescent="0.3">
      <c r="A9" s="9" t="s">
        <v>162</v>
      </c>
      <c r="B9" s="22">
        <v>541357</v>
      </c>
      <c r="C9" s="107">
        <v>606239</v>
      </c>
      <c r="D9" s="22">
        <v>5390023</v>
      </c>
      <c r="E9" s="22">
        <v>6290241</v>
      </c>
      <c r="F9" s="11">
        <f t="shared" si="0"/>
        <v>16.701561384803</v>
      </c>
      <c r="G9" s="109"/>
      <c r="H9" s="1"/>
      <c r="I9" s="1"/>
    </row>
    <row r="10" spans="1:12" x14ac:dyDescent="0.3">
      <c r="A10" s="12" t="s">
        <v>164</v>
      </c>
      <c r="B10" s="23">
        <v>556160.08999999985</v>
      </c>
      <c r="C10" s="108">
        <v>405423</v>
      </c>
      <c r="D10" s="23">
        <v>4909133.09</v>
      </c>
      <c r="E10" s="23">
        <v>4751857.2300000004</v>
      </c>
      <c r="F10" s="14">
        <f t="shared" si="0"/>
        <v>-3.2037399906792814</v>
      </c>
      <c r="G10" s="109"/>
      <c r="H10" s="1"/>
      <c r="I10" s="1"/>
    </row>
    <row r="11" spans="1:12" x14ac:dyDescent="0.3">
      <c r="A11" s="9" t="s">
        <v>165</v>
      </c>
      <c r="B11" s="22">
        <v>7853556</v>
      </c>
      <c r="C11" s="107">
        <v>7866973</v>
      </c>
      <c r="D11" s="22">
        <v>96861660</v>
      </c>
      <c r="E11" s="22">
        <v>96330454</v>
      </c>
      <c r="F11" s="11">
        <f t="shared" si="0"/>
        <v>-0.54841719623635754</v>
      </c>
      <c r="G11" s="109"/>
      <c r="H11" s="1"/>
      <c r="I11" s="1"/>
    </row>
    <row r="12" spans="1:12" x14ac:dyDescent="0.3">
      <c r="A12" s="12" t="s">
        <v>166</v>
      </c>
      <c r="B12" s="23">
        <v>271999</v>
      </c>
      <c r="C12" s="108">
        <v>291656</v>
      </c>
      <c r="D12" s="23">
        <v>3497654</v>
      </c>
      <c r="E12" s="23">
        <v>3986793</v>
      </c>
      <c r="F12" s="14">
        <f t="shared" si="0"/>
        <v>13.984773794091694</v>
      </c>
      <c r="G12" s="109"/>
      <c r="H12" s="1"/>
      <c r="I12" s="1"/>
    </row>
    <row r="13" spans="1:12" x14ac:dyDescent="0.3">
      <c r="A13" s="9" t="s">
        <v>32</v>
      </c>
      <c r="B13" s="22">
        <v>1014013</v>
      </c>
      <c r="C13" s="107">
        <v>951330</v>
      </c>
      <c r="D13" s="22">
        <v>14676205</v>
      </c>
      <c r="E13" s="22">
        <v>15408802</v>
      </c>
      <c r="F13" s="11">
        <f t="shared" si="0"/>
        <v>4.9917332171361721</v>
      </c>
      <c r="G13" s="109"/>
      <c r="H13" s="1"/>
      <c r="I13" s="1"/>
    </row>
    <row r="14" spans="1:12" x14ac:dyDescent="0.3">
      <c r="A14" s="12" t="s">
        <v>33</v>
      </c>
      <c r="B14" s="23">
        <v>3808116</v>
      </c>
      <c r="C14" s="108">
        <v>5015868</v>
      </c>
      <c r="D14" s="23">
        <v>47512963</v>
      </c>
      <c r="E14" s="23">
        <v>60070134</v>
      </c>
      <c r="F14" s="14">
        <f t="shared" si="0"/>
        <v>26.428936877710612</v>
      </c>
      <c r="G14" s="109"/>
      <c r="H14" s="1"/>
      <c r="I14" s="1"/>
    </row>
    <row r="15" spans="1:12" x14ac:dyDescent="0.3">
      <c r="A15" s="9" t="s">
        <v>34</v>
      </c>
      <c r="B15" s="22">
        <v>3399680.3999999985</v>
      </c>
      <c r="C15" s="107">
        <v>3343309</v>
      </c>
      <c r="D15" s="22">
        <v>31948743.399999999</v>
      </c>
      <c r="E15" s="22">
        <v>34194982</v>
      </c>
      <c r="F15" s="11">
        <f t="shared" si="0"/>
        <v>7.0307572722875875</v>
      </c>
      <c r="G15" s="109"/>
      <c r="H15" s="1"/>
      <c r="I15" s="1"/>
    </row>
    <row r="16" spans="1:12" x14ac:dyDescent="0.3">
      <c r="A16" s="12" t="s">
        <v>35</v>
      </c>
      <c r="B16" s="23">
        <v>2865396</v>
      </c>
      <c r="C16" s="108">
        <v>2607692</v>
      </c>
      <c r="D16" s="23">
        <v>31724623</v>
      </c>
      <c r="E16" s="23">
        <v>34532347</v>
      </c>
      <c r="F16" s="14">
        <f t="shared" si="0"/>
        <v>8.8502990248300222</v>
      </c>
      <c r="G16" s="109"/>
      <c r="H16" s="1"/>
      <c r="I16" s="1"/>
    </row>
    <row r="17" spans="1:9" x14ac:dyDescent="0.3">
      <c r="A17" s="9" t="s">
        <v>167</v>
      </c>
      <c r="B17" s="22">
        <v>1683633</v>
      </c>
      <c r="C17" s="107">
        <v>1114606</v>
      </c>
      <c r="D17" s="22">
        <v>17042674</v>
      </c>
      <c r="E17" s="22">
        <v>17882185</v>
      </c>
      <c r="F17" s="11">
        <f t="shared" si="0"/>
        <v>4.9259347447472095</v>
      </c>
      <c r="G17" s="109"/>
      <c r="H17" s="1"/>
      <c r="I17" s="1"/>
    </row>
    <row r="18" spans="1:9" x14ac:dyDescent="0.3">
      <c r="A18" s="12" t="s">
        <v>36</v>
      </c>
      <c r="B18" s="23">
        <v>206553</v>
      </c>
      <c r="C18" s="108">
        <v>151433</v>
      </c>
      <c r="D18" s="23">
        <v>1934591</v>
      </c>
      <c r="E18" s="23">
        <v>1881096</v>
      </c>
      <c r="F18" s="14">
        <f t="shared" si="0"/>
        <v>-2.7651839587799145</v>
      </c>
      <c r="G18" s="109"/>
      <c r="H18" s="1"/>
      <c r="I18" s="1"/>
    </row>
    <row r="19" spans="1:9" x14ac:dyDescent="0.3">
      <c r="A19" s="9" t="s">
        <v>37</v>
      </c>
      <c r="B19" s="22">
        <v>1358547.1999999993</v>
      </c>
      <c r="C19" s="107">
        <v>1267963</v>
      </c>
      <c r="D19" s="22">
        <v>12506288.199999999</v>
      </c>
      <c r="E19" s="22">
        <v>13548263.959999999</v>
      </c>
      <c r="F19" s="11">
        <f t="shared" si="0"/>
        <v>8.3316148111795485</v>
      </c>
      <c r="G19" s="109"/>
      <c r="H19" s="1"/>
      <c r="I19" s="1"/>
    </row>
    <row r="20" spans="1:9" x14ac:dyDescent="0.3">
      <c r="A20" s="12" t="s">
        <v>168</v>
      </c>
      <c r="B20" s="23">
        <v>1133309</v>
      </c>
      <c r="C20" s="108">
        <v>1548117</v>
      </c>
      <c r="D20" s="23">
        <v>18340528</v>
      </c>
      <c r="E20" s="23">
        <v>21736236</v>
      </c>
      <c r="F20" s="14">
        <f t="shared" si="0"/>
        <v>18.514777764304284</v>
      </c>
      <c r="G20" s="109"/>
      <c r="H20" s="1"/>
      <c r="I20" s="1"/>
    </row>
    <row r="21" spans="1:9" x14ac:dyDescent="0.3">
      <c r="A21" s="9" t="s">
        <v>38</v>
      </c>
      <c r="B21" s="22">
        <v>2224344.0700000003</v>
      </c>
      <c r="C21" s="107">
        <v>3047402</v>
      </c>
      <c r="D21" s="22">
        <v>30381229.07</v>
      </c>
      <c r="E21" s="22">
        <v>32177372.699999999</v>
      </c>
      <c r="F21" s="11">
        <f t="shared" si="0"/>
        <v>5.9120176667691311</v>
      </c>
      <c r="G21" s="109"/>
      <c r="H21" s="1"/>
      <c r="I21" s="1"/>
    </row>
    <row r="22" spans="1:9" x14ac:dyDescent="0.3">
      <c r="A22" s="12" t="s">
        <v>59</v>
      </c>
      <c r="B22" s="23">
        <v>1836587</v>
      </c>
      <c r="C22" s="108">
        <v>1952884</v>
      </c>
      <c r="D22" s="23">
        <v>20192621</v>
      </c>
      <c r="E22" s="23">
        <v>24342113</v>
      </c>
      <c r="F22" s="14">
        <f t="shared" si="0"/>
        <v>20.549546292182669</v>
      </c>
      <c r="G22" s="109"/>
      <c r="H22" s="1"/>
      <c r="I22" s="1"/>
    </row>
    <row r="23" spans="1:9" x14ac:dyDescent="0.3">
      <c r="A23" s="9" t="s">
        <v>169</v>
      </c>
      <c r="B23" s="22">
        <v>250483.7200000002</v>
      </c>
      <c r="C23" s="107">
        <v>249431</v>
      </c>
      <c r="D23" s="22">
        <v>2855569.72</v>
      </c>
      <c r="E23" s="22">
        <v>2813452.39</v>
      </c>
      <c r="F23" s="11">
        <f t="shared" si="0"/>
        <v>-1.4749186372518466</v>
      </c>
      <c r="G23" s="109"/>
      <c r="H23" s="1"/>
      <c r="I23" s="1"/>
    </row>
    <row r="24" spans="1:9" x14ac:dyDescent="0.3">
      <c r="A24" s="12" t="s">
        <v>171</v>
      </c>
      <c r="B24" s="23">
        <v>232138.43000000017</v>
      </c>
      <c r="C24" s="108">
        <v>182889</v>
      </c>
      <c r="D24" s="23">
        <v>2321732.4300000002</v>
      </c>
      <c r="E24" s="23">
        <v>2500919</v>
      </c>
      <c r="F24" s="14">
        <f t="shared" si="0"/>
        <v>7.717795887444268</v>
      </c>
      <c r="G24" s="109"/>
      <c r="H24" s="1"/>
      <c r="I24" s="1"/>
    </row>
    <row r="25" spans="1:9" x14ac:dyDescent="0.3">
      <c r="A25" s="9" t="s">
        <v>39</v>
      </c>
      <c r="B25" s="22">
        <v>94246</v>
      </c>
      <c r="C25" s="107">
        <v>69696</v>
      </c>
      <c r="D25" s="22">
        <v>1141881</v>
      </c>
      <c r="E25" s="22">
        <v>1147234</v>
      </c>
      <c r="F25" s="11">
        <f t="shared" si="0"/>
        <v>0.46878790346805488</v>
      </c>
      <c r="G25" s="109"/>
      <c r="H25" s="1"/>
      <c r="I25" s="1"/>
    </row>
    <row r="26" spans="1:9" x14ac:dyDescent="0.3">
      <c r="A26" s="12" t="s">
        <v>40</v>
      </c>
      <c r="B26" s="23">
        <v>197976</v>
      </c>
      <c r="C26" s="108">
        <v>171749</v>
      </c>
      <c r="D26" s="23">
        <v>2153225</v>
      </c>
      <c r="E26" s="23">
        <v>2334829</v>
      </c>
      <c r="F26" s="14">
        <f t="shared" si="0"/>
        <v>8.4340466045118347</v>
      </c>
      <c r="G26" s="109"/>
      <c r="H26" s="1"/>
      <c r="I26" s="1"/>
    </row>
    <row r="27" spans="1:9" x14ac:dyDescent="0.3">
      <c r="A27" s="9" t="s">
        <v>41</v>
      </c>
      <c r="B27" s="22">
        <v>286782</v>
      </c>
      <c r="C27" s="107">
        <v>257547</v>
      </c>
      <c r="D27" s="22">
        <v>3393827</v>
      </c>
      <c r="E27" s="22">
        <v>2919738</v>
      </c>
      <c r="F27" s="11">
        <f t="shared" si="0"/>
        <v>-13.969156353579606</v>
      </c>
      <c r="G27" s="109"/>
      <c r="H27" s="1"/>
      <c r="I27" s="1"/>
    </row>
    <row r="28" spans="1:9" x14ac:dyDescent="0.3">
      <c r="A28" s="12" t="s">
        <v>42</v>
      </c>
      <c r="B28" s="23">
        <v>1067899</v>
      </c>
      <c r="C28" s="108">
        <v>1067680</v>
      </c>
      <c r="D28" s="23">
        <v>12957892</v>
      </c>
      <c r="E28" s="23">
        <v>12942564</v>
      </c>
      <c r="F28" s="14">
        <f t="shared" si="0"/>
        <v>-0.11829084545541946</v>
      </c>
      <c r="G28" s="109"/>
      <c r="H28" s="1"/>
      <c r="I28" s="1"/>
    </row>
    <row r="29" spans="1:9" x14ac:dyDescent="0.3">
      <c r="A29" s="9" t="s">
        <v>43</v>
      </c>
      <c r="B29" s="22">
        <v>430747</v>
      </c>
      <c r="C29" s="107">
        <v>423611</v>
      </c>
      <c r="D29" s="22">
        <v>4813110</v>
      </c>
      <c r="E29" s="22">
        <v>5598651</v>
      </c>
      <c r="F29" s="11">
        <f t="shared" si="0"/>
        <v>16.320861147989547</v>
      </c>
      <c r="G29" s="109"/>
      <c r="H29" s="1"/>
      <c r="I29" s="1"/>
    </row>
    <row r="30" spans="1:9" x14ac:dyDescent="0.3">
      <c r="A30" s="12" t="s">
        <v>44</v>
      </c>
      <c r="B30" s="23">
        <v>418351</v>
      </c>
      <c r="C30" s="108">
        <v>412619</v>
      </c>
      <c r="D30" s="23">
        <v>4790439</v>
      </c>
      <c r="E30" s="23">
        <v>4525661</v>
      </c>
      <c r="F30" s="14">
        <f t="shared" si="0"/>
        <v>-5.5272178604090385</v>
      </c>
      <c r="G30" s="109"/>
      <c r="H30" s="1"/>
      <c r="I30" s="1"/>
    </row>
    <row r="31" spans="1:9" x14ac:dyDescent="0.3">
      <c r="A31" s="9" t="s">
        <v>45</v>
      </c>
      <c r="B31" s="22">
        <v>3084805</v>
      </c>
      <c r="C31" s="107">
        <v>2829190</v>
      </c>
      <c r="D31" s="22">
        <v>31328770</v>
      </c>
      <c r="E31" s="22">
        <v>33620952</v>
      </c>
      <c r="F31" s="11">
        <f t="shared" si="0"/>
        <v>7.3165400365223405</v>
      </c>
      <c r="G31" s="109"/>
      <c r="H31" s="1"/>
      <c r="I31" s="1"/>
    </row>
    <row r="32" spans="1:9" x14ac:dyDescent="0.3">
      <c r="A32" s="12" t="s">
        <v>46</v>
      </c>
      <c r="B32" s="23">
        <v>5930387</v>
      </c>
      <c r="C32" s="108">
        <v>5706242</v>
      </c>
      <c r="D32" s="23">
        <v>70995541</v>
      </c>
      <c r="E32" s="23">
        <v>73249473</v>
      </c>
      <c r="F32" s="14">
        <f t="shared" si="0"/>
        <v>3.1747514960129735</v>
      </c>
      <c r="G32" s="109"/>
      <c r="H32" s="1"/>
      <c r="I32" s="1"/>
    </row>
    <row r="33" spans="1:9" x14ac:dyDescent="0.3">
      <c r="A33" s="9" t="s">
        <v>47</v>
      </c>
      <c r="B33" s="22">
        <v>295361</v>
      </c>
      <c r="C33" s="107">
        <v>305055</v>
      </c>
      <c r="D33" s="22">
        <v>3861603</v>
      </c>
      <c r="E33" s="22">
        <v>3967225.5</v>
      </c>
      <c r="F33" s="11">
        <f t="shared" si="0"/>
        <v>2.7351983101318353</v>
      </c>
      <c r="G33" s="109"/>
      <c r="H33" s="1"/>
      <c r="I33" s="1"/>
    </row>
    <row r="34" spans="1:9" x14ac:dyDescent="0.3">
      <c r="A34" s="12" t="s">
        <v>170</v>
      </c>
      <c r="B34" s="23">
        <v>114514.85999999987</v>
      </c>
      <c r="C34" s="108">
        <v>104177</v>
      </c>
      <c r="D34" s="23">
        <v>1105781.8599999999</v>
      </c>
      <c r="E34" s="23">
        <v>1201759.3599999999</v>
      </c>
      <c r="F34" s="14">
        <f t="shared" si="0"/>
        <v>8.6796052161680421</v>
      </c>
      <c r="G34" s="109"/>
      <c r="H34" s="1"/>
      <c r="I34" s="1"/>
    </row>
    <row r="35" spans="1:9" x14ac:dyDescent="0.3">
      <c r="A35" s="15" t="s">
        <v>48</v>
      </c>
      <c r="B35" s="16">
        <f>SUM(B7:B34)</f>
        <v>42601144.299999997</v>
      </c>
      <c r="C35" s="16">
        <f t="shared" ref="C35:E35" si="1">SUM(C7:C34)</f>
        <v>43503206</v>
      </c>
      <c r="D35" s="16">
        <f t="shared" si="1"/>
        <v>495607986.30000001</v>
      </c>
      <c r="E35" s="16">
        <f t="shared" si="1"/>
        <v>532137557.83999997</v>
      </c>
      <c r="F35" s="17">
        <f t="shared" si="0"/>
        <v>7.3706583731053996</v>
      </c>
      <c r="G35" s="109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14760612</v>
      </c>
      <c r="C39" s="51">
        <f t="shared" si="3"/>
        <v>13527098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96330454</v>
      </c>
      <c r="G39" s="50">
        <f>LOOKUP(E39,$A$39:$A$66,$C$39:$C$66)</f>
        <v>96861660</v>
      </c>
    </row>
    <row r="40" spans="1:9" x14ac:dyDescent="0.3">
      <c r="A40" s="50" t="str">
        <f t="shared" si="4"/>
        <v>ALICANTE</v>
      </c>
      <c r="B40" s="51">
        <f t="shared" si="2"/>
        <v>3421610.7</v>
      </c>
      <c r="C40" s="51">
        <f t="shared" si="3"/>
        <v>3442580.5300000003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73249473</v>
      </c>
      <c r="G40" s="50">
        <f t="shared" ref="G40:G66" si="8">LOOKUP(E40,$A$39:$A$66,$C$39:$C$66)</f>
        <v>70995541</v>
      </c>
    </row>
    <row r="41" spans="1:9" x14ac:dyDescent="0.3">
      <c r="A41" s="50" t="str">
        <f t="shared" si="4"/>
        <v>ALMERÍA</v>
      </c>
      <c r="B41" s="51">
        <f t="shared" si="2"/>
        <v>6290241</v>
      </c>
      <c r="C41" s="51">
        <f t="shared" si="3"/>
        <v>5390023</v>
      </c>
      <c r="D41" s="51">
        <f t="shared" si="6"/>
        <v>15</v>
      </c>
      <c r="E41" s="50" t="str">
        <f t="shared" si="5"/>
        <v>BARCELONA</v>
      </c>
      <c r="F41" s="50">
        <f t="shared" si="7"/>
        <v>60070134</v>
      </c>
      <c r="G41" s="50">
        <f t="shared" si="8"/>
        <v>47512963</v>
      </c>
    </row>
    <row r="42" spans="1:9" x14ac:dyDescent="0.3">
      <c r="A42" s="50" t="str">
        <f t="shared" si="4"/>
        <v>AVILÉS</v>
      </c>
      <c r="B42" s="51">
        <f t="shared" si="2"/>
        <v>4751857.2300000004</v>
      </c>
      <c r="C42" s="51">
        <f t="shared" si="3"/>
        <v>4909133.09</v>
      </c>
      <c r="D42" s="51">
        <f t="shared" si="6"/>
        <v>17</v>
      </c>
      <c r="E42" s="50" t="str">
        <f t="shared" si="5"/>
        <v>CARTAGENA</v>
      </c>
      <c r="F42" s="50">
        <f t="shared" si="7"/>
        <v>34532347</v>
      </c>
      <c r="G42" s="50">
        <f t="shared" si="8"/>
        <v>31724623</v>
      </c>
    </row>
    <row r="43" spans="1:9" x14ac:dyDescent="0.3">
      <c r="A43" s="50" t="str">
        <f t="shared" si="4"/>
        <v>BAHÍA DE ALGECIRAS</v>
      </c>
      <c r="B43" s="51">
        <f t="shared" si="2"/>
        <v>96330454</v>
      </c>
      <c r="C43" s="51">
        <f t="shared" si="3"/>
        <v>96861660</v>
      </c>
      <c r="D43" s="51">
        <f t="shared" si="6"/>
        <v>1</v>
      </c>
      <c r="E43" s="50" t="str">
        <f t="shared" si="5"/>
        <v>BILBAO</v>
      </c>
      <c r="F43" s="50">
        <f t="shared" si="7"/>
        <v>34194982</v>
      </c>
      <c r="G43" s="50">
        <f t="shared" si="8"/>
        <v>31948743.399999999</v>
      </c>
    </row>
    <row r="44" spans="1:9" x14ac:dyDescent="0.3">
      <c r="A44" s="50" t="str">
        <f t="shared" si="4"/>
        <v>BAHÍA DE CÁDIZ</v>
      </c>
      <c r="B44" s="51">
        <f t="shared" si="2"/>
        <v>3986793</v>
      </c>
      <c r="C44" s="51">
        <f t="shared" si="3"/>
        <v>3497654</v>
      </c>
      <c r="D44" s="51">
        <f t="shared" si="6"/>
        <v>19</v>
      </c>
      <c r="E44" s="50" t="str">
        <f t="shared" si="5"/>
        <v>TARRAGONA</v>
      </c>
      <c r="F44" s="50">
        <f t="shared" si="7"/>
        <v>33620952</v>
      </c>
      <c r="G44" s="50">
        <f t="shared" si="8"/>
        <v>31328770</v>
      </c>
    </row>
    <row r="45" spans="1:9" x14ac:dyDescent="0.3">
      <c r="A45" s="50" t="str">
        <f t="shared" si="4"/>
        <v>BALEARES</v>
      </c>
      <c r="B45" s="51">
        <f t="shared" si="2"/>
        <v>15408802</v>
      </c>
      <c r="C45" s="51">
        <f t="shared" si="3"/>
        <v>14676205</v>
      </c>
      <c r="D45" s="51">
        <f t="shared" si="6"/>
        <v>11</v>
      </c>
      <c r="E45" s="50" t="str">
        <f t="shared" si="5"/>
        <v>HUELVA</v>
      </c>
      <c r="F45" s="50">
        <f t="shared" si="7"/>
        <v>32177372.699999999</v>
      </c>
      <c r="G45" s="50">
        <f t="shared" si="8"/>
        <v>30381229.07</v>
      </c>
    </row>
    <row r="46" spans="1:9" x14ac:dyDescent="0.3">
      <c r="A46" s="50" t="str">
        <f t="shared" si="4"/>
        <v>BARCELONA</v>
      </c>
      <c r="B46" s="51">
        <f t="shared" si="2"/>
        <v>60070134</v>
      </c>
      <c r="C46" s="51">
        <f t="shared" si="3"/>
        <v>47512963</v>
      </c>
      <c r="D46" s="51">
        <f t="shared" si="6"/>
        <v>3</v>
      </c>
      <c r="E46" s="50" t="str">
        <f t="shared" si="5"/>
        <v>LAS PALMAS</v>
      </c>
      <c r="F46" s="50">
        <f t="shared" si="7"/>
        <v>24342113</v>
      </c>
      <c r="G46" s="50">
        <f t="shared" si="8"/>
        <v>20192621</v>
      </c>
    </row>
    <row r="47" spans="1:9" x14ac:dyDescent="0.3">
      <c r="A47" s="50" t="str">
        <f t="shared" si="4"/>
        <v>BILBAO</v>
      </c>
      <c r="B47" s="51">
        <f t="shared" si="2"/>
        <v>34194982</v>
      </c>
      <c r="C47" s="51">
        <f t="shared" si="3"/>
        <v>31948743.399999999</v>
      </c>
      <c r="D47" s="51">
        <f t="shared" si="6"/>
        <v>5</v>
      </c>
      <c r="E47" s="50" t="str">
        <f t="shared" si="5"/>
        <v>GIJÓN</v>
      </c>
      <c r="F47" s="50">
        <f t="shared" si="7"/>
        <v>21736236</v>
      </c>
      <c r="G47" s="50">
        <f t="shared" si="8"/>
        <v>18340528</v>
      </c>
    </row>
    <row r="48" spans="1:9" x14ac:dyDescent="0.3">
      <c r="A48" s="50" t="str">
        <f t="shared" si="4"/>
        <v>CARTAGENA</v>
      </c>
      <c r="B48" s="51">
        <f t="shared" si="2"/>
        <v>34532347</v>
      </c>
      <c r="C48" s="51">
        <f t="shared" si="3"/>
        <v>31724623</v>
      </c>
      <c r="D48" s="51">
        <f t="shared" si="6"/>
        <v>4</v>
      </c>
      <c r="E48" s="50" t="str">
        <f t="shared" si="5"/>
        <v>CASTELLÓN</v>
      </c>
      <c r="F48" s="50">
        <f t="shared" si="7"/>
        <v>17882185</v>
      </c>
      <c r="G48" s="50">
        <f t="shared" si="8"/>
        <v>17042674</v>
      </c>
    </row>
    <row r="49" spans="1:7" x14ac:dyDescent="0.3">
      <c r="A49" s="50" t="str">
        <f t="shared" si="4"/>
        <v>CASTELLÓN</v>
      </c>
      <c r="B49" s="51">
        <f t="shared" si="2"/>
        <v>17882185</v>
      </c>
      <c r="C49" s="51">
        <f t="shared" si="3"/>
        <v>17042674</v>
      </c>
      <c r="D49" s="51">
        <f t="shared" si="6"/>
        <v>10</v>
      </c>
      <c r="E49" s="50" t="str">
        <f t="shared" si="5"/>
        <v>BALEARES</v>
      </c>
      <c r="F49" s="50">
        <f t="shared" si="7"/>
        <v>15408802</v>
      </c>
      <c r="G49" s="50">
        <f t="shared" si="8"/>
        <v>14676205</v>
      </c>
    </row>
    <row r="50" spans="1:7" x14ac:dyDescent="0.3">
      <c r="A50" s="50" t="str">
        <f t="shared" si="4"/>
        <v>CEUTA</v>
      </c>
      <c r="B50" s="51">
        <f t="shared" si="2"/>
        <v>1881096</v>
      </c>
      <c r="C50" s="51">
        <f t="shared" si="3"/>
        <v>1934591</v>
      </c>
      <c r="D50" s="51">
        <f t="shared" si="6"/>
        <v>26</v>
      </c>
      <c r="E50" s="50" t="str">
        <f t="shared" si="5"/>
        <v>A CORUÑA</v>
      </c>
      <c r="F50" s="50">
        <f t="shared" si="7"/>
        <v>14760612</v>
      </c>
      <c r="G50" s="50">
        <f t="shared" si="8"/>
        <v>13527098</v>
      </c>
    </row>
    <row r="51" spans="1:7" x14ac:dyDescent="0.3">
      <c r="A51" s="50" t="str">
        <f t="shared" si="4"/>
        <v>FERROL-SAN CIBRAO</v>
      </c>
      <c r="B51" s="51">
        <f t="shared" si="2"/>
        <v>13548263.959999999</v>
      </c>
      <c r="C51" s="51">
        <f t="shared" si="3"/>
        <v>12506288.199999999</v>
      </c>
      <c r="D51" s="51">
        <f t="shared" si="6"/>
        <v>13</v>
      </c>
      <c r="E51" s="50" t="str">
        <f t="shared" si="5"/>
        <v>FERROL-SAN CIBRAO</v>
      </c>
      <c r="F51" s="50">
        <f t="shared" si="7"/>
        <v>13548263.959999999</v>
      </c>
      <c r="G51" s="50">
        <f t="shared" si="8"/>
        <v>12506288.199999999</v>
      </c>
    </row>
    <row r="52" spans="1:7" x14ac:dyDescent="0.3">
      <c r="A52" s="50" t="str">
        <f t="shared" si="4"/>
        <v>GIJÓN</v>
      </c>
      <c r="B52" s="51">
        <f t="shared" si="2"/>
        <v>21736236</v>
      </c>
      <c r="C52" s="51">
        <f t="shared" si="3"/>
        <v>18340528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12942564</v>
      </c>
      <c r="G52" s="50">
        <f t="shared" si="8"/>
        <v>12957892</v>
      </c>
    </row>
    <row r="53" spans="1:7" x14ac:dyDescent="0.3">
      <c r="A53" s="50" t="str">
        <f t="shared" si="4"/>
        <v>HUELVA</v>
      </c>
      <c r="B53" s="51">
        <f t="shared" si="2"/>
        <v>32177372.699999999</v>
      </c>
      <c r="C53" s="51">
        <f t="shared" si="3"/>
        <v>30381229.07</v>
      </c>
      <c r="D53" s="51">
        <f t="shared" si="6"/>
        <v>7</v>
      </c>
      <c r="E53" s="50" t="str">
        <f t="shared" si="5"/>
        <v>ALMERÍA</v>
      </c>
      <c r="F53" s="50">
        <f t="shared" si="7"/>
        <v>6290241</v>
      </c>
      <c r="G53" s="50">
        <f t="shared" si="8"/>
        <v>5390023</v>
      </c>
    </row>
    <row r="54" spans="1:7" x14ac:dyDescent="0.3">
      <c r="A54" s="50" t="str">
        <f t="shared" si="4"/>
        <v>LAS PALMAS</v>
      </c>
      <c r="B54" s="51">
        <f t="shared" si="2"/>
        <v>24342113</v>
      </c>
      <c r="C54" s="51">
        <f t="shared" si="3"/>
        <v>20192621</v>
      </c>
      <c r="D54" s="51">
        <f t="shared" si="6"/>
        <v>8</v>
      </c>
      <c r="E54" s="50" t="str">
        <f t="shared" si="5"/>
        <v>SANTANDER</v>
      </c>
      <c r="F54" s="50">
        <f t="shared" si="7"/>
        <v>5598651</v>
      </c>
      <c r="G54" s="50">
        <f t="shared" si="8"/>
        <v>4813110</v>
      </c>
    </row>
    <row r="55" spans="1:7" x14ac:dyDescent="0.3">
      <c r="A55" s="50" t="str">
        <f t="shared" si="4"/>
        <v>MÁLAGA</v>
      </c>
      <c r="B55" s="51">
        <f t="shared" si="2"/>
        <v>2813452.39</v>
      </c>
      <c r="C55" s="51">
        <f t="shared" si="3"/>
        <v>2855569.72</v>
      </c>
      <c r="D55" s="51">
        <f t="shared" si="6"/>
        <v>23</v>
      </c>
      <c r="E55" s="50" t="str">
        <f t="shared" si="5"/>
        <v>AVILÉS</v>
      </c>
      <c r="F55" s="50">
        <f t="shared" si="7"/>
        <v>4751857.2300000004</v>
      </c>
      <c r="G55" s="50">
        <f t="shared" si="8"/>
        <v>4909133.09</v>
      </c>
    </row>
    <row r="56" spans="1:7" x14ac:dyDescent="0.3">
      <c r="A56" s="50" t="str">
        <f t="shared" si="4"/>
        <v>MARÍN Y RÍA DE PONTEVEDRA</v>
      </c>
      <c r="B56" s="51">
        <f t="shared" si="2"/>
        <v>2500919</v>
      </c>
      <c r="C56" s="51">
        <f t="shared" si="3"/>
        <v>2321732.4300000002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4525661</v>
      </c>
      <c r="G56" s="50">
        <f t="shared" si="8"/>
        <v>4790439</v>
      </c>
    </row>
    <row r="57" spans="1:7" x14ac:dyDescent="0.3">
      <c r="A57" s="50" t="str">
        <f t="shared" si="4"/>
        <v>MELILLA</v>
      </c>
      <c r="B57" s="51">
        <f t="shared" si="2"/>
        <v>1147234</v>
      </c>
      <c r="C57" s="51">
        <f t="shared" si="3"/>
        <v>1141881</v>
      </c>
      <c r="D57" s="51">
        <f t="shared" si="6"/>
        <v>28</v>
      </c>
      <c r="E57" s="50" t="str">
        <f t="shared" si="5"/>
        <v>BAHÍA DE CÁDIZ</v>
      </c>
      <c r="F57" s="50">
        <f t="shared" si="9"/>
        <v>3986793</v>
      </c>
      <c r="G57" s="50">
        <f t="shared" si="8"/>
        <v>3497654</v>
      </c>
    </row>
    <row r="58" spans="1:7" x14ac:dyDescent="0.3">
      <c r="A58" s="50" t="str">
        <f t="shared" si="4"/>
        <v>MOTRIL</v>
      </c>
      <c r="B58" s="51">
        <f t="shared" si="2"/>
        <v>2334829</v>
      </c>
      <c r="C58" s="51">
        <f t="shared" si="3"/>
        <v>2153225</v>
      </c>
      <c r="D58" s="51">
        <f t="shared" si="6"/>
        <v>25</v>
      </c>
      <c r="E58" s="50" t="str">
        <f t="shared" si="5"/>
        <v>VIGO</v>
      </c>
      <c r="F58" s="50">
        <f t="shared" si="9"/>
        <v>3967225.5</v>
      </c>
      <c r="G58" s="50">
        <f t="shared" si="8"/>
        <v>3861603</v>
      </c>
    </row>
    <row r="59" spans="1:7" x14ac:dyDescent="0.3">
      <c r="A59" s="50" t="str">
        <f t="shared" si="4"/>
        <v>PASAIA</v>
      </c>
      <c r="B59" s="51">
        <f t="shared" si="2"/>
        <v>2919738</v>
      </c>
      <c r="C59" s="51">
        <f t="shared" si="3"/>
        <v>3393827</v>
      </c>
      <c r="D59" s="51">
        <f t="shared" si="6"/>
        <v>22</v>
      </c>
      <c r="E59" s="50" t="str">
        <f t="shared" si="5"/>
        <v>ALICANTE</v>
      </c>
      <c r="F59" s="50">
        <f t="shared" si="9"/>
        <v>3421610.7</v>
      </c>
      <c r="G59" s="50">
        <f t="shared" si="8"/>
        <v>3442580.5300000003</v>
      </c>
    </row>
    <row r="60" spans="1:7" x14ac:dyDescent="0.3">
      <c r="A60" s="50" t="str">
        <f t="shared" si="4"/>
        <v>SANTA CRUZ DE TENERIFE</v>
      </c>
      <c r="B60" s="51">
        <f t="shared" si="2"/>
        <v>12942564</v>
      </c>
      <c r="C60" s="51">
        <f t="shared" si="3"/>
        <v>12957892</v>
      </c>
      <c r="D60" s="51">
        <f t="shared" si="6"/>
        <v>14</v>
      </c>
      <c r="E60" s="50" t="str">
        <f t="shared" si="5"/>
        <v>PASAIA</v>
      </c>
      <c r="F60" s="50">
        <f t="shared" si="9"/>
        <v>2919738</v>
      </c>
      <c r="G60" s="50">
        <f t="shared" si="8"/>
        <v>3393827</v>
      </c>
    </row>
    <row r="61" spans="1:7" x14ac:dyDescent="0.3">
      <c r="A61" s="50" t="str">
        <f t="shared" si="4"/>
        <v>SANTANDER</v>
      </c>
      <c r="B61" s="51">
        <f t="shared" si="2"/>
        <v>5598651</v>
      </c>
      <c r="C61" s="51">
        <f t="shared" si="3"/>
        <v>4813110</v>
      </c>
      <c r="D61" s="51">
        <f t="shared" si="6"/>
        <v>16</v>
      </c>
      <c r="E61" s="50" t="str">
        <f t="shared" si="5"/>
        <v>MÁLAGA</v>
      </c>
      <c r="F61" s="50">
        <f t="shared" si="9"/>
        <v>2813452.39</v>
      </c>
      <c r="G61" s="50">
        <f t="shared" si="8"/>
        <v>2855569.72</v>
      </c>
    </row>
    <row r="62" spans="1:7" x14ac:dyDescent="0.3">
      <c r="A62" s="50" t="str">
        <f t="shared" si="4"/>
        <v>SEVILLA</v>
      </c>
      <c r="B62" s="51">
        <f t="shared" si="2"/>
        <v>4525661</v>
      </c>
      <c r="C62" s="51">
        <f t="shared" si="3"/>
        <v>4790439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2500919</v>
      </c>
      <c r="G62" s="50">
        <f t="shared" si="8"/>
        <v>2321732.4300000002</v>
      </c>
    </row>
    <row r="63" spans="1:7" x14ac:dyDescent="0.3">
      <c r="A63" s="50" t="str">
        <f t="shared" si="4"/>
        <v>TARRAGONA</v>
      </c>
      <c r="B63" s="51">
        <f t="shared" si="2"/>
        <v>33620952</v>
      </c>
      <c r="C63" s="51">
        <f t="shared" si="3"/>
        <v>31328770</v>
      </c>
      <c r="D63" s="51">
        <f t="shared" si="6"/>
        <v>6</v>
      </c>
      <c r="E63" s="50" t="str">
        <f t="shared" si="5"/>
        <v>MOTRIL</v>
      </c>
      <c r="F63" s="50">
        <f t="shared" si="9"/>
        <v>2334829</v>
      </c>
      <c r="G63" s="50">
        <f t="shared" si="8"/>
        <v>2153225</v>
      </c>
    </row>
    <row r="64" spans="1:7" x14ac:dyDescent="0.3">
      <c r="A64" s="50" t="str">
        <f t="shared" si="4"/>
        <v>VALENCIA</v>
      </c>
      <c r="B64" s="51">
        <f t="shared" si="2"/>
        <v>73249473</v>
      </c>
      <c r="C64" s="51">
        <f t="shared" si="3"/>
        <v>70995541</v>
      </c>
      <c r="D64" s="51">
        <f t="shared" si="6"/>
        <v>2</v>
      </c>
      <c r="E64" s="50" t="str">
        <f t="shared" si="5"/>
        <v>CEUTA</v>
      </c>
      <c r="F64" s="50">
        <f t="shared" si="9"/>
        <v>1881096</v>
      </c>
      <c r="G64" s="50">
        <f t="shared" si="8"/>
        <v>1934591</v>
      </c>
    </row>
    <row r="65" spans="1:7" x14ac:dyDescent="0.3">
      <c r="A65" s="50" t="str">
        <f t="shared" si="4"/>
        <v>VIGO</v>
      </c>
      <c r="B65" s="51">
        <f t="shared" si="2"/>
        <v>3967225.5</v>
      </c>
      <c r="C65" s="51">
        <f t="shared" si="3"/>
        <v>3861603</v>
      </c>
      <c r="D65" s="51">
        <f t="shared" si="6"/>
        <v>20</v>
      </c>
      <c r="E65" s="50" t="str">
        <f t="shared" si="5"/>
        <v>VILAGARCÍA</v>
      </c>
      <c r="F65" s="50">
        <f t="shared" si="9"/>
        <v>1201759.3599999999</v>
      </c>
      <c r="G65" s="50">
        <f t="shared" si="8"/>
        <v>1105781.8599999999</v>
      </c>
    </row>
    <row r="66" spans="1:7" x14ac:dyDescent="0.3">
      <c r="A66" s="50" t="str">
        <f t="shared" si="4"/>
        <v>VILAGARCÍA</v>
      </c>
      <c r="B66" s="51">
        <f t="shared" si="2"/>
        <v>1201759.3599999999</v>
      </c>
      <c r="C66" s="51">
        <f t="shared" si="3"/>
        <v>1105781.8599999999</v>
      </c>
      <c r="D66" s="51">
        <f t="shared" si="6"/>
        <v>27</v>
      </c>
      <c r="E66" s="50" t="str">
        <f t="shared" si="5"/>
        <v>MELILLA</v>
      </c>
      <c r="F66" s="50">
        <f t="shared" si="9"/>
        <v>1147234</v>
      </c>
      <c r="G66" s="50">
        <f t="shared" si="8"/>
        <v>1141881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  <c r="G6" s="110"/>
    </row>
    <row r="7" spans="1:12" x14ac:dyDescent="0.3">
      <c r="A7" s="9" t="s">
        <v>30</v>
      </c>
      <c r="B7" s="24">
        <v>670539</v>
      </c>
      <c r="C7" s="111">
        <v>729071</v>
      </c>
      <c r="D7" s="24">
        <v>8169622</v>
      </c>
      <c r="E7" s="24">
        <v>8788868</v>
      </c>
      <c r="F7" s="11">
        <f>((E7*100)/D7)-100</f>
        <v>7.5798611000606826</v>
      </c>
      <c r="G7" s="110"/>
      <c r="H7" s="1"/>
      <c r="I7" s="1"/>
    </row>
    <row r="8" spans="1:12" x14ac:dyDescent="0.3">
      <c r="A8" s="12" t="s">
        <v>31</v>
      </c>
      <c r="B8" s="25">
        <v>11460.059999999998</v>
      </c>
      <c r="C8" s="112">
        <v>1600</v>
      </c>
      <c r="D8" s="25">
        <v>43336.06</v>
      </c>
      <c r="E8" s="25">
        <v>41228.69</v>
      </c>
      <c r="F8" s="14">
        <f t="shared" ref="F8:F35" si="0">((E8*100)/D8)-100</f>
        <v>-4.8628555526275363</v>
      </c>
      <c r="G8" s="110"/>
      <c r="H8" s="1"/>
      <c r="I8" s="1"/>
    </row>
    <row r="9" spans="1:12" x14ac:dyDescent="0.3">
      <c r="A9" s="9" t="s">
        <v>162</v>
      </c>
      <c r="B9" s="24">
        <v>0</v>
      </c>
      <c r="C9" s="111">
        <v>0</v>
      </c>
      <c r="D9" s="24">
        <v>28465</v>
      </c>
      <c r="E9" s="24">
        <v>31656</v>
      </c>
      <c r="F9" s="11">
        <f t="shared" si="0"/>
        <v>11.210258211839104</v>
      </c>
      <c r="G9" s="110"/>
      <c r="H9" s="1"/>
      <c r="I9" s="1"/>
    </row>
    <row r="10" spans="1:12" x14ac:dyDescent="0.3">
      <c r="A10" s="12" t="s">
        <v>164</v>
      </c>
      <c r="B10" s="25">
        <v>55820.849999999977</v>
      </c>
      <c r="C10" s="112">
        <v>70525</v>
      </c>
      <c r="D10" s="25">
        <v>625174.85</v>
      </c>
      <c r="E10" s="25">
        <v>658157.56999999995</v>
      </c>
      <c r="F10" s="14">
        <f t="shared" si="0"/>
        <v>5.2757592535912039</v>
      </c>
      <c r="G10" s="110"/>
      <c r="H10" s="1"/>
      <c r="I10" s="1"/>
    </row>
    <row r="11" spans="1:12" x14ac:dyDescent="0.3">
      <c r="A11" s="9" t="s">
        <v>165</v>
      </c>
      <c r="B11" s="24">
        <v>2000578</v>
      </c>
      <c r="C11" s="111">
        <v>2150888</v>
      </c>
      <c r="D11" s="24">
        <v>27309859</v>
      </c>
      <c r="E11" s="24">
        <v>28774987</v>
      </c>
      <c r="F11" s="11">
        <f t="shared" si="0"/>
        <v>5.3648317993879004</v>
      </c>
      <c r="H11" s="1"/>
      <c r="I11" s="1"/>
    </row>
    <row r="12" spans="1:12" x14ac:dyDescent="0.3">
      <c r="A12" s="12" t="s">
        <v>166</v>
      </c>
      <c r="B12" s="25">
        <v>22332</v>
      </c>
      <c r="C12" s="112">
        <v>35419</v>
      </c>
      <c r="D12" s="25">
        <v>404838</v>
      </c>
      <c r="E12" s="25">
        <v>578775</v>
      </c>
      <c r="F12" s="14">
        <f t="shared" si="0"/>
        <v>42.964593244705299</v>
      </c>
      <c r="G12" s="110"/>
      <c r="H12" s="1"/>
      <c r="I12" s="1"/>
    </row>
    <row r="13" spans="1:12" x14ac:dyDescent="0.3">
      <c r="A13" s="9" t="s">
        <v>32</v>
      </c>
      <c r="B13" s="24">
        <v>86522</v>
      </c>
      <c r="C13" s="111">
        <v>53454</v>
      </c>
      <c r="D13" s="24">
        <v>1541653</v>
      </c>
      <c r="E13" s="24">
        <v>1553351</v>
      </c>
      <c r="F13" s="11">
        <f t="shared" si="0"/>
        <v>0.75879591581244199</v>
      </c>
      <c r="G13" s="110"/>
      <c r="H13" s="1"/>
      <c r="I13" s="1"/>
    </row>
    <row r="14" spans="1:12" x14ac:dyDescent="0.3">
      <c r="A14" s="12" t="s">
        <v>33</v>
      </c>
      <c r="B14" s="25">
        <v>835934</v>
      </c>
      <c r="C14" s="112">
        <v>1374654</v>
      </c>
      <c r="D14" s="25">
        <v>11415816</v>
      </c>
      <c r="E14" s="25">
        <v>14483623</v>
      </c>
      <c r="F14" s="14">
        <f t="shared" si="0"/>
        <v>26.873304545202899</v>
      </c>
      <c r="G14" s="110"/>
      <c r="H14" s="1"/>
      <c r="I14" s="1"/>
    </row>
    <row r="15" spans="1:12" x14ac:dyDescent="0.3">
      <c r="A15" s="9" t="s">
        <v>34</v>
      </c>
      <c r="B15" s="24">
        <v>1828251.3999999985</v>
      </c>
      <c r="C15" s="111">
        <v>1912653</v>
      </c>
      <c r="D15" s="24">
        <v>18087202.399999999</v>
      </c>
      <c r="E15" s="24">
        <v>19783840</v>
      </c>
      <c r="F15" s="11">
        <f t="shared" si="0"/>
        <v>9.3803207509858026</v>
      </c>
      <c r="G15" s="110"/>
      <c r="H15" s="1"/>
      <c r="I15" s="1"/>
    </row>
    <row r="16" spans="1:12" x14ac:dyDescent="0.3">
      <c r="A16" s="12" t="s">
        <v>35</v>
      </c>
      <c r="B16" s="25">
        <v>2407327</v>
      </c>
      <c r="C16" s="112">
        <v>2024965</v>
      </c>
      <c r="D16" s="25">
        <v>25025669</v>
      </c>
      <c r="E16" s="25">
        <v>27177908</v>
      </c>
      <c r="F16" s="14">
        <f t="shared" si="0"/>
        <v>8.6001257349004305</v>
      </c>
      <c r="G16" s="110"/>
      <c r="H16" s="1"/>
      <c r="I16" s="1"/>
    </row>
    <row r="17" spans="1:9" x14ac:dyDescent="0.3">
      <c r="A17" s="9" t="s">
        <v>167</v>
      </c>
      <c r="B17" s="24">
        <v>875566</v>
      </c>
      <c r="C17" s="111">
        <v>384838</v>
      </c>
      <c r="D17" s="24">
        <v>8354528</v>
      </c>
      <c r="E17" s="24">
        <v>7834585</v>
      </c>
      <c r="F17" s="11">
        <f t="shared" si="0"/>
        <v>-6.2234874310074701</v>
      </c>
      <c r="G17" s="110"/>
      <c r="H17" s="1"/>
      <c r="I17" s="1"/>
    </row>
    <row r="18" spans="1:9" x14ac:dyDescent="0.3">
      <c r="A18" s="12" t="s">
        <v>36</v>
      </c>
      <c r="B18" s="25">
        <v>118716</v>
      </c>
      <c r="C18" s="112">
        <v>95639</v>
      </c>
      <c r="D18" s="25">
        <v>876112</v>
      </c>
      <c r="E18" s="25">
        <v>994798</v>
      </c>
      <c r="F18" s="14">
        <f t="shared" si="0"/>
        <v>13.546898113483209</v>
      </c>
      <c r="G18" s="110"/>
      <c r="H18" s="1"/>
      <c r="I18" s="1"/>
    </row>
    <row r="19" spans="1:9" x14ac:dyDescent="0.3">
      <c r="A19" s="9" t="s">
        <v>37</v>
      </c>
      <c r="B19" s="24">
        <v>276856.79000000004</v>
      </c>
      <c r="C19" s="111">
        <v>176835</v>
      </c>
      <c r="D19" s="24">
        <v>2345048.79</v>
      </c>
      <c r="E19" s="24">
        <v>2313028.4299999997</v>
      </c>
      <c r="F19" s="11">
        <f t="shared" si="0"/>
        <v>-1.3654453645717268</v>
      </c>
      <c r="G19" s="110"/>
      <c r="H19" s="1"/>
      <c r="I19" s="1"/>
    </row>
    <row r="20" spans="1:9" x14ac:dyDescent="0.3">
      <c r="A20" s="12" t="s">
        <v>168</v>
      </c>
      <c r="B20" s="25">
        <v>52498</v>
      </c>
      <c r="C20" s="112">
        <v>102528</v>
      </c>
      <c r="D20" s="25">
        <v>814897</v>
      </c>
      <c r="E20" s="25">
        <v>897937</v>
      </c>
      <c r="F20" s="14">
        <f t="shared" si="0"/>
        <v>10.190244902116461</v>
      </c>
      <c r="G20" s="110"/>
      <c r="H20" s="1"/>
      <c r="I20" s="1"/>
    </row>
    <row r="21" spans="1:9" x14ac:dyDescent="0.3">
      <c r="A21" s="9" t="s">
        <v>38</v>
      </c>
      <c r="B21" s="24">
        <v>1716441.3599999994</v>
      </c>
      <c r="C21" s="111">
        <v>2397575</v>
      </c>
      <c r="D21" s="24">
        <v>24136062.359999999</v>
      </c>
      <c r="E21" s="24">
        <v>24904547.41</v>
      </c>
      <c r="F21" s="11">
        <f t="shared" si="0"/>
        <v>3.1839702704513542</v>
      </c>
      <c r="G21" s="110"/>
      <c r="H21" s="1"/>
      <c r="I21" s="1"/>
    </row>
    <row r="22" spans="1:9" x14ac:dyDescent="0.3">
      <c r="A22" s="12" t="s">
        <v>59</v>
      </c>
      <c r="B22" s="25">
        <v>518953</v>
      </c>
      <c r="C22" s="112">
        <v>596566</v>
      </c>
      <c r="D22" s="25">
        <v>6119850</v>
      </c>
      <c r="E22" s="25">
        <v>6849513</v>
      </c>
      <c r="F22" s="14">
        <f t="shared" si="0"/>
        <v>11.922890266918301</v>
      </c>
      <c r="G22" s="110"/>
      <c r="H22" s="1"/>
      <c r="I22" s="1"/>
    </row>
    <row r="23" spans="1:9" x14ac:dyDescent="0.3">
      <c r="A23" s="9" t="s">
        <v>169</v>
      </c>
      <c r="B23" s="24">
        <v>6308.570000000007</v>
      </c>
      <c r="C23" s="111">
        <v>14228</v>
      </c>
      <c r="D23" s="24">
        <v>167832.57</v>
      </c>
      <c r="E23" s="24">
        <v>151489.57</v>
      </c>
      <c r="F23" s="11">
        <f t="shared" si="0"/>
        <v>-9.7376808327489783</v>
      </c>
      <c r="G23" s="110"/>
      <c r="H23" s="1"/>
      <c r="I23" s="1"/>
    </row>
    <row r="24" spans="1:9" x14ac:dyDescent="0.3">
      <c r="A24" s="12" t="s">
        <v>171</v>
      </c>
      <c r="B24" s="25">
        <v>0</v>
      </c>
      <c r="C24" s="112">
        <v>0</v>
      </c>
      <c r="D24" s="25">
        <v>3.5</v>
      </c>
      <c r="E24" s="25">
        <v>0</v>
      </c>
      <c r="F24" s="14">
        <f t="shared" si="0"/>
        <v>-100</v>
      </c>
      <c r="G24" s="110"/>
      <c r="H24" s="1"/>
      <c r="I24" s="1"/>
    </row>
    <row r="25" spans="1:9" x14ac:dyDescent="0.3">
      <c r="A25" s="9" t="s">
        <v>39</v>
      </c>
      <c r="B25" s="24">
        <v>6665</v>
      </c>
      <c r="C25" s="111">
        <v>7368</v>
      </c>
      <c r="D25" s="24">
        <v>76587</v>
      </c>
      <c r="E25" s="24">
        <v>78648</v>
      </c>
      <c r="F25" s="11">
        <f t="shared" si="0"/>
        <v>2.6910572290336461</v>
      </c>
      <c r="G25" s="110"/>
      <c r="H25" s="1"/>
      <c r="I25" s="1"/>
    </row>
    <row r="26" spans="1:9" x14ac:dyDescent="0.3">
      <c r="A26" s="12" t="s">
        <v>40</v>
      </c>
      <c r="B26" s="25">
        <v>102982</v>
      </c>
      <c r="C26" s="112">
        <v>61251</v>
      </c>
      <c r="D26" s="25">
        <v>1197007</v>
      </c>
      <c r="E26" s="25">
        <v>1049953</v>
      </c>
      <c r="F26" s="14">
        <f t="shared" si="0"/>
        <v>-12.285141189650517</v>
      </c>
      <c r="G26" s="110"/>
      <c r="H26" s="1"/>
      <c r="I26" s="1"/>
    </row>
    <row r="27" spans="1:9" x14ac:dyDescent="0.3">
      <c r="A27" s="9" t="s">
        <v>41</v>
      </c>
      <c r="B27" s="24">
        <v>0</v>
      </c>
      <c r="C27" s="111">
        <v>0</v>
      </c>
      <c r="D27" s="24">
        <v>0</v>
      </c>
      <c r="E27" s="24">
        <v>0</v>
      </c>
      <c r="F27" s="19"/>
      <c r="G27" s="110"/>
      <c r="H27" s="1"/>
      <c r="I27" s="1"/>
    </row>
    <row r="28" spans="1:9" x14ac:dyDescent="0.3">
      <c r="A28" s="12" t="s">
        <v>42</v>
      </c>
      <c r="B28" s="25">
        <v>484249</v>
      </c>
      <c r="C28" s="112">
        <v>400956</v>
      </c>
      <c r="D28" s="25">
        <v>6157862</v>
      </c>
      <c r="E28" s="25">
        <v>5137879</v>
      </c>
      <c r="F28" s="14">
        <f t="shared" si="0"/>
        <v>-16.563914553460279</v>
      </c>
      <c r="G28" s="110"/>
      <c r="H28" s="1"/>
      <c r="I28" s="1"/>
    </row>
    <row r="29" spans="1:9" x14ac:dyDescent="0.3">
      <c r="A29" s="9" t="s">
        <v>43</v>
      </c>
      <c r="B29" s="24">
        <v>15973</v>
      </c>
      <c r="C29" s="111">
        <v>25422</v>
      </c>
      <c r="D29" s="24">
        <v>139775</v>
      </c>
      <c r="E29" s="24">
        <v>234493</v>
      </c>
      <c r="F29" s="11">
        <f t="shared" si="0"/>
        <v>67.764621713468074</v>
      </c>
      <c r="G29" s="110"/>
      <c r="H29" s="1"/>
      <c r="I29" s="1"/>
    </row>
    <row r="30" spans="1:9" x14ac:dyDescent="0.3">
      <c r="A30" s="12" t="s">
        <v>44</v>
      </c>
      <c r="B30" s="25">
        <v>16533</v>
      </c>
      <c r="C30" s="112">
        <v>58055</v>
      </c>
      <c r="D30" s="25">
        <v>229665</v>
      </c>
      <c r="E30" s="25">
        <v>422753</v>
      </c>
      <c r="F30" s="14">
        <f t="shared" si="0"/>
        <v>84.07375960638322</v>
      </c>
      <c r="G30" s="110"/>
      <c r="H30" s="1"/>
      <c r="I30" s="1"/>
    </row>
    <row r="31" spans="1:9" x14ac:dyDescent="0.3">
      <c r="A31" s="9" t="s">
        <v>45</v>
      </c>
      <c r="B31" s="24">
        <v>2078633</v>
      </c>
      <c r="C31" s="111">
        <v>1666130</v>
      </c>
      <c r="D31" s="24">
        <v>20268771</v>
      </c>
      <c r="E31" s="24">
        <v>22035857</v>
      </c>
      <c r="F31" s="11">
        <f t="shared" si="0"/>
        <v>8.7182691047227223</v>
      </c>
      <c r="G31" s="110"/>
      <c r="H31" s="1"/>
      <c r="I31" s="1"/>
    </row>
    <row r="32" spans="1:9" x14ac:dyDescent="0.3">
      <c r="A32" s="12" t="s">
        <v>46</v>
      </c>
      <c r="B32" s="25">
        <v>441744</v>
      </c>
      <c r="C32" s="112">
        <v>159902</v>
      </c>
      <c r="D32" s="25">
        <v>3803068</v>
      </c>
      <c r="E32" s="25">
        <v>3203487</v>
      </c>
      <c r="F32" s="14">
        <f t="shared" si="0"/>
        <v>-15.765718625067976</v>
      </c>
      <c r="G32" s="110"/>
      <c r="H32" s="1"/>
      <c r="I32" s="1"/>
    </row>
    <row r="33" spans="1:9" x14ac:dyDescent="0.3">
      <c r="A33" s="9" t="s">
        <v>47</v>
      </c>
      <c r="B33" s="24">
        <v>3000</v>
      </c>
      <c r="C33" s="111">
        <v>0</v>
      </c>
      <c r="D33" s="24">
        <v>60452</v>
      </c>
      <c r="E33" s="24">
        <v>67776</v>
      </c>
      <c r="F33" s="11">
        <f t="shared" si="0"/>
        <v>12.115397340038371</v>
      </c>
      <c r="G33" s="110"/>
      <c r="H33" s="1"/>
      <c r="I33" s="1"/>
    </row>
    <row r="34" spans="1:9" x14ac:dyDescent="0.3">
      <c r="A34" s="12" t="s">
        <v>170</v>
      </c>
      <c r="B34" s="25">
        <v>13187.089999999997</v>
      </c>
      <c r="C34" s="112">
        <v>13504</v>
      </c>
      <c r="D34" s="25">
        <v>184160.09</v>
      </c>
      <c r="E34" s="25">
        <v>193687.34000000003</v>
      </c>
      <c r="F34" s="14">
        <f t="shared" si="0"/>
        <v>5.1733521633270527</v>
      </c>
      <c r="G34" s="110"/>
      <c r="H34" s="1"/>
      <c r="I34" s="1"/>
    </row>
    <row r="35" spans="1:9" x14ac:dyDescent="0.3">
      <c r="A35" s="15" t="s">
        <v>48</v>
      </c>
      <c r="B35" s="16">
        <f>SUM(B7:B34)</f>
        <v>14647070.119999997</v>
      </c>
      <c r="C35" s="16">
        <f t="shared" ref="C35:E35" si="1">SUM(C7:C34)</f>
        <v>14514026</v>
      </c>
      <c r="D35" s="16">
        <f t="shared" si="1"/>
        <v>167583316.62</v>
      </c>
      <c r="E35" s="16">
        <f t="shared" si="1"/>
        <v>178242826.00999999</v>
      </c>
      <c r="F35" s="17">
        <f t="shared" si="0"/>
        <v>6.3607222992075805</v>
      </c>
      <c r="G35" s="1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8788868</v>
      </c>
      <c r="C39" s="51">
        <f t="shared" si="3"/>
        <v>8169622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28774987</v>
      </c>
      <c r="G39" s="50">
        <f>LOOKUP(E39,$A$39:$A$66,$C$39:$C$66)</f>
        <v>27309859</v>
      </c>
    </row>
    <row r="40" spans="1:9" x14ac:dyDescent="0.3">
      <c r="A40" s="50" t="str">
        <f t="shared" si="4"/>
        <v>ALICANTE</v>
      </c>
      <c r="B40" s="51">
        <f t="shared" si="2"/>
        <v>41228.69</v>
      </c>
      <c r="C40" s="51">
        <f t="shared" si="3"/>
        <v>43336.06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27177908</v>
      </c>
      <c r="G40" s="50">
        <f t="shared" ref="G40:G66" si="8">LOOKUP(E40,$A$39:$A$66,$C$39:$C$66)</f>
        <v>25025669</v>
      </c>
    </row>
    <row r="41" spans="1:9" x14ac:dyDescent="0.3">
      <c r="A41" s="50" t="str">
        <f t="shared" si="4"/>
        <v>ALMERÍA</v>
      </c>
      <c r="B41" s="51">
        <f t="shared" si="2"/>
        <v>31656</v>
      </c>
      <c r="C41" s="51">
        <f t="shared" si="3"/>
        <v>28465</v>
      </c>
      <c r="D41" s="51">
        <f t="shared" si="6"/>
        <v>26</v>
      </c>
      <c r="E41" s="50" t="str">
        <f t="shared" si="5"/>
        <v>HUELVA</v>
      </c>
      <c r="F41" s="50">
        <f t="shared" si="7"/>
        <v>24904547.41</v>
      </c>
      <c r="G41" s="50">
        <f t="shared" si="8"/>
        <v>24136062.359999999</v>
      </c>
    </row>
    <row r="42" spans="1:9" x14ac:dyDescent="0.3">
      <c r="A42" s="50" t="str">
        <f t="shared" si="4"/>
        <v>AVILÉS</v>
      </c>
      <c r="B42" s="51">
        <f t="shared" si="2"/>
        <v>658157.56999999995</v>
      </c>
      <c r="C42" s="51">
        <f t="shared" si="3"/>
        <v>625174.85</v>
      </c>
      <c r="D42" s="51">
        <f t="shared" si="6"/>
        <v>17</v>
      </c>
      <c r="E42" s="50" t="str">
        <f t="shared" si="5"/>
        <v>TARRAGONA</v>
      </c>
      <c r="F42" s="50">
        <f t="shared" si="7"/>
        <v>22035857</v>
      </c>
      <c r="G42" s="50">
        <f t="shared" si="8"/>
        <v>20268771</v>
      </c>
    </row>
    <row r="43" spans="1:9" x14ac:dyDescent="0.3">
      <c r="A43" s="50" t="str">
        <f t="shared" si="4"/>
        <v>BAHÍA DE ALGECIRAS</v>
      </c>
      <c r="B43" s="51">
        <f t="shared" si="2"/>
        <v>28774987</v>
      </c>
      <c r="C43" s="51">
        <f t="shared" si="3"/>
        <v>27309859</v>
      </c>
      <c r="D43" s="51">
        <f t="shared" si="6"/>
        <v>1</v>
      </c>
      <c r="E43" s="50" t="str">
        <f t="shared" si="5"/>
        <v>BILBAO</v>
      </c>
      <c r="F43" s="50">
        <f t="shared" si="7"/>
        <v>19783840</v>
      </c>
      <c r="G43" s="50">
        <f t="shared" si="8"/>
        <v>18087202.399999999</v>
      </c>
    </row>
    <row r="44" spans="1:9" x14ac:dyDescent="0.3">
      <c r="A44" s="50" t="str">
        <f t="shared" si="4"/>
        <v>BAHÍA DE CÁDIZ</v>
      </c>
      <c r="B44" s="51">
        <f t="shared" si="2"/>
        <v>578775</v>
      </c>
      <c r="C44" s="51">
        <f t="shared" si="3"/>
        <v>404838</v>
      </c>
      <c r="D44" s="51">
        <f t="shared" si="6"/>
        <v>18</v>
      </c>
      <c r="E44" s="50" t="str">
        <f t="shared" si="5"/>
        <v>BARCELONA</v>
      </c>
      <c r="F44" s="50">
        <f t="shared" si="7"/>
        <v>14483623</v>
      </c>
      <c r="G44" s="50">
        <f t="shared" si="8"/>
        <v>11415816</v>
      </c>
    </row>
    <row r="45" spans="1:9" x14ac:dyDescent="0.3">
      <c r="A45" s="50" t="str">
        <f t="shared" si="4"/>
        <v>BALEARES</v>
      </c>
      <c r="B45" s="51">
        <f t="shared" si="2"/>
        <v>1553351</v>
      </c>
      <c r="C45" s="51">
        <f t="shared" si="3"/>
        <v>1541653</v>
      </c>
      <c r="D45" s="51">
        <f t="shared" si="6"/>
        <v>13</v>
      </c>
      <c r="E45" s="50" t="str">
        <f t="shared" si="5"/>
        <v>A CORUÑA</v>
      </c>
      <c r="F45" s="50">
        <f t="shared" si="7"/>
        <v>8788868</v>
      </c>
      <c r="G45" s="50">
        <f t="shared" si="8"/>
        <v>8169622</v>
      </c>
    </row>
    <row r="46" spans="1:9" x14ac:dyDescent="0.3">
      <c r="A46" s="50" t="str">
        <f t="shared" si="4"/>
        <v>BARCELONA</v>
      </c>
      <c r="B46" s="51">
        <f t="shared" si="2"/>
        <v>14483623</v>
      </c>
      <c r="C46" s="51">
        <f t="shared" si="3"/>
        <v>11415816</v>
      </c>
      <c r="D46" s="51">
        <f t="shared" si="6"/>
        <v>6</v>
      </c>
      <c r="E46" s="50" t="str">
        <f t="shared" si="5"/>
        <v>CASTELLÓN</v>
      </c>
      <c r="F46" s="50">
        <f t="shared" si="7"/>
        <v>7834585</v>
      </c>
      <c r="G46" s="50">
        <f t="shared" si="8"/>
        <v>8354528</v>
      </c>
    </row>
    <row r="47" spans="1:9" x14ac:dyDescent="0.3">
      <c r="A47" s="50" t="str">
        <f t="shared" si="4"/>
        <v>BILBAO</v>
      </c>
      <c r="B47" s="51">
        <f t="shared" si="2"/>
        <v>19783840</v>
      </c>
      <c r="C47" s="51">
        <f t="shared" si="3"/>
        <v>18087202.399999999</v>
      </c>
      <c r="D47" s="51">
        <f t="shared" si="6"/>
        <v>5</v>
      </c>
      <c r="E47" s="50" t="str">
        <f t="shared" si="5"/>
        <v>LAS PALMAS</v>
      </c>
      <c r="F47" s="50">
        <f t="shared" si="7"/>
        <v>6849513</v>
      </c>
      <c r="G47" s="50">
        <f t="shared" si="8"/>
        <v>6119850</v>
      </c>
    </row>
    <row r="48" spans="1:9" x14ac:dyDescent="0.3">
      <c r="A48" s="50" t="str">
        <f t="shared" si="4"/>
        <v>CARTAGENA</v>
      </c>
      <c r="B48" s="51">
        <f t="shared" si="2"/>
        <v>27177908</v>
      </c>
      <c r="C48" s="51">
        <f t="shared" si="3"/>
        <v>25025669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5137879</v>
      </c>
      <c r="G48" s="50">
        <f t="shared" si="8"/>
        <v>6157862</v>
      </c>
    </row>
    <row r="49" spans="1:7" x14ac:dyDescent="0.3">
      <c r="A49" s="50" t="str">
        <f t="shared" si="4"/>
        <v>CASTELLÓN</v>
      </c>
      <c r="B49" s="51">
        <f t="shared" si="2"/>
        <v>7834585</v>
      </c>
      <c r="C49" s="51">
        <f t="shared" si="3"/>
        <v>8354528</v>
      </c>
      <c r="D49" s="51">
        <f t="shared" si="6"/>
        <v>8</v>
      </c>
      <c r="E49" s="50" t="str">
        <f t="shared" si="5"/>
        <v>VALENCIA</v>
      </c>
      <c r="F49" s="50">
        <f t="shared" si="7"/>
        <v>3203487</v>
      </c>
      <c r="G49" s="50">
        <f t="shared" si="8"/>
        <v>3803068</v>
      </c>
    </row>
    <row r="50" spans="1:7" x14ac:dyDescent="0.3">
      <c r="A50" s="50" t="str">
        <f t="shared" si="4"/>
        <v>CEUTA</v>
      </c>
      <c r="B50" s="51">
        <f t="shared" si="2"/>
        <v>994798</v>
      </c>
      <c r="C50" s="51">
        <f t="shared" si="3"/>
        <v>876112</v>
      </c>
      <c r="D50" s="51">
        <f t="shared" si="6"/>
        <v>15</v>
      </c>
      <c r="E50" s="50" t="str">
        <f t="shared" si="5"/>
        <v>FERROL-SAN CIBRAO</v>
      </c>
      <c r="F50" s="50">
        <f t="shared" si="7"/>
        <v>2313028.4299999997</v>
      </c>
      <c r="G50" s="50">
        <f t="shared" si="8"/>
        <v>2345048.79</v>
      </c>
    </row>
    <row r="51" spans="1:7" x14ac:dyDescent="0.3">
      <c r="A51" s="50" t="str">
        <f t="shared" si="4"/>
        <v>FERROL-SAN CIBRAO</v>
      </c>
      <c r="B51" s="51">
        <f t="shared" si="2"/>
        <v>2313028.4299999997</v>
      </c>
      <c r="C51" s="51">
        <f t="shared" si="3"/>
        <v>2345048.79</v>
      </c>
      <c r="D51" s="51">
        <f t="shared" si="6"/>
        <v>12</v>
      </c>
      <c r="E51" s="50" t="str">
        <f t="shared" si="5"/>
        <v>BALEARES</v>
      </c>
      <c r="F51" s="50">
        <f t="shared" si="7"/>
        <v>1553351</v>
      </c>
      <c r="G51" s="50">
        <f t="shared" si="8"/>
        <v>1541653</v>
      </c>
    </row>
    <row r="52" spans="1:7" x14ac:dyDescent="0.3">
      <c r="A52" s="50" t="str">
        <f t="shared" si="4"/>
        <v>GIJÓN</v>
      </c>
      <c r="B52" s="51">
        <f t="shared" si="2"/>
        <v>897937</v>
      </c>
      <c r="C52" s="51">
        <f t="shared" si="3"/>
        <v>814897</v>
      </c>
      <c r="D52" s="51">
        <f t="shared" si="6"/>
        <v>16</v>
      </c>
      <c r="E52" s="50" t="str">
        <f t="shared" si="5"/>
        <v>MOTRIL</v>
      </c>
      <c r="F52" s="50">
        <f t="shared" si="7"/>
        <v>1049953</v>
      </c>
      <c r="G52" s="50">
        <f t="shared" si="8"/>
        <v>1197007</v>
      </c>
    </row>
    <row r="53" spans="1:7" x14ac:dyDescent="0.3">
      <c r="A53" s="50" t="str">
        <f t="shared" si="4"/>
        <v>HUELVA</v>
      </c>
      <c r="B53" s="51">
        <f t="shared" si="2"/>
        <v>24904547.41</v>
      </c>
      <c r="C53" s="51">
        <f t="shared" si="3"/>
        <v>24136062.359999999</v>
      </c>
      <c r="D53" s="51">
        <f t="shared" si="6"/>
        <v>3</v>
      </c>
      <c r="E53" s="50" t="str">
        <f t="shared" si="5"/>
        <v>CEUTA</v>
      </c>
      <c r="F53" s="50">
        <f t="shared" si="7"/>
        <v>994798</v>
      </c>
      <c r="G53" s="50">
        <f t="shared" si="8"/>
        <v>876112</v>
      </c>
    </row>
    <row r="54" spans="1:7" x14ac:dyDescent="0.3">
      <c r="A54" s="50" t="str">
        <f t="shared" si="4"/>
        <v>LAS PALMAS</v>
      </c>
      <c r="B54" s="51">
        <f t="shared" si="2"/>
        <v>6849513</v>
      </c>
      <c r="C54" s="51">
        <f t="shared" si="3"/>
        <v>6119850</v>
      </c>
      <c r="D54" s="51">
        <f t="shared" si="6"/>
        <v>9</v>
      </c>
      <c r="E54" s="50" t="str">
        <f t="shared" si="5"/>
        <v>GIJÓN</v>
      </c>
      <c r="F54" s="50">
        <f t="shared" si="7"/>
        <v>897937</v>
      </c>
      <c r="G54" s="50">
        <f t="shared" si="8"/>
        <v>814897</v>
      </c>
    </row>
    <row r="55" spans="1:7" x14ac:dyDescent="0.3">
      <c r="A55" s="50" t="str">
        <f t="shared" si="4"/>
        <v>MÁLAGA</v>
      </c>
      <c r="B55" s="51">
        <f t="shared" si="2"/>
        <v>151489.57</v>
      </c>
      <c r="C55" s="51">
        <f t="shared" si="3"/>
        <v>167832.57</v>
      </c>
      <c r="D55" s="51">
        <f t="shared" si="6"/>
        <v>22</v>
      </c>
      <c r="E55" s="50" t="str">
        <f t="shared" si="5"/>
        <v>AVILÉS</v>
      </c>
      <c r="F55" s="50">
        <f t="shared" si="7"/>
        <v>658157.56999999995</v>
      </c>
      <c r="G55" s="50">
        <f t="shared" si="8"/>
        <v>625174.85</v>
      </c>
    </row>
    <row r="56" spans="1:7" x14ac:dyDescent="0.3">
      <c r="A56" s="50" t="str">
        <f t="shared" si="4"/>
        <v>MARÍN Y RÍA DE PONTEVEDRA</v>
      </c>
      <c r="B56" s="51">
        <f t="shared" si="2"/>
        <v>0</v>
      </c>
      <c r="C56" s="51">
        <f t="shared" si="3"/>
        <v>3.5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578775</v>
      </c>
      <c r="G56" s="50">
        <f t="shared" si="8"/>
        <v>404838</v>
      </c>
    </row>
    <row r="57" spans="1:7" x14ac:dyDescent="0.3">
      <c r="A57" s="50" t="str">
        <f t="shared" si="4"/>
        <v>MELILLA</v>
      </c>
      <c r="B57" s="51">
        <f t="shared" si="2"/>
        <v>78648</v>
      </c>
      <c r="C57" s="51">
        <f t="shared" si="3"/>
        <v>76587</v>
      </c>
      <c r="D57" s="51">
        <f t="shared" si="6"/>
        <v>23</v>
      </c>
      <c r="E57" s="50" t="str">
        <f t="shared" si="5"/>
        <v>SEVILLA</v>
      </c>
      <c r="F57" s="50">
        <f t="shared" si="9"/>
        <v>422753</v>
      </c>
      <c r="G57" s="50">
        <f t="shared" si="8"/>
        <v>229665</v>
      </c>
    </row>
    <row r="58" spans="1:7" x14ac:dyDescent="0.3">
      <c r="A58" s="50" t="str">
        <f t="shared" si="4"/>
        <v>MOTRIL</v>
      </c>
      <c r="B58" s="51">
        <f t="shared" si="2"/>
        <v>1049953</v>
      </c>
      <c r="C58" s="51">
        <f t="shared" si="3"/>
        <v>1197007</v>
      </c>
      <c r="D58" s="51">
        <f t="shared" si="6"/>
        <v>14</v>
      </c>
      <c r="E58" s="50" t="str">
        <f t="shared" si="5"/>
        <v>SANTANDER</v>
      </c>
      <c r="F58" s="50">
        <f t="shared" si="9"/>
        <v>234493</v>
      </c>
      <c r="G58" s="50">
        <f t="shared" si="8"/>
        <v>139775</v>
      </c>
    </row>
    <row r="59" spans="1:7" x14ac:dyDescent="0.3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193687.34000000003</v>
      </c>
      <c r="G59" s="50">
        <f t="shared" si="8"/>
        <v>184160.09</v>
      </c>
    </row>
    <row r="60" spans="1:7" x14ac:dyDescent="0.3">
      <c r="A60" s="50" t="str">
        <f t="shared" si="4"/>
        <v>SANTA CRUZ DE TENERIFE</v>
      </c>
      <c r="B60" s="51">
        <f t="shared" si="2"/>
        <v>5137879</v>
      </c>
      <c r="C60" s="51">
        <f t="shared" si="3"/>
        <v>6157862</v>
      </c>
      <c r="D60" s="51">
        <f t="shared" si="6"/>
        <v>10</v>
      </c>
      <c r="E60" s="50" t="str">
        <f t="shared" si="5"/>
        <v>MÁLAGA</v>
      </c>
      <c r="F60" s="50">
        <f t="shared" si="9"/>
        <v>151489.57</v>
      </c>
      <c r="G60" s="50">
        <f t="shared" si="8"/>
        <v>167832.57</v>
      </c>
    </row>
    <row r="61" spans="1:7" x14ac:dyDescent="0.3">
      <c r="A61" s="50" t="str">
        <f t="shared" si="4"/>
        <v>SANTANDER</v>
      </c>
      <c r="B61" s="51">
        <f t="shared" si="2"/>
        <v>234493</v>
      </c>
      <c r="C61" s="51">
        <f t="shared" si="3"/>
        <v>139775</v>
      </c>
      <c r="D61" s="51">
        <f t="shared" si="6"/>
        <v>20</v>
      </c>
      <c r="E61" s="50" t="str">
        <f t="shared" si="5"/>
        <v>MELILLA</v>
      </c>
      <c r="F61" s="50">
        <f t="shared" si="9"/>
        <v>78648</v>
      </c>
      <c r="G61" s="50">
        <f t="shared" si="8"/>
        <v>76587</v>
      </c>
    </row>
    <row r="62" spans="1:7" x14ac:dyDescent="0.3">
      <c r="A62" s="50" t="str">
        <f t="shared" si="4"/>
        <v>SEVILLA</v>
      </c>
      <c r="B62" s="51">
        <f t="shared" si="2"/>
        <v>422753</v>
      </c>
      <c r="C62" s="51">
        <f t="shared" si="3"/>
        <v>229665</v>
      </c>
      <c r="D62" s="51">
        <f t="shared" si="6"/>
        <v>19</v>
      </c>
      <c r="E62" s="50" t="str">
        <f t="shared" si="5"/>
        <v>VIGO</v>
      </c>
      <c r="F62" s="50">
        <f t="shared" si="9"/>
        <v>67776</v>
      </c>
      <c r="G62" s="50">
        <f t="shared" si="8"/>
        <v>60452</v>
      </c>
    </row>
    <row r="63" spans="1:7" x14ac:dyDescent="0.3">
      <c r="A63" s="50" t="str">
        <f t="shared" si="4"/>
        <v>TARRAGONA</v>
      </c>
      <c r="B63" s="51">
        <f t="shared" si="2"/>
        <v>22035857</v>
      </c>
      <c r="C63" s="51">
        <f t="shared" si="3"/>
        <v>20268771</v>
      </c>
      <c r="D63" s="51">
        <f t="shared" si="6"/>
        <v>4</v>
      </c>
      <c r="E63" s="50" t="str">
        <f t="shared" si="5"/>
        <v>ALICANTE</v>
      </c>
      <c r="F63" s="50">
        <f t="shared" si="9"/>
        <v>41228.69</v>
      </c>
      <c r="G63" s="50">
        <f t="shared" si="8"/>
        <v>43336.06</v>
      </c>
    </row>
    <row r="64" spans="1:7" x14ac:dyDescent="0.3">
      <c r="A64" s="50" t="str">
        <f t="shared" si="4"/>
        <v>VALENCIA</v>
      </c>
      <c r="B64" s="51">
        <f t="shared" si="2"/>
        <v>3203487</v>
      </c>
      <c r="C64" s="51">
        <f t="shared" si="3"/>
        <v>3803068</v>
      </c>
      <c r="D64" s="51">
        <f t="shared" si="6"/>
        <v>11</v>
      </c>
      <c r="E64" s="50" t="str">
        <f t="shared" si="5"/>
        <v>ALMERÍA</v>
      </c>
      <c r="F64" s="50">
        <f t="shared" si="9"/>
        <v>31656</v>
      </c>
      <c r="G64" s="50">
        <f t="shared" si="8"/>
        <v>28465</v>
      </c>
    </row>
    <row r="65" spans="1:7" x14ac:dyDescent="0.3">
      <c r="A65" s="50" t="str">
        <f t="shared" si="4"/>
        <v>VIGO</v>
      </c>
      <c r="B65" s="51">
        <f t="shared" si="2"/>
        <v>67776</v>
      </c>
      <c r="C65" s="51">
        <f t="shared" si="3"/>
        <v>60452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193687.34000000003</v>
      </c>
      <c r="C66" s="51">
        <f t="shared" si="3"/>
        <v>184160.09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3.5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6" s="2" customFormat="1" ht="22.5" customHeight="1" x14ac:dyDescent="0.4">
      <c r="F1" s="3" t="s">
        <v>131</v>
      </c>
    </row>
    <row r="2" spans="1:16" s="2" customFormat="1" ht="21" x14ac:dyDescent="0.4"/>
    <row r="5" spans="1:16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6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  <c r="G6" s="113"/>
    </row>
    <row r="7" spans="1:16" x14ac:dyDescent="0.3">
      <c r="A7" s="9" t="s">
        <v>30</v>
      </c>
      <c r="B7" s="26">
        <v>448578</v>
      </c>
      <c r="C7" s="117">
        <v>505663</v>
      </c>
      <c r="D7" s="26">
        <v>4345101</v>
      </c>
      <c r="E7" s="26">
        <v>5057024</v>
      </c>
      <c r="F7" s="11">
        <f>((E7*100)/D7)-100</f>
        <v>16.384498312007011</v>
      </c>
      <c r="G7" s="113"/>
      <c r="H7" s="1"/>
      <c r="I7" s="1"/>
    </row>
    <row r="8" spans="1:16" x14ac:dyDescent="0.3">
      <c r="A8" s="12" t="s">
        <v>31</v>
      </c>
      <c r="B8" s="27">
        <v>94270.340000000084</v>
      </c>
      <c r="C8" s="118">
        <v>119149</v>
      </c>
      <c r="D8" s="27">
        <v>1904456.34</v>
      </c>
      <c r="E8" s="27">
        <v>1877180.17</v>
      </c>
      <c r="F8" s="14">
        <f t="shared" ref="F8:F35" si="0">((E8*100)/D8)-100</f>
        <v>-1.4322286852740405</v>
      </c>
      <c r="G8" s="113"/>
      <c r="H8" s="1"/>
      <c r="I8" s="1"/>
    </row>
    <row r="9" spans="1:16" x14ac:dyDescent="0.3">
      <c r="A9" s="9" t="s">
        <v>162</v>
      </c>
      <c r="B9" s="26">
        <v>481843</v>
      </c>
      <c r="C9" s="117">
        <v>552214</v>
      </c>
      <c r="D9" s="26">
        <v>4695167</v>
      </c>
      <c r="E9" s="26">
        <v>5618871</v>
      </c>
      <c r="F9" s="11">
        <f t="shared" si="0"/>
        <v>19.673506820950138</v>
      </c>
      <c r="G9" s="113"/>
      <c r="H9" s="1"/>
      <c r="I9" s="1"/>
    </row>
    <row r="10" spans="1:16" x14ac:dyDescent="0.3">
      <c r="A10" s="12" t="s">
        <v>164</v>
      </c>
      <c r="B10" s="27">
        <v>296135.45999999996</v>
      </c>
      <c r="C10" s="118">
        <v>225930</v>
      </c>
      <c r="D10" s="27">
        <v>2920900.46</v>
      </c>
      <c r="E10" s="27">
        <v>2879679.47</v>
      </c>
      <c r="F10" s="14">
        <f t="shared" si="0"/>
        <v>-1.4112425453895838</v>
      </c>
      <c r="G10" s="113"/>
      <c r="H10" s="1"/>
      <c r="I10" s="1"/>
    </row>
    <row r="11" spans="1:16" x14ac:dyDescent="0.3">
      <c r="A11" s="9" t="s">
        <v>165</v>
      </c>
      <c r="B11" s="26">
        <v>399110</v>
      </c>
      <c r="C11" s="117">
        <v>219938</v>
      </c>
      <c r="D11" s="26">
        <v>1778840</v>
      </c>
      <c r="E11" s="26">
        <v>2102907</v>
      </c>
      <c r="F11" s="11">
        <f t="shared" si="0"/>
        <v>18.217883564570172</v>
      </c>
      <c r="G11" s="113"/>
      <c r="H11" s="1"/>
      <c r="I11" s="1"/>
      <c r="O11" s="113"/>
      <c r="P11" s="113"/>
    </row>
    <row r="12" spans="1:16" x14ac:dyDescent="0.3">
      <c r="A12" s="12" t="s">
        <v>166</v>
      </c>
      <c r="B12" s="27">
        <v>142299</v>
      </c>
      <c r="C12" s="118">
        <v>131474</v>
      </c>
      <c r="D12" s="27">
        <v>1763516</v>
      </c>
      <c r="E12" s="27">
        <v>1747589</v>
      </c>
      <c r="F12" s="14">
        <f t="shared" si="0"/>
        <v>-0.90313895649373421</v>
      </c>
      <c r="G12" s="113"/>
      <c r="H12" s="1"/>
      <c r="I12" s="1"/>
      <c r="O12" s="113"/>
      <c r="P12" s="113"/>
    </row>
    <row r="13" spans="1:16" x14ac:dyDescent="0.3">
      <c r="A13" s="9" t="s">
        <v>32</v>
      </c>
      <c r="B13" s="26">
        <v>145351</v>
      </c>
      <c r="C13" s="117">
        <v>126044</v>
      </c>
      <c r="D13" s="26">
        <v>1550899</v>
      </c>
      <c r="E13" s="26">
        <v>1610651</v>
      </c>
      <c r="F13" s="11">
        <f t="shared" si="0"/>
        <v>3.8527331567046019</v>
      </c>
      <c r="G13" s="113"/>
      <c r="H13" s="1"/>
      <c r="I13" s="1"/>
      <c r="O13" s="113"/>
      <c r="P13" s="113"/>
    </row>
    <row r="14" spans="1:16" x14ac:dyDescent="0.3">
      <c r="A14" s="12" t="s">
        <v>33</v>
      </c>
      <c r="B14" s="27">
        <v>446616</v>
      </c>
      <c r="C14" s="118">
        <v>352402</v>
      </c>
      <c r="D14" s="27">
        <v>4430798</v>
      </c>
      <c r="E14" s="27">
        <v>4465637</v>
      </c>
      <c r="F14" s="14">
        <f t="shared" si="0"/>
        <v>0.78629176956386004</v>
      </c>
      <c r="G14" s="113"/>
      <c r="H14" s="1"/>
      <c r="I14" s="1"/>
      <c r="O14" s="113"/>
      <c r="P14" s="113"/>
    </row>
    <row r="15" spans="1:16" x14ac:dyDescent="0.3">
      <c r="A15" s="9" t="s">
        <v>34</v>
      </c>
      <c r="B15" s="26">
        <v>480783</v>
      </c>
      <c r="C15" s="117">
        <v>405774</v>
      </c>
      <c r="D15" s="26">
        <v>4362064</v>
      </c>
      <c r="E15" s="26">
        <v>4543164</v>
      </c>
      <c r="F15" s="11">
        <f t="shared" si="0"/>
        <v>4.1517043307938621</v>
      </c>
      <c r="G15" s="113"/>
      <c r="H15" s="1"/>
      <c r="I15" s="1"/>
      <c r="O15" s="113"/>
      <c r="P15" s="113"/>
    </row>
    <row r="16" spans="1:16" x14ac:dyDescent="0.3">
      <c r="A16" s="12" t="s">
        <v>35</v>
      </c>
      <c r="B16" s="27">
        <v>372116</v>
      </c>
      <c r="C16" s="118">
        <v>469293</v>
      </c>
      <c r="D16" s="27">
        <v>5304817</v>
      </c>
      <c r="E16" s="27">
        <v>5820338</v>
      </c>
      <c r="F16" s="14">
        <f t="shared" si="0"/>
        <v>9.7179789613854695</v>
      </c>
      <c r="G16" s="113"/>
      <c r="H16" s="1"/>
      <c r="I16" s="1"/>
      <c r="O16" s="113"/>
      <c r="P16" s="113"/>
    </row>
    <row r="17" spans="1:16" x14ac:dyDescent="0.3">
      <c r="A17" s="9" t="s">
        <v>167</v>
      </c>
      <c r="B17" s="26">
        <v>501262</v>
      </c>
      <c r="C17" s="117">
        <v>491299</v>
      </c>
      <c r="D17" s="26">
        <v>5198982</v>
      </c>
      <c r="E17" s="26">
        <v>6463716</v>
      </c>
      <c r="F17" s="11">
        <f t="shared" si="0"/>
        <v>24.326570086220727</v>
      </c>
      <c r="G17" s="113"/>
      <c r="H17" s="1"/>
      <c r="I17" s="1"/>
      <c r="O17" s="113"/>
      <c r="P17" s="113"/>
    </row>
    <row r="18" spans="1:16" x14ac:dyDescent="0.3">
      <c r="A18" s="12" t="s">
        <v>36</v>
      </c>
      <c r="B18" s="27">
        <v>0</v>
      </c>
      <c r="C18" s="118">
        <v>0</v>
      </c>
      <c r="D18" s="27">
        <v>22249</v>
      </c>
      <c r="E18" s="27">
        <v>17469</v>
      </c>
      <c r="F18" s="14">
        <f t="shared" si="0"/>
        <v>-21.484111645467209</v>
      </c>
      <c r="G18" s="113"/>
      <c r="H18" s="1"/>
      <c r="I18" s="1"/>
      <c r="O18" s="113"/>
      <c r="P18" s="113"/>
    </row>
    <row r="19" spans="1:16" x14ac:dyDescent="0.3">
      <c r="A19" s="9" t="s">
        <v>37</v>
      </c>
      <c r="B19" s="26">
        <v>1020480</v>
      </c>
      <c r="C19" s="117">
        <v>1021150</v>
      </c>
      <c r="D19" s="26">
        <v>9406039</v>
      </c>
      <c r="E19" s="26">
        <v>10455812.119999999</v>
      </c>
      <c r="F19" s="11">
        <f t="shared" si="0"/>
        <v>11.160629038429448</v>
      </c>
      <c r="G19" s="113"/>
      <c r="H19" s="1"/>
      <c r="I19" s="1"/>
      <c r="O19" s="113"/>
      <c r="P19" s="113"/>
    </row>
    <row r="20" spans="1:16" x14ac:dyDescent="0.3">
      <c r="A20" s="12" t="s">
        <v>168</v>
      </c>
      <c r="B20" s="27">
        <v>943929</v>
      </c>
      <c r="C20" s="118">
        <v>1301970</v>
      </c>
      <c r="D20" s="27">
        <v>16023647</v>
      </c>
      <c r="E20" s="27">
        <v>19220421</v>
      </c>
      <c r="F20" s="14">
        <f t="shared" si="0"/>
        <v>19.950352126454106</v>
      </c>
      <c r="G20" s="113"/>
      <c r="H20" s="1"/>
      <c r="I20" s="1"/>
      <c r="O20" s="113"/>
      <c r="P20" s="113"/>
    </row>
    <row r="21" spans="1:16" x14ac:dyDescent="0.3">
      <c r="A21" s="9" t="s">
        <v>38</v>
      </c>
      <c r="B21" s="26">
        <v>456702.78000000026</v>
      </c>
      <c r="C21" s="117">
        <v>564473</v>
      </c>
      <c r="D21" s="26">
        <v>5759382.7800000003</v>
      </c>
      <c r="E21" s="26">
        <v>6487378.0999999996</v>
      </c>
      <c r="F21" s="11">
        <f t="shared" si="0"/>
        <v>12.640162111260125</v>
      </c>
      <c r="G21" s="113"/>
      <c r="H21" s="1"/>
      <c r="I21" s="1"/>
      <c r="O21" s="113"/>
      <c r="P21" s="113"/>
    </row>
    <row r="22" spans="1:16" x14ac:dyDescent="0.3">
      <c r="A22" s="12" t="s">
        <v>59</v>
      </c>
      <c r="B22" s="27">
        <v>32240</v>
      </c>
      <c r="C22" s="118">
        <v>32095</v>
      </c>
      <c r="D22" s="27">
        <v>534113</v>
      </c>
      <c r="E22" s="27">
        <v>559599</v>
      </c>
      <c r="F22" s="14">
        <f t="shared" si="0"/>
        <v>4.7716494449676361</v>
      </c>
      <c r="G22" s="113"/>
      <c r="H22" s="1"/>
      <c r="I22" s="1"/>
      <c r="O22" s="113"/>
      <c r="P22" s="113"/>
    </row>
    <row r="23" spans="1:16" x14ac:dyDescent="0.3">
      <c r="A23" s="9" t="s">
        <v>169</v>
      </c>
      <c r="B23" s="26">
        <v>185901.55000000005</v>
      </c>
      <c r="C23" s="117">
        <v>173600</v>
      </c>
      <c r="D23" s="26">
        <v>1748148.55</v>
      </c>
      <c r="E23" s="26">
        <v>1675097.77</v>
      </c>
      <c r="F23" s="11">
        <f t="shared" si="0"/>
        <v>-4.1787512851811215</v>
      </c>
      <c r="G23" s="113"/>
      <c r="H23" s="1"/>
      <c r="I23" s="1"/>
      <c r="O23" s="113"/>
      <c r="P23" s="113"/>
    </row>
    <row r="24" spans="1:16" x14ac:dyDescent="0.3">
      <c r="A24" s="12" t="s">
        <v>171</v>
      </c>
      <c r="B24" s="27">
        <v>79396.560000000056</v>
      </c>
      <c r="C24" s="118">
        <v>53897</v>
      </c>
      <c r="D24" s="27">
        <v>1047280.56</v>
      </c>
      <c r="E24" s="27">
        <v>915812</v>
      </c>
      <c r="F24" s="14">
        <f t="shared" si="0"/>
        <v>-12.55332763934814</v>
      </c>
      <c r="G24" s="113"/>
      <c r="H24" s="1"/>
      <c r="I24" s="1"/>
      <c r="O24" s="113"/>
      <c r="P24" s="113"/>
    </row>
    <row r="25" spans="1:16" x14ac:dyDescent="0.3">
      <c r="A25" s="9" t="s">
        <v>39</v>
      </c>
      <c r="B25" s="26">
        <v>0</v>
      </c>
      <c r="C25" s="117">
        <v>0</v>
      </c>
      <c r="D25" s="26">
        <v>5825</v>
      </c>
      <c r="E25" s="26">
        <v>7372</v>
      </c>
      <c r="F25" s="11">
        <f t="shared" si="0"/>
        <v>26.557939914163086</v>
      </c>
      <c r="G25" s="113"/>
      <c r="H25" s="1"/>
      <c r="I25" s="1"/>
      <c r="O25" s="113"/>
      <c r="P25" s="113"/>
    </row>
    <row r="26" spans="1:16" x14ac:dyDescent="0.3">
      <c r="A26" s="12" t="s">
        <v>40</v>
      </c>
      <c r="B26" s="27">
        <v>34389</v>
      </c>
      <c r="C26" s="118">
        <v>44226</v>
      </c>
      <c r="D26" s="27">
        <v>451149</v>
      </c>
      <c r="E26" s="27">
        <v>510112</v>
      </c>
      <c r="F26" s="14">
        <f t="shared" si="0"/>
        <v>13.069518052794095</v>
      </c>
      <c r="G26" s="113"/>
      <c r="H26" s="1"/>
      <c r="I26" s="1"/>
      <c r="O26" s="113"/>
      <c r="P26" s="113"/>
    </row>
    <row r="27" spans="1:16" x14ac:dyDescent="0.3">
      <c r="A27" s="9" t="s">
        <v>41</v>
      </c>
      <c r="B27" s="26">
        <v>140987</v>
      </c>
      <c r="C27" s="117">
        <v>70571</v>
      </c>
      <c r="D27" s="26">
        <v>1099170</v>
      </c>
      <c r="E27" s="26">
        <v>834440</v>
      </c>
      <c r="F27" s="11">
        <f t="shared" si="0"/>
        <v>-24.08453651391504</v>
      </c>
      <c r="G27" s="113"/>
      <c r="H27" s="1"/>
      <c r="I27" s="1"/>
      <c r="O27" s="113"/>
      <c r="P27" s="113"/>
    </row>
    <row r="28" spans="1:16" x14ac:dyDescent="0.3">
      <c r="A28" s="12" t="s">
        <v>42</v>
      </c>
      <c r="B28" s="27">
        <v>36023</v>
      </c>
      <c r="C28" s="118">
        <v>39547</v>
      </c>
      <c r="D28" s="27">
        <v>414999</v>
      </c>
      <c r="E28" s="27">
        <v>413553</v>
      </c>
      <c r="F28" s="14">
        <f t="shared" si="0"/>
        <v>-0.34843457454114457</v>
      </c>
      <c r="G28" s="113"/>
      <c r="H28" s="1"/>
      <c r="I28" s="1"/>
      <c r="O28" s="113"/>
      <c r="P28" s="113"/>
    </row>
    <row r="29" spans="1:16" x14ac:dyDescent="0.3">
      <c r="A29" s="9" t="s">
        <v>43</v>
      </c>
      <c r="B29" s="26">
        <v>254649</v>
      </c>
      <c r="C29" s="117">
        <v>243316</v>
      </c>
      <c r="D29" s="26">
        <v>2823113</v>
      </c>
      <c r="E29" s="26">
        <v>3476272</v>
      </c>
      <c r="F29" s="11">
        <f t="shared" si="0"/>
        <v>23.136126680015991</v>
      </c>
      <c r="G29" s="113"/>
      <c r="H29" s="1"/>
      <c r="I29" s="1"/>
      <c r="O29" s="113"/>
      <c r="P29" s="113"/>
    </row>
    <row r="30" spans="1:16" x14ac:dyDescent="0.3">
      <c r="A30" s="12" t="s">
        <v>44</v>
      </c>
      <c r="B30" s="27">
        <v>179294</v>
      </c>
      <c r="C30" s="118">
        <v>164980</v>
      </c>
      <c r="D30" s="27">
        <v>2250277</v>
      </c>
      <c r="E30" s="27">
        <v>2201621</v>
      </c>
      <c r="F30" s="14">
        <f t="shared" si="0"/>
        <v>-2.1622226952504064</v>
      </c>
      <c r="G30" s="113"/>
      <c r="H30" s="1"/>
      <c r="I30" s="1"/>
      <c r="O30" s="113"/>
      <c r="P30" s="113"/>
    </row>
    <row r="31" spans="1:16" x14ac:dyDescent="0.3">
      <c r="A31" s="9" t="s">
        <v>45</v>
      </c>
      <c r="B31" s="26">
        <v>855496</v>
      </c>
      <c r="C31" s="117">
        <v>999616</v>
      </c>
      <c r="D31" s="26">
        <v>9065474</v>
      </c>
      <c r="E31" s="26">
        <v>9505432</v>
      </c>
      <c r="F31" s="11">
        <f t="shared" si="0"/>
        <v>4.8531163400832611</v>
      </c>
      <c r="G31" s="113"/>
      <c r="H31" s="1"/>
      <c r="I31" s="1"/>
      <c r="O31" s="113"/>
      <c r="P31" s="113"/>
    </row>
    <row r="32" spans="1:16" x14ac:dyDescent="0.3">
      <c r="A32" s="12" t="s">
        <v>46</v>
      </c>
      <c r="B32" s="27">
        <v>232369</v>
      </c>
      <c r="C32" s="118">
        <v>201068</v>
      </c>
      <c r="D32" s="27">
        <v>2531577</v>
      </c>
      <c r="E32" s="27">
        <v>2278857</v>
      </c>
      <c r="F32" s="14">
        <f t="shared" si="0"/>
        <v>-9.9827103817106888</v>
      </c>
      <c r="G32" s="113"/>
      <c r="H32" s="1"/>
      <c r="I32" s="1"/>
      <c r="O32" s="113"/>
      <c r="P32" s="113"/>
    </row>
    <row r="33" spans="1:16" x14ac:dyDescent="0.3">
      <c r="A33" s="9" t="s">
        <v>47</v>
      </c>
      <c r="B33" s="26">
        <v>24554</v>
      </c>
      <c r="C33" s="117">
        <v>18679</v>
      </c>
      <c r="D33" s="26">
        <v>234910</v>
      </c>
      <c r="E33" s="26">
        <v>261610</v>
      </c>
      <c r="F33" s="11">
        <f t="shared" si="0"/>
        <v>11.366055084926145</v>
      </c>
      <c r="G33" s="113"/>
      <c r="H33" s="1"/>
      <c r="I33" s="1"/>
      <c r="O33" s="113"/>
      <c r="P33" s="113"/>
    </row>
    <row r="34" spans="1:16" x14ac:dyDescent="0.3">
      <c r="A34" s="12" t="s">
        <v>170</v>
      </c>
      <c r="B34" s="27">
        <v>57030.159999999974</v>
      </c>
      <c r="C34" s="118">
        <v>51015</v>
      </c>
      <c r="D34" s="27">
        <v>320553.15999999997</v>
      </c>
      <c r="E34" s="27">
        <v>421101.14</v>
      </c>
      <c r="F34" s="14">
        <f t="shared" si="0"/>
        <v>31.36702193171331</v>
      </c>
      <c r="G34" s="113"/>
      <c r="H34" s="1"/>
      <c r="I34" s="1"/>
      <c r="O34" s="113"/>
      <c r="P34" s="113"/>
    </row>
    <row r="35" spans="1:16" x14ac:dyDescent="0.3">
      <c r="A35" s="15" t="s">
        <v>48</v>
      </c>
      <c r="B35" s="16">
        <f>SUM(B7:B34)</f>
        <v>8341804.8499999996</v>
      </c>
      <c r="C35" s="16">
        <f t="shared" ref="C35:E35" si="1">SUM(C7:C34)</f>
        <v>8579383</v>
      </c>
      <c r="D35" s="16">
        <f t="shared" si="1"/>
        <v>91993447.849999994</v>
      </c>
      <c r="E35" s="16">
        <f t="shared" si="1"/>
        <v>101428715.76999998</v>
      </c>
      <c r="F35" s="17">
        <f t="shared" si="0"/>
        <v>10.256456454795213</v>
      </c>
      <c r="G35" s="113"/>
      <c r="H35" s="1"/>
      <c r="I35" s="1"/>
    </row>
    <row r="36" spans="1:16" x14ac:dyDescent="0.3">
      <c r="A36" s="73" t="s">
        <v>119</v>
      </c>
    </row>
    <row r="37" spans="1:16" x14ac:dyDescent="0.3">
      <c r="A37" s="52"/>
    </row>
    <row r="38" spans="1:16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16" x14ac:dyDescent="0.3">
      <c r="A39" s="50" t="str">
        <f t="shared" ref="A39:A66" si="4">A7</f>
        <v>A CORUÑA</v>
      </c>
      <c r="B39" s="51">
        <f t="shared" si="2"/>
        <v>5057024</v>
      </c>
      <c r="C39" s="51">
        <f t="shared" si="3"/>
        <v>4345101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19220421</v>
      </c>
      <c r="G39" s="50">
        <f>LOOKUP(E39,$A$39:$A$66,$C$39:$C$66)</f>
        <v>16023647</v>
      </c>
    </row>
    <row r="40" spans="1:16" x14ac:dyDescent="0.3">
      <c r="A40" s="50" t="str">
        <f t="shared" si="4"/>
        <v>ALICANTE</v>
      </c>
      <c r="B40" s="51">
        <f t="shared" si="2"/>
        <v>1877180.17</v>
      </c>
      <c r="C40" s="51">
        <f t="shared" si="3"/>
        <v>1904456.34</v>
      </c>
      <c r="D40" s="51">
        <f t="shared" ref="D40:D66" si="6">_xlfn.RANK.EQ(B40,$B$39:$B$66)+COUNTIF($B$39:$B$66,B40)-1</f>
        <v>16</v>
      </c>
      <c r="E40" s="50" t="str">
        <f t="shared" si="5"/>
        <v>FERROL-SAN CIBRAO</v>
      </c>
      <c r="F40" s="50">
        <f t="shared" ref="F40:F55" si="7">LOOKUP(E40,$A$39:$A$66,$B$39:$B$66)</f>
        <v>10455812.119999999</v>
      </c>
      <c r="G40" s="50">
        <f t="shared" ref="G40:G66" si="8">LOOKUP(E40,$A$39:$A$66,$C$39:$C$66)</f>
        <v>9406039</v>
      </c>
    </row>
    <row r="41" spans="1:16" x14ac:dyDescent="0.3">
      <c r="A41" s="50" t="str">
        <f t="shared" si="4"/>
        <v>ALMERÍA</v>
      </c>
      <c r="B41" s="51">
        <f t="shared" si="2"/>
        <v>5618871</v>
      </c>
      <c r="C41" s="51">
        <f t="shared" si="3"/>
        <v>4695167</v>
      </c>
      <c r="D41" s="51">
        <f t="shared" si="6"/>
        <v>7</v>
      </c>
      <c r="E41" s="50" t="str">
        <f t="shared" si="5"/>
        <v>TARRAGONA</v>
      </c>
      <c r="F41" s="50">
        <f t="shared" si="7"/>
        <v>9505432</v>
      </c>
      <c r="G41" s="50">
        <f t="shared" si="8"/>
        <v>9065474</v>
      </c>
    </row>
    <row r="42" spans="1:16" x14ac:dyDescent="0.3">
      <c r="A42" s="50" t="str">
        <f t="shared" si="4"/>
        <v>AVILÉS</v>
      </c>
      <c r="B42" s="51">
        <f t="shared" si="2"/>
        <v>2879679.47</v>
      </c>
      <c r="C42" s="51">
        <f t="shared" si="3"/>
        <v>2920900.46</v>
      </c>
      <c r="D42" s="51">
        <f t="shared" si="6"/>
        <v>12</v>
      </c>
      <c r="E42" s="50" t="str">
        <f t="shared" si="5"/>
        <v>HUELVA</v>
      </c>
      <c r="F42" s="50">
        <f t="shared" si="7"/>
        <v>6487378.0999999996</v>
      </c>
      <c r="G42" s="50">
        <f t="shared" si="8"/>
        <v>5759382.7800000003</v>
      </c>
    </row>
    <row r="43" spans="1:16" x14ac:dyDescent="0.3">
      <c r="A43" s="50" t="str">
        <f t="shared" si="4"/>
        <v>BAHÍA DE ALGECIRAS</v>
      </c>
      <c r="B43" s="51">
        <f t="shared" si="2"/>
        <v>2102907</v>
      </c>
      <c r="C43" s="51">
        <f t="shared" si="3"/>
        <v>1778840</v>
      </c>
      <c r="D43" s="51">
        <f t="shared" si="6"/>
        <v>15</v>
      </c>
      <c r="E43" s="50" t="str">
        <f t="shared" si="5"/>
        <v>CASTELLÓN</v>
      </c>
      <c r="F43" s="50">
        <f t="shared" si="7"/>
        <v>6463716</v>
      </c>
      <c r="G43" s="50">
        <f t="shared" si="8"/>
        <v>5198982</v>
      </c>
    </row>
    <row r="44" spans="1:16" x14ac:dyDescent="0.3">
      <c r="A44" s="50" t="str">
        <f t="shared" si="4"/>
        <v>BAHÍA DE CÁDIZ</v>
      </c>
      <c r="B44" s="51">
        <f t="shared" si="2"/>
        <v>1747589</v>
      </c>
      <c r="C44" s="51">
        <f t="shared" si="3"/>
        <v>1763516</v>
      </c>
      <c r="D44" s="51">
        <f t="shared" si="6"/>
        <v>17</v>
      </c>
      <c r="E44" s="50" t="str">
        <f t="shared" si="5"/>
        <v>CARTAGENA</v>
      </c>
      <c r="F44" s="50">
        <f t="shared" si="7"/>
        <v>5820338</v>
      </c>
      <c r="G44" s="50">
        <f t="shared" si="8"/>
        <v>5304817</v>
      </c>
    </row>
    <row r="45" spans="1:16" x14ac:dyDescent="0.3">
      <c r="A45" s="50" t="str">
        <f t="shared" si="4"/>
        <v>BALEARES</v>
      </c>
      <c r="B45" s="51">
        <f t="shared" si="2"/>
        <v>1610651</v>
      </c>
      <c r="C45" s="51">
        <f t="shared" si="3"/>
        <v>1550899</v>
      </c>
      <c r="D45" s="51">
        <f t="shared" si="6"/>
        <v>19</v>
      </c>
      <c r="E45" s="50" t="str">
        <f t="shared" si="5"/>
        <v>ALMERÍA</v>
      </c>
      <c r="F45" s="50">
        <f t="shared" si="7"/>
        <v>5618871</v>
      </c>
      <c r="G45" s="50">
        <f t="shared" si="8"/>
        <v>4695167</v>
      </c>
    </row>
    <row r="46" spans="1:16" x14ac:dyDescent="0.3">
      <c r="A46" s="50" t="str">
        <f t="shared" si="4"/>
        <v>BARCELONA</v>
      </c>
      <c r="B46" s="51">
        <f t="shared" si="2"/>
        <v>4465637</v>
      </c>
      <c r="C46" s="51">
        <f t="shared" si="3"/>
        <v>4430798</v>
      </c>
      <c r="D46" s="51">
        <f t="shared" si="6"/>
        <v>10</v>
      </c>
      <c r="E46" s="50" t="str">
        <f t="shared" si="5"/>
        <v>A CORUÑA</v>
      </c>
      <c r="F46" s="50">
        <f t="shared" si="7"/>
        <v>5057024</v>
      </c>
      <c r="G46" s="50">
        <f t="shared" si="8"/>
        <v>4345101</v>
      </c>
    </row>
    <row r="47" spans="1:16" x14ac:dyDescent="0.3">
      <c r="A47" s="50" t="str">
        <f t="shared" si="4"/>
        <v>BILBAO</v>
      </c>
      <c r="B47" s="51">
        <f t="shared" si="2"/>
        <v>4543164</v>
      </c>
      <c r="C47" s="51">
        <f t="shared" si="3"/>
        <v>4362064</v>
      </c>
      <c r="D47" s="51">
        <f t="shared" si="6"/>
        <v>9</v>
      </c>
      <c r="E47" s="50" t="str">
        <f t="shared" si="5"/>
        <v>BILBAO</v>
      </c>
      <c r="F47" s="50">
        <f t="shared" si="7"/>
        <v>4543164</v>
      </c>
      <c r="G47" s="50">
        <f t="shared" si="8"/>
        <v>4362064</v>
      </c>
    </row>
    <row r="48" spans="1:16" x14ac:dyDescent="0.3">
      <c r="A48" s="50" t="str">
        <f t="shared" si="4"/>
        <v>CARTAGENA</v>
      </c>
      <c r="B48" s="51">
        <f t="shared" si="2"/>
        <v>5820338</v>
      </c>
      <c r="C48" s="51">
        <f t="shared" si="3"/>
        <v>5304817</v>
      </c>
      <c r="D48" s="51">
        <f t="shared" si="6"/>
        <v>6</v>
      </c>
      <c r="E48" s="50" t="str">
        <f t="shared" si="5"/>
        <v>BARCELONA</v>
      </c>
      <c r="F48" s="50">
        <f t="shared" si="7"/>
        <v>4465637</v>
      </c>
      <c r="G48" s="50">
        <f t="shared" si="8"/>
        <v>4430798</v>
      </c>
    </row>
    <row r="49" spans="1:7" x14ac:dyDescent="0.3">
      <c r="A49" s="50" t="str">
        <f t="shared" si="4"/>
        <v>CASTELLÓN</v>
      </c>
      <c r="B49" s="51">
        <f t="shared" si="2"/>
        <v>6463716</v>
      </c>
      <c r="C49" s="51">
        <f t="shared" si="3"/>
        <v>5198982</v>
      </c>
      <c r="D49" s="51">
        <f t="shared" si="6"/>
        <v>5</v>
      </c>
      <c r="E49" s="50" t="str">
        <f t="shared" si="5"/>
        <v>SANTANDER</v>
      </c>
      <c r="F49" s="50">
        <f t="shared" si="7"/>
        <v>3476272</v>
      </c>
      <c r="G49" s="50">
        <f t="shared" si="8"/>
        <v>2823113</v>
      </c>
    </row>
    <row r="50" spans="1:7" x14ac:dyDescent="0.3">
      <c r="A50" s="50" t="str">
        <f t="shared" si="4"/>
        <v>CEUTA</v>
      </c>
      <c r="B50" s="51">
        <f t="shared" si="2"/>
        <v>17469</v>
      </c>
      <c r="C50" s="51">
        <f t="shared" si="3"/>
        <v>22249</v>
      </c>
      <c r="D50" s="51">
        <f t="shared" si="6"/>
        <v>27</v>
      </c>
      <c r="E50" s="50" t="str">
        <f t="shared" si="5"/>
        <v>AVILÉS</v>
      </c>
      <c r="F50" s="50">
        <f t="shared" si="7"/>
        <v>2879679.47</v>
      </c>
      <c r="G50" s="50">
        <f t="shared" si="8"/>
        <v>2920900.46</v>
      </c>
    </row>
    <row r="51" spans="1:7" x14ac:dyDescent="0.3">
      <c r="A51" s="50" t="str">
        <f t="shared" si="4"/>
        <v>FERROL-SAN CIBRAO</v>
      </c>
      <c r="B51" s="51">
        <f t="shared" si="2"/>
        <v>10455812.119999999</v>
      </c>
      <c r="C51" s="51">
        <f t="shared" si="3"/>
        <v>9406039</v>
      </c>
      <c r="D51" s="51">
        <f t="shared" si="6"/>
        <v>2</v>
      </c>
      <c r="E51" s="50" t="str">
        <f t="shared" si="5"/>
        <v>VALENCIA</v>
      </c>
      <c r="F51" s="50">
        <f t="shared" si="7"/>
        <v>2278857</v>
      </c>
      <c r="G51" s="50">
        <f t="shared" si="8"/>
        <v>2531577</v>
      </c>
    </row>
    <row r="52" spans="1:7" x14ac:dyDescent="0.3">
      <c r="A52" s="50" t="str">
        <f t="shared" si="4"/>
        <v>GIJÓN</v>
      </c>
      <c r="B52" s="51">
        <f t="shared" si="2"/>
        <v>19220421</v>
      </c>
      <c r="C52" s="51">
        <f t="shared" si="3"/>
        <v>16023647</v>
      </c>
      <c r="D52" s="51">
        <f t="shared" si="6"/>
        <v>1</v>
      </c>
      <c r="E52" s="50" t="str">
        <f t="shared" si="5"/>
        <v>SEVILLA</v>
      </c>
      <c r="F52" s="50">
        <f t="shared" si="7"/>
        <v>2201621</v>
      </c>
      <c r="G52" s="50">
        <f t="shared" si="8"/>
        <v>2250277</v>
      </c>
    </row>
    <row r="53" spans="1:7" x14ac:dyDescent="0.3">
      <c r="A53" s="50" t="str">
        <f t="shared" si="4"/>
        <v>HUELVA</v>
      </c>
      <c r="B53" s="51">
        <f t="shared" si="2"/>
        <v>6487378.0999999996</v>
      </c>
      <c r="C53" s="51">
        <f t="shared" si="3"/>
        <v>5759382.7800000003</v>
      </c>
      <c r="D53" s="51">
        <f t="shared" si="6"/>
        <v>4</v>
      </c>
      <c r="E53" s="50" t="str">
        <f t="shared" si="5"/>
        <v>BAHÍA DE ALGECIRAS</v>
      </c>
      <c r="F53" s="50">
        <f t="shared" si="7"/>
        <v>2102907</v>
      </c>
      <c r="G53" s="50">
        <f t="shared" si="8"/>
        <v>1778840</v>
      </c>
    </row>
    <row r="54" spans="1:7" x14ac:dyDescent="0.3">
      <c r="A54" s="50" t="str">
        <f t="shared" si="4"/>
        <v>LAS PALMAS</v>
      </c>
      <c r="B54" s="51">
        <f t="shared" si="2"/>
        <v>559599</v>
      </c>
      <c r="C54" s="51">
        <f t="shared" si="3"/>
        <v>534113</v>
      </c>
      <c r="D54" s="51">
        <f t="shared" si="6"/>
        <v>22</v>
      </c>
      <c r="E54" s="50" t="str">
        <f t="shared" si="5"/>
        <v>ALICANTE</v>
      </c>
      <c r="F54" s="50">
        <f t="shared" si="7"/>
        <v>1877180.17</v>
      </c>
      <c r="G54" s="50">
        <f t="shared" si="8"/>
        <v>1904456.34</v>
      </c>
    </row>
    <row r="55" spans="1:7" x14ac:dyDescent="0.3">
      <c r="A55" s="50" t="str">
        <f t="shared" si="4"/>
        <v>MÁLAGA</v>
      </c>
      <c r="B55" s="51">
        <f t="shared" si="2"/>
        <v>1675097.77</v>
      </c>
      <c r="C55" s="51">
        <f t="shared" si="3"/>
        <v>1748148.55</v>
      </c>
      <c r="D55" s="51">
        <f t="shared" si="6"/>
        <v>18</v>
      </c>
      <c r="E55" s="50" t="str">
        <f t="shared" si="5"/>
        <v>BAHÍA DE CÁDIZ</v>
      </c>
      <c r="F55" s="50">
        <f t="shared" si="7"/>
        <v>1747589</v>
      </c>
      <c r="G55" s="50">
        <f t="shared" si="8"/>
        <v>1763516</v>
      </c>
    </row>
    <row r="56" spans="1:7" x14ac:dyDescent="0.3">
      <c r="A56" s="50" t="str">
        <f t="shared" si="4"/>
        <v>MARÍN Y RÍA DE PONTEVEDRA</v>
      </c>
      <c r="B56" s="51">
        <f t="shared" si="2"/>
        <v>915812</v>
      </c>
      <c r="C56" s="51">
        <f t="shared" si="3"/>
        <v>1047280.56</v>
      </c>
      <c r="D56" s="51">
        <f t="shared" si="6"/>
        <v>20</v>
      </c>
      <c r="E56" s="50" t="str">
        <f t="shared" si="5"/>
        <v>MÁLAGA</v>
      </c>
      <c r="F56" s="50">
        <f t="shared" ref="F56:F66" si="9">LOOKUP(E56,$A$39:$A$66,$B$39:$B$66)</f>
        <v>1675097.77</v>
      </c>
      <c r="G56" s="50">
        <f t="shared" si="8"/>
        <v>1748148.55</v>
      </c>
    </row>
    <row r="57" spans="1:7" x14ac:dyDescent="0.3">
      <c r="A57" s="50" t="str">
        <f t="shared" si="4"/>
        <v>MELILLA</v>
      </c>
      <c r="B57" s="51">
        <f t="shared" si="2"/>
        <v>7372</v>
      </c>
      <c r="C57" s="51">
        <f t="shared" si="3"/>
        <v>5825</v>
      </c>
      <c r="D57" s="51">
        <f t="shared" si="6"/>
        <v>28</v>
      </c>
      <c r="E57" s="50" t="str">
        <f t="shared" si="5"/>
        <v>BALEARES</v>
      </c>
      <c r="F57" s="50">
        <f t="shared" si="9"/>
        <v>1610651</v>
      </c>
      <c r="G57" s="50">
        <f t="shared" si="8"/>
        <v>1550899</v>
      </c>
    </row>
    <row r="58" spans="1:7" x14ac:dyDescent="0.3">
      <c r="A58" s="50" t="str">
        <f t="shared" si="4"/>
        <v>MOTRIL</v>
      </c>
      <c r="B58" s="51">
        <f t="shared" si="2"/>
        <v>510112</v>
      </c>
      <c r="C58" s="51">
        <f t="shared" si="3"/>
        <v>451149</v>
      </c>
      <c r="D58" s="51">
        <f t="shared" si="6"/>
        <v>23</v>
      </c>
      <c r="E58" s="50" t="str">
        <f t="shared" si="5"/>
        <v>MARÍN Y RÍA DE PONTEVEDRA</v>
      </c>
      <c r="F58" s="50">
        <f t="shared" si="9"/>
        <v>915812</v>
      </c>
      <c r="G58" s="50">
        <f t="shared" si="8"/>
        <v>1047280.56</v>
      </c>
    </row>
    <row r="59" spans="1:7" x14ac:dyDescent="0.3">
      <c r="A59" s="50" t="str">
        <f t="shared" si="4"/>
        <v>PASAIA</v>
      </c>
      <c r="B59" s="51">
        <f t="shared" si="2"/>
        <v>834440</v>
      </c>
      <c r="C59" s="51">
        <f t="shared" si="3"/>
        <v>1099170</v>
      </c>
      <c r="D59" s="51">
        <f t="shared" si="6"/>
        <v>21</v>
      </c>
      <c r="E59" s="50" t="str">
        <f t="shared" si="5"/>
        <v>PASAIA</v>
      </c>
      <c r="F59" s="50">
        <f t="shared" si="9"/>
        <v>834440</v>
      </c>
      <c r="G59" s="50">
        <f t="shared" si="8"/>
        <v>1099170</v>
      </c>
    </row>
    <row r="60" spans="1:7" x14ac:dyDescent="0.3">
      <c r="A60" s="50" t="str">
        <f t="shared" si="4"/>
        <v>SANTA CRUZ DE TENERIFE</v>
      </c>
      <c r="B60" s="51">
        <f t="shared" si="2"/>
        <v>413553</v>
      </c>
      <c r="C60" s="51">
        <f t="shared" si="3"/>
        <v>414999</v>
      </c>
      <c r="D60" s="51">
        <f t="shared" si="6"/>
        <v>25</v>
      </c>
      <c r="E60" s="50" t="str">
        <f t="shared" si="5"/>
        <v>LAS PALMAS</v>
      </c>
      <c r="F60" s="50">
        <f t="shared" si="9"/>
        <v>559599</v>
      </c>
      <c r="G60" s="50">
        <f t="shared" si="8"/>
        <v>534113</v>
      </c>
    </row>
    <row r="61" spans="1:7" x14ac:dyDescent="0.3">
      <c r="A61" s="50" t="str">
        <f t="shared" si="4"/>
        <v>SANTANDER</v>
      </c>
      <c r="B61" s="51">
        <f t="shared" si="2"/>
        <v>3476272</v>
      </c>
      <c r="C61" s="51">
        <f t="shared" si="3"/>
        <v>2823113</v>
      </c>
      <c r="D61" s="51">
        <f t="shared" si="6"/>
        <v>11</v>
      </c>
      <c r="E61" s="50" t="str">
        <f t="shared" si="5"/>
        <v>MOTRIL</v>
      </c>
      <c r="F61" s="50">
        <f t="shared" si="9"/>
        <v>510112</v>
      </c>
      <c r="G61" s="50">
        <f t="shared" si="8"/>
        <v>451149</v>
      </c>
    </row>
    <row r="62" spans="1:7" x14ac:dyDescent="0.3">
      <c r="A62" s="50" t="str">
        <f t="shared" si="4"/>
        <v>SEVILLA</v>
      </c>
      <c r="B62" s="51">
        <f t="shared" si="2"/>
        <v>2201621</v>
      </c>
      <c r="C62" s="51">
        <f t="shared" si="3"/>
        <v>2250277</v>
      </c>
      <c r="D62" s="51">
        <f t="shared" si="6"/>
        <v>14</v>
      </c>
      <c r="E62" s="50" t="str">
        <f t="shared" si="5"/>
        <v>VILAGARCÍA</v>
      </c>
      <c r="F62" s="50">
        <f t="shared" si="9"/>
        <v>421101.14</v>
      </c>
      <c r="G62" s="50">
        <f t="shared" si="8"/>
        <v>320553.15999999997</v>
      </c>
    </row>
    <row r="63" spans="1:7" x14ac:dyDescent="0.3">
      <c r="A63" s="50" t="str">
        <f t="shared" si="4"/>
        <v>TARRAGONA</v>
      </c>
      <c r="B63" s="51">
        <f t="shared" si="2"/>
        <v>9505432</v>
      </c>
      <c r="C63" s="51">
        <f t="shared" si="3"/>
        <v>9065474</v>
      </c>
      <c r="D63" s="51">
        <f t="shared" si="6"/>
        <v>3</v>
      </c>
      <c r="E63" s="50" t="str">
        <f t="shared" si="5"/>
        <v>SANTA CRUZ DE TENERIFE</v>
      </c>
      <c r="F63" s="50">
        <f t="shared" si="9"/>
        <v>413553</v>
      </c>
      <c r="G63" s="50">
        <f t="shared" si="8"/>
        <v>414999</v>
      </c>
    </row>
    <row r="64" spans="1:7" x14ac:dyDescent="0.3">
      <c r="A64" s="50" t="str">
        <f t="shared" si="4"/>
        <v>VALENCIA</v>
      </c>
      <c r="B64" s="51">
        <f t="shared" si="2"/>
        <v>2278857</v>
      </c>
      <c r="C64" s="51">
        <f t="shared" si="3"/>
        <v>2531577</v>
      </c>
      <c r="D64" s="51">
        <f t="shared" si="6"/>
        <v>13</v>
      </c>
      <c r="E64" s="50" t="str">
        <f t="shared" si="5"/>
        <v>VIGO</v>
      </c>
      <c r="F64" s="50">
        <f t="shared" si="9"/>
        <v>261610</v>
      </c>
      <c r="G64" s="50">
        <f t="shared" si="8"/>
        <v>234910</v>
      </c>
    </row>
    <row r="65" spans="1:7" x14ac:dyDescent="0.3">
      <c r="A65" s="50" t="str">
        <f t="shared" si="4"/>
        <v>VIGO</v>
      </c>
      <c r="B65" s="51">
        <f t="shared" si="2"/>
        <v>261610</v>
      </c>
      <c r="C65" s="51">
        <f t="shared" si="3"/>
        <v>234910</v>
      </c>
      <c r="D65" s="51">
        <f t="shared" si="6"/>
        <v>26</v>
      </c>
      <c r="E65" s="50" t="str">
        <f t="shared" si="5"/>
        <v>CEUTA</v>
      </c>
      <c r="F65" s="50">
        <f t="shared" si="9"/>
        <v>17469</v>
      </c>
      <c r="G65" s="50">
        <f t="shared" si="8"/>
        <v>22249</v>
      </c>
    </row>
    <row r="66" spans="1:7" x14ac:dyDescent="0.3">
      <c r="A66" s="50" t="str">
        <f t="shared" si="4"/>
        <v>VILAGARCÍA</v>
      </c>
      <c r="B66" s="51">
        <f t="shared" si="2"/>
        <v>421101.14</v>
      </c>
      <c r="C66" s="51">
        <f t="shared" si="3"/>
        <v>320553.15999999997</v>
      </c>
      <c r="D66" s="51">
        <f t="shared" si="6"/>
        <v>24</v>
      </c>
      <c r="E66" s="50" t="str">
        <f t="shared" si="5"/>
        <v>MELILLA</v>
      </c>
      <c r="F66" s="50">
        <f t="shared" si="9"/>
        <v>7372</v>
      </c>
      <c r="G66" s="50">
        <f t="shared" si="8"/>
        <v>5825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  <c r="G6" s="113"/>
    </row>
    <row r="7" spans="1:12" x14ac:dyDescent="0.3">
      <c r="A7" s="9" t="s">
        <v>30</v>
      </c>
      <c r="B7" s="28">
        <v>81486</v>
      </c>
      <c r="C7" s="117">
        <v>61348</v>
      </c>
      <c r="D7" s="28">
        <v>1012375</v>
      </c>
      <c r="E7" s="28">
        <v>914720</v>
      </c>
      <c r="F7" s="11">
        <f>((E7*100)/D7)-100</f>
        <v>-9.6461291517471324</v>
      </c>
      <c r="G7" s="113"/>
      <c r="H7" s="1"/>
      <c r="I7" s="1"/>
    </row>
    <row r="8" spans="1:12" x14ac:dyDescent="0.3">
      <c r="A8" s="12" t="s">
        <v>31</v>
      </c>
      <c r="B8" s="29">
        <v>137869.12999999989</v>
      </c>
      <c r="C8" s="118">
        <v>135594</v>
      </c>
      <c r="D8" s="29">
        <v>1494788.13</v>
      </c>
      <c r="E8" s="29">
        <v>1503201.84</v>
      </c>
      <c r="F8" s="14">
        <f t="shared" ref="F8:F35" si="0">((E8*100)/D8)-100</f>
        <v>0.56286973592706602</v>
      </c>
      <c r="G8" s="113"/>
      <c r="H8" s="1"/>
      <c r="I8" s="1"/>
    </row>
    <row r="9" spans="1:12" x14ac:dyDescent="0.3">
      <c r="A9" s="9" t="s">
        <v>162</v>
      </c>
      <c r="B9" s="28">
        <v>59514</v>
      </c>
      <c r="C9" s="117">
        <v>54025</v>
      </c>
      <c r="D9" s="28">
        <v>666391</v>
      </c>
      <c r="E9" s="28">
        <v>639714</v>
      </c>
      <c r="F9" s="11">
        <f t="shared" si="0"/>
        <v>-4.0032053254020497</v>
      </c>
      <c r="G9" s="113"/>
      <c r="H9" s="1"/>
      <c r="I9" s="1"/>
    </row>
    <row r="10" spans="1:12" x14ac:dyDescent="0.3">
      <c r="A10" s="12" t="s">
        <v>164</v>
      </c>
      <c r="B10" s="29">
        <v>204203.78000000003</v>
      </c>
      <c r="C10" s="118">
        <v>108968</v>
      </c>
      <c r="D10" s="29">
        <v>1363057.78</v>
      </c>
      <c r="E10" s="29">
        <v>1214020.19</v>
      </c>
      <c r="F10" s="14">
        <f t="shared" si="0"/>
        <v>-10.934062531083612</v>
      </c>
      <c r="G10" s="113"/>
      <c r="H10" s="1"/>
      <c r="I10" s="1"/>
    </row>
    <row r="11" spans="1:12" x14ac:dyDescent="0.3">
      <c r="A11" s="9" t="s">
        <v>165</v>
      </c>
      <c r="B11" s="28">
        <v>5453868</v>
      </c>
      <c r="C11" s="117">
        <v>5496147</v>
      </c>
      <c r="D11" s="28">
        <v>67772961</v>
      </c>
      <c r="E11" s="28">
        <v>65452560</v>
      </c>
      <c r="F11" s="11">
        <f t="shared" si="0"/>
        <v>-3.4237857779299361</v>
      </c>
      <c r="G11" s="113"/>
      <c r="H11" s="1"/>
      <c r="I11" s="1"/>
    </row>
    <row r="12" spans="1:12" x14ac:dyDescent="0.3">
      <c r="A12" s="12" t="s">
        <v>166</v>
      </c>
      <c r="B12" s="29">
        <v>107368</v>
      </c>
      <c r="C12" s="118">
        <v>124763</v>
      </c>
      <c r="D12" s="29">
        <v>1329300</v>
      </c>
      <c r="E12" s="29">
        <v>1660429</v>
      </c>
      <c r="F12" s="14">
        <f t="shared" si="0"/>
        <v>24.910027834198445</v>
      </c>
      <c r="G12" s="113"/>
      <c r="H12" s="1"/>
      <c r="I12" s="1"/>
    </row>
    <row r="13" spans="1:12" x14ac:dyDescent="0.3">
      <c r="A13" s="9" t="s">
        <v>32</v>
      </c>
      <c r="B13" s="28">
        <v>782140</v>
      </c>
      <c r="C13" s="117">
        <v>771832</v>
      </c>
      <c r="D13" s="28">
        <v>11583653</v>
      </c>
      <c r="E13" s="28">
        <v>12244800</v>
      </c>
      <c r="F13" s="11">
        <f t="shared" si="0"/>
        <v>5.7075863719329334</v>
      </c>
      <c r="G13" s="113"/>
      <c r="H13" s="1"/>
      <c r="I13" s="1"/>
    </row>
    <row r="14" spans="1:12" x14ac:dyDescent="0.3">
      <c r="A14" s="12" t="s">
        <v>33</v>
      </c>
      <c r="B14" s="29">
        <v>2525566</v>
      </c>
      <c r="C14" s="118">
        <v>3288812</v>
      </c>
      <c r="D14" s="29">
        <v>31666349</v>
      </c>
      <c r="E14" s="29">
        <v>41120874</v>
      </c>
      <c r="F14" s="14">
        <f t="shared" si="0"/>
        <v>29.856694246627541</v>
      </c>
      <c r="G14" s="113"/>
      <c r="H14" s="1"/>
      <c r="I14" s="1"/>
    </row>
    <row r="15" spans="1:12" x14ac:dyDescent="0.3">
      <c r="A15" s="9" t="s">
        <v>34</v>
      </c>
      <c r="B15" s="28">
        <v>1090646</v>
      </c>
      <c r="C15" s="117">
        <v>1024882</v>
      </c>
      <c r="D15" s="28">
        <v>9499477</v>
      </c>
      <c r="E15" s="28">
        <v>9867978</v>
      </c>
      <c r="F15" s="11">
        <f t="shared" si="0"/>
        <v>3.8791714533336972</v>
      </c>
      <c r="G15" s="113"/>
      <c r="H15" s="1"/>
      <c r="I15" s="1"/>
    </row>
    <row r="16" spans="1:12" x14ac:dyDescent="0.3">
      <c r="A16" s="12" t="s">
        <v>35</v>
      </c>
      <c r="B16" s="29">
        <v>85953</v>
      </c>
      <c r="C16" s="118">
        <v>113434</v>
      </c>
      <c r="D16" s="29">
        <v>1394137</v>
      </c>
      <c r="E16" s="29">
        <v>1534101</v>
      </c>
      <c r="F16" s="14">
        <f t="shared" si="0"/>
        <v>10.039472447829738</v>
      </c>
      <c r="G16" s="113"/>
      <c r="H16" s="1"/>
      <c r="I16" s="1"/>
    </row>
    <row r="17" spans="1:9" x14ac:dyDescent="0.3">
      <c r="A17" s="9" t="s">
        <v>167</v>
      </c>
      <c r="B17" s="28">
        <v>306805</v>
      </c>
      <c r="C17" s="117">
        <v>238469</v>
      </c>
      <c r="D17" s="28">
        <v>3489164</v>
      </c>
      <c r="E17" s="28">
        <v>3583884</v>
      </c>
      <c r="F17" s="11">
        <f t="shared" si="0"/>
        <v>2.7146903957509636</v>
      </c>
      <c r="G17" s="113"/>
      <c r="H17" s="1"/>
      <c r="I17" s="1"/>
    </row>
    <row r="18" spans="1:9" x14ac:dyDescent="0.3">
      <c r="A18" s="12" t="s">
        <v>36</v>
      </c>
      <c r="B18" s="29">
        <v>87837</v>
      </c>
      <c r="C18" s="118">
        <v>55794</v>
      </c>
      <c r="D18" s="29">
        <v>1036230</v>
      </c>
      <c r="E18" s="29">
        <v>868829</v>
      </c>
      <c r="F18" s="14">
        <f t="shared" si="0"/>
        <v>-16.154811190565795</v>
      </c>
      <c r="G18" s="113"/>
      <c r="H18" s="1"/>
      <c r="I18" s="1"/>
    </row>
    <row r="19" spans="1:9" x14ac:dyDescent="0.3">
      <c r="A19" s="9" t="s">
        <v>37</v>
      </c>
      <c r="B19" s="28">
        <v>61210.410000000033</v>
      </c>
      <c r="C19" s="117">
        <v>69978</v>
      </c>
      <c r="D19" s="28">
        <v>755200.41</v>
      </c>
      <c r="E19" s="28">
        <v>779423.41</v>
      </c>
      <c r="F19" s="11">
        <f t="shared" si="0"/>
        <v>3.20749296203374</v>
      </c>
      <c r="G19" s="113"/>
      <c r="H19" s="1"/>
      <c r="I19" s="1"/>
    </row>
    <row r="20" spans="1:9" x14ac:dyDescent="0.3">
      <c r="A20" s="12" t="s">
        <v>168</v>
      </c>
      <c r="B20" s="29">
        <v>136882</v>
      </c>
      <c r="C20" s="118">
        <v>143619</v>
      </c>
      <c r="D20" s="29">
        <v>1501984</v>
      </c>
      <c r="E20" s="29">
        <v>1617878</v>
      </c>
      <c r="F20" s="14">
        <f t="shared" si="0"/>
        <v>7.7160608901293273</v>
      </c>
      <c r="G20" s="113"/>
      <c r="H20" s="1"/>
      <c r="I20" s="1"/>
    </row>
    <row r="21" spans="1:9" x14ac:dyDescent="0.3">
      <c r="A21" s="9" t="s">
        <v>38</v>
      </c>
      <c r="B21" s="28">
        <v>51199.929999999993</v>
      </c>
      <c r="C21" s="117">
        <v>85354</v>
      </c>
      <c r="D21" s="28">
        <v>485783.93</v>
      </c>
      <c r="E21" s="28">
        <v>785447.19</v>
      </c>
      <c r="F21" s="11">
        <f t="shared" si="0"/>
        <v>61.686532117272804</v>
      </c>
      <c r="G21" s="113"/>
      <c r="H21" s="1"/>
      <c r="I21" s="1"/>
    </row>
    <row r="22" spans="1:9" x14ac:dyDescent="0.3">
      <c r="A22" s="12" t="s">
        <v>59</v>
      </c>
      <c r="B22" s="29">
        <v>1285394</v>
      </c>
      <c r="C22" s="118">
        <v>1324223</v>
      </c>
      <c r="D22" s="29">
        <v>13538658</v>
      </c>
      <c r="E22" s="29">
        <v>16933001</v>
      </c>
      <c r="F22" s="14">
        <f t="shared" si="0"/>
        <v>25.071487883067874</v>
      </c>
      <c r="G22" s="113"/>
      <c r="H22" s="1"/>
      <c r="I22" s="1"/>
    </row>
    <row r="23" spans="1:9" x14ac:dyDescent="0.3">
      <c r="A23" s="9" t="s">
        <v>169</v>
      </c>
      <c r="B23" s="28">
        <v>58273.599999999977</v>
      </c>
      <c r="C23" s="117">
        <v>61603</v>
      </c>
      <c r="D23" s="28">
        <v>939588.6</v>
      </c>
      <c r="E23" s="28">
        <v>986865.05</v>
      </c>
      <c r="F23" s="11">
        <f t="shared" si="0"/>
        <v>5.0316117075068831</v>
      </c>
      <c r="G23" s="113"/>
      <c r="H23" s="1"/>
      <c r="I23" s="1"/>
    </row>
    <row r="24" spans="1:9" x14ac:dyDescent="0.3">
      <c r="A24" s="12" t="s">
        <v>171</v>
      </c>
      <c r="B24" s="29">
        <v>152742.37000000011</v>
      </c>
      <c r="C24" s="118">
        <v>128992</v>
      </c>
      <c r="D24" s="29">
        <v>1274448.3700000001</v>
      </c>
      <c r="E24" s="29">
        <v>1585107</v>
      </c>
      <c r="F24" s="14">
        <f t="shared" si="0"/>
        <v>24.375929014684203</v>
      </c>
      <c r="G24" s="113"/>
      <c r="H24" s="1"/>
      <c r="I24" s="1"/>
    </row>
    <row r="25" spans="1:9" x14ac:dyDescent="0.3">
      <c r="A25" s="9" t="s">
        <v>39</v>
      </c>
      <c r="B25" s="28">
        <v>87581</v>
      </c>
      <c r="C25" s="117">
        <v>62328</v>
      </c>
      <c r="D25" s="28">
        <v>1059469</v>
      </c>
      <c r="E25" s="28">
        <v>1061214</v>
      </c>
      <c r="F25" s="11">
        <f t="shared" si="0"/>
        <v>0.16470514946638559</v>
      </c>
      <c r="G25" s="113"/>
      <c r="H25" s="1"/>
      <c r="I25" s="1"/>
    </row>
    <row r="26" spans="1:9" x14ac:dyDescent="0.3">
      <c r="A26" s="12" t="s">
        <v>40</v>
      </c>
      <c r="B26" s="29">
        <v>60605</v>
      </c>
      <c r="C26" s="118">
        <v>66272</v>
      </c>
      <c r="D26" s="29">
        <v>505069</v>
      </c>
      <c r="E26" s="29">
        <v>774764</v>
      </c>
      <c r="F26" s="14">
        <f t="shared" si="0"/>
        <v>53.397654577889369</v>
      </c>
      <c r="G26" s="113"/>
      <c r="H26" s="1"/>
      <c r="I26" s="1"/>
    </row>
    <row r="27" spans="1:9" x14ac:dyDescent="0.3">
      <c r="A27" s="9" t="s">
        <v>41</v>
      </c>
      <c r="B27" s="28">
        <v>145795</v>
      </c>
      <c r="C27" s="117">
        <v>186976</v>
      </c>
      <c r="D27" s="28">
        <v>2294657</v>
      </c>
      <c r="E27" s="28">
        <v>2085298</v>
      </c>
      <c r="F27" s="11">
        <f t="shared" si="0"/>
        <v>-9.123760108809293</v>
      </c>
      <c r="G27" s="113"/>
      <c r="H27" s="1"/>
      <c r="I27" s="1"/>
    </row>
    <row r="28" spans="1:9" x14ac:dyDescent="0.3">
      <c r="A28" s="12" t="s">
        <v>42</v>
      </c>
      <c r="B28" s="29">
        <v>547627</v>
      </c>
      <c r="C28" s="118">
        <v>627177</v>
      </c>
      <c r="D28" s="29">
        <v>6385031</v>
      </c>
      <c r="E28" s="29">
        <v>7391132</v>
      </c>
      <c r="F28" s="14">
        <f t="shared" si="0"/>
        <v>15.757182698094965</v>
      </c>
      <c r="G28" s="113"/>
      <c r="H28" s="1"/>
      <c r="I28" s="1"/>
    </row>
    <row r="29" spans="1:9" x14ac:dyDescent="0.3">
      <c r="A29" s="9" t="s">
        <v>43</v>
      </c>
      <c r="B29" s="28">
        <v>160125</v>
      </c>
      <c r="C29" s="117">
        <v>154873</v>
      </c>
      <c r="D29" s="28">
        <v>1850222</v>
      </c>
      <c r="E29" s="28">
        <v>1887886</v>
      </c>
      <c r="F29" s="11">
        <f t="shared" si="0"/>
        <v>2.0356476141781883</v>
      </c>
      <c r="G29" s="113"/>
      <c r="H29" s="1"/>
      <c r="I29" s="1"/>
    </row>
    <row r="30" spans="1:9" x14ac:dyDescent="0.3">
      <c r="A30" s="12" t="s">
        <v>44</v>
      </c>
      <c r="B30" s="29">
        <v>222524</v>
      </c>
      <c r="C30" s="118">
        <v>189584</v>
      </c>
      <c r="D30" s="29">
        <v>2310497</v>
      </c>
      <c r="E30" s="29">
        <v>1901287</v>
      </c>
      <c r="F30" s="14">
        <f t="shared" si="0"/>
        <v>-17.710908086009198</v>
      </c>
      <c r="G30" s="113"/>
      <c r="H30" s="1"/>
      <c r="I30" s="1"/>
    </row>
    <row r="31" spans="1:9" x14ac:dyDescent="0.3">
      <c r="A31" s="9" t="s">
        <v>45</v>
      </c>
      <c r="B31" s="28">
        <v>150676</v>
      </c>
      <c r="C31" s="117">
        <v>163444</v>
      </c>
      <c r="D31" s="28">
        <v>1994525</v>
      </c>
      <c r="E31" s="28">
        <v>2079663</v>
      </c>
      <c r="F31" s="11">
        <f t="shared" si="0"/>
        <v>4.2685852521276928</v>
      </c>
      <c r="G31" s="113"/>
      <c r="H31" s="1"/>
      <c r="I31" s="1"/>
    </row>
    <row r="32" spans="1:9" x14ac:dyDescent="0.3">
      <c r="A32" s="12" t="s">
        <v>46</v>
      </c>
      <c r="B32" s="29">
        <v>5256274</v>
      </c>
      <c r="C32" s="118">
        <v>5345272</v>
      </c>
      <c r="D32" s="29">
        <v>64660896</v>
      </c>
      <c r="E32" s="29">
        <v>67767129</v>
      </c>
      <c r="F32" s="14">
        <f t="shared" si="0"/>
        <v>4.8038817773264384</v>
      </c>
      <c r="G32" s="113"/>
      <c r="H32" s="1"/>
      <c r="I32" s="1"/>
    </row>
    <row r="33" spans="1:9" x14ac:dyDescent="0.3">
      <c r="A33" s="9" t="s">
        <v>47</v>
      </c>
      <c r="B33" s="28">
        <v>267806</v>
      </c>
      <c r="C33" s="117">
        <v>286376</v>
      </c>
      <c r="D33" s="28">
        <v>3566241</v>
      </c>
      <c r="E33" s="28">
        <v>3637839.5</v>
      </c>
      <c r="F33" s="11">
        <f t="shared" si="0"/>
        <v>2.0076741869099664</v>
      </c>
      <c r="G33" s="113"/>
      <c r="H33" s="1"/>
      <c r="I33" s="1"/>
    </row>
    <row r="34" spans="1:9" x14ac:dyDescent="0.3">
      <c r="A34" s="12" t="s">
        <v>170</v>
      </c>
      <c r="B34" s="29">
        <v>44297.609999999986</v>
      </c>
      <c r="C34" s="118">
        <v>39658</v>
      </c>
      <c r="D34" s="29">
        <v>601068.61</v>
      </c>
      <c r="E34" s="29">
        <v>586970.88</v>
      </c>
      <c r="F34" s="14">
        <f t="shared" si="0"/>
        <v>-2.3454443911153504</v>
      </c>
      <c r="G34" s="113"/>
      <c r="H34" s="1"/>
      <c r="I34" s="1"/>
    </row>
    <row r="35" spans="1:9" x14ac:dyDescent="0.3">
      <c r="A35" s="15" t="s">
        <v>48</v>
      </c>
      <c r="B35" s="16">
        <f>SUM(B7:B34)</f>
        <v>19612268.829999998</v>
      </c>
      <c r="C35" s="16">
        <f t="shared" ref="C35:E35" si="1">SUM(C7:C34)</f>
        <v>20409797</v>
      </c>
      <c r="D35" s="16">
        <f t="shared" si="1"/>
        <v>236031221.83000001</v>
      </c>
      <c r="E35" s="16">
        <f t="shared" si="1"/>
        <v>252466016.06</v>
      </c>
      <c r="F35" s="17">
        <f t="shared" si="0"/>
        <v>6.9629746872373772</v>
      </c>
      <c r="G35" s="113"/>
      <c r="H35" s="1"/>
      <c r="I35" s="1"/>
    </row>
    <row r="36" spans="1:9" x14ac:dyDescent="0.3">
      <c r="A36" s="73" t="s">
        <v>119</v>
      </c>
      <c r="G36" s="113"/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914720</v>
      </c>
      <c r="C39" s="51">
        <f t="shared" si="3"/>
        <v>1012375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VALENCIA</v>
      </c>
      <c r="F39" s="50">
        <f>LOOKUP(E39,$A$39:$A$66,$B$39:$B$66)</f>
        <v>67767129</v>
      </c>
      <c r="G39" s="50">
        <f>LOOKUP(E39,$A$39:$A$66,$C$39:$C$66)</f>
        <v>64660896</v>
      </c>
    </row>
    <row r="40" spans="1:9" x14ac:dyDescent="0.3">
      <c r="A40" s="50" t="str">
        <f t="shared" si="4"/>
        <v>ALICANTE</v>
      </c>
      <c r="B40" s="51">
        <f t="shared" si="2"/>
        <v>1503201.84</v>
      </c>
      <c r="C40" s="51">
        <f t="shared" si="3"/>
        <v>1494788.13</v>
      </c>
      <c r="D40" s="51">
        <f t="shared" ref="D40:D66" si="6">_xlfn.RANK.EQ(B40,$B$39:$B$66)+COUNTIF($B$39:$B$66,B40)-1</f>
        <v>18</v>
      </c>
      <c r="E40" s="50" t="str">
        <f t="shared" si="5"/>
        <v>BAHÍA DE ALGECIRAS</v>
      </c>
      <c r="F40" s="50">
        <f t="shared" ref="F40:F55" si="7">LOOKUP(E40,$A$39:$A$66,$B$39:$B$66)</f>
        <v>65452560</v>
      </c>
      <c r="G40" s="50">
        <f t="shared" ref="G40:G66" si="8">LOOKUP(E40,$A$39:$A$66,$C$39:$C$66)</f>
        <v>67772961</v>
      </c>
    </row>
    <row r="41" spans="1:9" x14ac:dyDescent="0.3">
      <c r="A41" s="50" t="str">
        <f t="shared" si="4"/>
        <v>ALMERÍA</v>
      </c>
      <c r="B41" s="51">
        <f t="shared" si="2"/>
        <v>639714</v>
      </c>
      <c r="C41" s="51">
        <f t="shared" si="3"/>
        <v>666391</v>
      </c>
      <c r="D41" s="51">
        <f t="shared" si="6"/>
        <v>27</v>
      </c>
      <c r="E41" s="50" t="str">
        <f t="shared" si="5"/>
        <v>BARCELONA</v>
      </c>
      <c r="F41" s="50">
        <f t="shared" si="7"/>
        <v>41120874</v>
      </c>
      <c r="G41" s="50">
        <f t="shared" si="8"/>
        <v>31666349</v>
      </c>
    </row>
    <row r="42" spans="1:9" x14ac:dyDescent="0.3">
      <c r="A42" s="50" t="str">
        <f t="shared" si="4"/>
        <v>AVILÉS</v>
      </c>
      <c r="B42" s="51">
        <f t="shared" si="2"/>
        <v>1214020.19</v>
      </c>
      <c r="C42" s="51">
        <f t="shared" si="3"/>
        <v>1363057.78</v>
      </c>
      <c r="D42" s="51">
        <f t="shared" si="6"/>
        <v>19</v>
      </c>
      <c r="E42" s="50" t="str">
        <f t="shared" si="5"/>
        <v>LAS PALMAS</v>
      </c>
      <c r="F42" s="50">
        <f t="shared" si="7"/>
        <v>16933001</v>
      </c>
      <c r="G42" s="50">
        <f t="shared" si="8"/>
        <v>13538658</v>
      </c>
    </row>
    <row r="43" spans="1:9" x14ac:dyDescent="0.3">
      <c r="A43" s="50" t="str">
        <f t="shared" si="4"/>
        <v>BAHÍA DE ALGECIRAS</v>
      </c>
      <c r="B43" s="51">
        <f t="shared" si="2"/>
        <v>65452560</v>
      </c>
      <c r="C43" s="51">
        <f t="shared" si="3"/>
        <v>67772961</v>
      </c>
      <c r="D43" s="51">
        <f t="shared" si="6"/>
        <v>2</v>
      </c>
      <c r="E43" s="50" t="str">
        <f t="shared" si="5"/>
        <v>BALEARES</v>
      </c>
      <c r="F43" s="50">
        <f t="shared" si="7"/>
        <v>12244800</v>
      </c>
      <c r="G43" s="50">
        <f t="shared" si="8"/>
        <v>11583653</v>
      </c>
    </row>
    <row r="44" spans="1:9" x14ac:dyDescent="0.3">
      <c r="A44" s="50" t="str">
        <f t="shared" si="4"/>
        <v>BAHÍA DE CÁDIZ</v>
      </c>
      <c r="B44" s="51">
        <f t="shared" si="2"/>
        <v>1660429</v>
      </c>
      <c r="C44" s="51">
        <f t="shared" si="3"/>
        <v>1329300</v>
      </c>
      <c r="D44" s="51">
        <f t="shared" si="6"/>
        <v>14</v>
      </c>
      <c r="E44" s="50" t="str">
        <f t="shared" si="5"/>
        <v>BILBAO</v>
      </c>
      <c r="F44" s="50">
        <f t="shared" si="7"/>
        <v>9867978</v>
      </c>
      <c r="G44" s="50">
        <f t="shared" si="8"/>
        <v>9499477</v>
      </c>
    </row>
    <row r="45" spans="1:9" x14ac:dyDescent="0.3">
      <c r="A45" s="50" t="str">
        <f t="shared" si="4"/>
        <v>BALEARES</v>
      </c>
      <c r="B45" s="51">
        <f t="shared" si="2"/>
        <v>12244800</v>
      </c>
      <c r="C45" s="51">
        <f t="shared" si="3"/>
        <v>11583653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7391132</v>
      </c>
      <c r="G45" s="50">
        <f t="shared" si="8"/>
        <v>6385031</v>
      </c>
    </row>
    <row r="46" spans="1:9" x14ac:dyDescent="0.3">
      <c r="A46" s="50" t="str">
        <f t="shared" si="4"/>
        <v>BARCELONA</v>
      </c>
      <c r="B46" s="51">
        <f t="shared" si="2"/>
        <v>41120874</v>
      </c>
      <c r="C46" s="51">
        <f t="shared" si="3"/>
        <v>31666349</v>
      </c>
      <c r="D46" s="51">
        <f t="shared" si="6"/>
        <v>3</v>
      </c>
      <c r="E46" s="50" t="str">
        <f t="shared" si="5"/>
        <v>VIGO</v>
      </c>
      <c r="F46" s="50">
        <f t="shared" si="7"/>
        <v>3637839.5</v>
      </c>
      <c r="G46" s="50">
        <f t="shared" si="8"/>
        <v>3566241</v>
      </c>
    </row>
    <row r="47" spans="1:9" x14ac:dyDescent="0.3">
      <c r="A47" s="50" t="str">
        <f t="shared" si="4"/>
        <v>BILBAO</v>
      </c>
      <c r="B47" s="51">
        <f t="shared" si="2"/>
        <v>9867978</v>
      </c>
      <c r="C47" s="51">
        <f t="shared" si="3"/>
        <v>9499477</v>
      </c>
      <c r="D47" s="51">
        <f t="shared" si="6"/>
        <v>6</v>
      </c>
      <c r="E47" s="50" t="str">
        <f t="shared" si="5"/>
        <v>CASTELLÓN</v>
      </c>
      <c r="F47" s="50">
        <f t="shared" si="7"/>
        <v>3583884</v>
      </c>
      <c r="G47" s="50">
        <f t="shared" si="8"/>
        <v>3489164</v>
      </c>
    </row>
    <row r="48" spans="1:9" x14ac:dyDescent="0.3">
      <c r="A48" s="50" t="str">
        <f t="shared" si="4"/>
        <v>CARTAGENA</v>
      </c>
      <c r="B48" s="51">
        <f t="shared" si="2"/>
        <v>1534101</v>
      </c>
      <c r="C48" s="51">
        <f t="shared" si="3"/>
        <v>1394137</v>
      </c>
      <c r="D48" s="51">
        <f t="shared" si="6"/>
        <v>17</v>
      </c>
      <c r="E48" s="50" t="str">
        <f t="shared" si="5"/>
        <v>PASAIA</v>
      </c>
      <c r="F48" s="50">
        <f t="shared" si="7"/>
        <v>2085298</v>
      </c>
      <c r="G48" s="50">
        <f t="shared" si="8"/>
        <v>2294657</v>
      </c>
    </row>
    <row r="49" spans="1:7" x14ac:dyDescent="0.3">
      <c r="A49" s="50" t="str">
        <f t="shared" si="4"/>
        <v>CASTELLÓN</v>
      </c>
      <c r="B49" s="51">
        <f t="shared" si="2"/>
        <v>3583884</v>
      </c>
      <c r="C49" s="51">
        <f t="shared" si="3"/>
        <v>3489164</v>
      </c>
      <c r="D49" s="51">
        <f t="shared" si="6"/>
        <v>9</v>
      </c>
      <c r="E49" s="50" t="str">
        <f t="shared" si="5"/>
        <v>TARRAGONA</v>
      </c>
      <c r="F49" s="50">
        <f t="shared" si="7"/>
        <v>2079663</v>
      </c>
      <c r="G49" s="50">
        <f t="shared" si="8"/>
        <v>1994525</v>
      </c>
    </row>
    <row r="50" spans="1:7" x14ac:dyDescent="0.3">
      <c r="A50" s="50" t="str">
        <f t="shared" si="4"/>
        <v>CEUTA</v>
      </c>
      <c r="B50" s="51">
        <f t="shared" si="2"/>
        <v>868829</v>
      </c>
      <c r="C50" s="51">
        <f t="shared" si="3"/>
        <v>1036230</v>
      </c>
      <c r="D50" s="51">
        <f t="shared" si="6"/>
        <v>23</v>
      </c>
      <c r="E50" s="50" t="str">
        <f t="shared" si="5"/>
        <v>SEVILLA</v>
      </c>
      <c r="F50" s="50">
        <f t="shared" si="7"/>
        <v>1901287</v>
      </c>
      <c r="G50" s="50">
        <f t="shared" si="8"/>
        <v>2310497</v>
      </c>
    </row>
    <row r="51" spans="1:7" x14ac:dyDescent="0.3">
      <c r="A51" s="50" t="str">
        <f t="shared" si="4"/>
        <v>FERROL-SAN CIBRAO</v>
      </c>
      <c r="B51" s="51">
        <f t="shared" si="2"/>
        <v>779423.41</v>
      </c>
      <c r="C51" s="51">
        <f t="shared" si="3"/>
        <v>755200.41</v>
      </c>
      <c r="D51" s="51">
        <f t="shared" si="6"/>
        <v>25</v>
      </c>
      <c r="E51" s="50" t="str">
        <f t="shared" si="5"/>
        <v>SANTANDER</v>
      </c>
      <c r="F51" s="50">
        <f t="shared" si="7"/>
        <v>1887886</v>
      </c>
      <c r="G51" s="50">
        <f t="shared" si="8"/>
        <v>1850222</v>
      </c>
    </row>
    <row r="52" spans="1:7" x14ac:dyDescent="0.3">
      <c r="A52" s="50" t="str">
        <f t="shared" si="4"/>
        <v>GIJÓN</v>
      </c>
      <c r="B52" s="51">
        <f t="shared" si="2"/>
        <v>1617878</v>
      </c>
      <c r="C52" s="51">
        <f t="shared" si="3"/>
        <v>1501984</v>
      </c>
      <c r="D52" s="51">
        <f t="shared" si="6"/>
        <v>15</v>
      </c>
      <c r="E52" s="50" t="str">
        <f t="shared" si="5"/>
        <v>BAHÍA DE CÁDIZ</v>
      </c>
      <c r="F52" s="50">
        <f t="shared" si="7"/>
        <v>1660429</v>
      </c>
      <c r="G52" s="50">
        <f t="shared" si="8"/>
        <v>1329300</v>
      </c>
    </row>
    <row r="53" spans="1:7" x14ac:dyDescent="0.3">
      <c r="A53" s="50" t="str">
        <f t="shared" si="4"/>
        <v>HUELVA</v>
      </c>
      <c r="B53" s="51">
        <f t="shared" si="2"/>
        <v>785447.19</v>
      </c>
      <c r="C53" s="51">
        <f t="shared" si="3"/>
        <v>485783.93</v>
      </c>
      <c r="D53" s="51">
        <f t="shared" si="6"/>
        <v>24</v>
      </c>
      <c r="E53" s="50" t="str">
        <f t="shared" si="5"/>
        <v>GIJÓN</v>
      </c>
      <c r="F53" s="50">
        <f t="shared" si="7"/>
        <v>1617878</v>
      </c>
      <c r="G53" s="50">
        <f t="shared" si="8"/>
        <v>1501984</v>
      </c>
    </row>
    <row r="54" spans="1:7" x14ac:dyDescent="0.3">
      <c r="A54" s="50" t="str">
        <f t="shared" si="4"/>
        <v>LAS PALMAS</v>
      </c>
      <c r="B54" s="51">
        <f t="shared" si="2"/>
        <v>16933001</v>
      </c>
      <c r="C54" s="51">
        <f t="shared" si="3"/>
        <v>13538658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1585107</v>
      </c>
      <c r="G54" s="50">
        <f t="shared" si="8"/>
        <v>1274448.3700000001</v>
      </c>
    </row>
    <row r="55" spans="1:7" x14ac:dyDescent="0.3">
      <c r="A55" s="50" t="str">
        <f t="shared" si="4"/>
        <v>MÁLAGA</v>
      </c>
      <c r="B55" s="51">
        <f t="shared" si="2"/>
        <v>986865.05</v>
      </c>
      <c r="C55" s="51">
        <f t="shared" si="3"/>
        <v>939588.6</v>
      </c>
      <c r="D55" s="51">
        <f t="shared" si="6"/>
        <v>21</v>
      </c>
      <c r="E55" s="50" t="str">
        <f t="shared" si="5"/>
        <v>CARTAGENA</v>
      </c>
      <c r="F55" s="50">
        <f t="shared" si="7"/>
        <v>1534101</v>
      </c>
      <c r="G55" s="50">
        <f t="shared" si="8"/>
        <v>1394137</v>
      </c>
    </row>
    <row r="56" spans="1:7" x14ac:dyDescent="0.3">
      <c r="A56" s="50" t="str">
        <f t="shared" si="4"/>
        <v>MARÍN Y RÍA DE PONTEVEDRA</v>
      </c>
      <c r="B56" s="51">
        <f t="shared" si="2"/>
        <v>1585107</v>
      </c>
      <c r="C56" s="51">
        <f t="shared" si="3"/>
        <v>1274448.3700000001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1503201.84</v>
      </c>
      <c r="G56" s="50">
        <f t="shared" si="8"/>
        <v>1494788.13</v>
      </c>
    </row>
    <row r="57" spans="1:7" x14ac:dyDescent="0.3">
      <c r="A57" s="50" t="str">
        <f t="shared" si="4"/>
        <v>MELILLA</v>
      </c>
      <c r="B57" s="51">
        <f t="shared" si="2"/>
        <v>1061214</v>
      </c>
      <c r="C57" s="51">
        <f t="shared" si="3"/>
        <v>1059469</v>
      </c>
      <c r="D57" s="51">
        <f t="shared" si="6"/>
        <v>20</v>
      </c>
      <c r="E57" s="50" t="str">
        <f t="shared" si="5"/>
        <v>AVILÉS</v>
      </c>
      <c r="F57" s="50">
        <f t="shared" si="9"/>
        <v>1214020.19</v>
      </c>
      <c r="G57" s="50">
        <f t="shared" si="8"/>
        <v>1363057.78</v>
      </c>
    </row>
    <row r="58" spans="1:7" x14ac:dyDescent="0.3">
      <c r="A58" s="50" t="str">
        <f t="shared" si="4"/>
        <v>MOTRIL</v>
      </c>
      <c r="B58" s="51">
        <f t="shared" si="2"/>
        <v>774764</v>
      </c>
      <c r="C58" s="51">
        <f t="shared" si="3"/>
        <v>505069</v>
      </c>
      <c r="D58" s="51">
        <f t="shared" si="6"/>
        <v>26</v>
      </c>
      <c r="E58" s="50" t="str">
        <f t="shared" si="5"/>
        <v>MELILLA</v>
      </c>
      <c r="F58" s="50">
        <f t="shared" si="9"/>
        <v>1061214</v>
      </c>
      <c r="G58" s="50">
        <f t="shared" si="8"/>
        <v>1059469</v>
      </c>
    </row>
    <row r="59" spans="1:7" x14ac:dyDescent="0.3">
      <c r="A59" s="50" t="str">
        <f t="shared" si="4"/>
        <v>PASAIA</v>
      </c>
      <c r="B59" s="51">
        <f t="shared" si="2"/>
        <v>2085298</v>
      </c>
      <c r="C59" s="51">
        <f t="shared" si="3"/>
        <v>2294657</v>
      </c>
      <c r="D59" s="51">
        <f t="shared" si="6"/>
        <v>10</v>
      </c>
      <c r="E59" s="50" t="str">
        <f t="shared" si="5"/>
        <v>MÁLAGA</v>
      </c>
      <c r="F59" s="50">
        <f t="shared" si="9"/>
        <v>986865.05</v>
      </c>
      <c r="G59" s="50">
        <f t="shared" si="8"/>
        <v>939588.6</v>
      </c>
    </row>
    <row r="60" spans="1:7" x14ac:dyDescent="0.3">
      <c r="A60" s="50" t="str">
        <f t="shared" si="4"/>
        <v>SANTA CRUZ DE TENERIFE</v>
      </c>
      <c r="B60" s="51">
        <f t="shared" si="2"/>
        <v>7391132</v>
      </c>
      <c r="C60" s="51">
        <f t="shared" si="3"/>
        <v>6385031</v>
      </c>
      <c r="D60" s="51">
        <f t="shared" si="6"/>
        <v>7</v>
      </c>
      <c r="E60" s="50" t="str">
        <f t="shared" si="5"/>
        <v>A CORUÑA</v>
      </c>
      <c r="F60" s="50">
        <f t="shared" si="9"/>
        <v>914720</v>
      </c>
      <c r="G60" s="50">
        <f t="shared" si="8"/>
        <v>1012375</v>
      </c>
    </row>
    <row r="61" spans="1:7" x14ac:dyDescent="0.3">
      <c r="A61" s="50" t="str">
        <f t="shared" si="4"/>
        <v>SANTANDER</v>
      </c>
      <c r="B61" s="51">
        <f t="shared" si="2"/>
        <v>1887886</v>
      </c>
      <c r="C61" s="51">
        <f t="shared" si="3"/>
        <v>1850222</v>
      </c>
      <c r="D61" s="51">
        <f t="shared" si="6"/>
        <v>13</v>
      </c>
      <c r="E61" s="50" t="str">
        <f t="shared" si="5"/>
        <v>CEUTA</v>
      </c>
      <c r="F61" s="50">
        <f t="shared" si="9"/>
        <v>868829</v>
      </c>
      <c r="G61" s="50">
        <f t="shared" si="8"/>
        <v>1036230</v>
      </c>
    </row>
    <row r="62" spans="1:7" x14ac:dyDescent="0.3">
      <c r="A62" s="50" t="str">
        <f t="shared" si="4"/>
        <v>SEVILLA</v>
      </c>
      <c r="B62" s="51">
        <f t="shared" si="2"/>
        <v>1901287</v>
      </c>
      <c r="C62" s="51">
        <f t="shared" si="3"/>
        <v>2310497</v>
      </c>
      <c r="D62" s="51">
        <f t="shared" si="6"/>
        <v>12</v>
      </c>
      <c r="E62" s="50" t="str">
        <f t="shared" si="5"/>
        <v>HUELVA</v>
      </c>
      <c r="F62" s="50">
        <f t="shared" si="9"/>
        <v>785447.19</v>
      </c>
      <c r="G62" s="50">
        <f t="shared" si="8"/>
        <v>485783.93</v>
      </c>
    </row>
    <row r="63" spans="1:7" x14ac:dyDescent="0.3">
      <c r="A63" s="50" t="str">
        <f t="shared" si="4"/>
        <v>TARRAGONA</v>
      </c>
      <c r="B63" s="51">
        <f t="shared" si="2"/>
        <v>2079663</v>
      </c>
      <c r="C63" s="51">
        <f t="shared" si="3"/>
        <v>1994525</v>
      </c>
      <c r="D63" s="51">
        <f t="shared" si="6"/>
        <v>11</v>
      </c>
      <c r="E63" s="50" t="str">
        <f t="shared" si="5"/>
        <v>FERROL-SAN CIBRAO</v>
      </c>
      <c r="F63" s="50">
        <f t="shared" si="9"/>
        <v>779423.41</v>
      </c>
      <c r="G63" s="50">
        <f t="shared" si="8"/>
        <v>755200.41</v>
      </c>
    </row>
    <row r="64" spans="1:7" x14ac:dyDescent="0.3">
      <c r="A64" s="50" t="str">
        <f t="shared" si="4"/>
        <v>VALENCIA</v>
      </c>
      <c r="B64" s="51">
        <f t="shared" si="2"/>
        <v>67767129</v>
      </c>
      <c r="C64" s="51">
        <f t="shared" si="3"/>
        <v>64660896</v>
      </c>
      <c r="D64" s="51">
        <f t="shared" si="6"/>
        <v>1</v>
      </c>
      <c r="E64" s="50" t="str">
        <f t="shared" si="5"/>
        <v>MOTRIL</v>
      </c>
      <c r="F64" s="50">
        <f t="shared" si="9"/>
        <v>774764</v>
      </c>
      <c r="G64" s="50">
        <f t="shared" si="8"/>
        <v>505069</v>
      </c>
    </row>
    <row r="65" spans="1:7" x14ac:dyDescent="0.3">
      <c r="A65" s="50" t="str">
        <f t="shared" si="4"/>
        <v>VIGO</v>
      </c>
      <c r="B65" s="51">
        <f t="shared" si="2"/>
        <v>3637839.5</v>
      </c>
      <c r="C65" s="51">
        <f t="shared" si="3"/>
        <v>3566241</v>
      </c>
      <c r="D65" s="51">
        <f t="shared" si="6"/>
        <v>8</v>
      </c>
      <c r="E65" s="50" t="str">
        <f t="shared" si="5"/>
        <v>ALMERÍA</v>
      </c>
      <c r="F65" s="50">
        <f t="shared" si="9"/>
        <v>639714</v>
      </c>
      <c r="G65" s="50">
        <f t="shared" si="8"/>
        <v>666391</v>
      </c>
    </row>
    <row r="66" spans="1:7" x14ac:dyDescent="0.3">
      <c r="A66" s="50" t="str">
        <f t="shared" si="4"/>
        <v>VILAGARCÍA</v>
      </c>
      <c r="B66" s="51">
        <f t="shared" si="2"/>
        <v>586970.88</v>
      </c>
      <c r="C66" s="51">
        <f t="shared" si="3"/>
        <v>601068.61</v>
      </c>
      <c r="D66" s="51">
        <f t="shared" si="6"/>
        <v>28</v>
      </c>
      <c r="E66" s="50" t="str">
        <f t="shared" si="5"/>
        <v>VILAGARCÍA</v>
      </c>
      <c r="F66" s="50">
        <f t="shared" si="9"/>
        <v>586970.88</v>
      </c>
      <c r="G66" s="50">
        <f t="shared" si="8"/>
        <v>601068.61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38">
        <v>0</v>
      </c>
      <c r="C7" s="38">
        <v>0</v>
      </c>
      <c r="D7" s="38">
        <v>565</v>
      </c>
      <c r="E7" s="38">
        <v>6</v>
      </c>
      <c r="F7" s="11">
        <f>((E7*100)/D7)-100</f>
        <v>-98.938053097345133</v>
      </c>
      <c r="G7" s="1"/>
      <c r="H7" s="1"/>
      <c r="I7" s="1"/>
    </row>
    <row r="8" spans="1:12" x14ac:dyDescent="0.3">
      <c r="A8" s="12" t="s">
        <v>31</v>
      </c>
      <c r="B8" s="39">
        <v>107983.56000000006</v>
      </c>
      <c r="C8" s="39">
        <v>118195</v>
      </c>
      <c r="D8" s="39">
        <v>1223631.56</v>
      </c>
      <c r="E8" s="39">
        <v>1258641.82</v>
      </c>
      <c r="F8" s="14">
        <f t="shared" ref="F8:F35" si="0">((E8*100)/D8)-100</f>
        <v>2.8611766110380472</v>
      </c>
      <c r="G8" s="1"/>
      <c r="H8" s="1"/>
      <c r="I8" s="1"/>
    </row>
    <row r="9" spans="1:12" x14ac:dyDescent="0.3">
      <c r="A9" s="9" t="s">
        <v>162</v>
      </c>
      <c r="B9" s="38">
        <v>2450</v>
      </c>
      <c r="C9" s="38">
        <v>2125</v>
      </c>
      <c r="D9" s="38">
        <v>42615</v>
      </c>
      <c r="E9" s="38">
        <v>34934</v>
      </c>
      <c r="F9" s="11">
        <f t="shared" si="0"/>
        <v>-18.024169893230081</v>
      </c>
      <c r="G9" s="1"/>
      <c r="H9" s="1"/>
      <c r="I9" s="1"/>
    </row>
    <row r="10" spans="1:12" x14ac:dyDescent="0.3">
      <c r="A10" s="12" t="s">
        <v>164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3">
      <c r="A11" s="9" t="s">
        <v>165</v>
      </c>
      <c r="B11" s="38">
        <v>4748404</v>
      </c>
      <c r="C11" s="38">
        <v>4819683</v>
      </c>
      <c r="D11" s="38">
        <v>60178589</v>
      </c>
      <c r="E11" s="38">
        <v>57600003</v>
      </c>
      <c r="F11" s="11">
        <f t="shared" si="0"/>
        <v>-4.2848894313557224</v>
      </c>
      <c r="G11" s="1"/>
      <c r="H11" s="1"/>
      <c r="I11" s="1"/>
    </row>
    <row r="12" spans="1:12" x14ac:dyDescent="0.3">
      <c r="A12" s="12" t="s">
        <v>166</v>
      </c>
      <c r="B12" s="39">
        <v>45434</v>
      </c>
      <c r="C12" s="39">
        <v>54504</v>
      </c>
      <c r="D12" s="39">
        <v>581737</v>
      </c>
      <c r="E12" s="39">
        <v>644765</v>
      </c>
      <c r="F12" s="14">
        <f t="shared" si="0"/>
        <v>10.834449244246116</v>
      </c>
      <c r="G12" s="1"/>
      <c r="H12" s="1"/>
      <c r="I12" s="1"/>
    </row>
    <row r="13" spans="1:12" x14ac:dyDescent="0.3">
      <c r="A13" s="9" t="s">
        <v>32</v>
      </c>
      <c r="B13" s="38">
        <v>60801</v>
      </c>
      <c r="C13" s="38">
        <v>51980</v>
      </c>
      <c r="D13" s="38">
        <v>847084</v>
      </c>
      <c r="E13" s="38">
        <v>813517</v>
      </c>
      <c r="F13" s="11">
        <f t="shared" si="0"/>
        <v>-3.9626530544786647</v>
      </c>
      <c r="G13" s="1"/>
      <c r="H13" s="1"/>
      <c r="I13" s="1"/>
    </row>
    <row r="14" spans="1:12" x14ac:dyDescent="0.3">
      <c r="A14" s="12" t="s">
        <v>33</v>
      </c>
      <c r="B14" s="39">
        <v>1845854</v>
      </c>
      <c r="C14" s="39">
        <v>2490444</v>
      </c>
      <c r="D14" s="39">
        <v>20929309</v>
      </c>
      <c r="E14" s="39">
        <v>29911225</v>
      </c>
      <c r="F14" s="14">
        <f t="shared" si="0"/>
        <v>42.915492336607969</v>
      </c>
      <c r="G14" s="1"/>
      <c r="H14" s="1"/>
      <c r="I14" s="1"/>
    </row>
    <row r="15" spans="1:12" x14ac:dyDescent="0.3">
      <c r="A15" s="9" t="s">
        <v>34</v>
      </c>
      <c r="B15" s="38">
        <v>668165</v>
      </c>
      <c r="C15" s="38">
        <v>709846</v>
      </c>
      <c r="D15" s="38">
        <v>6372959</v>
      </c>
      <c r="E15" s="38">
        <v>6464560</v>
      </c>
      <c r="F15" s="11">
        <f t="shared" si="0"/>
        <v>1.437338605191087</v>
      </c>
      <c r="G15" s="1"/>
      <c r="H15" s="1"/>
      <c r="I15" s="1"/>
    </row>
    <row r="16" spans="1:12" x14ac:dyDescent="0.3">
      <c r="A16" s="12" t="s">
        <v>35</v>
      </c>
      <c r="B16" s="39">
        <v>72177</v>
      </c>
      <c r="C16" s="39">
        <v>89857</v>
      </c>
      <c r="D16" s="39">
        <v>1171162</v>
      </c>
      <c r="E16" s="39">
        <v>1223604</v>
      </c>
      <c r="F16" s="14">
        <f t="shared" si="0"/>
        <v>4.4777750644231986</v>
      </c>
      <c r="G16" s="1"/>
      <c r="H16" s="1"/>
      <c r="I16" s="1"/>
    </row>
    <row r="17" spans="1:9" x14ac:dyDescent="0.3">
      <c r="A17" s="9" t="s">
        <v>167</v>
      </c>
      <c r="B17" s="38">
        <v>279321</v>
      </c>
      <c r="C17" s="38">
        <v>217705</v>
      </c>
      <c r="D17" s="38">
        <v>3225695</v>
      </c>
      <c r="E17" s="38">
        <v>3276619</v>
      </c>
      <c r="F17" s="11">
        <f t="shared" si="0"/>
        <v>1.5786985440346939</v>
      </c>
      <c r="G17" s="1"/>
      <c r="H17" s="1"/>
      <c r="I17" s="1"/>
    </row>
    <row r="18" spans="1:9" x14ac:dyDescent="0.3">
      <c r="A18" s="12" t="s">
        <v>36</v>
      </c>
      <c r="B18" s="39">
        <v>13503</v>
      </c>
      <c r="C18" s="39">
        <v>6845</v>
      </c>
      <c r="D18" s="39">
        <v>157954</v>
      </c>
      <c r="E18" s="39">
        <v>125217</v>
      </c>
      <c r="F18" s="14">
        <f t="shared" si="0"/>
        <v>-20.725654304417745</v>
      </c>
      <c r="G18" s="1"/>
      <c r="H18" s="1"/>
      <c r="I18" s="1"/>
    </row>
    <row r="19" spans="1:9" x14ac:dyDescent="0.3">
      <c r="A19" s="9" t="s">
        <v>37</v>
      </c>
      <c r="B19" s="38">
        <v>481.70000000000073</v>
      </c>
      <c r="C19" s="38">
        <v>253</v>
      </c>
      <c r="D19" s="38">
        <v>11397.7</v>
      </c>
      <c r="E19" s="38">
        <v>2235.16</v>
      </c>
      <c r="F19" s="11">
        <f t="shared" si="0"/>
        <v>-80.389376804092052</v>
      </c>
      <c r="G19" s="1"/>
      <c r="H19" s="1"/>
      <c r="I19" s="1"/>
    </row>
    <row r="20" spans="1:9" x14ac:dyDescent="0.3">
      <c r="A20" s="12" t="s">
        <v>168</v>
      </c>
      <c r="B20" s="39">
        <v>94326</v>
      </c>
      <c r="C20" s="39">
        <v>67202</v>
      </c>
      <c r="D20" s="39">
        <v>820984</v>
      </c>
      <c r="E20" s="39">
        <v>909346</v>
      </c>
      <c r="F20" s="14">
        <f t="shared" si="0"/>
        <v>10.762938132777251</v>
      </c>
      <c r="G20" s="1"/>
      <c r="H20" s="1"/>
      <c r="I20" s="1"/>
    </row>
    <row r="21" spans="1:9" x14ac:dyDescent="0.3">
      <c r="A21" s="9" t="s">
        <v>38</v>
      </c>
      <c r="B21" s="38">
        <v>17872.179999999993</v>
      </c>
      <c r="C21" s="38">
        <v>61160</v>
      </c>
      <c r="D21" s="38">
        <v>180873.18</v>
      </c>
      <c r="E21" s="38">
        <v>499820.2</v>
      </c>
      <c r="F21" s="11">
        <f t="shared" si="0"/>
        <v>176.33737627657126</v>
      </c>
      <c r="G21" s="1"/>
      <c r="H21" s="1"/>
      <c r="I21" s="1"/>
    </row>
    <row r="22" spans="1:9" x14ac:dyDescent="0.3">
      <c r="A22" s="12" t="s">
        <v>59</v>
      </c>
      <c r="B22" s="39">
        <v>954456</v>
      </c>
      <c r="C22" s="39">
        <v>984010</v>
      </c>
      <c r="D22" s="39">
        <v>9427479</v>
      </c>
      <c r="E22" s="39">
        <v>12806963</v>
      </c>
      <c r="F22" s="14">
        <f t="shared" si="0"/>
        <v>35.847165504160756</v>
      </c>
      <c r="G22" s="1"/>
      <c r="H22" s="1"/>
      <c r="I22" s="1"/>
    </row>
    <row r="23" spans="1:9" x14ac:dyDescent="0.3">
      <c r="A23" s="9" t="s">
        <v>169</v>
      </c>
      <c r="B23" s="38">
        <v>22847.789999999979</v>
      </c>
      <c r="C23" s="38">
        <v>26578</v>
      </c>
      <c r="D23" s="38">
        <v>476509.79</v>
      </c>
      <c r="E23" s="38">
        <v>488756.08</v>
      </c>
      <c r="F23" s="11">
        <f t="shared" si="0"/>
        <v>2.569997565002808</v>
      </c>
      <c r="G23" s="1"/>
      <c r="H23" s="1"/>
      <c r="I23" s="1"/>
    </row>
    <row r="24" spans="1:9" x14ac:dyDescent="0.3">
      <c r="A24" s="12" t="s">
        <v>171</v>
      </c>
      <c r="B24" s="39">
        <v>108804.13</v>
      </c>
      <c r="C24" s="39">
        <v>78656</v>
      </c>
      <c r="D24" s="39">
        <v>615786.13</v>
      </c>
      <c r="E24" s="39">
        <v>899456</v>
      </c>
      <c r="F24" s="14">
        <f t="shared" si="0"/>
        <v>46.06629740101485</v>
      </c>
      <c r="G24" s="1"/>
      <c r="H24" s="1"/>
      <c r="I24" s="1"/>
    </row>
    <row r="25" spans="1:9" x14ac:dyDescent="0.3">
      <c r="A25" s="9" t="s">
        <v>39</v>
      </c>
      <c r="B25" s="38">
        <v>24242</v>
      </c>
      <c r="C25" s="38">
        <v>16008</v>
      </c>
      <c r="D25" s="38">
        <v>310924</v>
      </c>
      <c r="E25" s="38">
        <v>279978</v>
      </c>
      <c r="F25" s="11">
        <f t="shared" si="0"/>
        <v>-9.9529145386010782</v>
      </c>
      <c r="G25" s="1"/>
      <c r="H25" s="1"/>
      <c r="I25" s="1"/>
    </row>
    <row r="26" spans="1:9" x14ac:dyDescent="0.3">
      <c r="A26" s="12" t="s">
        <v>40</v>
      </c>
      <c r="B26" s="39">
        <v>1426</v>
      </c>
      <c r="C26" s="39">
        <v>0</v>
      </c>
      <c r="D26" s="39">
        <v>22906</v>
      </c>
      <c r="E26" s="39">
        <v>100272</v>
      </c>
      <c r="F26" s="14">
        <f t="shared" si="0"/>
        <v>337.75430018335805</v>
      </c>
      <c r="G26" s="1"/>
      <c r="H26" s="1"/>
      <c r="I26" s="1"/>
    </row>
    <row r="27" spans="1:9" x14ac:dyDescent="0.3">
      <c r="A27" s="9" t="s">
        <v>41</v>
      </c>
      <c r="B27" s="38">
        <v>16</v>
      </c>
      <c r="C27" s="38">
        <v>0</v>
      </c>
      <c r="D27" s="38">
        <v>77865</v>
      </c>
      <c r="E27" s="38">
        <v>111</v>
      </c>
      <c r="F27" s="11">
        <f t="shared" si="0"/>
        <v>-99.857445578886541</v>
      </c>
      <c r="G27" s="1"/>
      <c r="H27" s="1"/>
      <c r="I27" s="1"/>
    </row>
    <row r="28" spans="1:9" x14ac:dyDescent="0.3">
      <c r="A28" s="12" t="s">
        <v>42</v>
      </c>
      <c r="B28" s="39">
        <v>251801</v>
      </c>
      <c r="C28" s="39">
        <v>325476</v>
      </c>
      <c r="D28" s="39">
        <v>2870636</v>
      </c>
      <c r="E28" s="39">
        <v>3699948</v>
      </c>
      <c r="F28" s="14">
        <f t="shared" si="0"/>
        <v>28.889486511003128</v>
      </c>
      <c r="G28" s="1"/>
      <c r="H28" s="1"/>
      <c r="I28" s="1"/>
    </row>
    <row r="29" spans="1:9" x14ac:dyDescent="0.3">
      <c r="A29" s="9" t="s">
        <v>43</v>
      </c>
      <c r="B29" s="38">
        <v>3155</v>
      </c>
      <c r="C29" s="38">
        <v>7608</v>
      </c>
      <c r="D29" s="38">
        <v>19534</v>
      </c>
      <c r="E29" s="38">
        <v>81225</v>
      </c>
      <c r="F29" s="11">
        <f t="shared" si="0"/>
        <v>315.81345346575205</v>
      </c>
      <c r="G29" s="1"/>
      <c r="H29" s="1"/>
      <c r="I29" s="1"/>
    </row>
    <row r="30" spans="1:9" x14ac:dyDescent="0.3">
      <c r="A30" s="12" t="s">
        <v>44</v>
      </c>
      <c r="B30" s="39">
        <v>98212</v>
      </c>
      <c r="C30" s="39">
        <v>79647</v>
      </c>
      <c r="D30" s="39">
        <v>1159997</v>
      </c>
      <c r="E30" s="39">
        <v>877088</v>
      </c>
      <c r="F30" s="14">
        <f t="shared" si="0"/>
        <v>-24.388769970956815</v>
      </c>
      <c r="G30" s="1"/>
      <c r="H30" s="1"/>
      <c r="I30" s="1"/>
    </row>
    <row r="31" spans="1:9" x14ac:dyDescent="0.3">
      <c r="A31" s="9" t="s">
        <v>45</v>
      </c>
      <c r="B31" s="38">
        <v>67183</v>
      </c>
      <c r="C31" s="38">
        <v>48131</v>
      </c>
      <c r="D31" s="38">
        <v>831815</v>
      </c>
      <c r="E31" s="38">
        <v>591681</v>
      </c>
      <c r="F31" s="11">
        <f t="shared" si="0"/>
        <v>-28.868678732650892</v>
      </c>
      <c r="G31" s="1"/>
      <c r="H31" s="1"/>
      <c r="I31" s="1"/>
    </row>
    <row r="32" spans="1:9" x14ac:dyDescent="0.3">
      <c r="A32" s="12" t="s">
        <v>46</v>
      </c>
      <c r="B32" s="39">
        <v>4190497</v>
      </c>
      <c r="C32" s="39">
        <v>4379499</v>
      </c>
      <c r="D32" s="39">
        <v>53872459</v>
      </c>
      <c r="E32" s="39">
        <v>55978616</v>
      </c>
      <c r="F32" s="14">
        <f t="shared" si="0"/>
        <v>3.9095245308924973</v>
      </c>
      <c r="G32" s="1"/>
      <c r="H32" s="1"/>
      <c r="I32" s="1"/>
    </row>
    <row r="33" spans="1:9" x14ac:dyDescent="0.3">
      <c r="A33" s="9" t="s">
        <v>47</v>
      </c>
      <c r="B33" s="38">
        <v>185061</v>
      </c>
      <c r="C33" s="38">
        <v>199009</v>
      </c>
      <c r="D33" s="38">
        <v>2584834</v>
      </c>
      <c r="E33" s="38">
        <v>2590411</v>
      </c>
      <c r="F33" s="11">
        <f t="shared" si="0"/>
        <v>0.21575853613811091</v>
      </c>
      <c r="G33" s="1"/>
      <c r="H33" s="1"/>
      <c r="I33" s="1"/>
    </row>
    <row r="34" spans="1:9" x14ac:dyDescent="0.3">
      <c r="A34" s="12" t="s">
        <v>170</v>
      </c>
      <c r="B34" s="39">
        <v>19949.830000000016</v>
      </c>
      <c r="C34" s="39">
        <v>25065</v>
      </c>
      <c r="D34" s="39">
        <v>278909.83</v>
      </c>
      <c r="E34" s="39">
        <v>293923.05</v>
      </c>
      <c r="F34" s="14">
        <f t="shared" si="0"/>
        <v>5.3828221113612216</v>
      </c>
      <c r="G34" s="1"/>
      <c r="H34" s="1"/>
      <c r="I34" s="1"/>
    </row>
    <row r="35" spans="1:9" x14ac:dyDescent="0.3">
      <c r="A35" s="15" t="s">
        <v>48</v>
      </c>
      <c r="B35" s="16">
        <f>SUM(B7:B34)</f>
        <v>13884423.190000001</v>
      </c>
      <c r="C35" s="16">
        <f t="shared" ref="C35:E35" si="1">SUM(C7:C34)</f>
        <v>14859486</v>
      </c>
      <c r="D35" s="16">
        <f t="shared" si="1"/>
        <v>168294212.19000003</v>
      </c>
      <c r="E35" s="16">
        <f t="shared" si="1"/>
        <v>181452921.31</v>
      </c>
      <c r="F35" s="17">
        <f t="shared" si="0"/>
        <v>7.8188720507774292</v>
      </c>
      <c r="G35" s="1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6</v>
      </c>
      <c r="C39" s="51">
        <f t="shared" si="3"/>
        <v>565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57600003</v>
      </c>
      <c r="G39" s="50">
        <f>LOOKUP(E39,$A$39:$A$66,$C$39:$C$66)</f>
        <v>60178589</v>
      </c>
    </row>
    <row r="40" spans="1:9" x14ac:dyDescent="0.3">
      <c r="A40" s="50" t="str">
        <f t="shared" si="4"/>
        <v>ALICANTE</v>
      </c>
      <c r="B40" s="51">
        <f t="shared" si="2"/>
        <v>1258641.82</v>
      </c>
      <c r="C40" s="51">
        <f t="shared" si="3"/>
        <v>1223631.56</v>
      </c>
      <c r="D40" s="51">
        <f t="shared" ref="D40:D66" si="6">_xlfn.RANK.EQ(B40,$B$39:$B$66)+COUNTIF($B$39:$B$66,B40)-1</f>
        <v>9</v>
      </c>
      <c r="E40" s="50" t="str">
        <f t="shared" si="5"/>
        <v>VALENCIA</v>
      </c>
      <c r="F40" s="50">
        <f t="shared" ref="F40:F55" si="7">LOOKUP(E40,$A$39:$A$66,$B$39:$B$66)</f>
        <v>55978616</v>
      </c>
      <c r="G40" s="50">
        <f t="shared" ref="G40:G66" si="8">LOOKUP(E40,$A$39:$A$66,$C$39:$C$66)</f>
        <v>53872459</v>
      </c>
    </row>
    <row r="41" spans="1:9" x14ac:dyDescent="0.3">
      <c r="A41" s="50" t="str">
        <f t="shared" si="4"/>
        <v>ALMERÍA</v>
      </c>
      <c r="B41" s="51">
        <f t="shared" si="2"/>
        <v>34934</v>
      </c>
      <c r="C41" s="51">
        <f t="shared" si="3"/>
        <v>42615</v>
      </c>
      <c r="D41" s="51">
        <f t="shared" si="6"/>
        <v>24</v>
      </c>
      <c r="E41" s="50" t="str">
        <f t="shared" si="5"/>
        <v>BARCELONA</v>
      </c>
      <c r="F41" s="50">
        <f t="shared" si="7"/>
        <v>29911225</v>
      </c>
      <c r="G41" s="50">
        <f t="shared" si="8"/>
        <v>20929309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12806963</v>
      </c>
      <c r="G42" s="50">
        <f t="shared" si="8"/>
        <v>9427479</v>
      </c>
    </row>
    <row r="43" spans="1:9" x14ac:dyDescent="0.3">
      <c r="A43" s="50" t="str">
        <f t="shared" si="4"/>
        <v>BAHÍA DE ALGECIRAS</v>
      </c>
      <c r="B43" s="51">
        <f t="shared" si="2"/>
        <v>57600003</v>
      </c>
      <c r="C43" s="51">
        <f t="shared" si="3"/>
        <v>60178589</v>
      </c>
      <c r="D43" s="51">
        <f t="shared" si="6"/>
        <v>1</v>
      </c>
      <c r="E43" s="50" t="str">
        <f t="shared" si="5"/>
        <v>BILBAO</v>
      </c>
      <c r="F43" s="50">
        <f t="shared" si="7"/>
        <v>6464560</v>
      </c>
      <c r="G43" s="50">
        <f t="shared" si="8"/>
        <v>6372959</v>
      </c>
    </row>
    <row r="44" spans="1:9" x14ac:dyDescent="0.3">
      <c r="A44" s="50" t="str">
        <f t="shared" si="4"/>
        <v>BAHÍA DE CÁDIZ</v>
      </c>
      <c r="B44" s="51">
        <f t="shared" si="2"/>
        <v>644765</v>
      </c>
      <c r="C44" s="51">
        <f t="shared" si="3"/>
        <v>581737</v>
      </c>
      <c r="D44" s="51">
        <f t="shared" si="6"/>
        <v>15</v>
      </c>
      <c r="E44" s="50" t="str">
        <f t="shared" si="5"/>
        <v>SANTA CRUZ DE TENERIFE</v>
      </c>
      <c r="F44" s="50">
        <f t="shared" si="7"/>
        <v>3699948</v>
      </c>
      <c r="G44" s="50">
        <f t="shared" si="8"/>
        <v>2870636</v>
      </c>
    </row>
    <row r="45" spans="1:9" x14ac:dyDescent="0.3">
      <c r="A45" s="50" t="str">
        <f t="shared" si="4"/>
        <v>BALEARES</v>
      </c>
      <c r="B45" s="51">
        <f t="shared" si="2"/>
        <v>813517</v>
      </c>
      <c r="C45" s="51">
        <f t="shared" si="3"/>
        <v>847084</v>
      </c>
      <c r="D45" s="51">
        <f t="shared" si="6"/>
        <v>14</v>
      </c>
      <c r="E45" s="50" t="str">
        <f t="shared" si="5"/>
        <v>CASTELLÓN</v>
      </c>
      <c r="F45" s="50">
        <f t="shared" si="7"/>
        <v>3276619</v>
      </c>
      <c r="G45" s="50">
        <f t="shared" si="8"/>
        <v>3225695</v>
      </c>
    </row>
    <row r="46" spans="1:9" x14ac:dyDescent="0.3">
      <c r="A46" s="50" t="str">
        <f t="shared" si="4"/>
        <v>BARCELONA</v>
      </c>
      <c r="B46" s="51">
        <f t="shared" si="2"/>
        <v>29911225</v>
      </c>
      <c r="C46" s="51">
        <f t="shared" si="3"/>
        <v>20929309</v>
      </c>
      <c r="D46" s="51">
        <f t="shared" si="6"/>
        <v>3</v>
      </c>
      <c r="E46" s="50" t="str">
        <f t="shared" si="5"/>
        <v>VIGO</v>
      </c>
      <c r="F46" s="50">
        <f t="shared" si="7"/>
        <v>2590411</v>
      </c>
      <c r="G46" s="50">
        <f t="shared" si="8"/>
        <v>2584834</v>
      </c>
    </row>
    <row r="47" spans="1:9" x14ac:dyDescent="0.3">
      <c r="A47" s="50" t="str">
        <f t="shared" si="4"/>
        <v>BILBAO</v>
      </c>
      <c r="B47" s="51">
        <f t="shared" si="2"/>
        <v>6464560</v>
      </c>
      <c r="C47" s="51">
        <f t="shared" si="3"/>
        <v>6372959</v>
      </c>
      <c r="D47" s="51">
        <f t="shared" si="6"/>
        <v>5</v>
      </c>
      <c r="E47" s="50" t="str">
        <f t="shared" si="5"/>
        <v>ALICANTE</v>
      </c>
      <c r="F47" s="50">
        <f t="shared" si="7"/>
        <v>1258641.82</v>
      </c>
      <c r="G47" s="50">
        <f t="shared" si="8"/>
        <v>1223631.56</v>
      </c>
    </row>
    <row r="48" spans="1:9" x14ac:dyDescent="0.3">
      <c r="A48" s="50" t="str">
        <f t="shared" si="4"/>
        <v>CARTAGENA</v>
      </c>
      <c r="B48" s="51">
        <f t="shared" si="2"/>
        <v>1223604</v>
      </c>
      <c r="C48" s="51">
        <f t="shared" si="3"/>
        <v>1171162</v>
      </c>
      <c r="D48" s="51">
        <f t="shared" si="6"/>
        <v>10</v>
      </c>
      <c r="E48" s="50" t="str">
        <f t="shared" si="5"/>
        <v>CARTAGENA</v>
      </c>
      <c r="F48" s="50">
        <f t="shared" si="7"/>
        <v>1223604</v>
      </c>
      <c r="G48" s="50">
        <f t="shared" si="8"/>
        <v>1171162</v>
      </c>
    </row>
    <row r="49" spans="1:7" x14ac:dyDescent="0.3">
      <c r="A49" s="50" t="str">
        <f t="shared" si="4"/>
        <v>CASTELLÓN</v>
      </c>
      <c r="B49" s="51">
        <f t="shared" si="2"/>
        <v>3276619</v>
      </c>
      <c r="C49" s="51">
        <f t="shared" si="3"/>
        <v>3225695</v>
      </c>
      <c r="D49" s="51">
        <f t="shared" si="6"/>
        <v>7</v>
      </c>
      <c r="E49" s="50" t="str">
        <f t="shared" si="5"/>
        <v>GIJÓN</v>
      </c>
      <c r="F49" s="50">
        <f t="shared" si="7"/>
        <v>909346</v>
      </c>
      <c r="G49" s="50">
        <f t="shared" si="8"/>
        <v>820984</v>
      </c>
    </row>
    <row r="50" spans="1:7" x14ac:dyDescent="0.3">
      <c r="A50" s="50" t="str">
        <f t="shared" si="4"/>
        <v>CEUTA</v>
      </c>
      <c r="B50" s="51">
        <f t="shared" si="2"/>
        <v>125217</v>
      </c>
      <c r="C50" s="51">
        <f t="shared" si="3"/>
        <v>157954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899456</v>
      </c>
      <c r="G50" s="50">
        <f t="shared" si="8"/>
        <v>615786.13</v>
      </c>
    </row>
    <row r="51" spans="1:7" x14ac:dyDescent="0.3">
      <c r="A51" s="50" t="str">
        <f t="shared" si="4"/>
        <v>FERROL-SAN CIBRAO</v>
      </c>
      <c r="B51" s="51">
        <f t="shared" si="2"/>
        <v>2235.16</v>
      </c>
      <c r="C51" s="51">
        <f t="shared" si="3"/>
        <v>11397.7</v>
      </c>
      <c r="D51" s="51">
        <f t="shared" si="6"/>
        <v>25</v>
      </c>
      <c r="E51" s="50" t="str">
        <f t="shared" si="5"/>
        <v>SEVILLA</v>
      </c>
      <c r="F51" s="50">
        <f t="shared" si="7"/>
        <v>877088</v>
      </c>
      <c r="G51" s="50">
        <f t="shared" si="8"/>
        <v>1159997</v>
      </c>
    </row>
    <row r="52" spans="1:7" x14ac:dyDescent="0.3">
      <c r="A52" s="50" t="str">
        <f t="shared" si="4"/>
        <v>GIJÓN</v>
      </c>
      <c r="B52" s="51">
        <f t="shared" si="2"/>
        <v>909346</v>
      </c>
      <c r="C52" s="51">
        <f t="shared" si="3"/>
        <v>820984</v>
      </c>
      <c r="D52" s="51">
        <f t="shared" si="6"/>
        <v>11</v>
      </c>
      <c r="E52" s="50" t="str">
        <f t="shared" si="5"/>
        <v>BALEARES</v>
      </c>
      <c r="F52" s="50">
        <f t="shared" si="7"/>
        <v>813517</v>
      </c>
      <c r="G52" s="50">
        <f t="shared" si="8"/>
        <v>847084</v>
      </c>
    </row>
    <row r="53" spans="1:7" x14ac:dyDescent="0.3">
      <c r="A53" s="50" t="str">
        <f t="shared" si="4"/>
        <v>HUELVA</v>
      </c>
      <c r="B53" s="51">
        <f t="shared" si="2"/>
        <v>499820.2</v>
      </c>
      <c r="C53" s="51">
        <f t="shared" si="3"/>
        <v>180873.18</v>
      </c>
      <c r="D53" s="51">
        <f t="shared" si="6"/>
        <v>17</v>
      </c>
      <c r="E53" s="50" t="str">
        <f t="shared" si="5"/>
        <v>BAHÍA DE CÁDIZ</v>
      </c>
      <c r="F53" s="50">
        <f t="shared" si="7"/>
        <v>644765</v>
      </c>
      <c r="G53" s="50">
        <f t="shared" si="8"/>
        <v>581737</v>
      </c>
    </row>
    <row r="54" spans="1:7" x14ac:dyDescent="0.3">
      <c r="A54" s="50" t="str">
        <f t="shared" si="4"/>
        <v>LAS PALMAS</v>
      </c>
      <c r="B54" s="51">
        <f t="shared" si="2"/>
        <v>12806963</v>
      </c>
      <c r="C54" s="51">
        <f t="shared" si="3"/>
        <v>9427479</v>
      </c>
      <c r="D54" s="51">
        <f t="shared" si="6"/>
        <v>4</v>
      </c>
      <c r="E54" s="50" t="str">
        <f t="shared" si="5"/>
        <v>TARRAGONA</v>
      </c>
      <c r="F54" s="50">
        <f t="shared" si="7"/>
        <v>591681</v>
      </c>
      <c r="G54" s="50">
        <f t="shared" si="8"/>
        <v>831815</v>
      </c>
    </row>
    <row r="55" spans="1:7" x14ac:dyDescent="0.3">
      <c r="A55" s="50" t="str">
        <f t="shared" si="4"/>
        <v>MÁLAGA</v>
      </c>
      <c r="B55" s="51">
        <f t="shared" si="2"/>
        <v>488756.08</v>
      </c>
      <c r="C55" s="51">
        <f t="shared" si="3"/>
        <v>476509.79</v>
      </c>
      <c r="D55" s="51">
        <f t="shared" si="6"/>
        <v>18</v>
      </c>
      <c r="E55" s="50" t="str">
        <f t="shared" si="5"/>
        <v>HUELVA</v>
      </c>
      <c r="F55" s="50">
        <f t="shared" si="7"/>
        <v>499820.2</v>
      </c>
      <c r="G55" s="50">
        <f t="shared" si="8"/>
        <v>180873.18</v>
      </c>
    </row>
    <row r="56" spans="1:7" x14ac:dyDescent="0.3">
      <c r="A56" s="50" t="str">
        <f t="shared" si="4"/>
        <v>MARÍN Y RÍA DE PONTEVEDRA</v>
      </c>
      <c r="B56" s="51">
        <f t="shared" si="2"/>
        <v>899456</v>
      </c>
      <c r="C56" s="51">
        <f t="shared" si="3"/>
        <v>615786.13</v>
      </c>
      <c r="D56" s="51">
        <f t="shared" si="6"/>
        <v>12</v>
      </c>
      <c r="E56" s="50" t="str">
        <f t="shared" si="5"/>
        <v>MÁLAGA</v>
      </c>
      <c r="F56" s="50">
        <f t="shared" ref="F56:F66" si="9">LOOKUP(E56,$A$39:$A$66,$B$39:$B$66)</f>
        <v>488756.08</v>
      </c>
      <c r="G56" s="50">
        <f t="shared" si="8"/>
        <v>476509.79</v>
      </c>
    </row>
    <row r="57" spans="1:7" x14ac:dyDescent="0.3">
      <c r="A57" s="50" t="str">
        <f t="shared" si="4"/>
        <v>MELILLA</v>
      </c>
      <c r="B57" s="51">
        <f t="shared" si="2"/>
        <v>279978</v>
      </c>
      <c r="C57" s="51">
        <f t="shared" si="3"/>
        <v>310924</v>
      </c>
      <c r="D57" s="51">
        <f t="shared" si="6"/>
        <v>20</v>
      </c>
      <c r="E57" s="50" t="str">
        <f t="shared" si="5"/>
        <v>VILAGARCÍA</v>
      </c>
      <c r="F57" s="50">
        <f t="shared" si="9"/>
        <v>293923.05</v>
      </c>
      <c r="G57" s="50">
        <f t="shared" si="8"/>
        <v>278909.83</v>
      </c>
    </row>
    <row r="58" spans="1:7" x14ac:dyDescent="0.3">
      <c r="A58" s="50" t="str">
        <f t="shared" si="4"/>
        <v>MOTRIL</v>
      </c>
      <c r="B58" s="51">
        <f t="shared" si="2"/>
        <v>100272</v>
      </c>
      <c r="C58" s="51">
        <f t="shared" si="3"/>
        <v>22906</v>
      </c>
      <c r="D58" s="51">
        <f t="shared" si="6"/>
        <v>22</v>
      </c>
      <c r="E58" s="50" t="str">
        <f t="shared" si="5"/>
        <v>MELILLA</v>
      </c>
      <c r="F58" s="50">
        <f t="shared" si="9"/>
        <v>279978</v>
      </c>
      <c r="G58" s="50">
        <f t="shared" si="8"/>
        <v>310924</v>
      </c>
    </row>
    <row r="59" spans="1:7" x14ac:dyDescent="0.3">
      <c r="A59" s="50" t="str">
        <f t="shared" si="4"/>
        <v>PASAIA</v>
      </c>
      <c r="B59" s="51">
        <f t="shared" si="2"/>
        <v>111</v>
      </c>
      <c r="C59" s="51">
        <f t="shared" si="3"/>
        <v>77865</v>
      </c>
      <c r="D59" s="51">
        <f t="shared" si="6"/>
        <v>26</v>
      </c>
      <c r="E59" s="50" t="str">
        <f t="shared" si="5"/>
        <v>CEUTA</v>
      </c>
      <c r="F59" s="50">
        <f t="shared" si="9"/>
        <v>125217</v>
      </c>
      <c r="G59" s="50">
        <f t="shared" si="8"/>
        <v>157954</v>
      </c>
    </row>
    <row r="60" spans="1:7" x14ac:dyDescent="0.3">
      <c r="A60" s="50" t="str">
        <f t="shared" si="4"/>
        <v>SANTA CRUZ DE TENERIFE</v>
      </c>
      <c r="B60" s="51">
        <f t="shared" si="2"/>
        <v>3699948</v>
      </c>
      <c r="C60" s="51">
        <f t="shared" si="3"/>
        <v>2870636</v>
      </c>
      <c r="D60" s="51">
        <f t="shared" si="6"/>
        <v>6</v>
      </c>
      <c r="E60" s="50" t="str">
        <f t="shared" si="5"/>
        <v>MOTRIL</v>
      </c>
      <c r="F60" s="50">
        <f t="shared" si="9"/>
        <v>100272</v>
      </c>
      <c r="G60" s="50">
        <f t="shared" si="8"/>
        <v>22906</v>
      </c>
    </row>
    <row r="61" spans="1:7" x14ac:dyDescent="0.3">
      <c r="A61" s="50" t="str">
        <f t="shared" si="4"/>
        <v>SANTANDER</v>
      </c>
      <c r="B61" s="51">
        <f t="shared" si="2"/>
        <v>81225</v>
      </c>
      <c r="C61" s="51">
        <f t="shared" si="3"/>
        <v>19534</v>
      </c>
      <c r="D61" s="51">
        <f t="shared" si="6"/>
        <v>23</v>
      </c>
      <c r="E61" s="50" t="str">
        <f t="shared" si="5"/>
        <v>SANTANDER</v>
      </c>
      <c r="F61" s="50">
        <f t="shared" si="9"/>
        <v>81225</v>
      </c>
      <c r="G61" s="50">
        <f t="shared" si="8"/>
        <v>19534</v>
      </c>
    </row>
    <row r="62" spans="1:7" x14ac:dyDescent="0.3">
      <c r="A62" s="50" t="str">
        <f t="shared" si="4"/>
        <v>SEVILLA</v>
      </c>
      <c r="B62" s="51">
        <f t="shared" si="2"/>
        <v>877088</v>
      </c>
      <c r="C62" s="51">
        <f t="shared" si="3"/>
        <v>1159997</v>
      </c>
      <c r="D62" s="51">
        <f t="shared" si="6"/>
        <v>13</v>
      </c>
      <c r="E62" s="50" t="str">
        <f t="shared" si="5"/>
        <v>ALMERÍA</v>
      </c>
      <c r="F62" s="50">
        <f t="shared" si="9"/>
        <v>34934</v>
      </c>
      <c r="G62" s="50">
        <f t="shared" si="8"/>
        <v>42615</v>
      </c>
    </row>
    <row r="63" spans="1:7" x14ac:dyDescent="0.3">
      <c r="A63" s="50" t="str">
        <f t="shared" si="4"/>
        <v>TARRAGONA</v>
      </c>
      <c r="B63" s="51">
        <f t="shared" si="2"/>
        <v>591681</v>
      </c>
      <c r="C63" s="51">
        <f t="shared" si="3"/>
        <v>831815</v>
      </c>
      <c r="D63" s="51">
        <f t="shared" si="6"/>
        <v>16</v>
      </c>
      <c r="E63" s="50" t="str">
        <f t="shared" si="5"/>
        <v>FERROL-SAN CIBRAO</v>
      </c>
      <c r="F63" s="50">
        <f t="shared" si="9"/>
        <v>2235.16</v>
      </c>
      <c r="G63" s="50">
        <f t="shared" si="8"/>
        <v>11397.7</v>
      </c>
    </row>
    <row r="64" spans="1:7" x14ac:dyDescent="0.3">
      <c r="A64" s="50" t="str">
        <f t="shared" si="4"/>
        <v>VALENCIA</v>
      </c>
      <c r="B64" s="51">
        <f t="shared" si="2"/>
        <v>55978616</v>
      </c>
      <c r="C64" s="51">
        <f t="shared" si="3"/>
        <v>53872459</v>
      </c>
      <c r="D64" s="51">
        <f t="shared" si="6"/>
        <v>2</v>
      </c>
      <c r="E64" s="50" t="str">
        <f t="shared" si="5"/>
        <v>PASAIA</v>
      </c>
      <c r="F64" s="50">
        <f t="shared" si="9"/>
        <v>111</v>
      </c>
      <c r="G64" s="50">
        <f t="shared" si="8"/>
        <v>77865</v>
      </c>
    </row>
    <row r="65" spans="1:7" x14ac:dyDescent="0.3">
      <c r="A65" s="50" t="str">
        <f t="shared" si="4"/>
        <v>VIGO</v>
      </c>
      <c r="B65" s="51">
        <f t="shared" si="2"/>
        <v>2590411</v>
      </c>
      <c r="C65" s="51">
        <f t="shared" si="3"/>
        <v>2584834</v>
      </c>
      <c r="D65" s="51">
        <f t="shared" si="6"/>
        <v>8</v>
      </c>
      <c r="E65" s="50" t="str">
        <f t="shared" si="5"/>
        <v>A CORUÑA</v>
      </c>
      <c r="F65" s="50">
        <f t="shared" si="9"/>
        <v>6</v>
      </c>
      <c r="G65" s="50">
        <f t="shared" si="8"/>
        <v>565</v>
      </c>
    </row>
    <row r="66" spans="1:7" x14ac:dyDescent="0.3">
      <c r="A66" s="50" t="str">
        <f t="shared" si="4"/>
        <v>VILAGARCÍA</v>
      </c>
      <c r="B66" s="51">
        <f t="shared" si="2"/>
        <v>293923.05</v>
      </c>
      <c r="C66" s="51">
        <f t="shared" si="3"/>
        <v>278909.83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30">
        <v>3399.1999999999971</v>
      </c>
      <c r="C7" s="30">
        <v>2178</v>
      </c>
      <c r="D7" s="30">
        <v>43690.2</v>
      </c>
      <c r="E7" s="30">
        <v>51102.288999999997</v>
      </c>
      <c r="F7" s="11">
        <f>((E7*100)/D7)-100</f>
        <v>16.965106591409508</v>
      </c>
      <c r="G7" s="1"/>
      <c r="H7" s="1"/>
      <c r="I7" s="1"/>
    </row>
    <row r="8" spans="1:12" x14ac:dyDescent="0.3">
      <c r="A8" s="12" t="s">
        <v>31</v>
      </c>
      <c r="B8" s="31">
        <v>26.370000000000005</v>
      </c>
      <c r="C8" s="31">
        <v>24</v>
      </c>
      <c r="D8" s="31">
        <v>254.37</v>
      </c>
      <c r="E8" s="31">
        <v>1668.9569999999999</v>
      </c>
      <c r="F8" s="14">
        <f t="shared" ref="F8:F35" si="0">((E8*100)/D8)-100</f>
        <v>556.1139285293076</v>
      </c>
      <c r="G8" s="1"/>
      <c r="H8" s="1"/>
      <c r="I8" s="1"/>
    </row>
    <row r="9" spans="1:12" x14ac:dyDescent="0.3">
      <c r="A9" s="9" t="s">
        <v>162</v>
      </c>
      <c r="B9" s="30">
        <v>76</v>
      </c>
      <c r="C9" s="30">
        <v>241</v>
      </c>
      <c r="D9" s="30">
        <v>1945</v>
      </c>
      <c r="E9" s="30">
        <v>3465.6529999999998</v>
      </c>
      <c r="F9" s="11">
        <f t="shared" si="0"/>
        <v>78.182673521850887</v>
      </c>
      <c r="G9" s="1"/>
      <c r="H9" s="1"/>
      <c r="I9" s="1"/>
    </row>
    <row r="10" spans="1:12" x14ac:dyDescent="0.3">
      <c r="A10" s="12" t="s">
        <v>164</v>
      </c>
      <c r="B10" s="31">
        <v>650.94000000000051</v>
      </c>
      <c r="C10" s="31">
        <v>664</v>
      </c>
      <c r="D10" s="31">
        <v>12556.94</v>
      </c>
      <c r="E10" s="31">
        <v>13568.722</v>
      </c>
      <c r="F10" s="14">
        <f t="shared" si="0"/>
        <v>8.0575522380452469</v>
      </c>
      <c r="G10" s="1"/>
      <c r="H10" s="1"/>
      <c r="I10" s="1"/>
    </row>
    <row r="11" spans="1:12" x14ac:dyDescent="0.3">
      <c r="A11" s="9" t="s">
        <v>165</v>
      </c>
      <c r="B11" s="30">
        <v>53</v>
      </c>
      <c r="C11" s="30">
        <v>31</v>
      </c>
      <c r="D11" s="30">
        <v>868</v>
      </c>
      <c r="E11" s="30">
        <v>1014.97</v>
      </c>
      <c r="F11" s="11">
        <f t="shared" si="0"/>
        <v>16.93202764976958</v>
      </c>
      <c r="G11" s="1"/>
      <c r="H11" s="1"/>
      <c r="I11" s="1"/>
    </row>
    <row r="12" spans="1:12" x14ac:dyDescent="0.3">
      <c r="A12" s="12" t="s">
        <v>166</v>
      </c>
      <c r="B12" s="31">
        <v>927.20000000000073</v>
      </c>
      <c r="C12" s="31">
        <v>987</v>
      </c>
      <c r="D12" s="31">
        <v>17333.2</v>
      </c>
      <c r="E12" s="31">
        <v>16293.623</v>
      </c>
      <c r="F12" s="14">
        <f t="shared" si="0"/>
        <v>-5.997605750813463</v>
      </c>
      <c r="G12" s="1"/>
      <c r="H12" s="1"/>
      <c r="I12" s="1"/>
    </row>
    <row r="13" spans="1:12" x14ac:dyDescent="0.3">
      <c r="A13" s="9" t="s">
        <v>32</v>
      </c>
      <c r="B13" s="30">
        <v>221.40000000000009</v>
      </c>
      <c r="C13" s="30">
        <v>118</v>
      </c>
      <c r="D13" s="30">
        <v>2990.4</v>
      </c>
      <c r="E13" s="30">
        <v>3004.1660000000002</v>
      </c>
      <c r="F13" s="11">
        <f t="shared" si="0"/>
        <v>0.46033975387908299</v>
      </c>
      <c r="G13" s="1"/>
      <c r="H13" s="1"/>
      <c r="I13" s="1"/>
    </row>
    <row r="14" spans="1:12" x14ac:dyDescent="0.3">
      <c r="A14" s="12" t="s">
        <v>33</v>
      </c>
      <c r="B14" s="31">
        <v>10</v>
      </c>
      <c r="C14" s="31">
        <v>25</v>
      </c>
      <c r="D14" s="31">
        <v>3314</v>
      </c>
      <c r="E14" s="31">
        <v>2961.48</v>
      </c>
      <c r="F14" s="14">
        <f t="shared" si="0"/>
        <v>-10.637296318648154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3">
      <c r="A16" s="12" t="s">
        <v>35</v>
      </c>
      <c r="B16" s="31">
        <v>33</v>
      </c>
      <c r="C16" s="31">
        <v>28</v>
      </c>
      <c r="D16" s="31">
        <v>510</v>
      </c>
      <c r="E16" s="31">
        <v>517.27099999999996</v>
      </c>
      <c r="F16" s="14">
        <f t="shared" si="0"/>
        <v>1.4256862745098005</v>
      </c>
      <c r="G16" s="1"/>
      <c r="H16" s="1"/>
      <c r="I16" s="1"/>
    </row>
    <row r="17" spans="1:9" x14ac:dyDescent="0.3">
      <c r="A17" s="9" t="s">
        <v>167</v>
      </c>
      <c r="B17" s="30">
        <v>151</v>
      </c>
      <c r="C17" s="30">
        <v>98</v>
      </c>
      <c r="D17" s="30">
        <v>4731</v>
      </c>
      <c r="E17" s="30">
        <v>4291.1329999999998</v>
      </c>
      <c r="F17" s="11">
        <f t="shared" si="0"/>
        <v>-9.2975480870851896</v>
      </c>
      <c r="G17" s="1"/>
      <c r="H17" s="1"/>
      <c r="I17" s="1"/>
    </row>
    <row r="18" spans="1:9" x14ac:dyDescent="0.3">
      <c r="A18" s="12" t="s">
        <v>36</v>
      </c>
      <c r="B18" s="31">
        <v>34</v>
      </c>
      <c r="C18" s="31">
        <v>0</v>
      </c>
      <c r="D18" s="31">
        <v>34</v>
      </c>
      <c r="E18" s="31">
        <v>27.902000000000001</v>
      </c>
      <c r="F18" s="14"/>
      <c r="G18" s="1"/>
      <c r="H18" s="1"/>
      <c r="I18" s="1"/>
    </row>
    <row r="19" spans="1:9" x14ac:dyDescent="0.3">
      <c r="A19" s="9" t="s">
        <v>37</v>
      </c>
      <c r="B19" s="30">
        <v>29.990000000000009</v>
      </c>
      <c r="C19" s="30">
        <v>19</v>
      </c>
      <c r="D19" s="30">
        <v>266.99</v>
      </c>
      <c r="E19" s="30">
        <v>219.40700000000001</v>
      </c>
      <c r="F19" s="11">
        <f t="shared" si="0"/>
        <v>-17.82201580583542</v>
      </c>
      <c r="G19" s="1"/>
      <c r="H19" s="1"/>
      <c r="I19" s="1"/>
    </row>
    <row r="20" spans="1:9" x14ac:dyDescent="0.3">
      <c r="A20" s="12" t="s">
        <v>168</v>
      </c>
      <c r="B20" s="31">
        <v>309.20000000000073</v>
      </c>
      <c r="C20" s="31">
        <v>157</v>
      </c>
      <c r="D20" s="31">
        <v>8284.2000000000007</v>
      </c>
      <c r="E20" s="31">
        <v>7364.8360000000002</v>
      </c>
      <c r="F20" s="14">
        <f t="shared" si="0"/>
        <v>-11.097800632529399</v>
      </c>
      <c r="G20" s="1"/>
      <c r="H20" s="1"/>
      <c r="I20" s="1"/>
    </row>
    <row r="21" spans="1:9" x14ac:dyDescent="0.3">
      <c r="A21" s="9" t="s">
        <v>38</v>
      </c>
      <c r="B21" s="30">
        <v>162.58999999999992</v>
      </c>
      <c r="C21" s="30">
        <v>147</v>
      </c>
      <c r="D21" s="30">
        <v>2031.59</v>
      </c>
      <c r="E21" s="30">
        <v>2009.576</v>
      </c>
      <c r="F21" s="11">
        <f t="shared" si="0"/>
        <v>-1.083584778424779</v>
      </c>
      <c r="G21" s="1"/>
      <c r="H21" s="1"/>
      <c r="I21" s="1"/>
    </row>
    <row r="22" spans="1:9" x14ac:dyDescent="0.3">
      <c r="A22" s="12" t="s">
        <v>59</v>
      </c>
      <c r="B22" s="31">
        <v>29</v>
      </c>
      <c r="C22" s="31">
        <v>31</v>
      </c>
      <c r="D22" s="31">
        <v>1841</v>
      </c>
      <c r="E22" s="31">
        <v>707.77800000000002</v>
      </c>
      <c r="F22" s="14">
        <f t="shared" si="0"/>
        <v>-61.554698533405755</v>
      </c>
      <c r="G22" s="1"/>
      <c r="H22" s="1"/>
      <c r="I22" s="1"/>
    </row>
    <row r="23" spans="1:9" x14ac:dyDescent="0.3">
      <c r="A23" s="9" t="s">
        <v>169</v>
      </c>
      <c r="B23" s="30">
        <v>6.5399999999999636</v>
      </c>
      <c r="C23" s="30">
        <v>45</v>
      </c>
      <c r="D23" s="30">
        <v>638.54</v>
      </c>
      <c r="E23" s="30">
        <v>500.82900000000001</v>
      </c>
      <c r="F23" s="11">
        <f t="shared" si="0"/>
        <v>-21.566542424906814</v>
      </c>
      <c r="G23" s="1"/>
      <c r="H23" s="1"/>
      <c r="I23" s="1"/>
    </row>
    <row r="24" spans="1:9" x14ac:dyDescent="0.3">
      <c r="A24" s="12" t="s">
        <v>171</v>
      </c>
      <c r="B24" s="31">
        <v>166.31999999999994</v>
      </c>
      <c r="C24" s="31">
        <v>150</v>
      </c>
      <c r="D24" s="31">
        <v>2046.32</v>
      </c>
      <c r="E24" s="31">
        <v>1944.7560000000001</v>
      </c>
      <c r="F24" s="14">
        <f t="shared" si="0"/>
        <v>-4.9632511044215875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3">
      <c r="A26" s="12" t="s">
        <v>40</v>
      </c>
      <c r="B26" s="31">
        <v>50</v>
      </c>
      <c r="C26" s="31">
        <v>48</v>
      </c>
      <c r="D26" s="31">
        <v>963</v>
      </c>
      <c r="E26" s="31">
        <v>1709.6329999999998</v>
      </c>
      <c r="F26" s="14">
        <f t="shared" si="0"/>
        <v>77.531983385254392</v>
      </c>
      <c r="G26" s="1"/>
      <c r="H26" s="1"/>
      <c r="I26" s="1"/>
    </row>
    <row r="27" spans="1:9" x14ac:dyDescent="0.3">
      <c r="A27" s="9" t="s">
        <v>41</v>
      </c>
      <c r="B27" s="30">
        <v>2700.2000000000007</v>
      </c>
      <c r="C27" s="30">
        <v>1874</v>
      </c>
      <c r="D27" s="30">
        <v>27551.200000000001</v>
      </c>
      <c r="E27" s="30">
        <v>25988.819</v>
      </c>
      <c r="F27" s="11">
        <f t="shared" si="0"/>
        <v>-5.6708274049769187</v>
      </c>
      <c r="G27" s="1"/>
      <c r="H27" s="1"/>
      <c r="I27" s="1"/>
    </row>
    <row r="28" spans="1:9" x14ac:dyDescent="0.3">
      <c r="A28" s="12" t="s">
        <v>42</v>
      </c>
      <c r="B28" s="31">
        <v>174</v>
      </c>
      <c r="C28" s="31">
        <v>158</v>
      </c>
      <c r="D28" s="31">
        <v>7661</v>
      </c>
      <c r="E28" s="31">
        <v>5921.6790000000001</v>
      </c>
      <c r="F28" s="14">
        <f t="shared" si="0"/>
        <v>-22.703576556585304</v>
      </c>
      <c r="G28" s="1"/>
      <c r="H28" s="1"/>
      <c r="I28" s="1"/>
    </row>
    <row r="29" spans="1:9" x14ac:dyDescent="0.3">
      <c r="A29" s="9" t="s">
        <v>43</v>
      </c>
      <c r="B29" s="30">
        <v>210</v>
      </c>
      <c r="C29" s="30">
        <v>354</v>
      </c>
      <c r="D29" s="30">
        <v>3577</v>
      </c>
      <c r="E29" s="30">
        <v>4056.5419999999999</v>
      </c>
      <c r="F29" s="11">
        <f t="shared" si="0"/>
        <v>13.406262230919765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3">
      <c r="A31" s="9" t="s">
        <v>45</v>
      </c>
      <c r="B31" s="30">
        <v>426.16100000000006</v>
      </c>
      <c r="C31" s="30">
        <v>170</v>
      </c>
      <c r="D31" s="30">
        <v>4489.1610000000001</v>
      </c>
      <c r="E31" s="30">
        <v>3669.4120000000003</v>
      </c>
      <c r="F31" s="11">
        <f t="shared" si="0"/>
        <v>-18.260628210928502</v>
      </c>
      <c r="G31" s="1"/>
      <c r="H31" s="1"/>
      <c r="I31" s="1"/>
    </row>
    <row r="32" spans="1:9" x14ac:dyDescent="0.3">
      <c r="A32" s="12" t="s">
        <v>46</v>
      </c>
      <c r="B32" s="31">
        <v>103</v>
      </c>
      <c r="C32" s="31">
        <v>78</v>
      </c>
      <c r="D32" s="31">
        <v>1991</v>
      </c>
      <c r="E32" s="31">
        <v>1937.241</v>
      </c>
      <c r="F32" s="14">
        <f t="shared" si="0"/>
        <v>-2.7001004520341496</v>
      </c>
      <c r="G32" s="1"/>
      <c r="H32" s="1"/>
      <c r="I32" s="1"/>
    </row>
    <row r="33" spans="1:9" x14ac:dyDescent="0.3">
      <c r="A33" s="9" t="s">
        <v>47</v>
      </c>
      <c r="B33" s="30">
        <v>11267.300000000003</v>
      </c>
      <c r="C33" s="30">
        <v>11035</v>
      </c>
      <c r="D33" s="30">
        <v>83366.3</v>
      </c>
      <c r="E33" s="30">
        <v>89126.698999999993</v>
      </c>
      <c r="F33" s="11">
        <f t="shared" si="0"/>
        <v>6.909745304757422</v>
      </c>
      <c r="G33" s="1"/>
      <c r="H33" s="1"/>
      <c r="I33" s="1"/>
    </row>
    <row r="34" spans="1:9" x14ac:dyDescent="0.3">
      <c r="A34" s="12" t="s">
        <v>170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3">
      <c r="A35" s="15" t="s">
        <v>48</v>
      </c>
      <c r="B35" s="16">
        <f>SUM(B7:B34)</f>
        <v>21216.411000000004</v>
      </c>
      <c r="C35" s="16">
        <f t="shared" ref="C35:E35" si="1">SUM(C7:C34)</f>
        <v>18660</v>
      </c>
      <c r="D35" s="16">
        <f t="shared" si="1"/>
        <v>232934.41100000002</v>
      </c>
      <c r="E35" s="16">
        <f t="shared" si="1"/>
        <v>243073.37299999999</v>
      </c>
      <c r="F35" s="17">
        <f t="shared" si="0"/>
        <v>4.3527111157483631</v>
      </c>
      <c r="G35" s="1"/>
      <c r="H35" s="1"/>
      <c r="I35" s="1"/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51102.288999999997</v>
      </c>
      <c r="C39" s="51">
        <f t="shared" si="3"/>
        <v>43690.2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89126.698999999993</v>
      </c>
      <c r="G39" s="50">
        <f>LOOKUP(E39,$A$39:$A$66,$C$39:$C$66)</f>
        <v>83366.3</v>
      </c>
    </row>
    <row r="40" spans="1:9" x14ac:dyDescent="0.3">
      <c r="A40" s="50" t="str">
        <f t="shared" si="4"/>
        <v>ALICANTE</v>
      </c>
      <c r="B40" s="51">
        <f t="shared" si="2"/>
        <v>1668.9569999999999</v>
      </c>
      <c r="C40" s="51">
        <f t="shared" si="3"/>
        <v>254.37</v>
      </c>
      <c r="D40" s="51">
        <f t="shared" ref="D40:D66" si="6">_xlfn.RANK.EQ(B40,$B$39:$B$66)+COUNTIF($B$39:$B$66,B40)-1</f>
        <v>18</v>
      </c>
      <c r="E40" s="50" t="str">
        <f t="shared" si="5"/>
        <v>A CORUÑA</v>
      </c>
      <c r="F40" s="50">
        <f t="shared" ref="F40:F55" si="7">LOOKUP(E40,$A$39:$A$66,$B$39:$B$66)</f>
        <v>51102.288999999997</v>
      </c>
      <c r="G40" s="50">
        <f t="shared" ref="G40:G66" si="8">LOOKUP(E40,$A$39:$A$66,$C$39:$C$66)</f>
        <v>43690.2</v>
      </c>
    </row>
    <row r="41" spans="1:9" x14ac:dyDescent="0.3">
      <c r="A41" s="50" t="str">
        <f t="shared" si="4"/>
        <v>ALMERÍA</v>
      </c>
      <c r="B41" s="51">
        <f t="shared" si="2"/>
        <v>3465.6529999999998</v>
      </c>
      <c r="C41" s="51">
        <f t="shared" si="3"/>
        <v>1945</v>
      </c>
      <c r="D41" s="51">
        <f t="shared" si="6"/>
        <v>11</v>
      </c>
      <c r="E41" s="50" t="str">
        <f t="shared" si="5"/>
        <v>PASAIA</v>
      </c>
      <c r="F41" s="50">
        <f t="shared" si="7"/>
        <v>25988.819</v>
      </c>
      <c r="G41" s="50">
        <f t="shared" si="8"/>
        <v>27551.200000000001</v>
      </c>
    </row>
    <row r="42" spans="1:9" x14ac:dyDescent="0.3">
      <c r="A42" s="50" t="str">
        <f t="shared" si="4"/>
        <v>AVILÉS</v>
      </c>
      <c r="B42" s="51">
        <f t="shared" si="2"/>
        <v>13568.722</v>
      </c>
      <c r="C42" s="51">
        <f t="shared" si="3"/>
        <v>12556.94</v>
      </c>
      <c r="D42" s="51">
        <f t="shared" si="6"/>
        <v>5</v>
      </c>
      <c r="E42" s="50" t="str">
        <f t="shared" si="5"/>
        <v>BAHÍA DE CÁDIZ</v>
      </c>
      <c r="F42" s="50">
        <f t="shared" si="7"/>
        <v>16293.623</v>
      </c>
      <c r="G42" s="50">
        <f t="shared" si="8"/>
        <v>17333.2</v>
      </c>
    </row>
    <row r="43" spans="1:9" x14ac:dyDescent="0.3">
      <c r="A43" s="50" t="str">
        <f t="shared" si="4"/>
        <v>BAHÍA DE ALGECIRAS</v>
      </c>
      <c r="B43" s="51">
        <f t="shared" si="2"/>
        <v>1014.97</v>
      </c>
      <c r="C43" s="51">
        <f t="shared" si="3"/>
        <v>868</v>
      </c>
      <c r="D43" s="51">
        <f t="shared" si="6"/>
        <v>19</v>
      </c>
      <c r="E43" s="50" t="str">
        <f t="shared" si="5"/>
        <v>AVILÉS</v>
      </c>
      <c r="F43" s="50">
        <f t="shared" si="7"/>
        <v>13568.722</v>
      </c>
      <c r="G43" s="50">
        <f t="shared" si="8"/>
        <v>12556.94</v>
      </c>
    </row>
    <row r="44" spans="1:9" x14ac:dyDescent="0.3">
      <c r="A44" s="50" t="str">
        <f t="shared" si="4"/>
        <v>BAHÍA DE CÁDIZ</v>
      </c>
      <c r="B44" s="51">
        <f t="shared" si="2"/>
        <v>16293.623</v>
      </c>
      <c r="C44" s="51">
        <f t="shared" si="3"/>
        <v>17333.2</v>
      </c>
      <c r="D44" s="51">
        <f t="shared" si="6"/>
        <v>4</v>
      </c>
      <c r="E44" s="50" t="str">
        <f t="shared" si="5"/>
        <v>GIJÓN</v>
      </c>
      <c r="F44" s="50">
        <f t="shared" si="7"/>
        <v>7364.8360000000002</v>
      </c>
      <c r="G44" s="50">
        <f t="shared" si="8"/>
        <v>8284.2000000000007</v>
      </c>
    </row>
    <row r="45" spans="1:9" x14ac:dyDescent="0.3">
      <c r="A45" s="50" t="str">
        <f t="shared" si="4"/>
        <v>BALEARES</v>
      </c>
      <c r="B45" s="51">
        <f t="shared" si="2"/>
        <v>3004.1660000000002</v>
      </c>
      <c r="C45" s="51">
        <f t="shared" si="3"/>
        <v>2990.4</v>
      </c>
      <c r="D45" s="51">
        <f t="shared" si="6"/>
        <v>12</v>
      </c>
      <c r="E45" s="50" t="str">
        <f t="shared" si="5"/>
        <v>SANTA CRUZ DE TENERIFE</v>
      </c>
      <c r="F45" s="50">
        <f t="shared" si="7"/>
        <v>5921.6790000000001</v>
      </c>
      <c r="G45" s="50">
        <f t="shared" si="8"/>
        <v>7661</v>
      </c>
    </row>
    <row r="46" spans="1:9" x14ac:dyDescent="0.3">
      <c r="A46" s="50" t="str">
        <f t="shared" si="4"/>
        <v>BARCELONA</v>
      </c>
      <c r="B46" s="51">
        <f t="shared" si="2"/>
        <v>2961.48</v>
      </c>
      <c r="C46" s="51">
        <f t="shared" si="3"/>
        <v>3314</v>
      </c>
      <c r="D46" s="51">
        <f t="shared" si="6"/>
        <v>13</v>
      </c>
      <c r="E46" s="50" t="str">
        <f t="shared" si="5"/>
        <v>CASTELLÓN</v>
      </c>
      <c r="F46" s="50">
        <f t="shared" si="7"/>
        <v>4291.1329999999998</v>
      </c>
      <c r="G46" s="50">
        <f t="shared" si="8"/>
        <v>4731</v>
      </c>
    </row>
    <row r="47" spans="1:9" x14ac:dyDescent="0.3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SANTANDER</v>
      </c>
      <c r="F47" s="50">
        <f t="shared" si="7"/>
        <v>4056.5419999999999</v>
      </c>
      <c r="G47" s="50">
        <f t="shared" si="8"/>
        <v>3577</v>
      </c>
    </row>
    <row r="48" spans="1:9" x14ac:dyDescent="0.3">
      <c r="A48" s="50" t="str">
        <f t="shared" si="4"/>
        <v>CARTAGENA</v>
      </c>
      <c r="B48" s="51">
        <f t="shared" si="2"/>
        <v>517.27099999999996</v>
      </c>
      <c r="C48" s="51">
        <f t="shared" si="3"/>
        <v>510</v>
      </c>
      <c r="D48" s="51">
        <f t="shared" si="6"/>
        <v>21</v>
      </c>
      <c r="E48" s="50" t="str">
        <f t="shared" si="5"/>
        <v>TARRAGONA</v>
      </c>
      <c r="F48" s="50">
        <f t="shared" si="7"/>
        <v>3669.4120000000003</v>
      </c>
      <c r="G48" s="50">
        <f t="shared" si="8"/>
        <v>4489.1610000000001</v>
      </c>
    </row>
    <row r="49" spans="1:7" x14ac:dyDescent="0.3">
      <c r="A49" s="50" t="str">
        <f t="shared" si="4"/>
        <v>CASTELLÓN</v>
      </c>
      <c r="B49" s="51">
        <f t="shared" si="2"/>
        <v>4291.1329999999998</v>
      </c>
      <c r="C49" s="51">
        <f t="shared" si="3"/>
        <v>4731</v>
      </c>
      <c r="D49" s="51">
        <f t="shared" si="6"/>
        <v>8</v>
      </c>
      <c r="E49" s="50" t="str">
        <f t="shared" si="5"/>
        <v>ALMERÍA</v>
      </c>
      <c r="F49" s="50">
        <f t="shared" si="7"/>
        <v>3465.6529999999998</v>
      </c>
      <c r="G49" s="50">
        <f t="shared" si="8"/>
        <v>1945</v>
      </c>
    </row>
    <row r="50" spans="1:7" x14ac:dyDescent="0.3">
      <c r="A50" s="50" t="str">
        <f t="shared" si="4"/>
        <v>CEUTA</v>
      </c>
      <c r="B50" s="51">
        <f t="shared" si="2"/>
        <v>27.902000000000001</v>
      </c>
      <c r="C50" s="51">
        <f t="shared" si="3"/>
        <v>34</v>
      </c>
      <c r="D50" s="51">
        <f t="shared" si="6"/>
        <v>24</v>
      </c>
      <c r="E50" s="50" t="str">
        <f t="shared" si="5"/>
        <v>BALEARES</v>
      </c>
      <c r="F50" s="50">
        <f t="shared" si="7"/>
        <v>3004.1660000000002</v>
      </c>
      <c r="G50" s="50">
        <f t="shared" si="8"/>
        <v>2990.4</v>
      </c>
    </row>
    <row r="51" spans="1:7" x14ac:dyDescent="0.3">
      <c r="A51" s="50" t="str">
        <f t="shared" si="4"/>
        <v>FERROL-SAN CIBRAO</v>
      </c>
      <c r="B51" s="51">
        <f t="shared" si="2"/>
        <v>219.40700000000001</v>
      </c>
      <c r="C51" s="51">
        <f t="shared" si="3"/>
        <v>266.99</v>
      </c>
      <c r="D51" s="51">
        <f t="shared" si="6"/>
        <v>23</v>
      </c>
      <c r="E51" s="50" t="str">
        <f t="shared" si="5"/>
        <v>BARCELONA</v>
      </c>
      <c r="F51" s="50">
        <f t="shared" si="7"/>
        <v>2961.48</v>
      </c>
      <c r="G51" s="50">
        <f t="shared" si="8"/>
        <v>3314</v>
      </c>
    </row>
    <row r="52" spans="1:7" x14ac:dyDescent="0.3">
      <c r="A52" s="50" t="str">
        <f t="shared" si="4"/>
        <v>GIJÓN</v>
      </c>
      <c r="B52" s="51">
        <f t="shared" si="2"/>
        <v>7364.8360000000002</v>
      </c>
      <c r="C52" s="51">
        <f t="shared" si="3"/>
        <v>8284.2000000000007</v>
      </c>
      <c r="D52" s="51">
        <f t="shared" si="6"/>
        <v>6</v>
      </c>
      <c r="E52" s="50" t="str">
        <f t="shared" si="5"/>
        <v>HUELVA</v>
      </c>
      <c r="F52" s="50">
        <f t="shared" si="7"/>
        <v>2009.576</v>
      </c>
      <c r="G52" s="50">
        <f t="shared" si="8"/>
        <v>2031.59</v>
      </c>
    </row>
    <row r="53" spans="1:7" x14ac:dyDescent="0.3">
      <c r="A53" s="50" t="str">
        <f t="shared" si="4"/>
        <v>HUELVA</v>
      </c>
      <c r="B53" s="51">
        <f t="shared" si="2"/>
        <v>2009.576</v>
      </c>
      <c r="C53" s="51">
        <f t="shared" si="3"/>
        <v>2031.59</v>
      </c>
      <c r="D53" s="51">
        <f t="shared" si="6"/>
        <v>14</v>
      </c>
      <c r="E53" s="50" t="str">
        <f t="shared" si="5"/>
        <v>MARÍN Y RÍA DE PONTEVEDRA</v>
      </c>
      <c r="F53" s="50">
        <f t="shared" si="7"/>
        <v>1944.7560000000001</v>
      </c>
      <c r="G53" s="50">
        <f t="shared" si="8"/>
        <v>2046.32</v>
      </c>
    </row>
    <row r="54" spans="1:7" x14ac:dyDescent="0.3">
      <c r="A54" s="50" t="str">
        <f t="shared" si="4"/>
        <v>LAS PALMAS</v>
      </c>
      <c r="B54" s="51">
        <f t="shared" si="2"/>
        <v>707.77800000000002</v>
      </c>
      <c r="C54" s="51">
        <f t="shared" si="3"/>
        <v>1841</v>
      </c>
      <c r="D54" s="51">
        <f t="shared" si="6"/>
        <v>20</v>
      </c>
      <c r="E54" s="50" t="str">
        <f t="shared" si="5"/>
        <v>VALENCIA</v>
      </c>
      <c r="F54" s="50">
        <f t="shared" si="7"/>
        <v>1937.241</v>
      </c>
      <c r="G54" s="50">
        <f t="shared" si="8"/>
        <v>1991</v>
      </c>
    </row>
    <row r="55" spans="1:7" x14ac:dyDescent="0.3">
      <c r="A55" s="50" t="str">
        <f t="shared" si="4"/>
        <v>MÁLAGA</v>
      </c>
      <c r="B55" s="51">
        <f t="shared" si="2"/>
        <v>500.82900000000001</v>
      </c>
      <c r="C55" s="51">
        <f t="shared" si="3"/>
        <v>638.54</v>
      </c>
      <c r="D55" s="51">
        <f t="shared" si="6"/>
        <v>22</v>
      </c>
      <c r="E55" s="50" t="str">
        <f t="shared" si="5"/>
        <v>MOTRIL</v>
      </c>
      <c r="F55" s="50">
        <f t="shared" si="7"/>
        <v>1709.6329999999998</v>
      </c>
      <c r="G55" s="50">
        <f t="shared" si="8"/>
        <v>963</v>
      </c>
    </row>
    <row r="56" spans="1:7" x14ac:dyDescent="0.3">
      <c r="A56" s="50" t="str">
        <f t="shared" si="4"/>
        <v>MARÍN Y RÍA DE PONTEVEDRA</v>
      </c>
      <c r="B56" s="51">
        <f t="shared" si="2"/>
        <v>1944.7560000000001</v>
      </c>
      <c r="C56" s="51">
        <f t="shared" si="3"/>
        <v>2046.32</v>
      </c>
      <c r="D56" s="51">
        <f t="shared" si="6"/>
        <v>15</v>
      </c>
      <c r="E56" s="50" t="str">
        <f t="shared" si="5"/>
        <v>ALICANTE</v>
      </c>
      <c r="F56" s="50">
        <f t="shared" ref="F56:F66" si="9">LOOKUP(E56,$A$39:$A$66,$B$39:$B$66)</f>
        <v>1668.9569999999999</v>
      </c>
      <c r="G56" s="50">
        <f t="shared" si="8"/>
        <v>254.37</v>
      </c>
    </row>
    <row r="57" spans="1:7" x14ac:dyDescent="0.3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BAHÍA DE ALGECIRAS</v>
      </c>
      <c r="F57" s="50">
        <f t="shared" si="9"/>
        <v>1014.97</v>
      </c>
      <c r="G57" s="50">
        <f t="shared" si="8"/>
        <v>868</v>
      </c>
    </row>
    <row r="58" spans="1:7" x14ac:dyDescent="0.3">
      <c r="A58" s="50" t="str">
        <f t="shared" si="4"/>
        <v>MOTRIL</v>
      </c>
      <c r="B58" s="51">
        <f t="shared" si="2"/>
        <v>1709.6329999999998</v>
      </c>
      <c r="C58" s="51">
        <f t="shared" si="3"/>
        <v>963</v>
      </c>
      <c r="D58" s="51">
        <f t="shared" si="6"/>
        <v>17</v>
      </c>
      <c r="E58" s="50" t="str">
        <f t="shared" si="5"/>
        <v>LAS PALMAS</v>
      </c>
      <c r="F58" s="50">
        <f t="shared" si="9"/>
        <v>707.77800000000002</v>
      </c>
      <c r="G58" s="50">
        <f t="shared" si="8"/>
        <v>1841</v>
      </c>
    </row>
    <row r="59" spans="1:7" x14ac:dyDescent="0.3">
      <c r="A59" s="50" t="str">
        <f t="shared" si="4"/>
        <v>PASAIA</v>
      </c>
      <c r="B59" s="51">
        <f t="shared" si="2"/>
        <v>25988.819</v>
      </c>
      <c r="C59" s="51">
        <f t="shared" si="3"/>
        <v>27551.200000000001</v>
      </c>
      <c r="D59" s="51">
        <f t="shared" si="6"/>
        <v>3</v>
      </c>
      <c r="E59" s="50" t="str">
        <f t="shared" si="5"/>
        <v>CARTAGENA</v>
      </c>
      <c r="F59" s="50">
        <f t="shared" si="9"/>
        <v>517.27099999999996</v>
      </c>
      <c r="G59" s="50">
        <f t="shared" si="8"/>
        <v>510</v>
      </c>
    </row>
    <row r="60" spans="1:7" x14ac:dyDescent="0.3">
      <c r="A60" s="50" t="str">
        <f t="shared" si="4"/>
        <v>SANTA CRUZ DE TENERIFE</v>
      </c>
      <c r="B60" s="51">
        <f t="shared" si="2"/>
        <v>5921.6790000000001</v>
      </c>
      <c r="C60" s="51">
        <f t="shared" si="3"/>
        <v>7661</v>
      </c>
      <c r="D60" s="51">
        <f t="shared" si="6"/>
        <v>7</v>
      </c>
      <c r="E60" s="50" t="str">
        <f t="shared" si="5"/>
        <v>MÁLAGA</v>
      </c>
      <c r="F60" s="50">
        <f t="shared" si="9"/>
        <v>500.82900000000001</v>
      </c>
      <c r="G60" s="50">
        <f t="shared" si="8"/>
        <v>638.54</v>
      </c>
    </row>
    <row r="61" spans="1:7" x14ac:dyDescent="0.3">
      <c r="A61" s="50" t="str">
        <f t="shared" si="4"/>
        <v>SANTANDER</v>
      </c>
      <c r="B61" s="51">
        <f t="shared" si="2"/>
        <v>4056.5419999999999</v>
      </c>
      <c r="C61" s="51">
        <f t="shared" si="3"/>
        <v>3577</v>
      </c>
      <c r="D61" s="51">
        <f t="shared" si="6"/>
        <v>9</v>
      </c>
      <c r="E61" s="50" t="str">
        <f t="shared" si="5"/>
        <v>FERROL-SAN CIBRAO</v>
      </c>
      <c r="F61" s="50">
        <f t="shared" si="9"/>
        <v>219.40700000000001</v>
      </c>
      <c r="G61" s="50">
        <f t="shared" si="8"/>
        <v>266.99</v>
      </c>
    </row>
    <row r="62" spans="1:7" x14ac:dyDescent="0.3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str">
        <f t="shared" si="5"/>
        <v>CEUTA</v>
      </c>
      <c r="F62" s="50">
        <f t="shared" si="9"/>
        <v>27.902000000000001</v>
      </c>
      <c r="G62" s="50">
        <f t="shared" si="8"/>
        <v>34</v>
      </c>
    </row>
    <row r="63" spans="1:7" x14ac:dyDescent="0.3">
      <c r="A63" s="50" t="str">
        <f t="shared" si="4"/>
        <v>TARRAGONA</v>
      </c>
      <c r="B63" s="51">
        <f t="shared" si="2"/>
        <v>3669.4120000000003</v>
      </c>
      <c r="C63" s="51">
        <f t="shared" si="3"/>
        <v>4489.1610000000001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1937.241</v>
      </c>
      <c r="C64" s="51">
        <f t="shared" si="3"/>
        <v>1991</v>
      </c>
      <c r="D64" s="51">
        <f t="shared" si="6"/>
        <v>16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89126.698999999993</v>
      </c>
      <c r="C65" s="51">
        <f t="shared" si="3"/>
        <v>83366.3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32">
        <v>37192.399999999994</v>
      </c>
      <c r="C7" s="32">
        <v>27045</v>
      </c>
      <c r="D7" s="32">
        <v>71417.399999999994</v>
      </c>
      <c r="E7" s="32">
        <v>84165</v>
      </c>
      <c r="F7" s="11">
        <f>((E7*100)/D7)-100</f>
        <v>17.849431651110237</v>
      </c>
      <c r="G7" s="1"/>
      <c r="H7" s="1"/>
      <c r="I7" s="1"/>
    </row>
    <row r="8" spans="1:12" x14ac:dyDescent="0.3">
      <c r="A8" s="12" t="s">
        <v>31</v>
      </c>
      <c r="B8" s="33">
        <v>1399.4000000000015</v>
      </c>
      <c r="C8" s="33">
        <v>2042</v>
      </c>
      <c r="D8" s="33">
        <v>28728.400000000001</v>
      </c>
      <c r="E8" s="33">
        <v>24296</v>
      </c>
      <c r="F8" s="14">
        <f t="shared" ref="F8:F35" si="0">((E8*100)/D8)-100</f>
        <v>-15.428635078876653</v>
      </c>
      <c r="G8" s="1"/>
      <c r="H8" s="1"/>
      <c r="I8" s="1"/>
    </row>
    <row r="9" spans="1:12" x14ac:dyDescent="0.3">
      <c r="A9" s="9" t="s">
        <v>162</v>
      </c>
      <c r="B9" s="32">
        <v>5295.3999999999942</v>
      </c>
      <c r="C9" s="32">
        <v>8400</v>
      </c>
      <c r="D9" s="32">
        <v>75340.399999999994</v>
      </c>
      <c r="E9" s="32">
        <v>87420</v>
      </c>
      <c r="F9" s="11">
        <f t="shared" si="0"/>
        <v>16.033363242032166</v>
      </c>
      <c r="G9" s="1"/>
      <c r="H9" s="1"/>
      <c r="I9" s="1"/>
    </row>
    <row r="10" spans="1:12" x14ac:dyDescent="0.3">
      <c r="A10" s="12" t="s">
        <v>164</v>
      </c>
      <c r="B10" s="33">
        <v>29772</v>
      </c>
      <c r="C10" s="33">
        <v>3139</v>
      </c>
      <c r="D10" s="33">
        <v>49777</v>
      </c>
      <c r="E10" s="33">
        <v>41484</v>
      </c>
      <c r="F10" s="14">
        <f t="shared" si="0"/>
        <v>-16.660304960122147</v>
      </c>
      <c r="G10" s="1"/>
      <c r="H10" s="1"/>
      <c r="I10" s="1"/>
    </row>
    <row r="11" spans="1:12" x14ac:dyDescent="0.3">
      <c r="A11" s="9" t="s">
        <v>165</v>
      </c>
      <c r="B11" s="32">
        <v>240453.39999999991</v>
      </c>
      <c r="C11" s="32">
        <v>210454</v>
      </c>
      <c r="D11" s="32">
        <v>3301452</v>
      </c>
      <c r="E11" s="32">
        <v>2833641</v>
      </c>
      <c r="F11" s="11">
        <f t="shared" si="0"/>
        <v>-14.169856172375063</v>
      </c>
      <c r="G11" s="1"/>
      <c r="H11" s="1"/>
      <c r="I11" s="1"/>
    </row>
    <row r="12" spans="1:12" x14ac:dyDescent="0.3">
      <c r="A12" s="12" t="s">
        <v>166</v>
      </c>
      <c r="B12" s="33">
        <v>7590</v>
      </c>
      <c r="C12" s="33">
        <v>6351</v>
      </c>
      <c r="D12" s="33">
        <v>145060</v>
      </c>
      <c r="E12" s="33">
        <v>112165</v>
      </c>
      <c r="F12" s="14">
        <f t="shared" si="0"/>
        <v>-22.676823383427546</v>
      </c>
      <c r="G12" s="1"/>
      <c r="H12" s="1"/>
      <c r="I12" s="1"/>
    </row>
    <row r="13" spans="1:12" x14ac:dyDescent="0.3">
      <c r="A13" s="9" t="s">
        <v>32</v>
      </c>
      <c r="B13" s="32">
        <v>6947.3999999999942</v>
      </c>
      <c r="C13" s="32">
        <v>7655</v>
      </c>
      <c r="D13" s="32">
        <v>247545</v>
      </c>
      <c r="E13" s="32">
        <v>236555</v>
      </c>
      <c r="F13" s="11">
        <f t="shared" si="0"/>
        <v>-4.4395968409784103</v>
      </c>
      <c r="G13" s="1"/>
      <c r="H13" s="1"/>
      <c r="I13" s="1"/>
    </row>
    <row r="14" spans="1:12" x14ac:dyDescent="0.3">
      <c r="A14" s="12" t="s">
        <v>33</v>
      </c>
      <c r="B14" s="33">
        <v>55307.800000000047</v>
      </c>
      <c r="C14" s="33">
        <v>93192</v>
      </c>
      <c r="D14" s="33">
        <v>1136724.8</v>
      </c>
      <c r="E14" s="33">
        <v>1293845.5</v>
      </c>
      <c r="F14" s="14">
        <f t="shared" si="0"/>
        <v>13.822228564028862</v>
      </c>
      <c r="G14" s="1"/>
      <c r="H14" s="1"/>
      <c r="I14" s="1"/>
    </row>
    <row r="15" spans="1:12" x14ac:dyDescent="0.3">
      <c r="A15" s="9" t="s">
        <v>34</v>
      </c>
      <c r="B15" s="32">
        <v>10134.899999999994</v>
      </c>
      <c r="C15" s="32">
        <v>9116</v>
      </c>
      <c r="D15" s="32">
        <v>109403.9</v>
      </c>
      <c r="E15" s="32">
        <v>111692</v>
      </c>
      <c r="F15" s="11">
        <f t="shared" si="0"/>
        <v>2.0914245287416691</v>
      </c>
      <c r="G15" s="1"/>
      <c r="H15" s="1"/>
      <c r="I15" s="1"/>
    </row>
    <row r="16" spans="1:12" x14ac:dyDescent="0.3">
      <c r="A16" s="12" t="s">
        <v>35</v>
      </c>
      <c r="B16" s="33">
        <v>11338.899999999994</v>
      </c>
      <c r="C16" s="33">
        <v>5412</v>
      </c>
      <c r="D16" s="33">
        <v>155392.9</v>
      </c>
      <c r="E16" s="33">
        <v>155335</v>
      </c>
      <c r="F16" s="14">
        <f t="shared" si="0"/>
        <v>-3.7260389631697421E-2</v>
      </c>
      <c r="G16" s="1"/>
      <c r="H16" s="1"/>
      <c r="I16" s="1"/>
    </row>
    <row r="17" spans="1:9" x14ac:dyDescent="0.3">
      <c r="A17" s="9" t="s">
        <v>167</v>
      </c>
      <c r="B17" s="32">
        <v>2480</v>
      </c>
      <c r="C17" s="32">
        <v>1461</v>
      </c>
      <c r="D17" s="32">
        <v>29178</v>
      </c>
      <c r="E17" s="32">
        <v>24058</v>
      </c>
      <c r="F17" s="11">
        <f t="shared" si="0"/>
        <v>-17.54746726986086</v>
      </c>
      <c r="G17" s="1"/>
      <c r="H17" s="1"/>
      <c r="I17" s="1"/>
    </row>
    <row r="18" spans="1:9" x14ac:dyDescent="0.3">
      <c r="A18" s="12" t="s">
        <v>36</v>
      </c>
      <c r="B18" s="33">
        <v>40241.900000000023</v>
      </c>
      <c r="C18" s="33">
        <v>65491</v>
      </c>
      <c r="D18" s="33">
        <v>544155.9</v>
      </c>
      <c r="E18" s="33">
        <v>664429</v>
      </c>
      <c r="F18" s="14">
        <f t="shared" si="0"/>
        <v>22.10269152645408</v>
      </c>
      <c r="G18" s="1"/>
      <c r="H18" s="1"/>
      <c r="I18" s="1"/>
    </row>
    <row r="19" spans="1:9" x14ac:dyDescent="0.3">
      <c r="A19" s="9" t="s">
        <v>37</v>
      </c>
      <c r="B19" s="32">
        <v>1421</v>
      </c>
      <c r="C19" s="32">
        <v>1991</v>
      </c>
      <c r="D19" s="32">
        <v>12095</v>
      </c>
      <c r="E19" s="32">
        <v>20265</v>
      </c>
      <c r="F19" s="11">
        <f t="shared" si="0"/>
        <v>67.548573790822644</v>
      </c>
      <c r="G19" s="1"/>
      <c r="H19" s="1"/>
      <c r="I19" s="1"/>
    </row>
    <row r="20" spans="1:9" x14ac:dyDescent="0.3">
      <c r="A20" s="12" t="s">
        <v>168</v>
      </c>
      <c r="B20" s="33">
        <v>14374</v>
      </c>
      <c r="C20" s="33">
        <v>3713</v>
      </c>
      <c r="D20" s="33">
        <v>58383</v>
      </c>
      <c r="E20" s="33">
        <v>76911</v>
      </c>
      <c r="F20" s="14">
        <f t="shared" si="0"/>
        <v>31.735265402600078</v>
      </c>
      <c r="G20" s="1"/>
      <c r="H20" s="1"/>
      <c r="I20" s="1"/>
    </row>
    <row r="21" spans="1:9" x14ac:dyDescent="0.3">
      <c r="A21" s="9" t="s">
        <v>38</v>
      </c>
      <c r="B21" s="32">
        <v>13539</v>
      </c>
      <c r="C21" s="32">
        <v>14014</v>
      </c>
      <c r="D21" s="32">
        <v>142844</v>
      </c>
      <c r="E21" s="32">
        <v>147574</v>
      </c>
      <c r="F21" s="11">
        <f t="shared" si="0"/>
        <v>3.3113046400268757</v>
      </c>
      <c r="G21" s="1"/>
      <c r="H21" s="1"/>
      <c r="I21" s="1"/>
    </row>
    <row r="22" spans="1:9" x14ac:dyDescent="0.3">
      <c r="A22" s="12" t="s">
        <v>59</v>
      </c>
      <c r="B22" s="33">
        <v>230215.39999999991</v>
      </c>
      <c r="C22" s="33">
        <v>229335</v>
      </c>
      <c r="D22" s="33">
        <v>2607283</v>
      </c>
      <c r="E22" s="33">
        <v>2678808</v>
      </c>
      <c r="F22" s="14">
        <f t="shared" si="0"/>
        <v>2.7432771969901211</v>
      </c>
      <c r="G22" s="1"/>
      <c r="H22" s="1"/>
      <c r="I22" s="1"/>
    </row>
    <row r="23" spans="1:9" x14ac:dyDescent="0.3">
      <c r="A23" s="9" t="s">
        <v>169</v>
      </c>
      <c r="B23" s="32">
        <v>13861</v>
      </c>
      <c r="C23" s="32">
        <v>5781</v>
      </c>
      <c r="D23" s="32">
        <v>98591</v>
      </c>
      <c r="E23" s="32">
        <v>108347</v>
      </c>
      <c r="F23" s="11">
        <f t="shared" si="0"/>
        <v>9.8954265602336875</v>
      </c>
      <c r="G23" s="1"/>
      <c r="H23" s="1"/>
      <c r="I23" s="1"/>
    </row>
    <row r="24" spans="1:9" x14ac:dyDescent="0.3">
      <c r="A24" s="12" t="s">
        <v>171</v>
      </c>
      <c r="B24" s="33">
        <v>2613</v>
      </c>
      <c r="C24" s="33">
        <v>895</v>
      </c>
      <c r="D24" s="33">
        <v>24362</v>
      </c>
      <c r="E24" s="33">
        <v>20190</v>
      </c>
      <c r="F24" s="14">
        <f t="shared" si="0"/>
        <v>-17.125030785649784</v>
      </c>
      <c r="G24" s="1"/>
      <c r="H24" s="1"/>
      <c r="I24" s="1"/>
    </row>
    <row r="25" spans="1:9" x14ac:dyDescent="0.3">
      <c r="A25" s="9" t="s">
        <v>39</v>
      </c>
      <c r="B25" s="32">
        <v>10150</v>
      </c>
      <c r="C25" s="32">
        <v>0</v>
      </c>
      <c r="D25" s="32">
        <v>21105</v>
      </c>
      <c r="E25" s="32">
        <v>5320</v>
      </c>
      <c r="F25" s="11">
        <f t="shared" si="0"/>
        <v>-74.792703150912104</v>
      </c>
      <c r="G25" s="1"/>
      <c r="H25" s="1"/>
      <c r="I25" s="1"/>
    </row>
    <row r="26" spans="1:9" x14ac:dyDescent="0.3">
      <c r="A26" s="12" t="s">
        <v>40</v>
      </c>
      <c r="B26" s="33">
        <v>4178</v>
      </c>
      <c r="C26" s="33">
        <v>2607</v>
      </c>
      <c r="D26" s="33">
        <v>37103</v>
      </c>
      <c r="E26" s="33">
        <v>25612</v>
      </c>
      <c r="F26" s="14">
        <f t="shared" si="0"/>
        <v>-30.970541465649674</v>
      </c>
      <c r="G26" s="1"/>
      <c r="H26" s="1"/>
      <c r="I26" s="1"/>
    </row>
    <row r="27" spans="1:9" x14ac:dyDescent="0.3">
      <c r="A27" s="9" t="s">
        <v>41</v>
      </c>
      <c r="B27" s="32">
        <v>3696</v>
      </c>
      <c r="C27" s="32">
        <v>2929</v>
      </c>
      <c r="D27" s="32">
        <v>33348</v>
      </c>
      <c r="E27" s="32">
        <v>29072</v>
      </c>
      <c r="F27" s="11">
        <f t="shared" si="0"/>
        <v>-12.822358162408534</v>
      </c>
      <c r="G27" s="1"/>
      <c r="H27" s="1"/>
      <c r="I27" s="1"/>
    </row>
    <row r="28" spans="1:9" x14ac:dyDescent="0.3">
      <c r="A28" s="12" t="s">
        <v>42</v>
      </c>
      <c r="B28" s="33">
        <v>109136</v>
      </c>
      <c r="C28" s="33">
        <v>72350</v>
      </c>
      <c r="D28" s="33">
        <v>646236</v>
      </c>
      <c r="E28" s="33">
        <v>725736</v>
      </c>
      <c r="F28" s="14">
        <f t="shared" si="0"/>
        <v>12.302007316212652</v>
      </c>
      <c r="G28" s="1"/>
      <c r="H28" s="1"/>
      <c r="I28" s="1"/>
    </row>
    <row r="29" spans="1:9" x14ac:dyDescent="0.3">
      <c r="A29" s="9" t="s">
        <v>43</v>
      </c>
      <c r="B29" s="32">
        <v>4950</v>
      </c>
      <c r="C29" s="32">
        <v>2042</v>
      </c>
      <c r="D29" s="32">
        <v>50155</v>
      </c>
      <c r="E29" s="32">
        <v>19662</v>
      </c>
      <c r="F29" s="11">
        <f t="shared" si="0"/>
        <v>-60.797527664240853</v>
      </c>
      <c r="G29" s="1"/>
      <c r="H29" s="1"/>
      <c r="I29" s="1"/>
    </row>
    <row r="30" spans="1:9" x14ac:dyDescent="0.3">
      <c r="A30" s="12" t="s">
        <v>44</v>
      </c>
      <c r="B30" s="33">
        <v>13207</v>
      </c>
      <c r="C30" s="33">
        <v>2972</v>
      </c>
      <c r="D30" s="33">
        <v>29194</v>
      </c>
      <c r="E30" s="33">
        <v>32918</v>
      </c>
      <c r="F30" s="14">
        <f t="shared" si="0"/>
        <v>12.756045762827981</v>
      </c>
      <c r="G30" s="1"/>
      <c r="H30" s="1"/>
      <c r="I30" s="1"/>
    </row>
    <row r="31" spans="1:9" x14ac:dyDescent="0.3">
      <c r="A31" s="9" t="s">
        <v>45</v>
      </c>
      <c r="B31" s="32">
        <v>582.89999999999964</v>
      </c>
      <c r="C31" s="32">
        <v>7296</v>
      </c>
      <c r="D31" s="32">
        <v>14862.9</v>
      </c>
      <c r="E31" s="32">
        <v>75563</v>
      </c>
      <c r="F31" s="11">
        <f t="shared" si="0"/>
        <v>408.40011034185795</v>
      </c>
      <c r="G31" s="1"/>
      <c r="H31" s="1"/>
      <c r="I31" s="1"/>
    </row>
    <row r="32" spans="1:9" x14ac:dyDescent="0.3">
      <c r="A32" s="12" t="s">
        <v>46</v>
      </c>
      <c r="B32" s="33">
        <v>39552</v>
      </c>
      <c r="C32" s="33">
        <v>22198</v>
      </c>
      <c r="D32" s="33">
        <v>472281</v>
      </c>
      <c r="E32" s="33">
        <v>308467</v>
      </c>
      <c r="F32" s="14">
        <f t="shared" si="0"/>
        <v>-34.685706179160292</v>
      </c>
      <c r="G32" s="1"/>
      <c r="H32" s="1"/>
      <c r="I32" s="1"/>
    </row>
    <row r="33" spans="1:9" x14ac:dyDescent="0.3">
      <c r="A33" s="9" t="s">
        <v>47</v>
      </c>
      <c r="B33" s="32">
        <v>17788</v>
      </c>
      <c r="C33" s="32">
        <v>13381</v>
      </c>
      <c r="D33" s="32">
        <v>175405</v>
      </c>
      <c r="E33" s="32">
        <v>171736</v>
      </c>
      <c r="F33" s="11">
        <f t="shared" si="0"/>
        <v>-2.09173056640347</v>
      </c>
      <c r="G33" s="1"/>
      <c r="H33" s="1"/>
      <c r="I33" s="1"/>
    </row>
    <row r="34" spans="1:9" x14ac:dyDescent="0.3">
      <c r="A34" s="12" t="s">
        <v>170</v>
      </c>
      <c r="B34" s="33">
        <v>660</v>
      </c>
      <c r="C34" s="33">
        <v>162</v>
      </c>
      <c r="D34" s="33">
        <v>6213</v>
      </c>
      <c r="E34" s="33">
        <v>4207</v>
      </c>
      <c r="F34" s="14">
        <f t="shared" si="0"/>
        <v>-32.28713986801867</v>
      </c>
      <c r="G34" s="1"/>
      <c r="H34" s="1"/>
      <c r="I34" s="1"/>
    </row>
    <row r="35" spans="1:9" x14ac:dyDescent="0.3">
      <c r="A35" s="15" t="s">
        <v>48</v>
      </c>
      <c r="B35" s="16">
        <f>SUM(B7:B34)</f>
        <v>928076.79999999993</v>
      </c>
      <c r="C35" s="16">
        <f t="shared" ref="C35:E35" si="1">SUM(C7:C34)</f>
        <v>821424</v>
      </c>
      <c r="D35" s="16">
        <f t="shared" si="1"/>
        <v>10323636.600000001</v>
      </c>
      <c r="E35" s="16">
        <f t="shared" si="1"/>
        <v>10119473.5</v>
      </c>
      <c r="F35" s="17">
        <f t="shared" si="0"/>
        <v>-1.9776277285855031</v>
      </c>
      <c r="G35" s="1"/>
      <c r="H35" s="1"/>
      <c r="I35" s="1"/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84165</v>
      </c>
      <c r="C39" s="51">
        <f t="shared" si="3"/>
        <v>71417.399999999994</v>
      </c>
      <c r="D39" s="51">
        <f>_xlfn.RANK.EQ(B39,$B$39:$B$66)+COUNTIF($B$39:$B$66,B39)-1</f>
        <v>15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2833641</v>
      </c>
      <c r="G39" s="50">
        <f>LOOKUP(E39,$A$39:$A$66,$C$39:$C$66)</f>
        <v>3301452</v>
      </c>
    </row>
    <row r="40" spans="1:9" x14ac:dyDescent="0.3">
      <c r="A40" s="50" t="str">
        <f t="shared" si="4"/>
        <v>ALICANTE</v>
      </c>
      <c r="B40" s="51">
        <f t="shared" si="2"/>
        <v>24296</v>
      </c>
      <c r="C40" s="51">
        <f t="shared" si="3"/>
        <v>28728.400000000001</v>
      </c>
      <c r="D40" s="51">
        <f t="shared" ref="D40:D66" si="6">_xlfn.RANK.EQ(B40,$B$39:$B$66)+COUNTIF($B$39:$B$66,B40)-1</f>
        <v>22</v>
      </c>
      <c r="E40" s="50" t="str">
        <f t="shared" si="5"/>
        <v>LAS PALMAS</v>
      </c>
      <c r="F40" s="50">
        <f t="shared" ref="F40:F55" si="7">LOOKUP(E40,$A$39:$A$66,$B$39:$B$66)</f>
        <v>2678808</v>
      </c>
      <c r="G40" s="50">
        <f t="shared" ref="G40:G66" si="8">LOOKUP(E40,$A$39:$A$66,$C$39:$C$66)</f>
        <v>2607283</v>
      </c>
    </row>
    <row r="41" spans="1:9" x14ac:dyDescent="0.3">
      <c r="A41" s="50" t="str">
        <f t="shared" si="4"/>
        <v>ALMERÍA</v>
      </c>
      <c r="B41" s="51">
        <f t="shared" si="2"/>
        <v>87420</v>
      </c>
      <c r="C41" s="51">
        <f t="shared" si="3"/>
        <v>75340.399999999994</v>
      </c>
      <c r="D41" s="51">
        <f t="shared" si="6"/>
        <v>14</v>
      </c>
      <c r="E41" s="50" t="str">
        <f t="shared" si="5"/>
        <v>BARCELONA</v>
      </c>
      <c r="F41" s="50">
        <f t="shared" si="7"/>
        <v>1293845.5</v>
      </c>
      <c r="G41" s="50">
        <f t="shared" si="8"/>
        <v>1136724.8</v>
      </c>
    </row>
    <row r="42" spans="1:9" x14ac:dyDescent="0.3">
      <c r="A42" s="50" t="str">
        <f t="shared" si="4"/>
        <v>AVILÉS</v>
      </c>
      <c r="B42" s="51">
        <f t="shared" si="2"/>
        <v>41484</v>
      </c>
      <c r="C42" s="51">
        <f t="shared" si="3"/>
        <v>49777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725736</v>
      </c>
      <c r="G42" s="50">
        <f t="shared" si="8"/>
        <v>646236</v>
      </c>
    </row>
    <row r="43" spans="1:9" x14ac:dyDescent="0.3">
      <c r="A43" s="50" t="str">
        <f t="shared" si="4"/>
        <v>BAHÍA DE ALGECIRAS</v>
      </c>
      <c r="B43" s="51">
        <f t="shared" si="2"/>
        <v>2833641</v>
      </c>
      <c r="C43" s="51">
        <f t="shared" si="3"/>
        <v>3301452</v>
      </c>
      <c r="D43" s="51">
        <f t="shared" si="6"/>
        <v>1</v>
      </c>
      <c r="E43" s="50" t="str">
        <f t="shared" si="5"/>
        <v>CEUTA</v>
      </c>
      <c r="F43" s="50">
        <f t="shared" si="7"/>
        <v>664429</v>
      </c>
      <c r="G43" s="50">
        <f t="shared" si="8"/>
        <v>544155.9</v>
      </c>
    </row>
    <row r="44" spans="1:9" x14ac:dyDescent="0.3">
      <c r="A44" s="50" t="str">
        <f t="shared" si="4"/>
        <v>BAHÍA DE CÁDIZ</v>
      </c>
      <c r="B44" s="51">
        <f t="shared" si="2"/>
        <v>112165</v>
      </c>
      <c r="C44" s="51">
        <f t="shared" si="3"/>
        <v>145060</v>
      </c>
      <c r="D44" s="51">
        <f t="shared" si="6"/>
        <v>11</v>
      </c>
      <c r="E44" s="50" t="str">
        <f t="shared" si="5"/>
        <v>VALENCIA</v>
      </c>
      <c r="F44" s="50">
        <f t="shared" si="7"/>
        <v>308467</v>
      </c>
      <c r="G44" s="50">
        <f t="shared" si="8"/>
        <v>472281</v>
      </c>
    </row>
    <row r="45" spans="1:9" x14ac:dyDescent="0.3">
      <c r="A45" s="50" t="str">
        <f t="shared" si="4"/>
        <v>BALEARES</v>
      </c>
      <c r="B45" s="51">
        <f t="shared" si="2"/>
        <v>236555</v>
      </c>
      <c r="C45" s="51">
        <f t="shared" si="3"/>
        <v>247545</v>
      </c>
      <c r="D45" s="51">
        <f t="shared" si="6"/>
        <v>7</v>
      </c>
      <c r="E45" s="50" t="str">
        <f t="shared" si="5"/>
        <v>BALEARES</v>
      </c>
      <c r="F45" s="50">
        <f t="shared" si="7"/>
        <v>236555</v>
      </c>
      <c r="G45" s="50">
        <f t="shared" si="8"/>
        <v>247545</v>
      </c>
    </row>
    <row r="46" spans="1:9" x14ac:dyDescent="0.3">
      <c r="A46" s="50" t="str">
        <f t="shared" si="4"/>
        <v>BARCELONA</v>
      </c>
      <c r="B46" s="51">
        <f t="shared" si="2"/>
        <v>1293845.5</v>
      </c>
      <c r="C46" s="51">
        <f t="shared" si="3"/>
        <v>1136724.8</v>
      </c>
      <c r="D46" s="51">
        <f t="shared" si="6"/>
        <v>3</v>
      </c>
      <c r="E46" s="50" t="str">
        <f t="shared" si="5"/>
        <v>VIGO</v>
      </c>
      <c r="F46" s="50">
        <f t="shared" si="7"/>
        <v>171736</v>
      </c>
      <c r="G46" s="50">
        <f t="shared" si="8"/>
        <v>175405</v>
      </c>
    </row>
    <row r="47" spans="1:9" x14ac:dyDescent="0.3">
      <c r="A47" s="50" t="str">
        <f t="shared" si="4"/>
        <v>BILBAO</v>
      </c>
      <c r="B47" s="51">
        <f t="shared" si="2"/>
        <v>111692</v>
      </c>
      <c r="C47" s="51">
        <f t="shared" si="3"/>
        <v>109403.9</v>
      </c>
      <c r="D47" s="51">
        <f t="shared" si="6"/>
        <v>12</v>
      </c>
      <c r="E47" s="50" t="str">
        <f t="shared" si="5"/>
        <v>CARTAGENA</v>
      </c>
      <c r="F47" s="50">
        <f t="shared" si="7"/>
        <v>155335</v>
      </c>
      <c r="G47" s="50">
        <f t="shared" si="8"/>
        <v>155392.9</v>
      </c>
    </row>
    <row r="48" spans="1:9" x14ac:dyDescent="0.3">
      <c r="A48" s="50" t="str">
        <f t="shared" si="4"/>
        <v>CARTAGENA</v>
      </c>
      <c r="B48" s="51">
        <f t="shared" si="2"/>
        <v>155335</v>
      </c>
      <c r="C48" s="51">
        <f t="shared" si="3"/>
        <v>155392.9</v>
      </c>
      <c r="D48" s="51">
        <f t="shared" si="6"/>
        <v>9</v>
      </c>
      <c r="E48" s="50" t="str">
        <f t="shared" si="5"/>
        <v>HUELVA</v>
      </c>
      <c r="F48" s="50">
        <f t="shared" si="7"/>
        <v>147574</v>
      </c>
      <c r="G48" s="50">
        <f t="shared" si="8"/>
        <v>142844</v>
      </c>
    </row>
    <row r="49" spans="1:7" x14ac:dyDescent="0.3">
      <c r="A49" s="50" t="str">
        <f t="shared" si="4"/>
        <v>CASTELLÓN</v>
      </c>
      <c r="B49" s="51">
        <f t="shared" si="2"/>
        <v>24058</v>
      </c>
      <c r="C49" s="51">
        <f t="shared" si="3"/>
        <v>29178</v>
      </c>
      <c r="D49" s="51">
        <f t="shared" si="6"/>
        <v>23</v>
      </c>
      <c r="E49" s="50" t="str">
        <f t="shared" si="5"/>
        <v>BAHÍA DE CÁDIZ</v>
      </c>
      <c r="F49" s="50">
        <f t="shared" si="7"/>
        <v>112165</v>
      </c>
      <c r="G49" s="50">
        <f t="shared" si="8"/>
        <v>145060</v>
      </c>
    </row>
    <row r="50" spans="1:7" x14ac:dyDescent="0.3">
      <c r="A50" s="50" t="str">
        <f t="shared" si="4"/>
        <v>CEUTA</v>
      </c>
      <c r="B50" s="51">
        <f t="shared" si="2"/>
        <v>664429</v>
      </c>
      <c r="C50" s="51">
        <f t="shared" si="3"/>
        <v>544155.9</v>
      </c>
      <c r="D50" s="51">
        <f t="shared" si="6"/>
        <v>5</v>
      </c>
      <c r="E50" s="50" t="str">
        <f t="shared" si="5"/>
        <v>BILBAO</v>
      </c>
      <c r="F50" s="50">
        <f t="shared" si="7"/>
        <v>111692</v>
      </c>
      <c r="G50" s="50">
        <f t="shared" si="8"/>
        <v>109403.9</v>
      </c>
    </row>
    <row r="51" spans="1:7" x14ac:dyDescent="0.3">
      <c r="A51" s="50" t="str">
        <f t="shared" si="4"/>
        <v>FERROL-SAN CIBRAO</v>
      </c>
      <c r="B51" s="51">
        <f t="shared" si="2"/>
        <v>20265</v>
      </c>
      <c r="C51" s="51">
        <f t="shared" si="3"/>
        <v>12095</v>
      </c>
      <c r="D51" s="51">
        <f t="shared" si="6"/>
        <v>24</v>
      </c>
      <c r="E51" s="50" t="str">
        <f t="shared" si="5"/>
        <v>MÁLAGA</v>
      </c>
      <c r="F51" s="50">
        <f t="shared" si="7"/>
        <v>108347</v>
      </c>
      <c r="G51" s="50">
        <f t="shared" si="8"/>
        <v>98591</v>
      </c>
    </row>
    <row r="52" spans="1:7" x14ac:dyDescent="0.3">
      <c r="A52" s="50" t="str">
        <f t="shared" si="4"/>
        <v>GIJÓN</v>
      </c>
      <c r="B52" s="51">
        <f t="shared" si="2"/>
        <v>76911</v>
      </c>
      <c r="C52" s="51">
        <f t="shared" si="3"/>
        <v>58383</v>
      </c>
      <c r="D52" s="51">
        <f t="shared" si="6"/>
        <v>16</v>
      </c>
      <c r="E52" s="50" t="str">
        <f t="shared" si="5"/>
        <v>ALMERÍA</v>
      </c>
      <c r="F52" s="50">
        <f t="shared" si="7"/>
        <v>87420</v>
      </c>
      <c r="G52" s="50">
        <f t="shared" si="8"/>
        <v>75340.399999999994</v>
      </c>
    </row>
    <row r="53" spans="1:7" x14ac:dyDescent="0.3">
      <c r="A53" s="50" t="str">
        <f t="shared" si="4"/>
        <v>HUELVA</v>
      </c>
      <c r="B53" s="51">
        <f t="shared" si="2"/>
        <v>147574</v>
      </c>
      <c r="C53" s="51">
        <f t="shared" si="3"/>
        <v>142844</v>
      </c>
      <c r="D53" s="51">
        <f t="shared" si="6"/>
        <v>10</v>
      </c>
      <c r="E53" s="50" t="str">
        <f t="shared" si="5"/>
        <v>A CORUÑA</v>
      </c>
      <c r="F53" s="50">
        <f t="shared" si="7"/>
        <v>84165</v>
      </c>
      <c r="G53" s="50">
        <f t="shared" si="8"/>
        <v>71417.399999999994</v>
      </c>
    </row>
    <row r="54" spans="1:7" x14ac:dyDescent="0.3">
      <c r="A54" s="50" t="str">
        <f t="shared" si="4"/>
        <v>LAS PALMAS</v>
      </c>
      <c r="B54" s="51">
        <f t="shared" si="2"/>
        <v>2678808</v>
      </c>
      <c r="C54" s="51">
        <f t="shared" si="3"/>
        <v>2607283</v>
      </c>
      <c r="D54" s="51">
        <f t="shared" si="6"/>
        <v>2</v>
      </c>
      <c r="E54" s="50" t="str">
        <f t="shared" si="5"/>
        <v>GIJÓN</v>
      </c>
      <c r="F54" s="50">
        <f t="shared" si="7"/>
        <v>76911</v>
      </c>
      <c r="G54" s="50">
        <f t="shared" si="8"/>
        <v>58383</v>
      </c>
    </row>
    <row r="55" spans="1:7" x14ac:dyDescent="0.3">
      <c r="A55" s="50" t="str">
        <f t="shared" si="4"/>
        <v>MÁLAGA</v>
      </c>
      <c r="B55" s="51">
        <f t="shared" si="2"/>
        <v>108347</v>
      </c>
      <c r="C55" s="51">
        <f t="shared" si="3"/>
        <v>98591</v>
      </c>
      <c r="D55" s="51">
        <f t="shared" si="6"/>
        <v>13</v>
      </c>
      <c r="E55" s="50" t="str">
        <f t="shared" si="5"/>
        <v>TARRAGONA</v>
      </c>
      <c r="F55" s="50">
        <f t="shared" si="7"/>
        <v>75563</v>
      </c>
      <c r="G55" s="50">
        <f t="shared" si="8"/>
        <v>14862.9</v>
      </c>
    </row>
    <row r="56" spans="1:7" x14ac:dyDescent="0.3">
      <c r="A56" s="50" t="str">
        <f t="shared" si="4"/>
        <v>MARÍN Y RÍA DE PONTEVEDRA</v>
      </c>
      <c r="B56" s="51">
        <f t="shared" si="2"/>
        <v>20190</v>
      </c>
      <c r="C56" s="51">
        <f t="shared" si="3"/>
        <v>24362</v>
      </c>
      <c r="D56" s="51">
        <f t="shared" si="6"/>
        <v>25</v>
      </c>
      <c r="E56" s="50" t="str">
        <f t="shared" si="5"/>
        <v>AVILÉS</v>
      </c>
      <c r="F56" s="50">
        <f t="shared" ref="F56:F66" si="9">LOOKUP(E56,$A$39:$A$66,$B$39:$B$66)</f>
        <v>41484</v>
      </c>
      <c r="G56" s="50">
        <f t="shared" si="8"/>
        <v>49777</v>
      </c>
    </row>
    <row r="57" spans="1:7" x14ac:dyDescent="0.3">
      <c r="A57" s="50" t="str">
        <f t="shared" si="4"/>
        <v>MELILLA</v>
      </c>
      <c r="B57" s="51">
        <f t="shared" si="2"/>
        <v>5320</v>
      </c>
      <c r="C57" s="51">
        <f t="shared" si="3"/>
        <v>21105</v>
      </c>
      <c r="D57" s="51">
        <f t="shared" si="6"/>
        <v>27</v>
      </c>
      <c r="E57" s="50" t="str">
        <f t="shared" si="5"/>
        <v>SEVILLA</v>
      </c>
      <c r="F57" s="50">
        <f t="shared" si="9"/>
        <v>32918</v>
      </c>
      <c r="G57" s="50">
        <f t="shared" si="8"/>
        <v>29194</v>
      </c>
    </row>
    <row r="58" spans="1:7" x14ac:dyDescent="0.3">
      <c r="A58" s="50" t="str">
        <f t="shared" si="4"/>
        <v>MOTRIL</v>
      </c>
      <c r="B58" s="51">
        <f t="shared" si="2"/>
        <v>25612</v>
      </c>
      <c r="C58" s="51">
        <f t="shared" si="3"/>
        <v>37103</v>
      </c>
      <c r="D58" s="51">
        <f t="shared" si="6"/>
        <v>21</v>
      </c>
      <c r="E58" s="50" t="str">
        <f t="shared" si="5"/>
        <v>PASAIA</v>
      </c>
      <c r="F58" s="50">
        <f t="shared" si="9"/>
        <v>29072</v>
      </c>
      <c r="G58" s="50">
        <f t="shared" si="8"/>
        <v>33348</v>
      </c>
    </row>
    <row r="59" spans="1:7" x14ac:dyDescent="0.3">
      <c r="A59" s="50" t="str">
        <f t="shared" si="4"/>
        <v>PASAIA</v>
      </c>
      <c r="B59" s="51">
        <f t="shared" si="2"/>
        <v>29072</v>
      </c>
      <c r="C59" s="51">
        <f t="shared" si="3"/>
        <v>33348</v>
      </c>
      <c r="D59" s="51">
        <f t="shared" si="6"/>
        <v>20</v>
      </c>
      <c r="E59" s="50" t="str">
        <f t="shared" si="5"/>
        <v>MOTRIL</v>
      </c>
      <c r="F59" s="50">
        <f t="shared" si="9"/>
        <v>25612</v>
      </c>
      <c r="G59" s="50">
        <f t="shared" si="8"/>
        <v>37103</v>
      </c>
    </row>
    <row r="60" spans="1:7" x14ac:dyDescent="0.3">
      <c r="A60" s="50" t="str">
        <f t="shared" si="4"/>
        <v>SANTA CRUZ DE TENERIFE</v>
      </c>
      <c r="B60" s="51">
        <f t="shared" si="2"/>
        <v>725736</v>
      </c>
      <c r="C60" s="51">
        <f t="shared" si="3"/>
        <v>646236</v>
      </c>
      <c r="D60" s="51">
        <f t="shared" si="6"/>
        <v>4</v>
      </c>
      <c r="E60" s="50" t="str">
        <f t="shared" si="5"/>
        <v>ALICANTE</v>
      </c>
      <c r="F60" s="50">
        <f t="shared" si="9"/>
        <v>24296</v>
      </c>
      <c r="G60" s="50">
        <f t="shared" si="8"/>
        <v>28728.400000000001</v>
      </c>
    </row>
    <row r="61" spans="1:7" x14ac:dyDescent="0.3">
      <c r="A61" s="50" t="str">
        <f t="shared" si="4"/>
        <v>SANTANDER</v>
      </c>
      <c r="B61" s="51">
        <f t="shared" si="2"/>
        <v>19662</v>
      </c>
      <c r="C61" s="51">
        <f t="shared" si="3"/>
        <v>50155</v>
      </c>
      <c r="D61" s="51">
        <f t="shared" si="6"/>
        <v>26</v>
      </c>
      <c r="E61" s="50" t="str">
        <f t="shared" si="5"/>
        <v>CASTELLÓN</v>
      </c>
      <c r="F61" s="50">
        <f t="shared" si="9"/>
        <v>24058</v>
      </c>
      <c r="G61" s="50">
        <f t="shared" si="8"/>
        <v>29178</v>
      </c>
    </row>
    <row r="62" spans="1:7" x14ac:dyDescent="0.3">
      <c r="A62" s="50" t="str">
        <f t="shared" si="4"/>
        <v>SEVILLA</v>
      </c>
      <c r="B62" s="51">
        <f t="shared" si="2"/>
        <v>32918</v>
      </c>
      <c r="C62" s="51">
        <f t="shared" si="3"/>
        <v>29194</v>
      </c>
      <c r="D62" s="51">
        <f t="shared" si="6"/>
        <v>19</v>
      </c>
      <c r="E62" s="50" t="str">
        <f t="shared" si="5"/>
        <v>FERROL-SAN CIBRAO</v>
      </c>
      <c r="F62" s="50">
        <f t="shared" si="9"/>
        <v>20265</v>
      </c>
      <c r="G62" s="50">
        <f t="shared" si="8"/>
        <v>12095</v>
      </c>
    </row>
    <row r="63" spans="1:7" x14ac:dyDescent="0.3">
      <c r="A63" s="50" t="str">
        <f t="shared" si="4"/>
        <v>TARRAGONA</v>
      </c>
      <c r="B63" s="51">
        <f t="shared" si="2"/>
        <v>75563</v>
      </c>
      <c r="C63" s="51">
        <f t="shared" si="3"/>
        <v>14862.9</v>
      </c>
      <c r="D63" s="51">
        <f t="shared" si="6"/>
        <v>17</v>
      </c>
      <c r="E63" s="50" t="str">
        <f t="shared" si="5"/>
        <v>MARÍN Y RÍA DE PONTEVEDRA</v>
      </c>
      <c r="F63" s="50">
        <f t="shared" si="9"/>
        <v>20190</v>
      </c>
      <c r="G63" s="50">
        <f t="shared" si="8"/>
        <v>24362</v>
      </c>
    </row>
    <row r="64" spans="1:7" x14ac:dyDescent="0.3">
      <c r="A64" s="50" t="str">
        <f t="shared" si="4"/>
        <v>VALENCIA</v>
      </c>
      <c r="B64" s="51">
        <f t="shared" si="2"/>
        <v>308467</v>
      </c>
      <c r="C64" s="51">
        <f t="shared" si="3"/>
        <v>472281</v>
      </c>
      <c r="D64" s="51">
        <f t="shared" si="6"/>
        <v>6</v>
      </c>
      <c r="E64" s="50" t="str">
        <f t="shared" si="5"/>
        <v>SANTANDER</v>
      </c>
      <c r="F64" s="50">
        <f t="shared" si="9"/>
        <v>19662</v>
      </c>
      <c r="G64" s="50">
        <f t="shared" si="8"/>
        <v>50155</v>
      </c>
    </row>
    <row r="65" spans="1:7" x14ac:dyDescent="0.3">
      <c r="A65" s="50" t="str">
        <f t="shared" si="4"/>
        <v>VIGO</v>
      </c>
      <c r="B65" s="51">
        <f t="shared" si="2"/>
        <v>171736</v>
      </c>
      <c r="C65" s="51">
        <f t="shared" si="3"/>
        <v>175405</v>
      </c>
      <c r="D65" s="51">
        <f t="shared" si="6"/>
        <v>8</v>
      </c>
      <c r="E65" s="50" t="str">
        <f t="shared" si="5"/>
        <v>MELILLA</v>
      </c>
      <c r="F65" s="50">
        <f t="shared" si="9"/>
        <v>5320</v>
      </c>
      <c r="G65" s="50">
        <f t="shared" si="8"/>
        <v>21105</v>
      </c>
    </row>
    <row r="66" spans="1:7" x14ac:dyDescent="0.3">
      <c r="A66" s="50" t="str">
        <f t="shared" si="4"/>
        <v>VILAGARCÍA</v>
      </c>
      <c r="B66" s="51">
        <f t="shared" si="2"/>
        <v>4207</v>
      </c>
      <c r="C66" s="51">
        <f t="shared" si="3"/>
        <v>6213</v>
      </c>
      <c r="D66" s="51">
        <f t="shared" si="6"/>
        <v>28</v>
      </c>
      <c r="E66" s="50" t="str">
        <f t="shared" si="5"/>
        <v>VILAGARCÍA</v>
      </c>
      <c r="F66" s="50">
        <f t="shared" si="9"/>
        <v>4207</v>
      </c>
      <c r="G66" s="50">
        <f t="shared" si="8"/>
        <v>6213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161</v>
      </c>
    </row>
    <row r="2" spans="1:12" s="2" customFormat="1" ht="21" x14ac:dyDescent="0.4">
      <c r="I2" s="2" t="s">
        <v>116</v>
      </c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4">
        <v>1892</v>
      </c>
      <c r="C7" s="44">
        <v>2031</v>
      </c>
      <c r="D7" s="44">
        <v>26587.3</v>
      </c>
      <c r="E7" s="44">
        <v>34903</v>
      </c>
      <c r="F7" s="11">
        <f>((E7*100)/D7)-100</f>
        <v>31.276963061311221</v>
      </c>
      <c r="G7" s="1"/>
      <c r="H7" s="1"/>
      <c r="I7" s="1"/>
    </row>
    <row r="8" spans="1:12" x14ac:dyDescent="0.3">
      <c r="A8" s="12" t="s">
        <v>31</v>
      </c>
      <c r="B8" s="45">
        <v>204</v>
      </c>
      <c r="C8" s="45">
        <v>338</v>
      </c>
      <c r="D8" s="45">
        <v>3994</v>
      </c>
      <c r="E8" s="45">
        <v>3621</v>
      </c>
      <c r="F8" s="14">
        <f t="shared" ref="F8:F35" si="0">((E8*100)/D8)-100</f>
        <v>-9.3390085127691549</v>
      </c>
      <c r="G8" s="1"/>
      <c r="H8" s="1"/>
      <c r="I8" s="1"/>
    </row>
    <row r="9" spans="1:12" x14ac:dyDescent="0.3">
      <c r="A9" s="9" t="s">
        <v>162</v>
      </c>
      <c r="B9" s="44">
        <v>2413</v>
      </c>
      <c r="C9" s="44">
        <v>3458</v>
      </c>
      <c r="D9" s="44">
        <v>29559.1</v>
      </c>
      <c r="E9" s="44">
        <v>40129</v>
      </c>
      <c r="F9" s="11">
        <f t="shared" si="0"/>
        <v>35.758531213737911</v>
      </c>
      <c r="G9" s="1"/>
      <c r="H9" s="1"/>
      <c r="I9" s="1"/>
    </row>
    <row r="10" spans="1:12" x14ac:dyDescent="0.3">
      <c r="A10" s="12" t="s">
        <v>164</v>
      </c>
      <c r="B10" s="45">
        <v>592</v>
      </c>
      <c r="C10" s="45">
        <v>565</v>
      </c>
      <c r="D10" s="45">
        <v>10596</v>
      </c>
      <c r="E10" s="45">
        <v>8685</v>
      </c>
      <c r="F10" s="14">
        <f t="shared" si="0"/>
        <v>-18.035107587768962</v>
      </c>
      <c r="G10" s="1"/>
      <c r="H10" s="1"/>
      <c r="I10" s="1"/>
    </row>
    <row r="11" spans="1:12" x14ac:dyDescent="0.3">
      <c r="A11" s="9" t="s">
        <v>165</v>
      </c>
      <c r="B11" s="44">
        <v>227732</v>
      </c>
      <c r="C11" s="44">
        <v>200224</v>
      </c>
      <c r="D11" s="44">
        <v>3118244</v>
      </c>
      <c r="E11" s="44">
        <v>2653087</v>
      </c>
      <c r="F11" s="11">
        <f t="shared" si="0"/>
        <v>-14.917273952904267</v>
      </c>
      <c r="G11" s="1"/>
      <c r="H11" s="1"/>
      <c r="I11" s="1"/>
    </row>
    <row r="12" spans="1:12" x14ac:dyDescent="0.3">
      <c r="A12" s="12" t="s">
        <v>166</v>
      </c>
      <c r="B12" s="45">
        <v>978</v>
      </c>
      <c r="C12" s="45">
        <v>0</v>
      </c>
      <c r="D12" s="45">
        <v>15695</v>
      </c>
      <c r="E12" s="45">
        <v>18207</v>
      </c>
      <c r="F12" s="14">
        <f t="shared" si="0"/>
        <v>16.005097164702136</v>
      </c>
      <c r="G12" s="1"/>
      <c r="H12" s="1"/>
      <c r="I12" s="1"/>
    </row>
    <row r="13" spans="1:12" x14ac:dyDescent="0.3">
      <c r="A13" s="9" t="s">
        <v>32</v>
      </c>
      <c r="B13" s="44">
        <v>190</v>
      </c>
      <c r="C13" s="44">
        <v>221</v>
      </c>
      <c r="D13" s="44">
        <v>5509</v>
      </c>
      <c r="E13" s="44">
        <v>5358</v>
      </c>
      <c r="F13" s="11">
        <f t="shared" si="0"/>
        <v>-2.7409693229261194</v>
      </c>
      <c r="G13" s="1"/>
      <c r="H13" s="1"/>
      <c r="I13" s="1"/>
    </row>
    <row r="14" spans="1:12" x14ac:dyDescent="0.3">
      <c r="A14" s="12" t="s">
        <v>33</v>
      </c>
      <c r="B14" s="45">
        <v>39644</v>
      </c>
      <c r="C14" s="45">
        <v>72471</v>
      </c>
      <c r="D14" s="45">
        <v>832787.4</v>
      </c>
      <c r="E14" s="45">
        <v>963326</v>
      </c>
      <c r="F14" s="14">
        <f t="shared" si="0"/>
        <v>15.674900941104539</v>
      </c>
      <c r="G14" s="1"/>
      <c r="H14" s="1"/>
      <c r="I14" s="1"/>
    </row>
    <row r="15" spans="1:12" x14ac:dyDescent="0.3">
      <c r="A15" s="9" t="s">
        <v>34</v>
      </c>
      <c r="B15" s="44">
        <v>5905</v>
      </c>
      <c r="C15" s="44">
        <v>5726</v>
      </c>
      <c r="D15" s="44">
        <v>61500</v>
      </c>
      <c r="E15" s="44">
        <v>67592</v>
      </c>
      <c r="F15" s="11">
        <f t="shared" si="0"/>
        <v>9.9056910569105696</v>
      </c>
      <c r="G15" s="1"/>
      <c r="H15" s="1"/>
      <c r="I15" s="1"/>
    </row>
    <row r="16" spans="1:12" x14ac:dyDescent="0.3">
      <c r="A16" s="12" t="s">
        <v>35</v>
      </c>
      <c r="B16" s="45">
        <v>827</v>
      </c>
      <c r="C16" s="45">
        <v>0</v>
      </c>
      <c r="D16" s="45">
        <v>8354</v>
      </c>
      <c r="E16" s="45">
        <v>8602</v>
      </c>
      <c r="F16" s="14">
        <f t="shared" si="0"/>
        <v>2.9686377783097981</v>
      </c>
      <c r="G16" s="1"/>
      <c r="H16" s="1"/>
      <c r="I16" s="1"/>
    </row>
    <row r="17" spans="1:9" x14ac:dyDescent="0.3">
      <c r="A17" s="9" t="s">
        <v>167</v>
      </c>
      <c r="B17" s="44"/>
      <c r="C17" s="44">
        <v>0</v>
      </c>
      <c r="D17" s="44"/>
      <c r="E17" s="44">
        <v>0</v>
      </c>
      <c r="F17" s="11"/>
      <c r="G17" s="1"/>
      <c r="H17" s="1"/>
      <c r="I17" s="1"/>
    </row>
    <row r="18" spans="1:9" x14ac:dyDescent="0.3">
      <c r="A18" s="12" t="s">
        <v>36</v>
      </c>
      <c r="B18" s="45">
        <v>38369</v>
      </c>
      <c r="C18" s="45">
        <v>62547</v>
      </c>
      <c r="D18" s="45">
        <v>517280</v>
      </c>
      <c r="E18" s="45">
        <v>639611</v>
      </c>
      <c r="F18" s="14">
        <f t="shared" si="0"/>
        <v>23.648894215898551</v>
      </c>
      <c r="G18" s="1"/>
      <c r="H18" s="1"/>
      <c r="I18" s="1"/>
    </row>
    <row r="19" spans="1:9" x14ac:dyDescent="0.3">
      <c r="A19" s="9" t="s">
        <v>37</v>
      </c>
      <c r="B19" s="44">
        <v>671</v>
      </c>
      <c r="C19" s="44">
        <v>725</v>
      </c>
      <c r="D19" s="44">
        <v>4672</v>
      </c>
      <c r="E19" s="44">
        <v>7043</v>
      </c>
      <c r="F19" s="11">
        <f t="shared" si="0"/>
        <v>50.749143835616451</v>
      </c>
      <c r="G19" s="1"/>
      <c r="H19" s="1"/>
      <c r="I19" s="1"/>
    </row>
    <row r="20" spans="1:9" x14ac:dyDescent="0.3">
      <c r="A20" s="12" t="s">
        <v>168</v>
      </c>
      <c r="B20" s="45">
        <v>3126</v>
      </c>
      <c r="C20" s="45">
        <v>3713</v>
      </c>
      <c r="D20" s="45">
        <v>47135</v>
      </c>
      <c r="E20" s="45">
        <v>49000</v>
      </c>
      <c r="F20" s="14">
        <f t="shared" si="0"/>
        <v>3.9567200594038354</v>
      </c>
      <c r="G20" s="1"/>
      <c r="H20" s="1"/>
      <c r="I20" s="1"/>
    </row>
    <row r="21" spans="1:9" x14ac:dyDescent="0.3">
      <c r="A21" s="9" t="s">
        <v>38</v>
      </c>
      <c r="B21" s="44">
        <v>11927</v>
      </c>
      <c r="C21" s="44">
        <v>12407</v>
      </c>
      <c r="D21" s="44">
        <v>124420</v>
      </c>
      <c r="E21" s="44">
        <v>128427</v>
      </c>
      <c r="F21" s="11">
        <f t="shared" si="0"/>
        <v>3.2205433210094867</v>
      </c>
      <c r="G21" s="1"/>
      <c r="H21" s="1"/>
      <c r="I21" s="1"/>
    </row>
    <row r="22" spans="1:9" x14ac:dyDescent="0.3">
      <c r="A22" s="12" t="s">
        <v>59</v>
      </c>
      <c r="B22" s="45">
        <v>191197</v>
      </c>
      <c r="C22" s="45">
        <v>197288</v>
      </c>
      <c r="D22" s="45">
        <v>2315985.2999999998</v>
      </c>
      <c r="E22" s="45">
        <v>2381345</v>
      </c>
      <c r="F22" s="14">
        <f t="shared" si="0"/>
        <v>2.8221120401757389</v>
      </c>
      <c r="G22" s="1"/>
      <c r="H22" s="1"/>
      <c r="I22" s="1"/>
    </row>
    <row r="23" spans="1:9" x14ac:dyDescent="0.3">
      <c r="A23" s="9" t="s">
        <v>169</v>
      </c>
      <c r="B23" s="44">
        <v>3391</v>
      </c>
      <c r="C23" s="44">
        <v>2465</v>
      </c>
      <c r="D23" s="44">
        <v>30614</v>
      </c>
      <c r="E23" s="44">
        <v>41161</v>
      </c>
      <c r="F23" s="11">
        <f t="shared" si="0"/>
        <v>34.451558110668316</v>
      </c>
      <c r="G23" s="1"/>
      <c r="H23" s="1"/>
      <c r="I23" s="1"/>
    </row>
    <row r="24" spans="1:9" x14ac:dyDescent="0.3">
      <c r="A24" s="12" t="s">
        <v>171</v>
      </c>
      <c r="B24" s="45">
        <v>524</v>
      </c>
      <c r="C24" s="45">
        <v>0</v>
      </c>
      <c r="D24" s="45">
        <v>12637</v>
      </c>
      <c r="E24" s="45">
        <v>9728</v>
      </c>
      <c r="F24" s="14">
        <f t="shared" si="0"/>
        <v>-23.019704043681259</v>
      </c>
      <c r="G24" s="1"/>
      <c r="H24" s="1"/>
      <c r="I24" s="1"/>
    </row>
    <row r="25" spans="1:9" x14ac:dyDescent="0.3">
      <c r="A25" s="9" t="s">
        <v>39</v>
      </c>
      <c r="B25" s="44"/>
      <c r="C25" s="44">
        <v>0</v>
      </c>
      <c r="D25" s="44"/>
      <c r="E25" s="44">
        <v>0</v>
      </c>
      <c r="F25" s="11"/>
      <c r="G25" s="1"/>
      <c r="H25" s="1"/>
      <c r="I25" s="1"/>
    </row>
    <row r="26" spans="1:9" x14ac:dyDescent="0.3">
      <c r="A26" s="12" t="s">
        <v>40</v>
      </c>
      <c r="B26" s="45">
        <v>2307</v>
      </c>
      <c r="C26" s="45">
        <v>2295</v>
      </c>
      <c r="D26" s="45">
        <v>27650</v>
      </c>
      <c r="E26" s="45">
        <v>20607</v>
      </c>
      <c r="F26" s="14">
        <f t="shared" si="0"/>
        <v>-25.47197106690777</v>
      </c>
      <c r="G26" s="1"/>
      <c r="H26" s="1"/>
      <c r="I26" s="1"/>
    </row>
    <row r="27" spans="1:9" x14ac:dyDescent="0.3">
      <c r="A27" s="9" t="s">
        <v>41</v>
      </c>
      <c r="B27" s="44">
        <v>1874</v>
      </c>
      <c r="C27" s="44">
        <v>1409</v>
      </c>
      <c r="D27" s="44">
        <v>13686</v>
      </c>
      <c r="E27" s="44">
        <v>10458</v>
      </c>
      <c r="F27" s="11">
        <f t="shared" si="0"/>
        <v>-23.586146427005701</v>
      </c>
      <c r="G27" s="1"/>
      <c r="H27" s="1"/>
      <c r="I27" s="1"/>
    </row>
    <row r="28" spans="1:9" x14ac:dyDescent="0.3">
      <c r="A28" s="12" t="s">
        <v>42</v>
      </c>
      <c r="B28" s="45">
        <v>46204</v>
      </c>
      <c r="C28" s="45">
        <v>49611</v>
      </c>
      <c r="D28" s="45">
        <v>502948</v>
      </c>
      <c r="E28" s="45">
        <v>550812</v>
      </c>
      <c r="F28" s="14">
        <f t="shared" si="0"/>
        <v>9.5166895981294317</v>
      </c>
      <c r="G28" s="1"/>
      <c r="H28" s="1"/>
      <c r="I28" s="1"/>
    </row>
    <row r="29" spans="1:9" x14ac:dyDescent="0.3">
      <c r="A29" s="9" t="s">
        <v>43</v>
      </c>
      <c r="B29" s="44">
        <v>729</v>
      </c>
      <c r="C29" s="44">
        <v>808</v>
      </c>
      <c r="D29" s="44">
        <v>7693</v>
      </c>
      <c r="E29" s="44">
        <v>8045</v>
      </c>
      <c r="F29" s="11">
        <f t="shared" si="0"/>
        <v>4.5755881970622596</v>
      </c>
      <c r="G29" s="1"/>
      <c r="H29" s="1"/>
      <c r="I29" s="1"/>
    </row>
    <row r="30" spans="1:9" x14ac:dyDescent="0.3">
      <c r="A30" s="12" t="s">
        <v>44</v>
      </c>
      <c r="B30" s="45"/>
      <c r="C30" s="45">
        <v>0</v>
      </c>
      <c r="D30" s="45"/>
      <c r="E30" s="45">
        <v>9057</v>
      </c>
      <c r="F30" s="14"/>
      <c r="G30" s="1"/>
      <c r="H30" s="1"/>
      <c r="I30" s="1"/>
    </row>
    <row r="31" spans="1:9" x14ac:dyDescent="0.3">
      <c r="A31" s="9" t="s">
        <v>45</v>
      </c>
      <c r="B31" s="44">
        <v>476</v>
      </c>
      <c r="C31" s="44">
        <v>3978</v>
      </c>
      <c r="D31" s="44">
        <v>13239.4</v>
      </c>
      <c r="E31" s="44">
        <v>22406</v>
      </c>
      <c r="F31" s="11">
        <f t="shared" si="0"/>
        <v>69.23727661374383</v>
      </c>
      <c r="G31" s="1"/>
      <c r="H31" s="1"/>
      <c r="I31" s="1"/>
    </row>
    <row r="32" spans="1:9" x14ac:dyDescent="0.3">
      <c r="A32" s="12" t="s">
        <v>46</v>
      </c>
      <c r="B32" s="45">
        <v>29910</v>
      </c>
      <c r="C32" s="45">
        <v>15917</v>
      </c>
      <c r="D32" s="45">
        <v>392993</v>
      </c>
      <c r="E32" s="45">
        <v>226673</v>
      </c>
      <c r="F32" s="14">
        <f t="shared" si="0"/>
        <v>-42.321364502675621</v>
      </c>
      <c r="G32" s="1"/>
      <c r="H32" s="1"/>
      <c r="I32" s="1"/>
    </row>
    <row r="33" spans="1:9" x14ac:dyDescent="0.3">
      <c r="A33" s="9" t="s">
        <v>47</v>
      </c>
      <c r="B33" s="44">
        <v>10139</v>
      </c>
      <c r="C33" s="44">
        <v>7857</v>
      </c>
      <c r="D33" s="44">
        <v>76549</v>
      </c>
      <c r="E33" s="44">
        <v>78723</v>
      </c>
      <c r="F33" s="11">
        <f t="shared" si="0"/>
        <v>2.8400109733634622</v>
      </c>
      <c r="G33" s="1"/>
      <c r="H33" s="1"/>
      <c r="I33" s="1"/>
    </row>
    <row r="34" spans="1:9" x14ac:dyDescent="0.3">
      <c r="A34" s="12" t="s">
        <v>170</v>
      </c>
      <c r="B34" s="45">
        <v>47</v>
      </c>
      <c r="C34" s="45">
        <v>0</v>
      </c>
      <c r="D34" s="45">
        <v>680</v>
      </c>
      <c r="E34" s="45">
        <v>556</v>
      </c>
      <c r="F34" s="14">
        <f t="shared" si="0"/>
        <v>-18.235294117647058</v>
      </c>
      <c r="G34" s="1"/>
      <c r="H34" s="1"/>
      <c r="I34" s="1"/>
    </row>
    <row r="35" spans="1:9" x14ac:dyDescent="0.3">
      <c r="A35" s="15" t="s">
        <v>48</v>
      </c>
      <c r="B35" s="16">
        <f>SUM(B7:B34)</f>
        <v>621268</v>
      </c>
      <c r="C35" s="16">
        <f t="shared" ref="C35:E35" si="1">SUM(C7:C34)</f>
        <v>646054</v>
      </c>
      <c r="D35" s="16">
        <f t="shared" si="1"/>
        <v>8201007.5</v>
      </c>
      <c r="E35" s="16">
        <f t="shared" si="1"/>
        <v>7987162</v>
      </c>
      <c r="F35" s="17">
        <f t="shared" si="0"/>
        <v>-2.6075515721696405</v>
      </c>
      <c r="G35" s="1"/>
      <c r="H35" s="1"/>
      <c r="I35" s="1"/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34903</v>
      </c>
      <c r="C39" s="51">
        <f t="shared" si="3"/>
        <v>26587.3</v>
      </c>
      <c r="D39" s="51">
        <f>_xlfn.RANK.EQ(B39,$B$39:$B$66)+COUNTIF($B$39:$B$66,B39)-1</f>
        <v>13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2653087</v>
      </c>
      <c r="G39" s="50">
        <f>LOOKUP(E39,$A$39:$A$66,$C$39:$C$66)</f>
        <v>3118244</v>
      </c>
    </row>
    <row r="40" spans="1:9" x14ac:dyDescent="0.3">
      <c r="A40" s="50" t="str">
        <f t="shared" si="4"/>
        <v>ALICANTE</v>
      </c>
      <c r="B40" s="51">
        <f t="shared" si="2"/>
        <v>3621</v>
      </c>
      <c r="C40" s="51">
        <f t="shared" si="3"/>
        <v>3994</v>
      </c>
      <c r="D40" s="51">
        <f t="shared" ref="D40:D66" si="6">_xlfn.RANK.EQ(B40,$B$39:$B$66)+COUNTIF($B$39:$B$66,B40)-1</f>
        <v>25</v>
      </c>
      <c r="E40" s="50" t="str">
        <f t="shared" si="5"/>
        <v>LAS PALMAS</v>
      </c>
      <c r="F40" s="50">
        <f t="shared" ref="F40:F66" si="7">LOOKUP(E40,$A$39:$A$66,$B$39:$B$66)</f>
        <v>2381345</v>
      </c>
      <c r="G40" s="50">
        <f t="shared" ref="G40:G66" si="8">LOOKUP(E40,$A$39:$A$66,$C$39:$C$66)</f>
        <v>2315985.2999999998</v>
      </c>
    </row>
    <row r="41" spans="1:9" x14ac:dyDescent="0.3">
      <c r="A41" s="50" t="str">
        <f t="shared" si="4"/>
        <v>ALMERÍA</v>
      </c>
      <c r="B41" s="51">
        <f t="shared" si="2"/>
        <v>40129</v>
      </c>
      <c r="C41" s="51">
        <f t="shared" si="3"/>
        <v>29559.1</v>
      </c>
      <c r="D41" s="51">
        <f t="shared" si="6"/>
        <v>12</v>
      </c>
      <c r="E41" s="50" t="str">
        <f t="shared" si="5"/>
        <v>BARCELONA</v>
      </c>
      <c r="F41" s="50">
        <f t="shared" si="7"/>
        <v>963326</v>
      </c>
      <c r="G41" s="50">
        <f t="shared" si="8"/>
        <v>832787.4</v>
      </c>
    </row>
    <row r="42" spans="1:9" x14ac:dyDescent="0.3">
      <c r="A42" s="50" t="str">
        <f t="shared" si="4"/>
        <v>AVILÉS</v>
      </c>
      <c r="B42" s="51">
        <f t="shared" si="2"/>
        <v>8685</v>
      </c>
      <c r="C42" s="51">
        <f t="shared" si="3"/>
        <v>10596</v>
      </c>
      <c r="D42" s="51">
        <f t="shared" si="6"/>
        <v>20</v>
      </c>
      <c r="E42" s="50" t="str">
        <f t="shared" si="5"/>
        <v>CEUTA</v>
      </c>
      <c r="F42" s="50">
        <f t="shared" si="7"/>
        <v>639611</v>
      </c>
      <c r="G42" s="50">
        <f t="shared" si="8"/>
        <v>517280</v>
      </c>
    </row>
    <row r="43" spans="1:9" x14ac:dyDescent="0.3">
      <c r="A43" s="50" t="str">
        <f t="shared" si="4"/>
        <v>BAHÍA DE ALGECIRAS</v>
      </c>
      <c r="B43" s="51">
        <f t="shared" si="2"/>
        <v>2653087</v>
      </c>
      <c r="C43" s="51">
        <f t="shared" si="3"/>
        <v>3118244</v>
      </c>
      <c r="D43" s="51">
        <f t="shared" si="6"/>
        <v>1</v>
      </c>
      <c r="E43" s="50" t="str">
        <f t="shared" si="5"/>
        <v>SANTA CRUZ DE TENERIFE</v>
      </c>
      <c r="F43" s="50">
        <f t="shared" si="7"/>
        <v>550812</v>
      </c>
      <c r="G43" s="50">
        <f t="shared" si="8"/>
        <v>502948</v>
      </c>
    </row>
    <row r="44" spans="1:9" x14ac:dyDescent="0.3">
      <c r="A44" s="50" t="str">
        <f t="shared" si="4"/>
        <v>BAHÍA DE CÁDIZ</v>
      </c>
      <c r="B44" s="51">
        <f t="shared" si="2"/>
        <v>18207</v>
      </c>
      <c r="C44" s="51">
        <f t="shared" si="3"/>
        <v>15695</v>
      </c>
      <c r="D44" s="51">
        <f t="shared" si="6"/>
        <v>16</v>
      </c>
      <c r="E44" s="50" t="str">
        <f t="shared" si="5"/>
        <v>VALENCIA</v>
      </c>
      <c r="F44" s="50">
        <f t="shared" si="7"/>
        <v>226673</v>
      </c>
      <c r="G44" s="50">
        <f t="shared" si="8"/>
        <v>392993</v>
      </c>
    </row>
    <row r="45" spans="1:9" x14ac:dyDescent="0.3">
      <c r="A45" s="50" t="str">
        <f t="shared" si="4"/>
        <v>BALEARES</v>
      </c>
      <c r="B45" s="51">
        <f t="shared" si="2"/>
        <v>5358</v>
      </c>
      <c r="C45" s="51">
        <f t="shared" si="3"/>
        <v>5509</v>
      </c>
      <c r="D45" s="51">
        <f t="shared" si="6"/>
        <v>24</v>
      </c>
      <c r="E45" s="50" t="str">
        <f t="shared" si="5"/>
        <v>HUELVA</v>
      </c>
      <c r="F45" s="50">
        <f t="shared" si="7"/>
        <v>128427</v>
      </c>
      <c r="G45" s="50">
        <f t="shared" si="8"/>
        <v>124420</v>
      </c>
    </row>
    <row r="46" spans="1:9" x14ac:dyDescent="0.3">
      <c r="A46" s="50" t="str">
        <f t="shared" si="4"/>
        <v>BARCELONA</v>
      </c>
      <c r="B46" s="51">
        <f t="shared" si="2"/>
        <v>963326</v>
      </c>
      <c r="C46" s="51">
        <f t="shared" si="3"/>
        <v>832787.4</v>
      </c>
      <c r="D46" s="51">
        <f t="shared" si="6"/>
        <v>3</v>
      </c>
      <c r="E46" s="50" t="str">
        <f t="shared" si="5"/>
        <v>VIGO</v>
      </c>
      <c r="F46" s="50">
        <f t="shared" si="7"/>
        <v>78723</v>
      </c>
      <c r="G46" s="50">
        <f t="shared" si="8"/>
        <v>76549</v>
      </c>
    </row>
    <row r="47" spans="1:9" x14ac:dyDescent="0.3">
      <c r="A47" s="50" t="str">
        <f t="shared" si="4"/>
        <v>BILBAO</v>
      </c>
      <c r="B47" s="51">
        <f t="shared" si="2"/>
        <v>67592</v>
      </c>
      <c r="C47" s="51">
        <f t="shared" si="3"/>
        <v>61500</v>
      </c>
      <c r="D47" s="51">
        <f t="shared" si="6"/>
        <v>9</v>
      </c>
      <c r="E47" s="50" t="str">
        <f t="shared" si="5"/>
        <v>BILBAO</v>
      </c>
      <c r="F47" s="50">
        <f t="shared" si="7"/>
        <v>67592</v>
      </c>
      <c r="G47" s="50">
        <f t="shared" si="8"/>
        <v>61500</v>
      </c>
    </row>
    <row r="48" spans="1:9" x14ac:dyDescent="0.3">
      <c r="A48" s="50" t="str">
        <f t="shared" si="4"/>
        <v>CARTAGENA</v>
      </c>
      <c r="B48" s="51">
        <f t="shared" si="2"/>
        <v>8602</v>
      </c>
      <c r="C48" s="51">
        <f t="shared" si="3"/>
        <v>8354</v>
      </c>
      <c r="D48" s="51">
        <f t="shared" si="6"/>
        <v>21</v>
      </c>
      <c r="E48" s="50" t="str">
        <f t="shared" si="5"/>
        <v>GIJÓN</v>
      </c>
      <c r="F48" s="50">
        <f t="shared" si="7"/>
        <v>49000</v>
      </c>
      <c r="G48" s="50">
        <f t="shared" si="8"/>
        <v>47135</v>
      </c>
    </row>
    <row r="49" spans="1:7" x14ac:dyDescent="0.3">
      <c r="A49" s="50" t="str">
        <f t="shared" si="4"/>
        <v>CASTELLÓN</v>
      </c>
      <c r="B49" s="51">
        <f t="shared" si="2"/>
        <v>0</v>
      </c>
      <c r="C49" s="51">
        <f t="shared" si="3"/>
        <v>0</v>
      </c>
      <c r="D49" s="51">
        <f t="shared" si="6"/>
        <v>28</v>
      </c>
      <c r="E49" s="50" t="str">
        <f t="shared" si="5"/>
        <v>MÁLAGA</v>
      </c>
      <c r="F49" s="50">
        <f t="shared" si="7"/>
        <v>41161</v>
      </c>
      <c r="G49" s="50">
        <f t="shared" si="8"/>
        <v>30614</v>
      </c>
    </row>
    <row r="50" spans="1:7" x14ac:dyDescent="0.3">
      <c r="A50" s="50" t="str">
        <f t="shared" si="4"/>
        <v>CEUTA</v>
      </c>
      <c r="B50" s="51">
        <f t="shared" si="2"/>
        <v>639611</v>
      </c>
      <c r="C50" s="51">
        <f t="shared" si="3"/>
        <v>517280</v>
      </c>
      <c r="D50" s="51">
        <f t="shared" si="6"/>
        <v>4</v>
      </c>
      <c r="E50" s="50" t="str">
        <f t="shared" si="5"/>
        <v>ALMERÍA</v>
      </c>
      <c r="F50" s="50">
        <f t="shared" si="7"/>
        <v>40129</v>
      </c>
      <c r="G50" s="50">
        <f t="shared" si="8"/>
        <v>29559.1</v>
      </c>
    </row>
    <row r="51" spans="1:7" x14ac:dyDescent="0.3">
      <c r="A51" s="50" t="str">
        <f t="shared" si="4"/>
        <v>FERROL-SAN CIBRAO</v>
      </c>
      <c r="B51" s="51">
        <f t="shared" si="2"/>
        <v>7043</v>
      </c>
      <c r="C51" s="51">
        <f t="shared" si="3"/>
        <v>4672</v>
      </c>
      <c r="D51" s="51">
        <f t="shared" si="6"/>
        <v>23</v>
      </c>
      <c r="E51" s="50" t="str">
        <f t="shared" si="5"/>
        <v>A CORUÑA</v>
      </c>
      <c r="F51" s="50">
        <f t="shared" si="7"/>
        <v>34903</v>
      </c>
      <c r="G51" s="50">
        <f t="shared" si="8"/>
        <v>26587.3</v>
      </c>
    </row>
    <row r="52" spans="1:7" x14ac:dyDescent="0.3">
      <c r="A52" s="50" t="str">
        <f t="shared" si="4"/>
        <v>GIJÓN</v>
      </c>
      <c r="B52" s="51">
        <f t="shared" si="2"/>
        <v>49000</v>
      </c>
      <c r="C52" s="51">
        <f t="shared" si="3"/>
        <v>47135</v>
      </c>
      <c r="D52" s="51">
        <f t="shared" si="6"/>
        <v>10</v>
      </c>
      <c r="E52" s="50" t="str">
        <f t="shared" si="5"/>
        <v>TARRAGONA</v>
      </c>
      <c r="F52" s="50">
        <f t="shared" si="7"/>
        <v>22406</v>
      </c>
      <c r="G52" s="50">
        <f t="shared" si="8"/>
        <v>13239.4</v>
      </c>
    </row>
    <row r="53" spans="1:7" x14ac:dyDescent="0.3">
      <c r="A53" s="50" t="str">
        <f t="shared" si="4"/>
        <v>HUELVA</v>
      </c>
      <c r="B53" s="51">
        <f t="shared" si="2"/>
        <v>128427</v>
      </c>
      <c r="C53" s="51">
        <f t="shared" si="3"/>
        <v>124420</v>
      </c>
      <c r="D53" s="51">
        <f t="shared" si="6"/>
        <v>7</v>
      </c>
      <c r="E53" s="50" t="str">
        <f t="shared" si="5"/>
        <v>MOTRIL</v>
      </c>
      <c r="F53" s="50">
        <f t="shared" si="7"/>
        <v>20607</v>
      </c>
      <c r="G53" s="50">
        <f t="shared" si="8"/>
        <v>27650</v>
      </c>
    </row>
    <row r="54" spans="1:7" x14ac:dyDescent="0.3">
      <c r="A54" s="50" t="str">
        <f t="shared" si="4"/>
        <v>LAS PALMAS</v>
      </c>
      <c r="B54" s="51">
        <f t="shared" si="2"/>
        <v>2381345</v>
      </c>
      <c r="C54" s="51">
        <f t="shared" si="3"/>
        <v>2315985.2999999998</v>
      </c>
      <c r="D54" s="51">
        <f t="shared" si="6"/>
        <v>2</v>
      </c>
      <c r="E54" s="50" t="str">
        <f t="shared" si="5"/>
        <v>BAHÍA DE CÁDIZ</v>
      </c>
      <c r="F54" s="50">
        <f t="shared" si="7"/>
        <v>18207</v>
      </c>
      <c r="G54" s="50">
        <f t="shared" si="8"/>
        <v>15695</v>
      </c>
    </row>
    <row r="55" spans="1:7" x14ac:dyDescent="0.3">
      <c r="A55" s="50" t="str">
        <f t="shared" si="4"/>
        <v>MÁLAGA</v>
      </c>
      <c r="B55" s="51">
        <f t="shared" si="2"/>
        <v>41161</v>
      </c>
      <c r="C55" s="51">
        <f t="shared" si="3"/>
        <v>30614</v>
      </c>
      <c r="D55" s="51">
        <f t="shared" si="6"/>
        <v>11</v>
      </c>
      <c r="E55" s="50" t="str">
        <f t="shared" si="5"/>
        <v>PASAIA</v>
      </c>
      <c r="F55" s="50">
        <f t="shared" si="7"/>
        <v>10458</v>
      </c>
      <c r="G55" s="50">
        <f t="shared" si="8"/>
        <v>13686</v>
      </c>
    </row>
    <row r="56" spans="1:7" x14ac:dyDescent="0.3">
      <c r="A56" s="50" t="str">
        <f t="shared" si="4"/>
        <v>MARÍN Y RÍA DE PONTEVEDRA</v>
      </c>
      <c r="B56" s="51">
        <f t="shared" si="2"/>
        <v>9728</v>
      </c>
      <c r="C56" s="51">
        <f t="shared" si="3"/>
        <v>12637</v>
      </c>
      <c r="D56" s="51">
        <f t="shared" si="6"/>
        <v>18</v>
      </c>
      <c r="E56" s="50" t="str">
        <f t="shared" si="5"/>
        <v>MARÍN Y RÍA DE PONTEVEDRA</v>
      </c>
      <c r="F56" s="50">
        <f t="shared" si="7"/>
        <v>9728</v>
      </c>
      <c r="G56" s="50">
        <f t="shared" si="8"/>
        <v>12637</v>
      </c>
    </row>
    <row r="57" spans="1:7" x14ac:dyDescent="0.3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SEVILLA</v>
      </c>
      <c r="F57" s="50">
        <f t="shared" si="7"/>
        <v>9057</v>
      </c>
      <c r="G57" s="50">
        <f t="shared" si="8"/>
        <v>0</v>
      </c>
    </row>
    <row r="58" spans="1:7" x14ac:dyDescent="0.3">
      <c r="A58" s="50" t="str">
        <f t="shared" si="4"/>
        <v>MOTRIL</v>
      </c>
      <c r="B58" s="51">
        <f t="shared" si="2"/>
        <v>20607</v>
      </c>
      <c r="C58" s="51">
        <f t="shared" si="3"/>
        <v>27650</v>
      </c>
      <c r="D58" s="51">
        <f t="shared" si="6"/>
        <v>15</v>
      </c>
      <c r="E58" s="50" t="str">
        <f t="shared" si="5"/>
        <v>AVILÉS</v>
      </c>
      <c r="F58" s="50">
        <f t="shared" si="7"/>
        <v>8685</v>
      </c>
      <c r="G58" s="50">
        <f t="shared" si="8"/>
        <v>10596</v>
      </c>
    </row>
    <row r="59" spans="1:7" x14ac:dyDescent="0.3">
      <c r="A59" s="50" t="str">
        <f t="shared" si="4"/>
        <v>PASAIA</v>
      </c>
      <c r="B59" s="51">
        <f t="shared" si="2"/>
        <v>10458</v>
      </c>
      <c r="C59" s="51">
        <f t="shared" si="3"/>
        <v>13686</v>
      </c>
      <c r="D59" s="51">
        <f t="shared" si="6"/>
        <v>17</v>
      </c>
      <c r="E59" s="50" t="str">
        <f t="shared" si="5"/>
        <v>CARTAGENA</v>
      </c>
      <c r="F59" s="50">
        <f t="shared" si="7"/>
        <v>8602</v>
      </c>
      <c r="G59" s="50">
        <f t="shared" si="8"/>
        <v>8354</v>
      </c>
    </row>
    <row r="60" spans="1:7" x14ac:dyDescent="0.3">
      <c r="A60" s="50" t="str">
        <f t="shared" si="4"/>
        <v>SANTA CRUZ DE TENERIFE</v>
      </c>
      <c r="B60" s="51">
        <f t="shared" si="2"/>
        <v>550812</v>
      </c>
      <c r="C60" s="51">
        <f t="shared" si="3"/>
        <v>502948</v>
      </c>
      <c r="D60" s="51">
        <f t="shared" si="6"/>
        <v>5</v>
      </c>
      <c r="E60" s="50" t="str">
        <f t="shared" si="5"/>
        <v>SANTANDER</v>
      </c>
      <c r="F60" s="50">
        <f t="shared" si="7"/>
        <v>8045</v>
      </c>
      <c r="G60" s="50">
        <f t="shared" si="8"/>
        <v>7693</v>
      </c>
    </row>
    <row r="61" spans="1:7" x14ac:dyDescent="0.3">
      <c r="A61" s="50" t="str">
        <f t="shared" si="4"/>
        <v>SANTANDER</v>
      </c>
      <c r="B61" s="51">
        <f t="shared" si="2"/>
        <v>8045</v>
      </c>
      <c r="C61" s="51">
        <f t="shared" si="3"/>
        <v>7693</v>
      </c>
      <c r="D61" s="51">
        <f t="shared" si="6"/>
        <v>22</v>
      </c>
      <c r="E61" s="50" t="str">
        <f t="shared" si="5"/>
        <v>FERROL-SAN CIBRAO</v>
      </c>
      <c r="F61" s="50">
        <f t="shared" si="7"/>
        <v>7043</v>
      </c>
      <c r="G61" s="50">
        <f t="shared" si="8"/>
        <v>4672</v>
      </c>
    </row>
    <row r="62" spans="1:7" x14ac:dyDescent="0.3">
      <c r="A62" s="50" t="str">
        <f t="shared" si="4"/>
        <v>SEVILLA</v>
      </c>
      <c r="B62" s="51">
        <f t="shared" si="2"/>
        <v>9057</v>
      </c>
      <c r="C62" s="51">
        <f t="shared" si="3"/>
        <v>0</v>
      </c>
      <c r="D62" s="51">
        <f t="shared" si="6"/>
        <v>19</v>
      </c>
      <c r="E62" s="50" t="str">
        <f t="shared" si="5"/>
        <v>BALEARES</v>
      </c>
      <c r="F62" s="50">
        <f t="shared" si="7"/>
        <v>5358</v>
      </c>
      <c r="G62" s="50">
        <f t="shared" si="8"/>
        <v>5509</v>
      </c>
    </row>
    <row r="63" spans="1:7" x14ac:dyDescent="0.3">
      <c r="A63" s="50" t="str">
        <f t="shared" si="4"/>
        <v>TARRAGONA</v>
      </c>
      <c r="B63" s="51">
        <f t="shared" si="2"/>
        <v>22406</v>
      </c>
      <c r="C63" s="51">
        <f t="shared" si="3"/>
        <v>13239.4</v>
      </c>
      <c r="D63" s="51">
        <f t="shared" si="6"/>
        <v>14</v>
      </c>
      <c r="E63" s="50" t="str">
        <f t="shared" si="5"/>
        <v>ALICANTE</v>
      </c>
      <c r="F63" s="50">
        <f t="shared" si="7"/>
        <v>3621</v>
      </c>
      <c r="G63" s="50">
        <f t="shared" si="8"/>
        <v>3994</v>
      </c>
    </row>
    <row r="64" spans="1:7" x14ac:dyDescent="0.3">
      <c r="A64" s="50" t="str">
        <f t="shared" si="4"/>
        <v>VALENCIA</v>
      </c>
      <c r="B64" s="51">
        <f t="shared" si="2"/>
        <v>226673</v>
      </c>
      <c r="C64" s="51">
        <f t="shared" si="3"/>
        <v>392993</v>
      </c>
      <c r="D64" s="51">
        <f t="shared" si="6"/>
        <v>6</v>
      </c>
      <c r="E64" s="50" t="str">
        <f t="shared" si="5"/>
        <v>VILAGARCÍA</v>
      </c>
      <c r="F64" s="50">
        <f t="shared" si="7"/>
        <v>556</v>
      </c>
      <c r="G64" s="50">
        <f t="shared" si="8"/>
        <v>680</v>
      </c>
    </row>
    <row r="65" spans="1:7" x14ac:dyDescent="0.3">
      <c r="A65" s="50" t="str">
        <f t="shared" si="4"/>
        <v>VIGO</v>
      </c>
      <c r="B65" s="51">
        <f t="shared" si="2"/>
        <v>78723</v>
      </c>
      <c r="C65" s="51">
        <f t="shared" si="3"/>
        <v>76549</v>
      </c>
      <c r="D65" s="51">
        <f t="shared" si="6"/>
        <v>8</v>
      </c>
      <c r="E65" s="50" t="e">
        <f t="shared" si="5"/>
        <v>#N/A</v>
      </c>
      <c r="F65" s="50" t="e">
        <f t="shared" si="7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556</v>
      </c>
      <c r="C66" s="51">
        <f t="shared" si="3"/>
        <v>680</v>
      </c>
      <c r="D66" s="51">
        <f t="shared" si="6"/>
        <v>26</v>
      </c>
      <c r="E66" s="50" t="str">
        <f t="shared" si="5"/>
        <v>CASTELLÓN</v>
      </c>
      <c r="F66" s="50">
        <f t="shared" si="7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115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4">
        <v>22978</v>
      </c>
      <c r="C7" s="44">
        <v>28778</v>
      </c>
      <c r="D7" s="44">
        <v>277590</v>
      </c>
      <c r="E7" s="44">
        <v>303050</v>
      </c>
      <c r="F7" s="11">
        <f>((E7*100)/D7)-100</f>
        <v>9.1718001368925428</v>
      </c>
      <c r="G7" s="1"/>
      <c r="H7" s="1"/>
      <c r="I7" s="1"/>
    </row>
    <row r="8" spans="1:12" x14ac:dyDescent="0.3">
      <c r="A8" s="12" t="s">
        <v>31</v>
      </c>
      <c r="B8" s="45">
        <v>0</v>
      </c>
      <c r="C8" s="45">
        <v>0</v>
      </c>
      <c r="D8" s="45">
        <v>0</v>
      </c>
      <c r="E8" s="45">
        <v>28.22</v>
      </c>
      <c r="F8" s="115"/>
      <c r="G8" s="1"/>
      <c r="H8" s="1"/>
      <c r="I8" s="1"/>
    </row>
    <row r="9" spans="1:12" x14ac:dyDescent="0.3">
      <c r="A9" s="9" t="s">
        <v>162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3">
      <c r="A10" s="12" t="s">
        <v>164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3">
      <c r="A11" s="9" t="s">
        <v>165</v>
      </c>
      <c r="B11" s="44">
        <v>228301</v>
      </c>
      <c r="C11" s="44">
        <v>61776</v>
      </c>
      <c r="D11" s="44">
        <v>3012965</v>
      </c>
      <c r="E11" s="44">
        <v>2390861</v>
      </c>
      <c r="F11" s="11">
        <f t="shared" ref="F11:F35" si="0">((E11*100)/D11)-100</f>
        <v>-20.647568093223782</v>
      </c>
      <c r="G11" s="1"/>
      <c r="H11" s="1"/>
      <c r="I11" s="1"/>
    </row>
    <row r="12" spans="1:12" x14ac:dyDescent="0.3">
      <c r="A12" s="12" t="s">
        <v>166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3">
      <c r="A13" s="9" t="s">
        <v>32</v>
      </c>
      <c r="B13" s="44">
        <v>0</v>
      </c>
      <c r="C13" s="44">
        <v>62</v>
      </c>
      <c r="D13" s="44">
        <v>0</v>
      </c>
      <c r="E13" s="44">
        <v>1082</v>
      </c>
      <c r="F13" s="114"/>
      <c r="G13" s="1"/>
      <c r="H13" s="1"/>
      <c r="I13" s="1"/>
    </row>
    <row r="14" spans="1:12" x14ac:dyDescent="0.3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3">
      <c r="A15" s="9" t="s">
        <v>34</v>
      </c>
      <c r="B15" s="44">
        <v>0</v>
      </c>
      <c r="C15" s="44">
        <v>0</v>
      </c>
      <c r="D15" s="44">
        <v>9123</v>
      </c>
      <c r="E15" s="44">
        <v>0</v>
      </c>
      <c r="F15" s="114">
        <f t="shared" si="0"/>
        <v>-100</v>
      </c>
      <c r="G15" s="1"/>
      <c r="H15" s="1"/>
      <c r="I15" s="1"/>
    </row>
    <row r="16" spans="1:12" x14ac:dyDescent="0.3">
      <c r="A16" s="12" t="s">
        <v>35</v>
      </c>
      <c r="B16" s="45">
        <v>0</v>
      </c>
      <c r="C16" s="45">
        <v>0</v>
      </c>
      <c r="D16" s="45">
        <v>3160</v>
      </c>
      <c r="E16" s="45">
        <v>0</v>
      </c>
      <c r="F16" s="115">
        <f t="shared" si="0"/>
        <v>-100</v>
      </c>
      <c r="G16" s="1"/>
      <c r="H16" s="1"/>
      <c r="I16" s="1"/>
    </row>
    <row r="17" spans="1:9" x14ac:dyDescent="0.3">
      <c r="A17" s="9" t="s">
        <v>167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3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3">
      <c r="A19" s="9" t="s">
        <v>37</v>
      </c>
      <c r="B19" s="44">
        <v>0</v>
      </c>
      <c r="C19" s="44">
        <v>13094</v>
      </c>
      <c r="D19" s="44">
        <v>173</v>
      </c>
      <c r="E19" s="44">
        <v>15354.02</v>
      </c>
      <c r="F19" s="11">
        <f t="shared" si="0"/>
        <v>8775.1560693641622</v>
      </c>
      <c r="G19" s="1"/>
      <c r="H19" s="1"/>
      <c r="I19" s="1"/>
    </row>
    <row r="20" spans="1:9" x14ac:dyDescent="0.3">
      <c r="A20" s="12" t="s">
        <v>168</v>
      </c>
      <c r="B20" s="45">
        <v>0</v>
      </c>
      <c r="C20" s="45">
        <v>0</v>
      </c>
      <c r="D20" s="45">
        <v>139</v>
      </c>
      <c r="E20" s="45">
        <v>8</v>
      </c>
      <c r="F20" s="14">
        <f t="shared" si="0"/>
        <v>-94.24460431654677</v>
      </c>
      <c r="G20" s="1"/>
      <c r="H20" s="1"/>
      <c r="I20" s="1"/>
    </row>
    <row r="21" spans="1:9" x14ac:dyDescent="0.3">
      <c r="A21" s="9" t="s">
        <v>38</v>
      </c>
      <c r="B21" s="44">
        <v>10498</v>
      </c>
      <c r="C21" s="44">
        <v>0</v>
      </c>
      <c r="D21" s="44">
        <v>31067</v>
      </c>
      <c r="E21" s="44">
        <v>5616.04</v>
      </c>
      <c r="F21" s="11">
        <f t="shared" si="0"/>
        <v>-81.922811986995839</v>
      </c>
      <c r="G21" s="1"/>
      <c r="H21" s="1"/>
      <c r="I21" s="1"/>
    </row>
    <row r="22" spans="1:9" x14ac:dyDescent="0.3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3">
      <c r="A23" s="9" t="s">
        <v>169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3">
      <c r="A24" s="12" t="s">
        <v>171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3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3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3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3">
      <c r="A28" s="12" t="s">
        <v>42</v>
      </c>
      <c r="B28" s="45">
        <v>182</v>
      </c>
      <c r="C28" s="45">
        <v>34</v>
      </c>
      <c r="D28" s="45">
        <v>2185</v>
      </c>
      <c r="E28" s="45">
        <v>656</v>
      </c>
      <c r="F28" s="14">
        <f t="shared" si="0"/>
        <v>-69.977116704805496</v>
      </c>
      <c r="G28" s="1"/>
      <c r="H28" s="1"/>
      <c r="I28" s="1"/>
    </row>
    <row r="29" spans="1:9" x14ac:dyDescent="0.3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3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3">
      <c r="A31" s="9" t="s">
        <v>45</v>
      </c>
      <c r="B31" s="44">
        <v>0</v>
      </c>
      <c r="C31" s="44">
        <v>0</v>
      </c>
      <c r="D31" s="44">
        <v>3675</v>
      </c>
      <c r="E31" s="44">
        <v>0</v>
      </c>
      <c r="F31" s="115">
        <f>((E31*100)/D31)-100</f>
        <v>-100</v>
      </c>
      <c r="G31" s="1"/>
      <c r="H31" s="1"/>
      <c r="I31" s="1"/>
    </row>
    <row r="32" spans="1:9" x14ac:dyDescent="0.3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3">
      <c r="A33" s="9" t="s">
        <v>47</v>
      </c>
      <c r="B33" s="44">
        <v>0</v>
      </c>
      <c r="C33" s="44">
        <v>0</v>
      </c>
      <c r="D33" s="44">
        <v>0</v>
      </c>
      <c r="E33" s="44">
        <v>5604</v>
      </c>
      <c r="F33" s="115"/>
      <c r="G33" s="1"/>
      <c r="H33" s="1"/>
      <c r="I33" s="1"/>
    </row>
    <row r="34" spans="1:9" x14ac:dyDescent="0.3">
      <c r="A34" s="12" t="s">
        <v>170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3">
      <c r="A35" s="15" t="s">
        <v>48</v>
      </c>
      <c r="B35" s="16">
        <f>SUM(B7:B34)</f>
        <v>261959</v>
      </c>
      <c r="C35" s="16">
        <f t="shared" ref="C35:E35" si="1">SUM(C7:C34)</f>
        <v>103744</v>
      </c>
      <c r="D35" s="16">
        <f t="shared" si="1"/>
        <v>3340077</v>
      </c>
      <c r="E35" s="16">
        <f t="shared" si="1"/>
        <v>2722259.28</v>
      </c>
      <c r="F35" s="17">
        <f t="shared" si="0"/>
        <v>-18.497110096563645</v>
      </c>
      <c r="G35" s="1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3">
      <c r="A39" s="50" t="str">
        <f t="shared" ref="A39:A66" si="4">A7</f>
        <v>A CORUÑA</v>
      </c>
      <c r="B39" s="51">
        <f t="shared" si="2"/>
        <v>303050</v>
      </c>
      <c r="C39" s="51">
        <f t="shared" si="3"/>
        <v>277590</v>
      </c>
      <c r="D39" s="51">
        <f>_xlfn.RANK.EQ(B39,$B$39:$B$66)+COUNTIF($B$39:$B$66,B39)-1</f>
        <v>2</v>
      </c>
      <c r="E39" s="50" t="str">
        <f t="shared" ref="E39:E47" si="5">INDEX($A$39:$B$66,MATCH(ROW()-38,$D$39:$D$66,0),1)</f>
        <v>BAHÍA DE ALGECIRAS</v>
      </c>
      <c r="F39" s="50">
        <f>LOOKUP(E39,$A$39:$A$66,$B$39:$B$66)</f>
        <v>2390861</v>
      </c>
      <c r="G39" s="50">
        <f>LOOKUP(E39,$A$39:$A$66,$C$39:$C$66)</f>
        <v>3012965</v>
      </c>
      <c r="H39" s="91"/>
    </row>
    <row r="40" spans="1:9" x14ac:dyDescent="0.3">
      <c r="A40" s="50" t="str">
        <f t="shared" si="4"/>
        <v>ALICANTE</v>
      </c>
      <c r="B40" s="51">
        <f t="shared" si="2"/>
        <v>28.22</v>
      </c>
      <c r="C40" s="51">
        <f t="shared" si="3"/>
        <v>0</v>
      </c>
      <c r="D40" s="51">
        <f t="shared" ref="D40:D66" si="6">_xlfn.RANK.EQ(B40,$B$39:$B$66)+COUNTIF($B$39:$B$66,B40)-1</f>
        <v>8</v>
      </c>
      <c r="E40" s="50" t="str">
        <f t="shared" si="5"/>
        <v>A CORUÑA</v>
      </c>
      <c r="F40" s="50">
        <f t="shared" ref="F40:F66" si="7">LOOKUP(E40,$A$39:$A$66,$B$39:$B$66)</f>
        <v>303050</v>
      </c>
      <c r="G40" s="50">
        <f t="shared" ref="G40:G66" si="8">LOOKUP(E40,$A$39:$A$66,$C$39:$C$66)</f>
        <v>277590</v>
      </c>
      <c r="H40" s="91"/>
    </row>
    <row r="41" spans="1:9" x14ac:dyDescent="0.3">
      <c r="A41" s="50" t="str">
        <f t="shared" si="4"/>
        <v>ALMERÍA</v>
      </c>
      <c r="B41" s="51">
        <f t="shared" si="2"/>
        <v>0</v>
      </c>
      <c r="C41" s="51">
        <f t="shared" si="3"/>
        <v>0</v>
      </c>
      <c r="D41" s="51">
        <f t="shared" si="6"/>
        <v>28</v>
      </c>
      <c r="E41" s="50" t="str">
        <f t="shared" si="5"/>
        <v>FERROL-SAN CIBRAO</v>
      </c>
      <c r="F41" s="50">
        <f t="shared" si="7"/>
        <v>15354.02</v>
      </c>
      <c r="G41" s="50">
        <f t="shared" si="8"/>
        <v>173</v>
      </c>
      <c r="H41" s="91"/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HUELVA</v>
      </c>
      <c r="F42" s="50">
        <f t="shared" si="7"/>
        <v>5616.04</v>
      </c>
      <c r="G42" s="50">
        <f t="shared" si="8"/>
        <v>31067</v>
      </c>
      <c r="H42" s="91"/>
    </row>
    <row r="43" spans="1:9" x14ac:dyDescent="0.3">
      <c r="A43" s="50" t="str">
        <f t="shared" si="4"/>
        <v>BAHÍA DE ALGECIRAS</v>
      </c>
      <c r="B43" s="51">
        <f t="shared" si="2"/>
        <v>2390861</v>
      </c>
      <c r="C43" s="51">
        <f t="shared" si="3"/>
        <v>3012965</v>
      </c>
      <c r="D43" s="51">
        <f t="shared" si="6"/>
        <v>1</v>
      </c>
      <c r="E43" s="50" t="str">
        <f t="shared" si="5"/>
        <v>VIGO</v>
      </c>
      <c r="F43" s="50">
        <f t="shared" si="7"/>
        <v>5604</v>
      </c>
      <c r="G43" s="50">
        <f t="shared" si="8"/>
        <v>0</v>
      </c>
      <c r="H43" s="91"/>
    </row>
    <row r="44" spans="1:9" x14ac:dyDescent="0.3">
      <c r="A44" s="50" t="str">
        <f t="shared" si="4"/>
        <v>BAHÍA DE CÁDIZ</v>
      </c>
      <c r="B44" s="51">
        <f t="shared" si="2"/>
        <v>0</v>
      </c>
      <c r="C44" s="51">
        <f t="shared" si="3"/>
        <v>0</v>
      </c>
      <c r="D44" s="51">
        <f t="shared" si="6"/>
        <v>28</v>
      </c>
      <c r="E44" s="50" t="str">
        <f t="shared" si="5"/>
        <v>BALEARES</v>
      </c>
      <c r="F44" s="50">
        <f t="shared" si="7"/>
        <v>1082</v>
      </c>
      <c r="G44" s="50">
        <f t="shared" si="8"/>
        <v>0</v>
      </c>
      <c r="H44" s="91"/>
    </row>
    <row r="45" spans="1:9" x14ac:dyDescent="0.3">
      <c r="A45" s="50" t="str">
        <f t="shared" si="4"/>
        <v>BALEARES</v>
      </c>
      <c r="B45" s="51">
        <f t="shared" si="2"/>
        <v>1082</v>
      </c>
      <c r="C45" s="51">
        <f t="shared" si="3"/>
        <v>0</v>
      </c>
      <c r="D45" s="51">
        <f t="shared" si="6"/>
        <v>6</v>
      </c>
      <c r="E45" s="50" t="str">
        <f t="shared" si="5"/>
        <v>SANTA CRUZ DE TENERIFE</v>
      </c>
      <c r="F45" s="50">
        <f t="shared" si="7"/>
        <v>656</v>
      </c>
      <c r="G45" s="50">
        <f t="shared" si="8"/>
        <v>2185</v>
      </c>
      <c r="H45" s="91"/>
    </row>
    <row r="46" spans="1:9" x14ac:dyDescent="0.3">
      <c r="A46" s="50" t="str">
        <f t="shared" si="4"/>
        <v>BARCELONA</v>
      </c>
      <c r="B46" s="51">
        <f t="shared" si="2"/>
        <v>0</v>
      </c>
      <c r="C46" s="51">
        <f t="shared" si="3"/>
        <v>0</v>
      </c>
      <c r="D46" s="51">
        <f t="shared" si="6"/>
        <v>28</v>
      </c>
      <c r="E46" s="50" t="str">
        <f t="shared" si="5"/>
        <v>ALICANTE</v>
      </c>
      <c r="F46" s="50">
        <f t="shared" si="7"/>
        <v>28.22</v>
      </c>
      <c r="G46" s="50">
        <f t="shared" si="8"/>
        <v>0</v>
      </c>
      <c r="H46" s="91"/>
    </row>
    <row r="47" spans="1:9" x14ac:dyDescent="0.3">
      <c r="A47" s="50" t="str">
        <f t="shared" si="4"/>
        <v>BILBAO</v>
      </c>
      <c r="B47" s="51">
        <f t="shared" si="2"/>
        <v>0</v>
      </c>
      <c r="C47" s="51">
        <f t="shared" si="3"/>
        <v>9123</v>
      </c>
      <c r="D47" s="51">
        <f t="shared" si="6"/>
        <v>28</v>
      </c>
      <c r="E47" s="50" t="str">
        <f t="shared" si="5"/>
        <v>GIJÓN</v>
      </c>
      <c r="F47" s="50">
        <f t="shared" si="7"/>
        <v>8</v>
      </c>
      <c r="G47" s="50">
        <f t="shared" si="8"/>
        <v>139</v>
      </c>
      <c r="H47" s="91"/>
    </row>
    <row r="48" spans="1:9" x14ac:dyDescent="0.3">
      <c r="A48" s="50" t="str">
        <f t="shared" si="4"/>
        <v>CARTAGENA</v>
      </c>
      <c r="B48" s="51">
        <f t="shared" si="2"/>
        <v>0</v>
      </c>
      <c r="C48" s="51">
        <f t="shared" si="3"/>
        <v>3160</v>
      </c>
      <c r="D48" s="51">
        <f t="shared" si="6"/>
        <v>28</v>
      </c>
      <c r="E48" s="50" t="s">
        <v>39</v>
      </c>
      <c r="F48" s="50">
        <f t="shared" si="7"/>
        <v>0</v>
      </c>
      <c r="G48" s="50">
        <f t="shared" si="8"/>
        <v>0</v>
      </c>
      <c r="H48" s="91"/>
    </row>
    <row r="49" spans="1:8" x14ac:dyDescent="0.3">
      <c r="A49" s="50" t="str">
        <f t="shared" si="4"/>
        <v>CASTELLÓN</v>
      </c>
      <c r="B49" s="51">
        <f t="shared" si="2"/>
        <v>0</v>
      </c>
      <c r="C49" s="51">
        <f t="shared" si="3"/>
        <v>0</v>
      </c>
      <c r="D49" s="51">
        <f t="shared" si="6"/>
        <v>28</v>
      </c>
      <c r="E49" s="50" t="e">
        <f t="shared" ref="E49:E66" si="9">INDEX($A$39:$B$66,MATCH(ROW()-38,$D$39:$D$66,0),1)</f>
        <v>#N/A</v>
      </c>
      <c r="F49" s="50" t="e">
        <f t="shared" si="7"/>
        <v>#N/A</v>
      </c>
      <c r="G49" s="50" t="e">
        <f t="shared" si="8"/>
        <v>#N/A</v>
      </c>
      <c r="H49" s="91"/>
    </row>
    <row r="50" spans="1:8" x14ac:dyDescent="0.3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e">
        <f t="shared" si="9"/>
        <v>#N/A</v>
      </c>
      <c r="F50" s="50" t="e">
        <f t="shared" si="7"/>
        <v>#N/A</v>
      </c>
      <c r="G50" s="50" t="e">
        <f t="shared" si="8"/>
        <v>#N/A</v>
      </c>
      <c r="H50" s="91"/>
    </row>
    <row r="51" spans="1:8" x14ac:dyDescent="0.3">
      <c r="A51" s="50" t="str">
        <f t="shared" si="4"/>
        <v>FERROL-SAN CIBRAO</v>
      </c>
      <c r="B51" s="51">
        <f t="shared" si="2"/>
        <v>15354.02</v>
      </c>
      <c r="C51" s="51">
        <f t="shared" si="3"/>
        <v>173</v>
      </c>
      <c r="D51" s="51">
        <f t="shared" si="6"/>
        <v>3</v>
      </c>
      <c r="E51" s="50" t="e">
        <f t="shared" si="9"/>
        <v>#N/A</v>
      </c>
      <c r="F51" s="50" t="e">
        <f t="shared" si="7"/>
        <v>#N/A</v>
      </c>
      <c r="G51" s="50" t="e">
        <f t="shared" si="8"/>
        <v>#N/A</v>
      </c>
      <c r="H51" s="91"/>
    </row>
    <row r="52" spans="1:8" x14ac:dyDescent="0.3">
      <c r="A52" s="50" t="str">
        <f t="shared" si="4"/>
        <v>GIJÓN</v>
      </c>
      <c r="B52" s="51">
        <f t="shared" si="2"/>
        <v>8</v>
      </c>
      <c r="C52" s="51">
        <f t="shared" si="3"/>
        <v>139</v>
      </c>
      <c r="D52" s="51">
        <f t="shared" si="6"/>
        <v>9</v>
      </c>
      <c r="E52" s="50" t="e">
        <f t="shared" si="9"/>
        <v>#N/A</v>
      </c>
      <c r="F52" s="50" t="e">
        <f t="shared" si="7"/>
        <v>#N/A</v>
      </c>
      <c r="G52" s="50" t="e">
        <f t="shared" si="8"/>
        <v>#N/A</v>
      </c>
      <c r="H52" s="91"/>
    </row>
    <row r="53" spans="1:8" x14ac:dyDescent="0.3">
      <c r="A53" s="50" t="str">
        <f t="shared" si="4"/>
        <v>HUELVA</v>
      </c>
      <c r="B53" s="51">
        <f t="shared" si="2"/>
        <v>5616.04</v>
      </c>
      <c r="C53" s="51">
        <f t="shared" si="3"/>
        <v>31067</v>
      </c>
      <c r="D53" s="51">
        <f t="shared" si="6"/>
        <v>4</v>
      </c>
      <c r="E53" s="50" t="e">
        <f t="shared" si="9"/>
        <v>#N/A</v>
      </c>
      <c r="F53" s="50" t="e">
        <f t="shared" si="7"/>
        <v>#N/A</v>
      </c>
      <c r="G53" s="50" t="e">
        <f t="shared" si="8"/>
        <v>#N/A</v>
      </c>
      <c r="H53" s="91"/>
    </row>
    <row r="54" spans="1:8" x14ac:dyDescent="0.3">
      <c r="A54" s="50" t="str">
        <f t="shared" si="4"/>
        <v>LAS PALMAS</v>
      </c>
      <c r="B54" s="51">
        <f t="shared" si="2"/>
        <v>0</v>
      </c>
      <c r="C54" s="51">
        <f t="shared" si="3"/>
        <v>0</v>
      </c>
      <c r="D54" s="51">
        <f t="shared" si="6"/>
        <v>28</v>
      </c>
      <c r="E54" s="50" t="e">
        <f t="shared" si="9"/>
        <v>#N/A</v>
      </c>
      <c r="F54" s="50" t="e">
        <f t="shared" si="7"/>
        <v>#N/A</v>
      </c>
      <c r="G54" s="50" t="e">
        <f t="shared" si="8"/>
        <v>#N/A</v>
      </c>
      <c r="H54" s="91"/>
    </row>
    <row r="55" spans="1:8" x14ac:dyDescent="0.3">
      <c r="A55" s="50" t="str">
        <f t="shared" si="4"/>
        <v>MÁLAGA</v>
      </c>
      <c r="B55" s="51">
        <f t="shared" si="2"/>
        <v>0</v>
      </c>
      <c r="C55" s="51">
        <f t="shared" si="3"/>
        <v>0</v>
      </c>
      <c r="D55" s="51">
        <f t="shared" si="6"/>
        <v>28</v>
      </c>
      <c r="E55" s="50" t="e">
        <f t="shared" si="9"/>
        <v>#N/A</v>
      </c>
      <c r="F55" s="50" t="e">
        <f t="shared" si="7"/>
        <v>#N/A</v>
      </c>
      <c r="G55" s="50" t="e">
        <f t="shared" si="8"/>
        <v>#N/A</v>
      </c>
      <c r="H55" s="91"/>
    </row>
    <row r="56" spans="1:8" x14ac:dyDescent="0.3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e">
        <f t="shared" si="9"/>
        <v>#N/A</v>
      </c>
      <c r="F56" s="50" t="e">
        <f t="shared" si="7"/>
        <v>#N/A</v>
      </c>
      <c r="G56" s="50" t="e">
        <f t="shared" si="8"/>
        <v>#N/A</v>
      </c>
      <c r="H56" s="91"/>
    </row>
    <row r="57" spans="1:8" x14ac:dyDescent="0.3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e">
        <f t="shared" si="9"/>
        <v>#N/A</v>
      </c>
      <c r="F57" s="50" t="e">
        <f t="shared" si="7"/>
        <v>#N/A</v>
      </c>
      <c r="G57" s="50" t="e">
        <f t="shared" si="8"/>
        <v>#N/A</v>
      </c>
      <c r="H57" s="91"/>
    </row>
    <row r="58" spans="1:8" x14ac:dyDescent="0.3">
      <c r="A58" s="50" t="str">
        <f t="shared" si="4"/>
        <v>MOTRIL</v>
      </c>
      <c r="B58" s="51">
        <f t="shared" si="2"/>
        <v>0</v>
      </c>
      <c r="C58" s="51">
        <f t="shared" si="3"/>
        <v>0</v>
      </c>
      <c r="D58" s="51">
        <f t="shared" si="6"/>
        <v>28</v>
      </c>
      <c r="E58" s="50" t="e">
        <f t="shared" si="9"/>
        <v>#N/A</v>
      </c>
      <c r="F58" s="50" t="e">
        <f t="shared" si="7"/>
        <v>#N/A</v>
      </c>
      <c r="G58" s="50" t="e">
        <f t="shared" si="8"/>
        <v>#N/A</v>
      </c>
      <c r="H58" s="91"/>
    </row>
    <row r="59" spans="1:8" x14ac:dyDescent="0.3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e">
        <f t="shared" si="9"/>
        <v>#N/A</v>
      </c>
      <c r="F59" s="50" t="e">
        <f t="shared" si="7"/>
        <v>#N/A</v>
      </c>
      <c r="G59" s="50" t="e">
        <f t="shared" si="8"/>
        <v>#N/A</v>
      </c>
      <c r="H59" s="91"/>
    </row>
    <row r="60" spans="1:8" x14ac:dyDescent="0.3">
      <c r="A60" s="50" t="str">
        <f t="shared" si="4"/>
        <v>SANTA CRUZ DE TENERIFE</v>
      </c>
      <c r="B60" s="51">
        <f t="shared" si="2"/>
        <v>656</v>
      </c>
      <c r="C60" s="51">
        <f t="shared" si="3"/>
        <v>2185</v>
      </c>
      <c r="D60" s="51">
        <f t="shared" si="6"/>
        <v>7</v>
      </c>
      <c r="E60" s="50" t="e">
        <f t="shared" si="9"/>
        <v>#N/A</v>
      </c>
      <c r="F60" s="50" t="e">
        <f t="shared" si="7"/>
        <v>#N/A</v>
      </c>
      <c r="G60" s="50" t="e">
        <f t="shared" si="8"/>
        <v>#N/A</v>
      </c>
      <c r="H60" s="91"/>
    </row>
    <row r="61" spans="1:8" x14ac:dyDescent="0.3">
      <c r="A61" s="50" t="str">
        <f t="shared" si="4"/>
        <v>SANTANDER</v>
      </c>
      <c r="B61" s="51">
        <f t="shared" si="2"/>
        <v>0</v>
      </c>
      <c r="C61" s="51">
        <f t="shared" si="3"/>
        <v>0</v>
      </c>
      <c r="D61" s="51">
        <f t="shared" si="6"/>
        <v>28</v>
      </c>
      <c r="E61" s="50" t="e">
        <f t="shared" si="9"/>
        <v>#N/A</v>
      </c>
      <c r="F61" s="50" t="e">
        <f t="shared" si="7"/>
        <v>#N/A</v>
      </c>
      <c r="G61" s="50" t="e">
        <f t="shared" si="8"/>
        <v>#N/A</v>
      </c>
      <c r="H61" s="91"/>
    </row>
    <row r="62" spans="1:8" x14ac:dyDescent="0.3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9"/>
        <v>#N/A</v>
      </c>
      <c r="F62" s="50" t="e">
        <f t="shared" si="7"/>
        <v>#N/A</v>
      </c>
      <c r="G62" s="50" t="e">
        <f t="shared" si="8"/>
        <v>#N/A</v>
      </c>
      <c r="H62" s="91"/>
    </row>
    <row r="63" spans="1:8" x14ac:dyDescent="0.3">
      <c r="A63" s="50" t="str">
        <f t="shared" si="4"/>
        <v>TARRAGONA</v>
      </c>
      <c r="B63" s="51">
        <f t="shared" si="2"/>
        <v>0</v>
      </c>
      <c r="C63" s="51">
        <f t="shared" si="3"/>
        <v>3675</v>
      </c>
      <c r="D63" s="51">
        <f t="shared" si="6"/>
        <v>28</v>
      </c>
      <c r="E63" s="50" t="e">
        <f t="shared" si="9"/>
        <v>#N/A</v>
      </c>
      <c r="F63" s="50" t="e">
        <f t="shared" si="7"/>
        <v>#N/A</v>
      </c>
      <c r="G63" s="50" t="e">
        <f t="shared" si="8"/>
        <v>#N/A</v>
      </c>
      <c r="H63" s="91"/>
    </row>
    <row r="64" spans="1:8" x14ac:dyDescent="0.3">
      <c r="A64" s="50" t="str">
        <f t="shared" si="4"/>
        <v>VALENCIA</v>
      </c>
      <c r="B64" s="51">
        <f t="shared" si="2"/>
        <v>0</v>
      </c>
      <c r="C64" s="51">
        <f t="shared" si="3"/>
        <v>0</v>
      </c>
      <c r="D64" s="51">
        <f t="shared" si="6"/>
        <v>28</v>
      </c>
      <c r="E64" s="50" t="e">
        <f t="shared" si="9"/>
        <v>#N/A</v>
      </c>
      <c r="F64" s="50" t="e">
        <f t="shared" si="7"/>
        <v>#N/A</v>
      </c>
      <c r="G64" s="50" t="e">
        <f t="shared" si="8"/>
        <v>#N/A</v>
      </c>
      <c r="H64" s="91"/>
    </row>
    <row r="65" spans="1:8" x14ac:dyDescent="0.3">
      <c r="A65" s="50" t="str">
        <f t="shared" si="4"/>
        <v>VIGO</v>
      </c>
      <c r="B65" s="51">
        <f t="shared" si="2"/>
        <v>5604</v>
      </c>
      <c r="C65" s="51">
        <f t="shared" si="3"/>
        <v>0</v>
      </c>
      <c r="D65" s="51">
        <f t="shared" si="6"/>
        <v>5</v>
      </c>
      <c r="E65" s="50" t="e">
        <f t="shared" si="9"/>
        <v>#N/A</v>
      </c>
      <c r="F65" s="50" t="e">
        <f t="shared" si="7"/>
        <v>#N/A</v>
      </c>
      <c r="G65" s="50" t="e">
        <f t="shared" si="8"/>
        <v>#N/A</v>
      </c>
      <c r="H65" s="91"/>
    </row>
    <row r="66" spans="1:8" x14ac:dyDescent="0.3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9"/>
        <v>ALMERÍA</v>
      </c>
      <c r="F66" s="50">
        <f t="shared" si="7"/>
        <v>0</v>
      </c>
      <c r="G66" s="50">
        <f t="shared" si="8"/>
        <v>0</v>
      </c>
      <c r="H66" s="91"/>
    </row>
    <row r="67" spans="1:8" x14ac:dyDescent="0.3">
      <c r="A67" s="91"/>
      <c r="B67" s="91"/>
      <c r="C67" s="91"/>
      <c r="D67" s="91"/>
      <c r="E67" s="91"/>
      <c r="F67" s="91"/>
      <c r="G67" s="91"/>
      <c r="H67" s="91"/>
    </row>
    <row r="68" spans="1:8" x14ac:dyDescent="0.3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6640625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34">
        <v>0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3">
      <c r="A8" s="12" t="s">
        <v>31</v>
      </c>
      <c r="B8" s="35">
        <v>2747.5899999999965</v>
      </c>
      <c r="C8" s="35">
        <v>15662</v>
      </c>
      <c r="D8" s="35">
        <v>60776.59</v>
      </c>
      <c r="E8" s="35">
        <v>42828.929999999993</v>
      </c>
      <c r="F8" s="14">
        <f t="shared" ref="F8:F35" si="0">((E8*100)/D8)-100</f>
        <v>-29.530547863906165</v>
      </c>
      <c r="G8" s="1"/>
      <c r="H8" s="1"/>
      <c r="I8" s="1"/>
    </row>
    <row r="9" spans="1:12" x14ac:dyDescent="0.3">
      <c r="A9" s="9" t="s">
        <v>162</v>
      </c>
      <c r="B9" s="34">
        <v>70</v>
      </c>
      <c r="C9" s="34">
        <v>0</v>
      </c>
      <c r="D9" s="34">
        <v>670</v>
      </c>
      <c r="E9" s="34">
        <v>190</v>
      </c>
      <c r="F9" s="19">
        <f t="shared" si="0"/>
        <v>-71.641791044776113</v>
      </c>
      <c r="G9" s="1"/>
      <c r="H9" s="1"/>
      <c r="I9" s="1"/>
    </row>
    <row r="10" spans="1:12" x14ac:dyDescent="0.3">
      <c r="A10" s="12" t="s">
        <v>164</v>
      </c>
      <c r="B10" s="35">
        <v>0.22000000000116415</v>
      </c>
      <c r="C10" s="35">
        <v>0</v>
      </c>
      <c r="D10" s="35">
        <v>61246.22</v>
      </c>
      <c r="E10" s="35">
        <v>51638.03</v>
      </c>
      <c r="F10" s="14">
        <f t="shared" si="0"/>
        <v>-15.68780897825205</v>
      </c>
      <c r="G10" s="1"/>
      <c r="H10" s="1"/>
      <c r="I10" s="1"/>
    </row>
    <row r="11" spans="1:12" x14ac:dyDescent="0.3">
      <c r="A11" s="9" t="s">
        <v>165</v>
      </c>
      <c r="B11" s="34">
        <v>5326549.299999997</v>
      </c>
      <c r="C11" s="34">
        <v>5356921</v>
      </c>
      <c r="D11" s="34">
        <v>66765930.299999997</v>
      </c>
      <c r="E11" s="34">
        <v>65136337</v>
      </c>
      <c r="F11" s="19">
        <f t="shared" si="0"/>
        <v>-2.4407557757043605</v>
      </c>
      <c r="G11" s="1"/>
      <c r="H11" s="1"/>
      <c r="I11" s="1"/>
    </row>
    <row r="12" spans="1:12" x14ac:dyDescent="0.3">
      <c r="A12" s="12" t="s">
        <v>166</v>
      </c>
      <c r="B12" s="35">
        <v>20564.299999999988</v>
      </c>
      <c r="C12" s="35">
        <v>42782</v>
      </c>
      <c r="D12" s="35">
        <v>453621.3</v>
      </c>
      <c r="E12" s="35">
        <v>547374</v>
      </c>
      <c r="F12" s="14">
        <f t="shared" si="0"/>
        <v>20.667614153039111</v>
      </c>
      <c r="G12" s="1"/>
      <c r="H12" s="1"/>
      <c r="I12" s="1"/>
    </row>
    <row r="13" spans="1:12" x14ac:dyDescent="0.3">
      <c r="A13" s="9" t="s">
        <v>32</v>
      </c>
      <c r="B13" s="34">
        <v>0</v>
      </c>
      <c r="C13" s="34">
        <v>6754</v>
      </c>
      <c r="D13" s="34">
        <v>340</v>
      </c>
      <c r="E13" s="34">
        <v>106748</v>
      </c>
      <c r="F13" s="11">
        <f t="shared" si="0"/>
        <v>31296.470588235294</v>
      </c>
      <c r="G13" s="1"/>
      <c r="H13" s="1"/>
      <c r="I13" s="1"/>
    </row>
    <row r="14" spans="1:12" x14ac:dyDescent="0.3">
      <c r="A14" s="12" t="s">
        <v>33</v>
      </c>
      <c r="B14" s="35">
        <v>785115</v>
      </c>
      <c r="C14" s="35">
        <v>1692311</v>
      </c>
      <c r="D14" s="35">
        <v>8450581.6000000015</v>
      </c>
      <c r="E14" s="35">
        <v>18172770</v>
      </c>
      <c r="F14" s="14">
        <f t="shared" si="0"/>
        <v>115.04756548354018</v>
      </c>
      <c r="G14" s="1"/>
      <c r="H14" s="1"/>
      <c r="I14" s="1"/>
    </row>
    <row r="15" spans="1:12" x14ac:dyDescent="0.3">
      <c r="A15" s="9" t="s">
        <v>34</v>
      </c>
      <c r="B15" s="34">
        <v>35513</v>
      </c>
      <c r="C15" s="34">
        <v>69238</v>
      </c>
      <c r="D15" s="34">
        <v>97951.200000000012</v>
      </c>
      <c r="E15" s="34">
        <v>103532.79999999999</v>
      </c>
      <c r="F15" s="11">
        <f t="shared" si="0"/>
        <v>5.69834774867482</v>
      </c>
      <c r="G15" s="1"/>
      <c r="H15" s="1"/>
      <c r="I15" s="1"/>
    </row>
    <row r="16" spans="1:12" x14ac:dyDescent="0.3">
      <c r="A16" s="12" t="s">
        <v>35</v>
      </c>
      <c r="B16" s="35">
        <v>0</v>
      </c>
      <c r="C16" s="35">
        <v>0</v>
      </c>
      <c r="D16" s="35">
        <v>3820</v>
      </c>
      <c r="E16" s="35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167</v>
      </c>
      <c r="B17" s="34">
        <v>77031.5</v>
      </c>
      <c r="C17" s="34">
        <v>5615</v>
      </c>
      <c r="D17" s="34">
        <v>445300.5</v>
      </c>
      <c r="E17" s="34">
        <v>498967</v>
      </c>
      <c r="F17" s="11">
        <f t="shared" si="0"/>
        <v>12.051749324332675</v>
      </c>
      <c r="G17" s="1"/>
      <c r="H17" s="1"/>
      <c r="I17" s="1"/>
    </row>
    <row r="18" spans="1:9" x14ac:dyDescent="0.3">
      <c r="A18" s="12" t="s">
        <v>36</v>
      </c>
      <c r="B18" s="35">
        <v>0</v>
      </c>
      <c r="C18" s="35">
        <v>0</v>
      </c>
      <c r="D18" s="35">
        <v>30576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3">
      <c r="A19" s="9" t="s">
        <v>37</v>
      </c>
      <c r="B19" s="34">
        <v>1.5699999999999932</v>
      </c>
      <c r="C19" s="34">
        <v>16666</v>
      </c>
      <c r="D19" s="34">
        <v>315.57</v>
      </c>
      <c r="E19" s="34">
        <v>66633.2</v>
      </c>
      <c r="F19" s="19">
        <f t="shared" si="0"/>
        <v>21015.188389263873</v>
      </c>
      <c r="G19" s="1"/>
      <c r="H19" s="1"/>
      <c r="I19" s="1"/>
    </row>
    <row r="20" spans="1:9" x14ac:dyDescent="0.3">
      <c r="A20" s="12" t="s">
        <v>168</v>
      </c>
      <c r="B20" s="35">
        <v>16232.299999999988</v>
      </c>
      <c r="C20" s="35">
        <v>33607</v>
      </c>
      <c r="D20" s="35">
        <v>189491.3</v>
      </c>
      <c r="E20" s="35">
        <v>167554</v>
      </c>
      <c r="F20" s="14">
        <f t="shared" si="0"/>
        <v>-11.576943110316932</v>
      </c>
      <c r="G20" s="1"/>
      <c r="H20" s="1"/>
      <c r="I20" s="1"/>
    </row>
    <row r="21" spans="1:9" x14ac:dyDescent="0.3">
      <c r="A21" s="9" t="s">
        <v>38</v>
      </c>
      <c r="B21" s="34">
        <v>209023.73999999976</v>
      </c>
      <c r="C21" s="34">
        <v>319392</v>
      </c>
      <c r="D21" s="34">
        <v>2438285.7399999998</v>
      </c>
      <c r="E21" s="34">
        <v>2873885.1999999997</v>
      </c>
      <c r="F21" s="11">
        <f t="shared" si="0"/>
        <v>17.864988210938733</v>
      </c>
      <c r="G21" s="1"/>
      <c r="H21" s="1"/>
      <c r="I21" s="1"/>
    </row>
    <row r="22" spans="1:9" x14ac:dyDescent="0.3">
      <c r="A22" s="12" t="s">
        <v>59</v>
      </c>
      <c r="B22" s="35">
        <v>745588.79999999981</v>
      </c>
      <c r="C22" s="35">
        <v>851736</v>
      </c>
      <c r="D22" s="35">
        <v>7525652</v>
      </c>
      <c r="E22" s="35">
        <v>10910909.800000001</v>
      </c>
      <c r="F22" s="14">
        <f t="shared" si="0"/>
        <v>44.982917094758022</v>
      </c>
      <c r="G22" s="1"/>
      <c r="H22" s="1"/>
      <c r="I22" s="1"/>
    </row>
    <row r="23" spans="1:9" x14ac:dyDescent="0.3">
      <c r="A23" s="9" t="s">
        <v>169</v>
      </c>
      <c r="B23" s="34">
        <v>4659.6499999999942</v>
      </c>
      <c r="C23" s="34">
        <v>2502</v>
      </c>
      <c r="D23" s="34">
        <v>215297.65</v>
      </c>
      <c r="E23" s="34">
        <v>188143.85</v>
      </c>
      <c r="F23" s="11">
        <f t="shared" si="0"/>
        <v>-12.612213835125459</v>
      </c>
      <c r="G23" s="1"/>
      <c r="H23" s="1"/>
      <c r="I23" s="1"/>
    </row>
    <row r="24" spans="1:9" x14ac:dyDescent="0.3">
      <c r="A24" s="12" t="s">
        <v>171</v>
      </c>
      <c r="B24" s="35">
        <v>20528.28</v>
      </c>
      <c r="C24" s="35">
        <v>10790</v>
      </c>
      <c r="D24" s="35">
        <v>46672.28</v>
      </c>
      <c r="E24" s="35">
        <v>95053</v>
      </c>
      <c r="F24" s="14">
        <f t="shared" si="0"/>
        <v>103.66050255097886</v>
      </c>
      <c r="G24" s="1"/>
      <c r="H24" s="1"/>
      <c r="I24" s="1"/>
    </row>
    <row r="25" spans="1:9" x14ac:dyDescent="0.3">
      <c r="A25" s="9" t="s">
        <v>39</v>
      </c>
      <c r="B25" s="34">
        <v>0</v>
      </c>
      <c r="C25" s="34">
        <v>0</v>
      </c>
      <c r="D25" s="34">
        <v>0</v>
      </c>
      <c r="E25" s="34">
        <v>58</v>
      </c>
      <c r="F25" s="114"/>
      <c r="G25" s="1"/>
      <c r="H25" s="1"/>
      <c r="I25" s="1"/>
    </row>
    <row r="26" spans="1:9" x14ac:dyDescent="0.3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34">
        <v>3781.5</v>
      </c>
      <c r="C27" s="34">
        <v>738</v>
      </c>
      <c r="D27" s="34">
        <v>23864.5</v>
      </c>
      <c r="E27" s="34">
        <v>11104</v>
      </c>
      <c r="F27" s="11">
        <f t="shared" si="0"/>
        <v>-53.470636300781493</v>
      </c>
      <c r="G27" s="1"/>
      <c r="H27" s="1"/>
      <c r="I27" s="1"/>
    </row>
    <row r="28" spans="1:9" x14ac:dyDescent="0.3">
      <c r="A28" s="12" t="s">
        <v>42</v>
      </c>
      <c r="B28" s="35">
        <v>3232.3000000000029</v>
      </c>
      <c r="C28" s="35">
        <v>64060</v>
      </c>
      <c r="D28" s="35">
        <v>35643.300000000003</v>
      </c>
      <c r="E28" s="35">
        <v>652569</v>
      </c>
      <c r="F28" s="14">
        <f t="shared" si="0"/>
        <v>1730.8321620052013</v>
      </c>
      <c r="G28" s="1"/>
      <c r="H28" s="1"/>
      <c r="I28" s="1"/>
    </row>
    <row r="29" spans="1:9" x14ac:dyDescent="0.3">
      <c r="A29" s="9" t="s">
        <v>43</v>
      </c>
      <c r="B29" s="34">
        <v>3231</v>
      </c>
      <c r="C29" s="34">
        <v>0</v>
      </c>
      <c r="D29" s="34">
        <v>7825</v>
      </c>
      <c r="E29" s="34">
        <v>7592</v>
      </c>
      <c r="F29" s="11">
        <f t="shared" si="0"/>
        <v>-2.9776357827475977</v>
      </c>
      <c r="G29" s="1"/>
      <c r="H29" s="1"/>
      <c r="I29" s="1"/>
    </row>
    <row r="30" spans="1:9" x14ac:dyDescent="0.3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3">
      <c r="A31" s="9" t="s">
        <v>45</v>
      </c>
      <c r="B31" s="34">
        <v>236056</v>
      </c>
      <c r="C31" s="34">
        <v>329856</v>
      </c>
      <c r="D31" s="34">
        <v>2678147</v>
      </c>
      <c r="E31" s="34">
        <v>3248634</v>
      </c>
      <c r="F31" s="11">
        <f t="shared" si="0"/>
        <v>21.301556635987495</v>
      </c>
      <c r="G31" s="1"/>
      <c r="H31" s="1"/>
      <c r="I31" s="1"/>
    </row>
    <row r="32" spans="1:9" x14ac:dyDescent="0.3">
      <c r="A32" s="12" t="s">
        <v>46</v>
      </c>
      <c r="B32" s="35">
        <v>2620547.3000000007</v>
      </c>
      <c r="C32" s="35">
        <v>2661330</v>
      </c>
      <c r="D32" s="35">
        <v>32578524.300000001</v>
      </c>
      <c r="E32" s="35">
        <v>34157135</v>
      </c>
      <c r="F32" s="14">
        <f t="shared" si="0"/>
        <v>4.8455561874544486</v>
      </c>
      <c r="G32" s="1"/>
      <c r="H32" s="1"/>
      <c r="I32" s="1"/>
    </row>
    <row r="33" spans="1:9" x14ac:dyDescent="0.3">
      <c r="A33" s="9" t="s">
        <v>47</v>
      </c>
      <c r="B33" s="34">
        <v>13872.299999999988</v>
      </c>
      <c r="C33" s="34">
        <v>17001</v>
      </c>
      <c r="D33" s="34">
        <v>180510.3</v>
      </c>
      <c r="E33" s="34">
        <v>250818</v>
      </c>
      <c r="F33" s="11">
        <f t="shared" si="0"/>
        <v>38.949411751019198</v>
      </c>
      <c r="G33" s="1"/>
      <c r="H33" s="1"/>
      <c r="I33" s="1"/>
    </row>
    <row r="34" spans="1:9" x14ac:dyDescent="0.3">
      <c r="A34" s="12" t="s">
        <v>170</v>
      </c>
      <c r="B34" s="35">
        <v>0</v>
      </c>
      <c r="C34" s="35">
        <v>4506</v>
      </c>
      <c r="D34" s="35">
        <v>100.11</v>
      </c>
      <c r="E34" s="35">
        <v>39213.100000000006</v>
      </c>
      <c r="F34" s="14">
        <f t="shared" si="0"/>
        <v>39070.012985715715</v>
      </c>
      <c r="G34" s="1"/>
      <c r="H34" s="1"/>
      <c r="I34" s="1"/>
    </row>
    <row r="35" spans="1:9" x14ac:dyDescent="0.3">
      <c r="A35" s="15" t="s">
        <v>48</v>
      </c>
      <c r="B35" s="16">
        <f>SUM(B7:B34)</f>
        <v>10124345.649999999</v>
      </c>
      <c r="C35" s="16">
        <f t="shared" ref="C35:E35" si="1">SUM(C7:C34)</f>
        <v>11501467</v>
      </c>
      <c r="D35" s="16">
        <f t="shared" si="1"/>
        <v>122298771.75999998</v>
      </c>
      <c r="E35" s="16">
        <f t="shared" si="1"/>
        <v>137329687.91</v>
      </c>
      <c r="F35" s="17">
        <f t="shared" si="0"/>
        <v>12.290324697206941</v>
      </c>
      <c r="G35" s="1"/>
      <c r="H35" s="1"/>
      <c r="I35" s="1"/>
    </row>
    <row r="36" spans="1:9" x14ac:dyDescent="0.3">
      <c r="A36" s="73" t="s">
        <v>120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0</v>
      </c>
      <c r="C39" s="51">
        <f t="shared" si="3"/>
        <v>7521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65136337</v>
      </c>
      <c r="G39" s="50">
        <f>LOOKUP(E39,$A$39:$A$66,$C$39:$C$66)</f>
        <v>66765930.299999997</v>
      </c>
    </row>
    <row r="40" spans="1:9" x14ac:dyDescent="0.3">
      <c r="A40" s="50" t="str">
        <f t="shared" si="4"/>
        <v>ALICANTE</v>
      </c>
      <c r="B40" s="51">
        <f t="shared" si="2"/>
        <v>42828.929999999993</v>
      </c>
      <c r="C40" s="51">
        <f t="shared" si="3"/>
        <v>60776.59</v>
      </c>
      <c r="D40" s="51">
        <f t="shared" ref="D40:D66" si="6">_xlfn.RANK.EQ(B40,$B$39:$B$66)+COUNTIF($B$39:$B$66,B40)-1</f>
        <v>18</v>
      </c>
      <c r="E40" s="50" t="str">
        <f t="shared" si="5"/>
        <v>VALENCIA</v>
      </c>
      <c r="F40" s="50">
        <f t="shared" ref="F40:F55" si="7">LOOKUP(E40,$A$39:$A$66,$B$39:$B$66)</f>
        <v>34157135</v>
      </c>
      <c r="G40" s="50">
        <f t="shared" ref="G40:G66" si="8">LOOKUP(E40,$A$39:$A$66,$C$39:$C$66)</f>
        <v>32578524.300000001</v>
      </c>
    </row>
    <row r="41" spans="1:9" x14ac:dyDescent="0.3">
      <c r="A41" s="50" t="str">
        <f t="shared" si="4"/>
        <v>ALMERÍA</v>
      </c>
      <c r="B41" s="51">
        <f t="shared" si="2"/>
        <v>190</v>
      </c>
      <c r="C41" s="51">
        <f t="shared" si="3"/>
        <v>670</v>
      </c>
      <c r="D41" s="51">
        <f t="shared" si="6"/>
        <v>22</v>
      </c>
      <c r="E41" s="50" t="str">
        <f t="shared" si="5"/>
        <v>BARCELONA</v>
      </c>
      <c r="F41" s="50">
        <f t="shared" si="7"/>
        <v>18172770</v>
      </c>
      <c r="G41" s="50">
        <f t="shared" si="8"/>
        <v>8450581.6000000015</v>
      </c>
    </row>
    <row r="42" spans="1:9" x14ac:dyDescent="0.3">
      <c r="A42" s="50" t="str">
        <f t="shared" si="4"/>
        <v>AVILÉS</v>
      </c>
      <c r="B42" s="51">
        <f t="shared" si="2"/>
        <v>51638.03</v>
      </c>
      <c r="C42" s="51">
        <f t="shared" si="3"/>
        <v>61246.22</v>
      </c>
      <c r="D42" s="51">
        <f t="shared" si="6"/>
        <v>17</v>
      </c>
      <c r="E42" s="50" t="str">
        <f t="shared" si="5"/>
        <v>LAS PALMAS</v>
      </c>
      <c r="F42" s="50">
        <f t="shared" si="7"/>
        <v>10910909.800000001</v>
      </c>
      <c r="G42" s="50">
        <f t="shared" si="8"/>
        <v>7525652</v>
      </c>
    </row>
    <row r="43" spans="1:9" x14ac:dyDescent="0.3">
      <c r="A43" s="50" t="str">
        <f t="shared" si="4"/>
        <v>BAHÍA DE ALGECIRAS</v>
      </c>
      <c r="B43" s="51">
        <f t="shared" si="2"/>
        <v>65136337</v>
      </c>
      <c r="C43" s="51">
        <f t="shared" si="3"/>
        <v>66765930.299999997</v>
      </c>
      <c r="D43" s="51">
        <f t="shared" si="6"/>
        <v>1</v>
      </c>
      <c r="E43" s="50" t="str">
        <f t="shared" si="5"/>
        <v>TARRAGONA</v>
      </c>
      <c r="F43" s="50">
        <f t="shared" si="7"/>
        <v>3248634</v>
      </c>
      <c r="G43" s="50">
        <f t="shared" si="8"/>
        <v>2678147</v>
      </c>
    </row>
    <row r="44" spans="1:9" x14ac:dyDescent="0.3">
      <c r="A44" s="50" t="str">
        <f t="shared" si="4"/>
        <v>BAHÍA DE CÁDIZ</v>
      </c>
      <c r="B44" s="51">
        <f t="shared" si="2"/>
        <v>547374</v>
      </c>
      <c r="C44" s="51">
        <f t="shared" si="3"/>
        <v>453621.3</v>
      </c>
      <c r="D44" s="51">
        <f t="shared" si="6"/>
        <v>8</v>
      </c>
      <c r="E44" s="50" t="str">
        <f t="shared" si="5"/>
        <v>HUELVA</v>
      </c>
      <c r="F44" s="50">
        <f t="shared" si="7"/>
        <v>2873885.1999999997</v>
      </c>
      <c r="G44" s="50">
        <f t="shared" si="8"/>
        <v>2438285.7399999998</v>
      </c>
    </row>
    <row r="45" spans="1:9" x14ac:dyDescent="0.3">
      <c r="A45" s="50" t="str">
        <f t="shared" si="4"/>
        <v>BALEARES</v>
      </c>
      <c r="B45" s="51">
        <f t="shared" si="2"/>
        <v>106748</v>
      </c>
      <c r="C45" s="51">
        <f t="shared" si="3"/>
        <v>340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652569</v>
      </c>
      <c r="G45" s="50">
        <f t="shared" si="8"/>
        <v>35643.300000000003</v>
      </c>
    </row>
    <row r="46" spans="1:9" x14ac:dyDescent="0.3">
      <c r="A46" s="50" t="str">
        <f t="shared" si="4"/>
        <v>BARCELONA</v>
      </c>
      <c r="B46" s="51">
        <f t="shared" si="2"/>
        <v>18172770</v>
      </c>
      <c r="C46" s="51">
        <f t="shared" si="3"/>
        <v>8450581.6000000015</v>
      </c>
      <c r="D46" s="51">
        <f t="shared" si="6"/>
        <v>3</v>
      </c>
      <c r="E46" s="50" t="str">
        <f t="shared" si="5"/>
        <v>BAHÍA DE CÁDIZ</v>
      </c>
      <c r="F46" s="50">
        <f t="shared" si="7"/>
        <v>547374</v>
      </c>
      <c r="G46" s="50">
        <f t="shared" si="8"/>
        <v>453621.3</v>
      </c>
    </row>
    <row r="47" spans="1:9" x14ac:dyDescent="0.3">
      <c r="A47" s="50" t="str">
        <f t="shared" si="4"/>
        <v>BILBAO</v>
      </c>
      <c r="B47" s="51">
        <f t="shared" si="2"/>
        <v>103532.79999999999</v>
      </c>
      <c r="C47" s="51">
        <f t="shared" si="3"/>
        <v>97951.200000000012</v>
      </c>
      <c r="D47" s="51">
        <f t="shared" si="6"/>
        <v>14</v>
      </c>
      <c r="E47" s="50" t="str">
        <f t="shared" si="5"/>
        <v>CASTELLÓN</v>
      </c>
      <c r="F47" s="50">
        <f t="shared" si="7"/>
        <v>498967</v>
      </c>
      <c r="G47" s="50">
        <f t="shared" si="8"/>
        <v>445300.5</v>
      </c>
    </row>
    <row r="48" spans="1:9" x14ac:dyDescent="0.3">
      <c r="A48" s="50" t="str">
        <f t="shared" si="4"/>
        <v>CARTAGENA</v>
      </c>
      <c r="B48" s="51">
        <f t="shared" si="2"/>
        <v>0</v>
      </c>
      <c r="C48" s="51">
        <f t="shared" si="3"/>
        <v>3820</v>
      </c>
      <c r="D48" s="51">
        <f t="shared" si="6"/>
        <v>28</v>
      </c>
      <c r="E48" s="50" t="str">
        <f t="shared" si="5"/>
        <v>VIGO</v>
      </c>
      <c r="F48" s="50">
        <f t="shared" si="7"/>
        <v>250818</v>
      </c>
      <c r="G48" s="50">
        <f t="shared" si="8"/>
        <v>180510.3</v>
      </c>
    </row>
    <row r="49" spans="1:7" x14ac:dyDescent="0.3">
      <c r="A49" s="50" t="str">
        <f t="shared" si="4"/>
        <v>CASTELLÓN</v>
      </c>
      <c r="B49" s="51">
        <f t="shared" si="2"/>
        <v>498967</v>
      </c>
      <c r="C49" s="51">
        <f t="shared" si="3"/>
        <v>445300.5</v>
      </c>
      <c r="D49" s="51">
        <f t="shared" si="6"/>
        <v>9</v>
      </c>
      <c r="E49" s="50" t="str">
        <f t="shared" si="5"/>
        <v>MÁLAGA</v>
      </c>
      <c r="F49" s="50">
        <f t="shared" si="7"/>
        <v>188143.85</v>
      </c>
      <c r="G49" s="50">
        <f t="shared" si="8"/>
        <v>215297.65</v>
      </c>
    </row>
    <row r="50" spans="1:7" x14ac:dyDescent="0.3">
      <c r="A50" s="50" t="str">
        <f t="shared" si="4"/>
        <v>CEUTA</v>
      </c>
      <c r="B50" s="51">
        <f t="shared" si="2"/>
        <v>0</v>
      </c>
      <c r="C50" s="51">
        <f t="shared" si="3"/>
        <v>30576</v>
      </c>
      <c r="D50" s="51">
        <f t="shared" si="6"/>
        <v>28</v>
      </c>
      <c r="E50" s="50" t="str">
        <f t="shared" si="5"/>
        <v>GIJÓN</v>
      </c>
      <c r="F50" s="50">
        <f t="shared" si="7"/>
        <v>167554</v>
      </c>
      <c r="G50" s="50">
        <f t="shared" si="8"/>
        <v>189491.3</v>
      </c>
    </row>
    <row r="51" spans="1:7" x14ac:dyDescent="0.3">
      <c r="A51" s="50" t="str">
        <f t="shared" si="4"/>
        <v>FERROL-SAN CIBRAO</v>
      </c>
      <c r="B51" s="51">
        <f t="shared" si="2"/>
        <v>66633.2</v>
      </c>
      <c r="C51" s="51">
        <f t="shared" si="3"/>
        <v>315.57</v>
      </c>
      <c r="D51" s="51">
        <f t="shared" si="6"/>
        <v>16</v>
      </c>
      <c r="E51" s="50" t="str">
        <f t="shared" si="5"/>
        <v>BALEARES</v>
      </c>
      <c r="F51" s="50">
        <f t="shared" si="7"/>
        <v>106748</v>
      </c>
      <c r="G51" s="50">
        <f t="shared" si="8"/>
        <v>340</v>
      </c>
    </row>
    <row r="52" spans="1:7" x14ac:dyDescent="0.3">
      <c r="A52" s="50" t="str">
        <f t="shared" si="4"/>
        <v>GIJÓN</v>
      </c>
      <c r="B52" s="51">
        <f t="shared" si="2"/>
        <v>167554</v>
      </c>
      <c r="C52" s="51">
        <f t="shared" si="3"/>
        <v>189491.3</v>
      </c>
      <c r="D52" s="51">
        <f t="shared" si="6"/>
        <v>12</v>
      </c>
      <c r="E52" s="50" t="str">
        <f t="shared" si="5"/>
        <v>BILBAO</v>
      </c>
      <c r="F52" s="50">
        <f t="shared" si="7"/>
        <v>103532.79999999999</v>
      </c>
      <c r="G52" s="50">
        <f t="shared" si="8"/>
        <v>97951.200000000012</v>
      </c>
    </row>
    <row r="53" spans="1:7" x14ac:dyDescent="0.3">
      <c r="A53" s="50" t="str">
        <f t="shared" si="4"/>
        <v>HUELVA</v>
      </c>
      <c r="B53" s="51">
        <f t="shared" si="2"/>
        <v>2873885.1999999997</v>
      </c>
      <c r="C53" s="51">
        <f t="shared" si="3"/>
        <v>2438285.7399999998</v>
      </c>
      <c r="D53" s="51">
        <f t="shared" si="6"/>
        <v>6</v>
      </c>
      <c r="E53" s="50" t="str">
        <f t="shared" si="5"/>
        <v>MARÍN Y RÍA DE PONTEVEDRA</v>
      </c>
      <c r="F53" s="50">
        <f t="shared" si="7"/>
        <v>95053</v>
      </c>
      <c r="G53" s="50">
        <f t="shared" si="8"/>
        <v>46672.28</v>
      </c>
    </row>
    <row r="54" spans="1:7" x14ac:dyDescent="0.3">
      <c r="A54" s="50" t="str">
        <f t="shared" si="4"/>
        <v>LAS PALMAS</v>
      </c>
      <c r="B54" s="51">
        <f t="shared" si="2"/>
        <v>10910909.800000001</v>
      </c>
      <c r="C54" s="51">
        <f t="shared" si="3"/>
        <v>7525652</v>
      </c>
      <c r="D54" s="51">
        <f t="shared" si="6"/>
        <v>4</v>
      </c>
      <c r="E54" s="50" t="str">
        <f t="shared" si="5"/>
        <v>FERROL-SAN CIBRAO</v>
      </c>
      <c r="F54" s="50">
        <f t="shared" si="7"/>
        <v>66633.2</v>
      </c>
      <c r="G54" s="50">
        <f t="shared" si="8"/>
        <v>315.57</v>
      </c>
    </row>
    <row r="55" spans="1:7" x14ac:dyDescent="0.3">
      <c r="A55" s="50" t="str">
        <f t="shared" si="4"/>
        <v>MÁLAGA</v>
      </c>
      <c r="B55" s="51">
        <f t="shared" si="2"/>
        <v>188143.85</v>
      </c>
      <c r="C55" s="51">
        <f t="shared" si="3"/>
        <v>215297.65</v>
      </c>
      <c r="D55" s="51">
        <f t="shared" si="6"/>
        <v>11</v>
      </c>
      <c r="E55" s="50" t="str">
        <f t="shared" si="5"/>
        <v>AVILÉS</v>
      </c>
      <c r="F55" s="50">
        <f t="shared" si="7"/>
        <v>51638.03</v>
      </c>
      <c r="G55" s="50">
        <f t="shared" si="8"/>
        <v>61246.22</v>
      </c>
    </row>
    <row r="56" spans="1:7" x14ac:dyDescent="0.3">
      <c r="A56" s="50" t="str">
        <f t="shared" si="4"/>
        <v>MARÍN Y RÍA DE PONTEVEDRA</v>
      </c>
      <c r="B56" s="51">
        <f t="shared" si="2"/>
        <v>95053</v>
      </c>
      <c r="C56" s="51">
        <f t="shared" si="3"/>
        <v>46672.28</v>
      </c>
      <c r="D56" s="51">
        <f t="shared" si="6"/>
        <v>15</v>
      </c>
      <c r="E56" s="50" t="str">
        <f t="shared" si="5"/>
        <v>ALICANTE</v>
      </c>
      <c r="F56" s="50">
        <f t="shared" ref="F56:F66" si="9">LOOKUP(E56,$A$39:$A$66,$B$39:$B$66)</f>
        <v>42828.929999999993</v>
      </c>
      <c r="G56" s="50">
        <f t="shared" si="8"/>
        <v>60776.59</v>
      </c>
    </row>
    <row r="57" spans="1:7" x14ac:dyDescent="0.3">
      <c r="A57" s="50" t="str">
        <f t="shared" si="4"/>
        <v>MELILLA</v>
      </c>
      <c r="B57" s="51">
        <f t="shared" si="2"/>
        <v>58</v>
      </c>
      <c r="C57" s="51">
        <f t="shared" si="3"/>
        <v>0</v>
      </c>
      <c r="D57" s="51">
        <f t="shared" si="6"/>
        <v>23</v>
      </c>
      <c r="E57" s="50" t="str">
        <f t="shared" si="5"/>
        <v>VILAGARCÍA</v>
      </c>
      <c r="F57" s="50">
        <f t="shared" si="9"/>
        <v>39213.100000000006</v>
      </c>
      <c r="G57" s="50">
        <f t="shared" si="8"/>
        <v>100.11</v>
      </c>
    </row>
    <row r="58" spans="1:7" x14ac:dyDescent="0.3">
      <c r="A58" s="50" t="str">
        <f t="shared" si="4"/>
        <v>MOTRIL</v>
      </c>
      <c r="B58" s="51">
        <f t="shared" si="2"/>
        <v>0</v>
      </c>
      <c r="C58" s="51">
        <f t="shared" si="3"/>
        <v>108</v>
      </c>
      <c r="D58" s="51">
        <f t="shared" si="6"/>
        <v>28</v>
      </c>
      <c r="E58" s="50" t="str">
        <f t="shared" si="5"/>
        <v>PASAIA</v>
      </c>
      <c r="F58" s="50">
        <f t="shared" si="9"/>
        <v>11104</v>
      </c>
      <c r="G58" s="50">
        <f t="shared" si="8"/>
        <v>23864.5</v>
      </c>
    </row>
    <row r="59" spans="1:7" x14ac:dyDescent="0.3">
      <c r="A59" s="50" t="str">
        <f t="shared" si="4"/>
        <v>PASAIA</v>
      </c>
      <c r="B59" s="51">
        <f t="shared" si="2"/>
        <v>11104</v>
      </c>
      <c r="C59" s="51">
        <f t="shared" si="3"/>
        <v>23864.5</v>
      </c>
      <c r="D59" s="51">
        <f t="shared" si="6"/>
        <v>20</v>
      </c>
      <c r="E59" s="50" t="str">
        <f t="shared" si="5"/>
        <v>SANTANDER</v>
      </c>
      <c r="F59" s="50">
        <f t="shared" si="9"/>
        <v>7592</v>
      </c>
      <c r="G59" s="50">
        <f t="shared" si="8"/>
        <v>7825</v>
      </c>
    </row>
    <row r="60" spans="1:7" x14ac:dyDescent="0.3">
      <c r="A60" s="50" t="str">
        <f t="shared" si="4"/>
        <v>SANTA CRUZ DE TENERIFE</v>
      </c>
      <c r="B60" s="51">
        <f t="shared" si="2"/>
        <v>652569</v>
      </c>
      <c r="C60" s="51">
        <f t="shared" si="3"/>
        <v>35643.300000000003</v>
      </c>
      <c r="D60" s="51">
        <f t="shared" si="6"/>
        <v>7</v>
      </c>
      <c r="E60" s="50" t="str">
        <f t="shared" si="5"/>
        <v>ALMERÍA</v>
      </c>
      <c r="F60" s="50">
        <f t="shared" si="9"/>
        <v>190</v>
      </c>
      <c r="G60" s="50">
        <f t="shared" si="8"/>
        <v>670</v>
      </c>
    </row>
    <row r="61" spans="1:7" x14ac:dyDescent="0.3">
      <c r="A61" s="50" t="str">
        <f t="shared" si="4"/>
        <v>SANTANDER</v>
      </c>
      <c r="B61" s="51">
        <f t="shared" si="2"/>
        <v>7592</v>
      </c>
      <c r="C61" s="51">
        <f t="shared" si="3"/>
        <v>7825</v>
      </c>
      <c r="D61" s="51">
        <f t="shared" si="6"/>
        <v>21</v>
      </c>
      <c r="E61" s="50" t="str">
        <f t="shared" si="5"/>
        <v>MELILLA</v>
      </c>
      <c r="F61" s="50">
        <f t="shared" si="9"/>
        <v>58</v>
      </c>
      <c r="G61" s="50">
        <f t="shared" si="8"/>
        <v>0</v>
      </c>
    </row>
    <row r="62" spans="1:7" x14ac:dyDescent="0.3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3">
      <c r="A63" s="50" t="str">
        <f t="shared" si="4"/>
        <v>TARRAGONA</v>
      </c>
      <c r="B63" s="51">
        <f t="shared" si="2"/>
        <v>3248634</v>
      </c>
      <c r="C63" s="51">
        <f t="shared" si="3"/>
        <v>2678147</v>
      </c>
      <c r="D63" s="51">
        <f t="shared" si="6"/>
        <v>5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34157135</v>
      </c>
      <c r="C64" s="51">
        <f t="shared" si="3"/>
        <v>32578524.300000001</v>
      </c>
      <c r="D64" s="51">
        <f t="shared" si="6"/>
        <v>2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250818</v>
      </c>
      <c r="C65" s="51">
        <f t="shared" si="3"/>
        <v>180510.3</v>
      </c>
      <c r="D65" s="51">
        <f t="shared" si="6"/>
        <v>10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39213.100000000006</v>
      </c>
      <c r="C66" s="51">
        <f t="shared" si="3"/>
        <v>100.11</v>
      </c>
      <c r="D66" s="51">
        <f t="shared" si="6"/>
        <v>19</v>
      </c>
      <c r="E66" s="50" t="str">
        <f t="shared" si="5"/>
        <v>A CORUÑA</v>
      </c>
      <c r="F66" s="50">
        <f t="shared" si="9"/>
        <v>0</v>
      </c>
      <c r="G66" s="50">
        <f t="shared" si="8"/>
        <v>7521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3">
      <c r="A8" s="12" t="s">
        <v>31</v>
      </c>
      <c r="B8" s="37">
        <v>2747.5500000000029</v>
      </c>
      <c r="C8" s="37">
        <v>15662</v>
      </c>
      <c r="D8" s="37">
        <v>60765.55</v>
      </c>
      <c r="E8" s="37">
        <v>0</v>
      </c>
      <c r="F8" s="14">
        <f>((E8*100)/D8)-100</f>
        <v>-100</v>
      </c>
      <c r="G8" s="1"/>
      <c r="H8" s="1"/>
      <c r="I8" s="1"/>
    </row>
    <row r="9" spans="1:12" x14ac:dyDescent="0.3">
      <c r="A9" s="9" t="s">
        <v>162</v>
      </c>
      <c r="B9" s="36">
        <v>52</v>
      </c>
      <c r="C9" s="36">
        <v>0</v>
      </c>
      <c r="D9" s="36">
        <v>550</v>
      </c>
      <c r="E9" s="36">
        <v>0</v>
      </c>
      <c r="F9" s="19">
        <f>((E9*100)/D9)-100</f>
        <v>-100</v>
      </c>
      <c r="G9" s="1"/>
      <c r="H9" s="1"/>
      <c r="I9" s="1"/>
    </row>
    <row r="10" spans="1:12" x14ac:dyDescent="0.3">
      <c r="A10" s="12" t="s">
        <v>164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3">
      <c r="A11" s="9" t="s">
        <v>165</v>
      </c>
      <c r="B11" s="36">
        <v>4274567</v>
      </c>
      <c r="C11" s="36">
        <v>4447742</v>
      </c>
      <c r="D11" s="36">
        <v>55566824</v>
      </c>
      <c r="E11" s="36">
        <v>52862527</v>
      </c>
      <c r="F11" s="19">
        <f t="shared" ref="F11:F17" si="0">((E11*100)/D11)-100</f>
        <v>-4.8667474678776017</v>
      </c>
      <c r="G11" s="1"/>
      <c r="H11" s="1"/>
      <c r="I11" s="1"/>
    </row>
    <row r="12" spans="1:12" x14ac:dyDescent="0.3">
      <c r="A12" s="12" t="s">
        <v>166</v>
      </c>
      <c r="B12" s="37">
        <v>0</v>
      </c>
      <c r="C12" s="37">
        <v>0</v>
      </c>
      <c r="D12" s="37">
        <v>1467</v>
      </c>
      <c r="E12" s="37">
        <v>43341</v>
      </c>
      <c r="F12" s="14">
        <f t="shared" si="0"/>
        <v>2854.3967280163597</v>
      </c>
      <c r="G12" s="1"/>
      <c r="H12" s="1"/>
      <c r="I12" s="1"/>
    </row>
    <row r="13" spans="1:12" x14ac:dyDescent="0.3">
      <c r="A13" s="9" t="s">
        <v>32</v>
      </c>
      <c r="B13" s="36">
        <v>0</v>
      </c>
      <c r="C13" s="36">
        <v>37</v>
      </c>
      <c r="D13" s="36">
        <v>51</v>
      </c>
      <c r="E13" s="36">
        <v>3151.4</v>
      </c>
      <c r="F13" s="116">
        <f t="shared" si="0"/>
        <v>6079.2156862745096</v>
      </c>
      <c r="G13" s="1"/>
      <c r="H13" s="1"/>
      <c r="I13" s="1"/>
    </row>
    <row r="14" spans="1:12" x14ac:dyDescent="0.3">
      <c r="A14" s="12" t="s">
        <v>33</v>
      </c>
      <c r="B14" s="37">
        <v>273898</v>
      </c>
      <c r="C14" s="37">
        <v>1194539</v>
      </c>
      <c r="D14" s="37">
        <v>4368853</v>
      </c>
      <c r="E14" s="37">
        <v>12475170</v>
      </c>
      <c r="F14" s="14">
        <f t="shared" si="0"/>
        <v>185.54794587961646</v>
      </c>
      <c r="G14" s="1"/>
      <c r="H14" s="1"/>
      <c r="I14" s="1"/>
    </row>
    <row r="15" spans="1:12" x14ac:dyDescent="0.3">
      <c r="A15" s="9" t="s">
        <v>34</v>
      </c>
      <c r="B15" s="36">
        <v>20114</v>
      </c>
      <c r="C15" s="36">
        <v>2074</v>
      </c>
      <c r="D15" s="36">
        <v>73558</v>
      </c>
      <c r="E15" s="36">
        <v>36015</v>
      </c>
      <c r="F15" s="11">
        <f t="shared" si="0"/>
        <v>-51.038636178253896</v>
      </c>
      <c r="G15" s="1"/>
      <c r="H15" s="1"/>
      <c r="I15" s="1"/>
    </row>
    <row r="16" spans="1:12" x14ac:dyDescent="0.3">
      <c r="A16" s="12" t="s">
        <v>35</v>
      </c>
      <c r="B16" s="37">
        <v>0</v>
      </c>
      <c r="C16" s="37">
        <v>0</v>
      </c>
      <c r="D16" s="37">
        <v>3820</v>
      </c>
      <c r="E16" s="37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167</v>
      </c>
      <c r="B17" s="36">
        <v>0</v>
      </c>
      <c r="C17" s="36">
        <v>5615</v>
      </c>
      <c r="D17" s="36">
        <v>6128</v>
      </c>
      <c r="E17" s="36">
        <v>492914</v>
      </c>
      <c r="F17" s="11">
        <f t="shared" si="0"/>
        <v>7943.6357702349869</v>
      </c>
      <c r="G17" s="1"/>
      <c r="H17" s="1"/>
      <c r="I17" s="1"/>
    </row>
    <row r="18" spans="1:9" x14ac:dyDescent="0.3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3">
      <c r="A19" s="9" t="s">
        <v>37</v>
      </c>
      <c r="B19" s="36">
        <v>1.5699999999999932</v>
      </c>
      <c r="C19" s="36">
        <v>0</v>
      </c>
      <c r="D19" s="36">
        <v>315.57</v>
      </c>
      <c r="E19" s="36">
        <v>0</v>
      </c>
      <c r="F19" s="114">
        <f t="shared" ref="F19:F24" si="1">((E19*100)/D19)-100</f>
        <v>-100</v>
      </c>
      <c r="G19" s="1"/>
      <c r="H19" s="1"/>
      <c r="I19" s="1"/>
    </row>
    <row r="20" spans="1:9" x14ac:dyDescent="0.3">
      <c r="A20" s="12" t="s">
        <v>168</v>
      </c>
      <c r="B20" s="37">
        <v>0</v>
      </c>
      <c r="C20" s="37">
        <v>0</v>
      </c>
      <c r="D20" s="37">
        <v>810</v>
      </c>
      <c r="E20" s="37">
        <v>0</v>
      </c>
      <c r="F20" s="18">
        <f t="shared" si="1"/>
        <v>-100</v>
      </c>
      <c r="G20" s="1"/>
      <c r="H20" s="1"/>
      <c r="I20" s="1"/>
    </row>
    <row r="21" spans="1:9" x14ac:dyDescent="0.3">
      <c r="A21" s="9" t="s">
        <v>38</v>
      </c>
      <c r="B21" s="36">
        <v>0</v>
      </c>
      <c r="C21" s="36">
        <v>2046</v>
      </c>
      <c r="D21" s="36">
        <v>51674.92</v>
      </c>
      <c r="E21" s="36">
        <v>10761.22</v>
      </c>
      <c r="F21" s="19">
        <f t="shared" si="1"/>
        <v>-79.175158858494598</v>
      </c>
      <c r="G21" s="1"/>
      <c r="H21" s="1"/>
      <c r="I21" s="1"/>
    </row>
    <row r="22" spans="1:9" x14ac:dyDescent="0.3">
      <c r="A22" s="12" t="s">
        <v>59</v>
      </c>
      <c r="B22" s="37">
        <v>537141</v>
      </c>
      <c r="C22" s="37">
        <v>602628</v>
      </c>
      <c r="D22" s="37">
        <v>5531324</v>
      </c>
      <c r="E22" s="37">
        <v>8461487.4000000004</v>
      </c>
      <c r="F22" s="18">
        <f t="shared" si="1"/>
        <v>52.973996822460578</v>
      </c>
      <c r="G22" s="1"/>
      <c r="H22" s="1"/>
      <c r="I22" s="1"/>
    </row>
    <row r="23" spans="1:9" x14ac:dyDescent="0.3">
      <c r="A23" s="9" t="s">
        <v>169</v>
      </c>
      <c r="B23" s="36">
        <v>4660.0199999999895</v>
      </c>
      <c r="C23" s="36">
        <v>0</v>
      </c>
      <c r="D23" s="36">
        <v>202423.02</v>
      </c>
      <c r="E23" s="36">
        <v>178892.57</v>
      </c>
      <c r="F23" s="11">
        <f t="shared" si="1"/>
        <v>-11.624394300608685</v>
      </c>
      <c r="G23" s="1"/>
      <c r="H23" s="1"/>
      <c r="I23" s="1"/>
    </row>
    <row r="24" spans="1:9" x14ac:dyDescent="0.3">
      <c r="A24" s="12" t="s">
        <v>171</v>
      </c>
      <c r="B24" s="37">
        <v>10528</v>
      </c>
      <c r="C24" s="37">
        <v>10790</v>
      </c>
      <c r="D24" s="37">
        <v>46666.86</v>
      </c>
      <c r="E24" s="37">
        <v>95030.399999999994</v>
      </c>
      <c r="F24" s="14">
        <f t="shared" si="1"/>
        <v>103.63572779484198</v>
      </c>
      <c r="G24" s="1"/>
      <c r="H24" s="1"/>
      <c r="I24" s="1"/>
    </row>
    <row r="25" spans="1:9" x14ac:dyDescent="0.3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14"/>
      <c r="G25" s="1"/>
      <c r="H25" s="1"/>
      <c r="I25" s="1"/>
    </row>
    <row r="26" spans="1:9" x14ac:dyDescent="0.3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>((E26*100)/D26)-100</f>
        <v>-100</v>
      </c>
      <c r="G26" s="1"/>
      <c r="H26" s="1"/>
      <c r="I26" s="1"/>
    </row>
    <row r="27" spans="1:9" x14ac:dyDescent="0.3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3">
      <c r="A28" s="12" t="s">
        <v>42</v>
      </c>
      <c r="B28" s="37">
        <v>2634</v>
      </c>
      <c r="C28" s="37">
        <v>63112</v>
      </c>
      <c r="D28" s="37">
        <v>31820</v>
      </c>
      <c r="E28" s="37">
        <v>642811</v>
      </c>
      <c r="F28" s="14">
        <f>((E28*100)/D28)-100</f>
        <v>1920.1477058453802</v>
      </c>
      <c r="G28" s="1"/>
      <c r="H28" s="1"/>
      <c r="I28" s="1"/>
    </row>
    <row r="29" spans="1:9" x14ac:dyDescent="0.3">
      <c r="A29" s="9" t="s">
        <v>43</v>
      </c>
      <c r="B29" s="36">
        <v>0</v>
      </c>
      <c r="C29" s="36">
        <v>0</v>
      </c>
      <c r="D29" s="36">
        <v>27</v>
      </c>
      <c r="E29" s="36">
        <v>0</v>
      </c>
      <c r="F29" s="19">
        <f>((E29*100)/D29)-100</f>
        <v>-100</v>
      </c>
      <c r="G29" s="1"/>
      <c r="H29" s="1"/>
      <c r="I29" s="1"/>
    </row>
    <row r="30" spans="1:9" x14ac:dyDescent="0.3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3">
      <c r="A31" s="9" t="s">
        <v>45</v>
      </c>
      <c r="B31" s="36">
        <v>0</v>
      </c>
      <c r="C31" s="36">
        <v>68</v>
      </c>
      <c r="D31" s="36">
        <v>17091</v>
      </c>
      <c r="E31" s="36">
        <v>38143</v>
      </c>
      <c r="F31" s="11">
        <f>((E31*100)/D31)-100</f>
        <v>123.1759405535077</v>
      </c>
      <c r="G31" s="1"/>
      <c r="H31" s="1"/>
      <c r="I31" s="1"/>
    </row>
    <row r="32" spans="1:9" x14ac:dyDescent="0.3">
      <c r="A32" s="12" t="s">
        <v>46</v>
      </c>
      <c r="B32" s="37">
        <v>2467027</v>
      </c>
      <c r="C32" s="37">
        <v>2615405</v>
      </c>
      <c r="D32" s="37">
        <v>32422883.399999999</v>
      </c>
      <c r="E32" s="37">
        <v>33521539</v>
      </c>
      <c r="F32" s="14">
        <f>((E32*100)/D32)-100</f>
        <v>3.3885191099320906</v>
      </c>
      <c r="G32" s="1"/>
      <c r="H32" s="1"/>
      <c r="I32" s="1"/>
    </row>
    <row r="33" spans="1:9" x14ac:dyDescent="0.3">
      <c r="A33" s="9" t="s">
        <v>47</v>
      </c>
      <c r="B33" s="36">
        <v>8185</v>
      </c>
      <c r="C33" s="36">
        <v>7514</v>
      </c>
      <c r="D33" s="36">
        <v>122663</v>
      </c>
      <c r="E33" s="36">
        <v>156608.5</v>
      </c>
      <c r="F33" s="11">
        <f>((E33*100)/D33)-100</f>
        <v>27.67378916217605</v>
      </c>
      <c r="G33" s="1"/>
      <c r="H33" s="1"/>
      <c r="I33" s="1"/>
    </row>
    <row r="34" spans="1:9" x14ac:dyDescent="0.3">
      <c r="A34" s="12" t="s">
        <v>170</v>
      </c>
      <c r="B34" s="37">
        <v>0</v>
      </c>
      <c r="C34" s="37">
        <v>0</v>
      </c>
      <c r="D34" s="37">
        <v>73.319999999999993</v>
      </c>
      <c r="E34" s="37">
        <v>36.299999999999997</v>
      </c>
      <c r="F34" s="14">
        <f>((E34*100)/D34)-100</f>
        <v>-50.49099836333879</v>
      </c>
      <c r="G34" s="1"/>
      <c r="H34" s="1"/>
      <c r="I34" s="1"/>
    </row>
    <row r="35" spans="1:9" x14ac:dyDescent="0.3">
      <c r="A35" s="15" t="s">
        <v>48</v>
      </c>
      <c r="B35" s="16">
        <f>SUM(B7:B34)</f>
        <v>7601555.1399999997</v>
      </c>
      <c r="C35" s="16">
        <f t="shared" ref="C35:D35" si="2">SUM(C7:C34)</f>
        <v>8967232</v>
      </c>
      <c r="D35" s="16">
        <f t="shared" si="2"/>
        <v>98509896.639999986</v>
      </c>
      <c r="E35" s="16">
        <f>SUM(E7:E34)</f>
        <v>109018485.78999999</v>
      </c>
      <c r="F35" s="17">
        <f t="shared" ref="F35" si="3">((E35*100)/D35)-100</f>
        <v>10.667546620623497</v>
      </c>
      <c r="G35" s="1"/>
      <c r="H35" s="1"/>
      <c r="I35" s="1"/>
    </row>
    <row r="36" spans="1:9" x14ac:dyDescent="0.3">
      <c r="A36" s="73" t="s">
        <v>120</v>
      </c>
    </row>
    <row r="37" spans="1:9" x14ac:dyDescent="0.3">
      <c r="A37" s="52"/>
    </row>
    <row r="38" spans="1:9" x14ac:dyDescent="0.3">
      <c r="A38" s="50"/>
      <c r="B38" s="50">
        <f t="shared" ref="B38" si="4">E6</f>
        <v>2017</v>
      </c>
      <c r="C38" s="50">
        <f t="shared" ref="C38:C66" si="5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6">A7</f>
        <v>A CORUÑA</v>
      </c>
      <c r="B39" s="51">
        <f t="shared" ref="B39:B66" si="7">E7</f>
        <v>0</v>
      </c>
      <c r="C39" s="51">
        <f t="shared" si="5"/>
        <v>0</v>
      </c>
      <c r="D39" s="51">
        <f>_xlfn.RANK.EQ(B39,$B$39:$B$66)+COUNTIF($B$39:$B$66,B39)-1</f>
        <v>28</v>
      </c>
      <c r="E39" s="50" t="str">
        <f t="shared" ref="E39:E66" si="8">INDEX($A$39:$B$66,MATCH(ROW()-38,$D$39:$D$66,0),1)</f>
        <v>BAHÍA DE ALGECIRAS</v>
      </c>
      <c r="F39" s="50">
        <f>LOOKUP(E39,$A$39:$A$66,$B$39:$B$66)</f>
        <v>52862527</v>
      </c>
      <c r="G39" s="50">
        <f>LOOKUP(E39,$A$39:$A$66,$C$39:$C$66)</f>
        <v>55566824</v>
      </c>
    </row>
    <row r="40" spans="1:9" x14ac:dyDescent="0.3">
      <c r="A40" s="50" t="str">
        <f t="shared" si="6"/>
        <v>ALICANTE</v>
      </c>
      <c r="B40" s="51">
        <f t="shared" si="7"/>
        <v>0</v>
      </c>
      <c r="C40" s="51">
        <f t="shared" si="5"/>
        <v>60765.55</v>
      </c>
      <c r="D40" s="51">
        <f t="shared" ref="D40:D66" si="9">_xlfn.RANK.EQ(B40,$B$39:$B$66)+COUNTIF($B$39:$B$66,B40)-1</f>
        <v>28</v>
      </c>
      <c r="E40" s="50" t="str">
        <f t="shared" si="8"/>
        <v>VALENCIA</v>
      </c>
      <c r="F40" s="50">
        <f t="shared" ref="F40:F55" si="10">LOOKUP(E40,$A$39:$A$66,$B$39:$B$66)</f>
        <v>33521539</v>
      </c>
      <c r="G40" s="50">
        <f t="shared" ref="G40:G66" si="11">LOOKUP(E40,$A$39:$A$66,$C$39:$C$66)</f>
        <v>32422883.399999999</v>
      </c>
    </row>
    <row r="41" spans="1:9" x14ac:dyDescent="0.3">
      <c r="A41" s="50" t="str">
        <f t="shared" si="6"/>
        <v>ALMERÍA</v>
      </c>
      <c r="B41" s="51">
        <f t="shared" si="7"/>
        <v>0</v>
      </c>
      <c r="C41" s="51">
        <f t="shared" si="5"/>
        <v>550</v>
      </c>
      <c r="D41" s="51">
        <f t="shared" si="9"/>
        <v>28</v>
      </c>
      <c r="E41" s="50" t="str">
        <f t="shared" si="8"/>
        <v>BARCELONA</v>
      </c>
      <c r="F41" s="50">
        <f t="shared" si="10"/>
        <v>12475170</v>
      </c>
      <c r="G41" s="50">
        <f t="shared" si="11"/>
        <v>4368853</v>
      </c>
    </row>
    <row r="42" spans="1:9" x14ac:dyDescent="0.3">
      <c r="A42" s="50" t="str">
        <f t="shared" si="6"/>
        <v>AVILÉS</v>
      </c>
      <c r="B42" s="51">
        <f t="shared" si="7"/>
        <v>0</v>
      </c>
      <c r="C42" s="51">
        <f t="shared" si="5"/>
        <v>0</v>
      </c>
      <c r="D42" s="51">
        <f t="shared" si="9"/>
        <v>28</v>
      </c>
      <c r="E42" s="50" t="str">
        <f t="shared" si="8"/>
        <v>LAS PALMAS</v>
      </c>
      <c r="F42" s="50">
        <f t="shared" si="10"/>
        <v>8461487.4000000004</v>
      </c>
      <c r="G42" s="50">
        <f t="shared" si="11"/>
        <v>5531324</v>
      </c>
    </row>
    <row r="43" spans="1:9" x14ac:dyDescent="0.3">
      <c r="A43" s="50" t="str">
        <f t="shared" si="6"/>
        <v>BAHÍA DE ALGECIRAS</v>
      </c>
      <c r="B43" s="51">
        <f t="shared" si="7"/>
        <v>52862527</v>
      </c>
      <c r="C43" s="51">
        <f t="shared" si="5"/>
        <v>55566824</v>
      </c>
      <c r="D43" s="51">
        <f t="shared" si="9"/>
        <v>1</v>
      </c>
      <c r="E43" s="50" t="str">
        <f t="shared" si="8"/>
        <v>SANTA CRUZ DE TENERIFE</v>
      </c>
      <c r="F43" s="50">
        <f t="shared" si="10"/>
        <v>642811</v>
      </c>
      <c r="G43" s="50">
        <f t="shared" si="11"/>
        <v>31820</v>
      </c>
    </row>
    <row r="44" spans="1:9" x14ac:dyDescent="0.3">
      <c r="A44" s="50" t="str">
        <f t="shared" si="6"/>
        <v>BAHÍA DE CÁDIZ</v>
      </c>
      <c r="B44" s="51">
        <f t="shared" si="7"/>
        <v>43341</v>
      </c>
      <c r="C44" s="51">
        <f t="shared" si="5"/>
        <v>1467</v>
      </c>
      <c r="D44" s="51">
        <f t="shared" si="9"/>
        <v>10</v>
      </c>
      <c r="E44" s="50" t="str">
        <f t="shared" si="8"/>
        <v>CASTELLÓN</v>
      </c>
      <c r="F44" s="50">
        <f t="shared" si="10"/>
        <v>492914</v>
      </c>
      <c r="G44" s="50">
        <f t="shared" si="11"/>
        <v>6128</v>
      </c>
    </row>
    <row r="45" spans="1:9" x14ac:dyDescent="0.3">
      <c r="A45" s="50" t="str">
        <f t="shared" si="6"/>
        <v>BALEARES</v>
      </c>
      <c r="B45" s="51">
        <f t="shared" si="7"/>
        <v>3151.4</v>
      </c>
      <c r="C45" s="51">
        <f t="shared" si="5"/>
        <v>51</v>
      </c>
      <c r="D45" s="51">
        <f t="shared" si="9"/>
        <v>14</v>
      </c>
      <c r="E45" s="50" t="str">
        <f t="shared" si="8"/>
        <v>MÁLAGA</v>
      </c>
      <c r="F45" s="50">
        <f t="shared" si="10"/>
        <v>178892.57</v>
      </c>
      <c r="G45" s="50">
        <f t="shared" si="11"/>
        <v>202423.02</v>
      </c>
    </row>
    <row r="46" spans="1:9" x14ac:dyDescent="0.3">
      <c r="A46" s="50" t="str">
        <f t="shared" si="6"/>
        <v>BARCELONA</v>
      </c>
      <c r="B46" s="51">
        <f t="shared" si="7"/>
        <v>12475170</v>
      </c>
      <c r="C46" s="51">
        <f t="shared" si="5"/>
        <v>4368853</v>
      </c>
      <c r="D46" s="51">
        <f t="shared" si="9"/>
        <v>3</v>
      </c>
      <c r="E46" s="50" t="str">
        <f t="shared" si="8"/>
        <v>VIGO</v>
      </c>
      <c r="F46" s="50">
        <f t="shared" si="10"/>
        <v>156608.5</v>
      </c>
      <c r="G46" s="50">
        <f t="shared" si="11"/>
        <v>122663</v>
      </c>
    </row>
    <row r="47" spans="1:9" x14ac:dyDescent="0.3">
      <c r="A47" s="50" t="str">
        <f t="shared" si="6"/>
        <v>BILBAO</v>
      </c>
      <c r="B47" s="51">
        <f t="shared" si="7"/>
        <v>36015</v>
      </c>
      <c r="C47" s="51">
        <f t="shared" si="5"/>
        <v>73558</v>
      </c>
      <c r="D47" s="51">
        <f t="shared" si="9"/>
        <v>12</v>
      </c>
      <c r="E47" s="50" t="str">
        <f t="shared" si="8"/>
        <v>MARÍN Y RÍA DE PONTEVEDRA</v>
      </c>
      <c r="F47" s="50">
        <f t="shared" si="10"/>
        <v>95030.399999999994</v>
      </c>
      <c r="G47" s="50">
        <f t="shared" si="11"/>
        <v>46666.86</v>
      </c>
    </row>
    <row r="48" spans="1:9" x14ac:dyDescent="0.3">
      <c r="A48" s="50" t="str">
        <f t="shared" si="6"/>
        <v>CARTAGENA</v>
      </c>
      <c r="B48" s="51">
        <f t="shared" si="7"/>
        <v>0</v>
      </c>
      <c r="C48" s="51">
        <f t="shared" si="5"/>
        <v>3820</v>
      </c>
      <c r="D48" s="51">
        <f t="shared" si="9"/>
        <v>28</v>
      </c>
      <c r="E48" s="50" t="str">
        <f t="shared" si="8"/>
        <v>BAHÍA DE CÁDIZ</v>
      </c>
      <c r="F48" s="50">
        <f t="shared" si="10"/>
        <v>43341</v>
      </c>
      <c r="G48" s="50">
        <f t="shared" si="11"/>
        <v>1467</v>
      </c>
    </row>
    <row r="49" spans="1:7" x14ac:dyDescent="0.3">
      <c r="A49" s="50" t="str">
        <f t="shared" si="6"/>
        <v>CASTELLÓN</v>
      </c>
      <c r="B49" s="51">
        <f t="shared" si="7"/>
        <v>492914</v>
      </c>
      <c r="C49" s="51">
        <f t="shared" si="5"/>
        <v>6128</v>
      </c>
      <c r="D49" s="51">
        <f t="shared" si="9"/>
        <v>6</v>
      </c>
      <c r="E49" s="50" t="str">
        <f t="shared" si="8"/>
        <v>TARRAGONA</v>
      </c>
      <c r="F49" s="50">
        <f t="shared" si="10"/>
        <v>38143</v>
      </c>
      <c r="G49" s="50">
        <f t="shared" si="11"/>
        <v>17091</v>
      </c>
    </row>
    <row r="50" spans="1:7" x14ac:dyDescent="0.3">
      <c r="A50" s="50" t="str">
        <f t="shared" si="6"/>
        <v>CEUTA</v>
      </c>
      <c r="B50" s="51">
        <f t="shared" si="7"/>
        <v>0</v>
      </c>
      <c r="C50" s="51">
        <f t="shared" si="5"/>
        <v>0</v>
      </c>
      <c r="D50" s="51">
        <f t="shared" si="9"/>
        <v>28</v>
      </c>
      <c r="E50" s="50" t="str">
        <f t="shared" si="8"/>
        <v>BILBAO</v>
      </c>
      <c r="F50" s="50">
        <f t="shared" si="10"/>
        <v>36015</v>
      </c>
      <c r="G50" s="50">
        <f t="shared" si="11"/>
        <v>73558</v>
      </c>
    </row>
    <row r="51" spans="1:7" x14ac:dyDescent="0.3">
      <c r="A51" s="50" t="str">
        <f t="shared" si="6"/>
        <v>FERROL-SAN CIBRAO</v>
      </c>
      <c r="B51" s="51">
        <f t="shared" si="7"/>
        <v>0</v>
      </c>
      <c r="C51" s="51">
        <f t="shared" si="5"/>
        <v>315.57</v>
      </c>
      <c r="D51" s="51">
        <f t="shared" si="9"/>
        <v>28</v>
      </c>
      <c r="E51" s="50" t="str">
        <f t="shared" si="8"/>
        <v>HUELVA</v>
      </c>
      <c r="F51" s="50">
        <f t="shared" si="10"/>
        <v>10761.22</v>
      </c>
      <c r="G51" s="50">
        <f t="shared" si="11"/>
        <v>51674.92</v>
      </c>
    </row>
    <row r="52" spans="1:7" x14ac:dyDescent="0.3">
      <c r="A52" s="50" t="str">
        <f t="shared" si="6"/>
        <v>GIJÓN</v>
      </c>
      <c r="B52" s="51">
        <f t="shared" si="7"/>
        <v>0</v>
      </c>
      <c r="C52" s="51">
        <f t="shared" si="5"/>
        <v>810</v>
      </c>
      <c r="D52" s="51">
        <f t="shared" si="9"/>
        <v>28</v>
      </c>
      <c r="E52" s="50" t="str">
        <f t="shared" si="8"/>
        <v>BALEARES</v>
      </c>
      <c r="F52" s="50">
        <f t="shared" si="10"/>
        <v>3151.4</v>
      </c>
      <c r="G52" s="50">
        <f t="shared" si="11"/>
        <v>51</v>
      </c>
    </row>
    <row r="53" spans="1:7" x14ac:dyDescent="0.3">
      <c r="A53" s="50" t="str">
        <f t="shared" si="6"/>
        <v>HUELVA</v>
      </c>
      <c r="B53" s="51">
        <f t="shared" si="7"/>
        <v>10761.22</v>
      </c>
      <c r="C53" s="51">
        <f t="shared" si="5"/>
        <v>51674.92</v>
      </c>
      <c r="D53" s="51">
        <f t="shared" si="9"/>
        <v>13</v>
      </c>
      <c r="E53" s="50" t="str">
        <f t="shared" si="8"/>
        <v>MELILLA</v>
      </c>
      <c r="F53" s="50">
        <f t="shared" si="10"/>
        <v>58</v>
      </c>
      <c r="G53" s="50">
        <f t="shared" si="11"/>
        <v>0</v>
      </c>
    </row>
    <row r="54" spans="1:7" x14ac:dyDescent="0.3">
      <c r="A54" s="50" t="str">
        <f t="shared" si="6"/>
        <v>LAS PALMAS</v>
      </c>
      <c r="B54" s="51">
        <f t="shared" si="7"/>
        <v>8461487.4000000004</v>
      </c>
      <c r="C54" s="51">
        <f t="shared" si="5"/>
        <v>5531324</v>
      </c>
      <c r="D54" s="51">
        <f t="shared" si="9"/>
        <v>4</v>
      </c>
      <c r="E54" s="50" t="str">
        <f t="shared" si="8"/>
        <v>VILAGARCÍA</v>
      </c>
      <c r="F54" s="50">
        <f t="shared" si="10"/>
        <v>36.299999999999997</v>
      </c>
      <c r="G54" s="50">
        <f t="shared" si="11"/>
        <v>73.319999999999993</v>
      </c>
    </row>
    <row r="55" spans="1:7" x14ac:dyDescent="0.3">
      <c r="A55" s="50" t="str">
        <f t="shared" si="6"/>
        <v>MÁLAGA</v>
      </c>
      <c r="B55" s="51">
        <f t="shared" si="7"/>
        <v>178892.57</v>
      </c>
      <c r="C55" s="51">
        <f t="shared" si="5"/>
        <v>202423.02</v>
      </c>
      <c r="D55" s="51">
        <f t="shared" si="9"/>
        <v>7</v>
      </c>
      <c r="E55" s="50" t="e">
        <f t="shared" si="8"/>
        <v>#N/A</v>
      </c>
      <c r="F55" s="50" t="e">
        <f t="shared" si="10"/>
        <v>#N/A</v>
      </c>
      <c r="G55" s="50" t="e">
        <f t="shared" si="11"/>
        <v>#N/A</v>
      </c>
    </row>
    <row r="56" spans="1:7" x14ac:dyDescent="0.3">
      <c r="A56" s="50" t="str">
        <f t="shared" si="6"/>
        <v>MARÍN Y RÍA DE PONTEVEDRA</v>
      </c>
      <c r="B56" s="51">
        <f t="shared" si="7"/>
        <v>95030.399999999994</v>
      </c>
      <c r="C56" s="51">
        <f t="shared" si="5"/>
        <v>46666.86</v>
      </c>
      <c r="D56" s="51">
        <f t="shared" si="9"/>
        <v>9</v>
      </c>
      <c r="E56" s="50" t="e">
        <f t="shared" si="8"/>
        <v>#N/A</v>
      </c>
      <c r="F56" s="50" t="e">
        <f t="shared" ref="F56:F66" si="12">LOOKUP(E56,$A$39:$A$66,$B$39:$B$66)</f>
        <v>#N/A</v>
      </c>
      <c r="G56" s="50" t="e">
        <f t="shared" si="11"/>
        <v>#N/A</v>
      </c>
    </row>
    <row r="57" spans="1:7" x14ac:dyDescent="0.3">
      <c r="A57" s="50" t="str">
        <f t="shared" si="6"/>
        <v>MELILLA</v>
      </c>
      <c r="B57" s="51">
        <f t="shared" si="7"/>
        <v>58</v>
      </c>
      <c r="C57" s="51">
        <f t="shared" si="5"/>
        <v>0</v>
      </c>
      <c r="D57" s="51">
        <f t="shared" si="9"/>
        <v>15</v>
      </c>
      <c r="E57" s="50" t="e">
        <f t="shared" si="8"/>
        <v>#N/A</v>
      </c>
      <c r="F57" s="50" t="e">
        <f t="shared" si="12"/>
        <v>#N/A</v>
      </c>
      <c r="G57" s="50" t="e">
        <f t="shared" si="11"/>
        <v>#N/A</v>
      </c>
    </row>
    <row r="58" spans="1:7" x14ac:dyDescent="0.3">
      <c r="A58" s="50" t="str">
        <f t="shared" si="6"/>
        <v>MOTRIL</v>
      </c>
      <c r="B58" s="51">
        <f t="shared" si="7"/>
        <v>0</v>
      </c>
      <c r="C58" s="51">
        <f t="shared" si="5"/>
        <v>108</v>
      </c>
      <c r="D58" s="51">
        <f t="shared" si="9"/>
        <v>28</v>
      </c>
      <c r="E58" s="50" t="e">
        <f t="shared" si="8"/>
        <v>#N/A</v>
      </c>
      <c r="F58" s="50" t="e">
        <f t="shared" si="12"/>
        <v>#N/A</v>
      </c>
      <c r="G58" s="50" t="e">
        <f t="shared" si="11"/>
        <v>#N/A</v>
      </c>
    </row>
    <row r="59" spans="1:7" x14ac:dyDescent="0.3">
      <c r="A59" s="50" t="str">
        <f t="shared" si="6"/>
        <v>PASAIA</v>
      </c>
      <c r="B59" s="51">
        <f t="shared" si="7"/>
        <v>0</v>
      </c>
      <c r="C59" s="51">
        <f t="shared" si="5"/>
        <v>0</v>
      </c>
      <c r="D59" s="51">
        <f t="shared" si="9"/>
        <v>28</v>
      </c>
      <c r="E59" s="50" t="e">
        <f t="shared" si="8"/>
        <v>#N/A</v>
      </c>
      <c r="F59" s="50" t="e">
        <f t="shared" si="12"/>
        <v>#N/A</v>
      </c>
      <c r="G59" s="50" t="e">
        <f t="shared" si="11"/>
        <v>#N/A</v>
      </c>
    </row>
    <row r="60" spans="1:7" x14ac:dyDescent="0.3">
      <c r="A60" s="50" t="str">
        <f t="shared" si="6"/>
        <v>SANTA CRUZ DE TENERIFE</v>
      </c>
      <c r="B60" s="51">
        <f t="shared" si="7"/>
        <v>642811</v>
      </c>
      <c r="C60" s="51">
        <f t="shared" si="5"/>
        <v>31820</v>
      </c>
      <c r="D60" s="51">
        <f t="shared" si="9"/>
        <v>5</v>
      </c>
      <c r="E60" s="50" t="e">
        <f t="shared" si="8"/>
        <v>#N/A</v>
      </c>
      <c r="F60" s="50" t="e">
        <f t="shared" si="12"/>
        <v>#N/A</v>
      </c>
      <c r="G60" s="50" t="e">
        <f t="shared" si="11"/>
        <v>#N/A</v>
      </c>
    </row>
    <row r="61" spans="1:7" x14ac:dyDescent="0.3">
      <c r="A61" s="50" t="str">
        <f t="shared" si="6"/>
        <v>SANTANDER</v>
      </c>
      <c r="B61" s="51">
        <f t="shared" si="7"/>
        <v>0</v>
      </c>
      <c r="C61" s="51">
        <f t="shared" si="5"/>
        <v>27</v>
      </c>
      <c r="D61" s="51">
        <f t="shared" si="9"/>
        <v>28</v>
      </c>
      <c r="E61" s="50" t="e">
        <f t="shared" si="8"/>
        <v>#N/A</v>
      </c>
      <c r="F61" s="50" t="e">
        <f t="shared" si="12"/>
        <v>#N/A</v>
      </c>
      <c r="G61" s="50" t="e">
        <f t="shared" si="11"/>
        <v>#N/A</v>
      </c>
    </row>
    <row r="62" spans="1:7" x14ac:dyDescent="0.3">
      <c r="A62" s="50" t="str">
        <f t="shared" si="6"/>
        <v>SEVILLA</v>
      </c>
      <c r="B62" s="51">
        <f t="shared" si="7"/>
        <v>0</v>
      </c>
      <c r="C62" s="51">
        <f t="shared" si="5"/>
        <v>0</v>
      </c>
      <c r="D62" s="51">
        <f t="shared" si="9"/>
        <v>28</v>
      </c>
      <c r="E62" s="50" t="e">
        <f t="shared" si="8"/>
        <v>#N/A</v>
      </c>
      <c r="F62" s="50" t="e">
        <f t="shared" si="12"/>
        <v>#N/A</v>
      </c>
      <c r="G62" s="50" t="e">
        <f t="shared" si="11"/>
        <v>#N/A</v>
      </c>
    </row>
    <row r="63" spans="1:7" x14ac:dyDescent="0.3">
      <c r="A63" s="50" t="str">
        <f t="shared" si="6"/>
        <v>TARRAGONA</v>
      </c>
      <c r="B63" s="51">
        <f t="shared" si="7"/>
        <v>38143</v>
      </c>
      <c r="C63" s="51">
        <f t="shared" si="5"/>
        <v>17091</v>
      </c>
      <c r="D63" s="51">
        <f t="shared" si="9"/>
        <v>11</v>
      </c>
      <c r="E63" s="50" t="e">
        <f t="shared" si="8"/>
        <v>#N/A</v>
      </c>
      <c r="F63" s="50" t="e">
        <f t="shared" si="12"/>
        <v>#N/A</v>
      </c>
      <c r="G63" s="50" t="e">
        <f t="shared" si="11"/>
        <v>#N/A</v>
      </c>
    </row>
    <row r="64" spans="1:7" x14ac:dyDescent="0.3">
      <c r="A64" s="50" t="str">
        <f t="shared" si="6"/>
        <v>VALENCIA</v>
      </c>
      <c r="B64" s="51">
        <f t="shared" si="7"/>
        <v>33521539</v>
      </c>
      <c r="C64" s="51">
        <f t="shared" si="5"/>
        <v>32422883.399999999</v>
      </c>
      <c r="D64" s="51">
        <f t="shared" si="9"/>
        <v>2</v>
      </c>
      <c r="E64" s="50" t="e">
        <f t="shared" si="8"/>
        <v>#N/A</v>
      </c>
      <c r="F64" s="50" t="e">
        <f t="shared" si="12"/>
        <v>#N/A</v>
      </c>
      <c r="G64" s="50" t="e">
        <f t="shared" si="11"/>
        <v>#N/A</v>
      </c>
    </row>
    <row r="65" spans="1:7" x14ac:dyDescent="0.3">
      <c r="A65" s="50" t="str">
        <f t="shared" si="6"/>
        <v>VIGO</v>
      </c>
      <c r="B65" s="51">
        <f t="shared" si="7"/>
        <v>156608.5</v>
      </c>
      <c r="C65" s="51">
        <f t="shared" si="5"/>
        <v>122663</v>
      </c>
      <c r="D65" s="51">
        <f t="shared" si="9"/>
        <v>8</v>
      </c>
      <c r="E65" s="50" t="e">
        <f t="shared" si="8"/>
        <v>#N/A</v>
      </c>
      <c r="F65" s="50" t="e">
        <f t="shared" si="12"/>
        <v>#N/A</v>
      </c>
      <c r="G65" s="50" t="e">
        <f t="shared" si="11"/>
        <v>#N/A</v>
      </c>
    </row>
    <row r="66" spans="1:7" x14ac:dyDescent="0.3">
      <c r="A66" s="50" t="str">
        <f t="shared" si="6"/>
        <v>VILAGARCÍA</v>
      </c>
      <c r="B66" s="51">
        <f t="shared" si="7"/>
        <v>36.299999999999997</v>
      </c>
      <c r="C66" s="51">
        <f t="shared" si="5"/>
        <v>73.319999999999993</v>
      </c>
      <c r="D66" s="51">
        <f t="shared" si="9"/>
        <v>16</v>
      </c>
      <c r="E66" s="50" t="str">
        <f t="shared" si="8"/>
        <v>A CORUÑA</v>
      </c>
      <c r="F66" s="50">
        <f t="shared" si="12"/>
        <v>0</v>
      </c>
      <c r="G66" s="50">
        <f t="shared" si="11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3">
      <c r="A8" s="12" t="s">
        <v>31</v>
      </c>
      <c r="B8" s="41">
        <v>9125</v>
      </c>
      <c r="C8" s="41">
        <v>10436</v>
      </c>
      <c r="D8" s="41">
        <v>111104.76999999999</v>
      </c>
      <c r="E8" s="41">
        <v>95217.39</v>
      </c>
      <c r="F8" s="14">
        <f>((E8*100)/D8)-100</f>
        <v>-14.299458070072049</v>
      </c>
      <c r="G8" s="1"/>
      <c r="H8" s="1"/>
      <c r="I8" s="1"/>
    </row>
    <row r="9" spans="1:12" x14ac:dyDescent="0.3">
      <c r="A9" s="9" t="s">
        <v>162</v>
      </c>
      <c r="B9" s="40">
        <v>40133</v>
      </c>
      <c r="C9" s="40">
        <v>46721</v>
      </c>
      <c r="D9" s="40">
        <v>413477</v>
      </c>
      <c r="E9" s="40">
        <v>432697</v>
      </c>
      <c r="F9" s="11">
        <f>((E9*100)/D9)-100</f>
        <v>4.6483843115820207</v>
      </c>
      <c r="G9" s="1"/>
      <c r="H9" s="1"/>
      <c r="I9" s="1"/>
    </row>
    <row r="10" spans="1:12" x14ac:dyDescent="0.3">
      <c r="A10" s="12" t="s">
        <v>164</v>
      </c>
      <c r="B10" s="41">
        <v>0</v>
      </c>
      <c r="C10" s="41">
        <v>0</v>
      </c>
      <c r="D10" s="41">
        <v>0</v>
      </c>
      <c r="E10" s="41">
        <v>0</v>
      </c>
      <c r="F10" s="18"/>
      <c r="G10" s="1"/>
      <c r="H10" s="1"/>
      <c r="I10" s="1"/>
    </row>
    <row r="11" spans="1:12" x14ac:dyDescent="0.3">
      <c r="A11" s="9" t="s">
        <v>165</v>
      </c>
      <c r="B11" s="40">
        <v>641108</v>
      </c>
      <c r="C11" s="40">
        <v>649459</v>
      </c>
      <c r="D11" s="40">
        <v>7421041</v>
      </c>
      <c r="E11" s="40">
        <v>7712375</v>
      </c>
      <c r="F11" s="11">
        <f>((E11*100)/D11)-100</f>
        <v>3.9257834581428739</v>
      </c>
      <c r="G11" s="1"/>
      <c r="H11" s="1"/>
      <c r="I11" s="1"/>
    </row>
    <row r="12" spans="1:12" x14ac:dyDescent="0.3">
      <c r="A12" s="12" t="s">
        <v>166</v>
      </c>
      <c r="B12" s="41">
        <v>82927</v>
      </c>
      <c r="C12" s="41">
        <v>95699</v>
      </c>
      <c r="D12" s="41">
        <v>796064</v>
      </c>
      <c r="E12" s="41">
        <v>894289</v>
      </c>
      <c r="F12" s="14">
        <f>((E12*100)/D12)-100</f>
        <v>12.338832053704223</v>
      </c>
      <c r="G12" s="1"/>
      <c r="H12" s="1"/>
      <c r="I12" s="1"/>
    </row>
    <row r="13" spans="1:12" x14ac:dyDescent="0.3">
      <c r="A13" s="9" t="s">
        <v>32</v>
      </c>
      <c r="B13" s="40">
        <v>769104</v>
      </c>
      <c r="C13" s="40">
        <v>767307</v>
      </c>
      <c r="D13" s="40">
        <v>11472643</v>
      </c>
      <c r="E13" s="40">
        <v>12150479</v>
      </c>
      <c r="F13" s="11">
        <f>((E13*100)/D13)-100</f>
        <v>5.9082811170887197</v>
      </c>
      <c r="G13" s="1"/>
      <c r="H13" s="1"/>
      <c r="I13" s="1"/>
    </row>
    <row r="14" spans="1:12" x14ac:dyDescent="0.3">
      <c r="A14" s="12" t="s">
        <v>33</v>
      </c>
      <c r="B14" s="41">
        <v>772802</v>
      </c>
      <c r="C14" s="41">
        <v>694122</v>
      </c>
      <c r="D14" s="41">
        <v>10695543.5</v>
      </c>
      <c r="E14" s="41">
        <v>11198738</v>
      </c>
      <c r="F14" s="14">
        <f>((E14*100)/D14)-100</f>
        <v>4.7047118269398851</v>
      </c>
      <c r="G14" s="1"/>
      <c r="H14" s="1"/>
      <c r="I14" s="1"/>
    </row>
    <row r="15" spans="1:12" x14ac:dyDescent="0.3">
      <c r="A15" s="9" t="s">
        <v>34</v>
      </c>
      <c r="B15" s="40">
        <v>0</v>
      </c>
      <c r="C15" s="40">
        <v>51694</v>
      </c>
      <c r="D15" s="40">
        <v>639396</v>
      </c>
      <c r="E15" s="40">
        <v>810439</v>
      </c>
      <c r="F15" s="114">
        <f>((E15*100)/D15)-100</f>
        <v>26.750714737033078</v>
      </c>
      <c r="G15" s="1"/>
      <c r="H15" s="1"/>
      <c r="I15" s="1"/>
    </row>
    <row r="16" spans="1:12" x14ac:dyDescent="0.3">
      <c r="A16" s="12" t="s">
        <v>35</v>
      </c>
      <c r="B16" s="41">
        <v>0</v>
      </c>
      <c r="C16" s="41">
        <v>0</v>
      </c>
      <c r="D16" s="41">
        <v>0</v>
      </c>
      <c r="E16" s="41">
        <v>0</v>
      </c>
      <c r="F16" s="18"/>
      <c r="G16" s="1"/>
      <c r="H16" s="1"/>
      <c r="I16" s="1"/>
    </row>
    <row r="17" spans="1:9" x14ac:dyDescent="0.3">
      <c r="A17" s="9" t="s">
        <v>167</v>
      </c>
      <c r="B17" s="40">
        <v>43240</v>
      </c>
      <c r="C17" s="40">
        <v>30521</v>
      </c>
      <c r="D17" s="40">
        <v>621141</v>
      </c>
      <c r="E17" s="40">
        <v>537427</v>
      </c>
      <c r="F17" s="11">
        <f t="shared" ref="F17:F25" si="0">((E17*100)/D17)-100</f>
        <v>-13.477455199383073</v>
      </c>
      <c r="G17" s="1"/>
      <c r="H17" s="1"/>
      <c r="I17" s="1"/>
    </row>
    <row r="18" spans="1:9" x14ac:dyDescent="0.3">
      <c r="A18" s="12" t="s">
        <v>36</v>
      </c>
      <c r="B18" s="41">
        <v>85884</v>
      </c>
      <c r="C18" s="41">
        <v>55905</v>
      </c>
      <c r="D18" s="41">
        <v>1035249</v>
      </c>
      <c r="E18" s="41">
        <v>867997</v>
      </c>
      <c r="F18" s="14">
        <f t="shared" si="0"/>
        <v>-16.155726786502569</v>
      </c>
      <c r="G18" s="1"/>
      <c r="H18" s="1"/>
      <c r="I18" s="1"/>
    </row>
    <row r="19" spans="1:9" x14ac:dyDescent="0.3">
      <c r="A19" s="9" t="s">
        <v>37</v>
      </c>
      <c r="B19" s="40">
        <v>5224.2699999999895</v>
      </c>
      <c r="C19" s="40">
        <v>7211</v>
      </c>
      <c r="D19" s="40">
        <v>72308.26999999999</v>
      </c>
      <c r="E19" s="40">
        <v>71182.22</v>
      </c>
      <c r="F19" s="11">
        <f t="shared" si="0"/>
        <v>-1.5572907497302708</v>
      </c>
      <c r="G19" s="1"/>
      <c r="H19" s="1"/>
      <c r="I19" s="1"/>
    </row>
    <row r="20" spans="1:9" x14ac:dyDescent="0.3">
      <c r="A20" s="12" t="s">
        <v>168</v>
      </c>
      <c r="B20" s="41">
        <v>0</v>
      </c>
      <c r="C20" s="41">
        <v>0</v>
      </c>
      <c r="D20" s="41">
        <v>4361</v>
      </c>
      <c r="E20" s="41">
        <v>978</v>
      </c>
      <c r="F20" s="14">
        <f t="shared" si="0"/>
        <v>-77.573950928686088</v>
      </c>
      <c r="G20" s="1"/>
      <c r="H20" s="1"/>
      <c r="I20" s="1"/>
    </row>
    <row r="21" spans="1:9" x14ac:dyDescent="0.3">
      <c r="A21" s="9" t="s">
        <v>38</v>
      </c>
      <c r="B21" s="40">
        <v>11620.28</v>
      </c>
      <c r="C21" s="40">
        <v>14353</v>
      </c>
      <c r="D21" s="40">
        <v>146515.28</v>
      </c>
      <c r="E21" s="40">
        <v>151001.64000000001</v>
      </c>
      <c r="F21" s="11">
        <f t="shared" si="0"/>
        <v>3.0620424026763828</v>
      </c>
      <c r="G21" s="1"/>
      <c r="H21" s="1"/>
      <c r="I21" s="1"/>
    </row>
    <row r="22" spans="1:9" x14ac:dyDescent="0.3">
      <c r="A22" s="12" t="s">
        <v>59</v>
      </c>
      <c r="B22" s="41">
        <v>140116</v>
      </c>
      <c r="C22" s="41">
        <v>334306</v>
      </c>
      <c r="D22" s="41">
        <v>3325562</v>
      </c>
      <c r="E22" s="41">
        <v>4180212</v>
      </c>
      <c r="F22" s="14">
        <f t="shared" si="0"/>
        <v>25.699415617570807</v>
      </c>
      <c r="G22" s="1"/>
      <c r="H22" s="1"/>
      <c r="I22" s="1"/>
    </row>
    <row r="23" spans="1:9" x14ac:dyDescent="0.3">
      <c r="A23" s="9" t="s">
        <v>169</v>
      </c>
      <c r="B23" s="40">
        <v>40660.070000000065</v>
      </c>
      <c r="C23" s="40">
        <v>38451</v>
      </c>
      <c r="D23" s="40">
        <v>521997.07000000007</v>
      </c>
      <c r="E23" s="40">
        <v>530236.23</v>
      </c>
      <c r="F23" s="11">
        <f t="shared" si="0"/>
        <v>1.5783920013190738</v>
      </c>
      <c r="G23" s="1"/>
      <c r="H23" s="1"/>
      <c r="I23" s="1"/>
    </row>
    <row r="24" spans="1:9" x14ac:dyDescent="0.3">
      <c r="A24" s="12" t="s">
        <v>171</v>
      </c>
      <c r="B24" s="41">
        <v>121997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3">
      <c r="A25" s="9" t="s">
        <v>39</v>
      </c>
      <c r="B25" s="40">
        <v>0</v>
      </c>
      <c r="C25" s="40">
        <v>51314</v>
      </c>
      <c r="D25" s="40">
        <v>826879.60000000009</v>
      </c>
      <c r="E25" s="40">
        <v>852972</v>
      </c>
      <c r="F25" s="114">
        <f t="shared" si="0"/>
        <v>3.1555259072783883</v>
      </c>
      <c r="G25" s="1"/>
      <c r="H25" s="1"/>
      <c r="I25" s="1"/>
    </row>
    <row r="26" spans="1:9" x14ac:dyDescent="0.3">
      <c r="A26" s="12" t="s">
        <v>40</v>
      </c>
      <c r="B26" s="41">
        <v>17664</v>
      </c>
      <c r="C26" s="41">
        <v>53181</v>
      </c>
      <c r="D26" s="41">
        <v>359156</v>
      </c>
      <c r="E26" s="41">
        <v>589055.80000000005</v>
      </c>
      <c r="F26" s="14">
        <f t="shared" ref="F26:F33" si="1">((E26*100)/D26)-100</f>
        <v>64.011126084486989</v>
      </c>
      <c r="G26" s="1"/>
      <c r="H26" s="1"/>
      <c r="I26" s="1"/>
    </row>
    <row r="27" spans="1:9" x14ac:dyDescent="0.3">
      <c r="A27" s="9" t="s">
        <v>41</v>
      </c>
      <c r="B27" s="40">
        <v>33780</v>
      </c>
      <c r="C27" s="40">
        <v>49151</v>
      </c>
      <c r="D27" s="40">
        <v>598521</v>
      </c>
      <c r="E27" s="40">
        <v>601098</v>
      </c>
      <c r="F27" s="11">
        <f t="shared" si="1"/>
        <v>0.43056133368753535</v>
      </c>
      <c r="G27" s="1"/>
      <c r="H27" s="1"/>
      <c r="I27" s="1"/>
    </row>
    <row r="28" spans="1:9" x14ac:dyDescent="0.3">
      <c r="A28" s="12" t="s">
        <v>42</v>
      </c>
      <c r="B28" s="41">
        <v>250942.5</v>
      </c>
      <c r="C28" s="41">
        <v>314633</v>
      </c>
      <c r="D28" s="41">
        <v>3744377.5</v>
      </c>
      <c r="E28" s="41">
        <v>3816001.8</v>
      </c>
      <c r="F28" s="14">
        <f t="shared" si="1"/>
        <v>1.9128493320985882</v>
      </c>
      <c r="G28" s="1"/>
      <c r="H28" s="1"/>
      <c r="I28" s="1"/>
    </row>
    <row r="29" spans="1:9" x14ac:dyDescent="0.3">
      <c r="A29" s="9" t="s">
        <v>43</v>
      </c>
      <c r="B29" s="40">
        <v>121080</v>
      </c>
      <c r="C29" s="40">
        <v>112485</v>
      </c>
      <c r="D29" s="40">
        <v>1411294</v>
      </c>
      <c r="E29" s="40">
        <v>1551574</v>
      </c>
      <c r="F29" s="11">
        <f t="shared" si="1"/>
        <v>9.9398140996843978</v>
      </c>
      <c r="G29" s="1"/>
      <c r="H29" s="1"/>
      <c r="I29" s="1"/>
    </row>
    <row r="30" spans="1:9" x14ac:dyDescent="0.3">
      <c r="A30" s="12" t="s">
        <v>44</v>
      </c>
      <c r="B30" s="41">
        <v>0</v>
      </c>
      <c r="C30" s="41">
        <v>15843</v>
      </c>
      <c r="D30" s="41">
        <v>256104</v>
      </c>
      <c r="E30" s="41">
        <v>201609</v>
      </c>
      <c r="F30" s="115">
        <f t="shared" si="1"/>
        <v>-21.278464998594316</v>
      </c>
      <c r="G30" s="1"/>
      <c r="H30" s="1"/>
      <c r="I30" s="1"/>
    </row>
    <row r="31" spans="1:9" x14ac:dyDescent="0.3">
      <c r="A31" s="9" t="s">
        <v>45</v>
      </c>
      <c r="B31" s="40">
        <v>19123.5</v>
      </c>
      <c r="C31" s="40">
        <v>26776</v>
      </c>
      <c r="D31" s="40">
        <v>222468.5</v>
      </c>
      <c r="E31" s="40">
        <v>296632</v>
      </c>
      <c r="F31" s="11">
        <f t="shared" si="1"/>
        <v>33.33662968015696</v>
      </c>
      <c r="G31" s="1"/>
      <c r="H31" s="1"/>
      <c r="I31" s="1"/>
    </row>
    <row r="32" spans="1:9" x14ac:dyDescent="0.3">
      <c r="A32" s="12" t="s">
        <v>46</v>
      </c>
      <c r="B32" s="41">
        <v>583816</v>
      </c>
      <c r="C32" s="41">
        <v>779970</v>
      </c>
      <c r="D32" s="41">
        <v>8939023</v>
      </c>
      <c r="E32" s="41">
        <v>9452523</v>
      </c>
      <c r="F32" s="14">
        <f t="shared" si="1"/>
        <v>5.7444756546660614</v>
      </c>
      <c r="G32" s="1"/>
      <c r="H32" s="1"/>
      <c r="I32" s="1"/>
    </row>
    <row r="33" spans="1:9" x14ac:dyDescent="0.3">
      <c r="A33" s="9" t="s">
        <v>47</v>
      </c>
      <c r="B33" s="40">
        <v>80525</v>
      </c>
      <c r="C33" s="40">
        <v>81430</v>
      </c>
      <c r="D33" s="40">
        <v>1013389</v>
      </c>
      <c r="E33" s="40">
        <v>1079461</v>
      </c>
      <c r="F33" s="11">
        <f t="shared" si="1"/>
        <v>6.519904992061285</v>
      </c>
      <c r="G33" s="1"/>
      <c r="H33" s="1"/>
      <c r="I33" s="1"/>
    </row>
    <row r="34" spans="1:9" x14ac:dyDescent="0.3">
      <c r="A34" s="12" t="s">
        <v>170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3">
      <c r="A35" s="15" t="s">
        <v>48</v>
      </c>
      <c r="B35" s="16">
        <f>SUM(B7:B34)</f>
        <v>3870871.62</v>
      </c>
      <c r="C35" s="16">
        <f>SUM(C7:C34)</f>
        <v>4280968</v>
      </c>
      <c r="D35" s="16">
        <f>SUM(D7:D34)</f>
        <v>54647615.490000002</v>
      </c>
      <c r="E35" s="16">
        <f>SUM(E7:E34)</f>
        <v>58074195.079999991</v>
      </c>
      <c r="F35" s="17">
        <f>((E35*100)/D35)-100</f>
        <v>6.2703185843982823</v>
      </c>
      <c r="G35" s="1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119">
        <f t="shared" si="2"/>
        <v>0</v>
      </c>
      <c r="C39" s="119">
        <f t="shared" si="3"/>
        <v>0</v>
      </c>
      <c r="D39" s="119">
        <f>_xlfn.RANK.EQ(B39,$B$39:$B$66)+COUNTIF($B$39:$B$66,B39)-1</f>
        <v>28</v>
      </c>
      <c r="E39" s="50" t="str">
        <f t="shared" ref="E39:E66" si="5">INDEX($A$39:$B$66,MATCH(ROW()-38,$D$39:$D$66,0),1)</f>
        <v>BALEARES</v>
      </c>
      <c r="F39" s="50">
        <f>LOOKUP(E39,$A$39:$A$66,$B$39:$B$66)</f>
        <v>12150479</v>
      </c>
      <c r="G39" s="50">
        <f>LOOKUP(E39,$A$39:$A$66,$C$39:$C$66)</f>
        <v>11472643</v>
      </c>
    </row>
    <row r="40" spans="1:9" x14ac:dyDescent="0.3">
      <c r="A40" s="50" t="str">
        <f t="shared" si="4"/>
        <v>ALICANTE</v>
      </c>
      <c r="B40" s="119">
        <f t="shared" si="2"/>
        <v>95217.39</v>
      </c>
      <c r="C40" s="119">
        <f t="shared" si="3"/>
        <v>111104.76999999999</v>
      </c>
      <c r="D40" s="119">
        <f t="shared" ref="D40:D66" si="6">_xlfn.RANK.EQ(B40,$B$39:$B$66)+COUNTIF($B$39:$B$66,B40)-1</f>
        <v>21</v>
      </c>
      <c r="E40" s="50" t="str">
        <f t="shared" si="5"/>
        <v>BARCELONA</v>
      </c>
      <c r="F40" s="50">
        <f t="shared" ref="F40:F55" si="7">LOOKUP(E40,$A$39:$A$66,$B$39:$B$66)</f>
        <v>11198738</v>
      </c>
      <c r="G40" s="50">
        <f t="shared" ref="G40:G64" si="8">LOOKUP(E40,$A$39:$A$66,$C$39:$C$66)</f>
        <v>10695543.5</v>
      </c>
    </row>
    <row r="41" spans="1:9" x14ac:dyDescent="0.3">
      <c r="A41" s="50" t="str">
        <f t="shared" si="4"/>
        <v>ALMERÍA</v>
      </c>
      <c r="B41" s="119">
        <f t="shared" si="2"/>
        <v>432697</v>
      </c>
      <c r="C41" s="119">
        <f t="shared" si="3"/>
        <v>413477</v>
      </c>
      <c r="D41" s="119">
        <f t="shared" si="6"/>
        <v>17</v>
      </c>
      <c r="E41" s="50" t="str">
        <f t="shared" si="5"/>
        <v>VALENCIA</v>
      </c>
      <c r="F41" s="50">
        <f t="shared" si="7"/>
        <v>9452523</v>
      </c>
      <c r="G41" s="50">
        <f t="shared" si="8"/>
        <v>8939023</v>
      </c>
    </row>
    <row r="42" spans="1:9" x14ac:dyDescent="0.3">
      <c r="A42" s="50" t="str">
        <f t="shared" si="4"/>
        <v>AVILÉS</v>
      </c>
      <c r="B42" s="119">
        <f t="shared" si="2"/>
        <v>0</v>
      </c>
      <c r="C42" s="119">
        <f t="shared" si="3"/>
        <v>0</v>
      </c>
      <c r="D42" s="119">
        <f t="shared" si="6"/>
        <v>28</v>
      </c>
      <c r="E42" s="50" t="str">
        <f t="shared" si="5"/>
        <v>BAHÍA DE ALGECIRAS</v>
      </c>
      <c r="F42" s="50">
        <f t="shared" si="7"/>
        <v>7712375</v>
      </c>
      <c r="G42" s="50">
        <f t="shared" si="8"/>
        <v>7421041</v>
      </c>
    </row>
    <row r="43" spans="1:9" x14ac:dyDescent="0.3">
      <c r="A43" s="50" t="str">
        <f t="shared" si="4"/>
        <v>BAHÍA DE ALGECIRAS</v>
      </c>
      <c r="B43" s="119">
        <f t="shared" si="2"/>
        <v>7712375</v>
      </c>
      <c r="C43" s="119">
        <f t="shared" si="3"/>
        <v>7421041</v>
      </c>
      <c r="D43" s="119">
        <f t="shared" si="6"/>
        <v>4</v>
      </c>
      <c r="E43" s="50" t="str">
        <f t="shared" si="5"/>
        <v>LAS PALMAS</v>
      </c>
      <c r="F43" s="50">
        <f t="shared" si="7"/>
        <v>4180212</v>
      </c>
      <c r="G43" s="50">
        <f t="shared" si="8"/>
        <v>3325562</v>
      </c>
    </row>
    <row r="44" spans="1:9" x14ac:dyDescent="0.3">
      <c r="A44" s="50" t="str">
        <f t="shared" si="4"/>
        <v>BAHÍA DE CÁDIZ</v>
      </c>
      <c r="B44" s="119">
        <f t="shared" si="2"/>
        <v>894289</v>
      </c>
      <c r="C44" s="119">
        <f t="shared" si="3"/>
        <v>796064</v>
      </c>
      <c r="D44" s="119">
        <f t="shared" si="6"/>
        <v>9</v>
      </c>
      <c r="E44" s="50" t="str">
        <f t="shared" si="5"/>
        <v>SANTA CRUZ DE TENERIFE</v>
      </c>
      <c r="F44" s="50">
        <f t="shared" si="7"/>
        <v>3816001.8</v>
      </c>
      <c r="G44" s="50">
        <f t="shared" si="8"/>
        <v>3744377.5</v>
      </c>
    </row>
    <row r="45" spans="1:9" x14ac:dyDescent="0.3">
      <c r="A45" s="50" t="str">
        <f t="shared" si="4"/>
        <v>BALEARES</v>
      </c>
      <c r="B45" s="119">
        <f t="shared" si="2"/>
        <v>12150479</v>
      </c>
      <c r="C45" s="119">
        <f t="shared" si="3"/>
        <v>11472643</v>
      </c>
      <c r="D45" s="119">
        <f t="shared" si="6"/>
        <v>1</v>
      </c>
      <c r="E45" s="50" t="str">
        <f t="shared" si="5"/>
        <v>SANTANDER</v>
      </c>
      <c r="F45" s="50">
        <f t="shared" si="7"/>
        <v>1551574</v>
      </c>
      <c r="G45" s="50">
        <f t="shared" si="8"/>
        <v>1411294</v>
      </c>
    </row>
    <row r="46" spans="1:9" x14ac:dyDescent="0.3">
      <c r="A46" s="50" t="str">
        <f t="shared" si="4"/>
        <v>BARCELONA</v>
      </c>
      <c r="B46" s="119">
        <f t="shared" si="2"/>
        <v>11198738</v>
      </c>
      <c r="C46" s="119">
        <f t="shared" si="3"/>
        <v>10695543.5</v>
      </c>
      <c r="D46" s="119">
        <f t="shared" si="6"/>
        <v>2</v>
      </c>
      <c r="E46" s="50" t="str">
        <f t="shared" si="5"/>
        <v>VIGO</v>
      </c>
      <c r="F46" s="50">
        <f t="shared" si="7"/>
        <v>1079461</v>
      </c>
      <c r="G46" s="50">
        <f t="shared" si="8"/>
        <v>1013389</v>
      </c>
    </row>
    <row r="47" spans="1:9" x14ac:dyDescent="0.3">
      <c r="A47" s="50" t="str">
        <f t="shared" si="4"/>
        <v>BILBAO</v>
      </c>
      <c r="B47" s="119">
        <f t="shared" si="2"/>
        <v>810439</v>
      </c>
      <c r="C47" s="119">
        <f t="shared" si="3"/>
        <v>639396</v>
      </c>
      <c r="D47" s="119">
        <f t="shared" si="6"/>
        <v>12</v>
      </c>
      <c r="E47" s="50" t="str">
        <f t="shared" si="5"/>
        <v>BAHÍA DE CÁDIZ</v>
      </c>
      <c r="F47" s="50">
        <f t="shared" si="7"/>
        <v>894289</v>
      </c>
      <c r="G47" s="50">
        <f t="shared" si="8"/>
        <v>796064</v>
      </c>
    </row>
    <row r="48" spans="1:9" x14ac:dyDescent="0.3">
      <c r="A48" s="50" t="str">
        <f t="shared" si="4"/>
        <v>CARTAGENA</v>
      </c>
      <c r="B48" s="119">
        <f t="shared" si="2"/>
        <v>0</v>
      </c>
      <c r="C48" s="119">
        <f t="shared" si="3"/>
        <v>0</v>
      </c>
      <c r="D48" s="119">
        <f t="shared" si="6"/>
        <v>28</v>
      </c>
      <c r="E48" s="50" t="str">
        <f t="shared" si="5"/>
        <v>CEUTA</v>
      </c>
      <c r="F48" s="50">
        <f t="shared" si="7"/>
        <v>867997</v>
      </c>
      <c r="G48" s="50">
        <f t="shared" si="8"/>
        <v>1035249</v>
      </c>
    </row>
    <row r="49" spans="1:7" x14ac:dyDescent="0.3">
      <c r="A49" s="50" t="str">
        <f t="shared" si="4"/>
        <v>CASTELLÓN</v>
      </c>
      <c r="B49" s="119">
        <f t="shared" si="2"/>
        <v>537427</v>
      </c>
      <c r="C49" s="119">
        <f t="shared" si="3"/>
        <v>621141</v>
      </c>
      <c r="D49" s="119">
        <f t="shared" si="6"/>
        <v>15</v>
      </c>
      <c r="E49" s="50" t="str">
        <f t="shared" si="5"/>
        <v>MELILLA</v>
      </c>
      <c r="F49" s="50">
        <f t="shared" si="7"/>
        <v>852972</v>
      </c>
      <c r="G49" s="50">
        <f t="shared" si="8"/>
        <v>826879.60000000009</v>
      </c>
    </row>
    <row r="50" spans="1:7" x14ac:dyDescent="0.3">
      <c r="A50" s="50" t="str">
        <f t="shared" si="4"/>
        <v>CEUTA</v>
      </c>
      <c r="B50" s="119">
        <f t="shared" si="2"/>
        <v>867997</v>
      </c>
      <c r="C50" s="119">
        <f t="shared" si="3"/>
        <v>1035249</v>
      </c>
      <c r="D50" s="119">
        <f t="shared" si="6"/>
        <v>10</v>
      </c>
      <c r="E50" s="50" t="str">
        <f t="shared" si="5"/>
        <v>BILBAO</v>
      </c>
      <c r="F50" s="50">
        <f t="shared" si="7"/>
        <v>810439</v>
      </c>
      <c r="G50" s="50">
        <f t="shared" si="8"/>
        <v>639396</v>
      </c>
    </row>
    <row r="51" spans="1:7" x14ac:dyDescent="0.3">
      <c r="A51" s="50" t="str">
        <f t="shared" si="4"/>
        <v>FERROL-SAN CIBRAO</v>
      </c>
      <c r="B51" s="119">
        <f t="shared" si="2"/>
        <v>71182.22</v>
      </c>
      <c r="C51" s="119">
        <f t="shared" si="3"/>
        <v>72308.26999999999</v>
      </c>
      <c r="D51" s="119">
        <f t="shared" si="6"/>
        <v>22</v>
      </c>
      <c r="E51" s="50" t="str">
        <f t="shared" si="5"/>
        <v>PASAIA</v>
      </c>
      <c r="F51" s="50">
        <f t="shared" si="7"/>
        <v>601098</v>
      </c>
      <c r="G51" s="50">
        <f t="shared" si="8"/>
        <v>598521</v>
      </c>
    </row>
    <row r="52" spans="1:7" x14ac:dyDescent="0.3">
      <c r="A52" s="50" t="str">
        <f t="shared" si="4"/>
        <v>GIJÓN</v>
      </c>
      <c r="B52" s="119">
        <f t="shared" si="2"/>
        <v>978</v>
      </c>
      <c r="C52" s="119">
        <f t="shared" si="3"/>
        <v>4361</v>
      </c>
      <c r="D52" s="119">
        <f t="shared" si="6"/>
        <v>23</v>
      </c>
      <c r="E52" s="50" t="str">
        <f t="shared" si="5"/>
        <v>MOTRIL</v>
      </c>
      <c r="F52" s="50">
        <f t="shared" si="7"/>
        <v>589055.80000000005</v>
      </c>
      <c r="G52" s="50">
        <f t="shared" si="8"/>
        <v>359156</v>
      </c>
    </row>
    <row r="53" spans="1:7" x14ac:dyDescent="0.3">
      <c r="A53" s="50" t="str">
        <f t="shared" si="4"/>
        <v>HUELVA</v>
      </c>
      <c r="B53" s="119">
        <f t="shared" si="2"/>
        <v>151001.64000000001</v>
      </c>
      <c r="C53" s="119">
        <f t="shared" si="3"/>
        <v>146515.28</v>
      </c>
      <c r="D53" s="119">
        <f t="shared" si="6"/>
        <v>20</v>
      </c>
      <c r="E53" s="50" t="str">
        <f t="shared" si="5"/>
        <v>CASTELLÓN</v>
      </c>
      <c r="F53" s="50">
        <f t="shared" si="7"/>
        <v>537427</v>
      </c>
      <c r="G53" s="50">
        <f t="shared" si="8"/>
        <v>621141</v>
      </c>
    </row>
    <row r="54" spans="1:7" x14ac:dyDescent="0.3">
      <c r="A54" s="50" t="str">
        <f t="shared" si="4"/>
        <v>LAS PALMAS</v>
      </c>
      <c r="B54" s="119">
        <f t="shared" si="2"/>
        <v>4180212</v>
      </c>
      <c r="C54" s="119">
        <f t="shared" si="3"/>
        <v>3325562</v>
      </c>
      <c r="D54" s="119">
        <f t="shared" si="6"/>
        <v>5</v>
      </c>
      <c r="E54" s="50" t="str">
        <f t="shared" si="5"/>
        <v>MÁLAGA</v>
      </c>
      <c r="F54" s="50">
        <f t="shared" si="7"/>
        <v>530236.23</v>
      </c>
      <c r="G54" s="50">
        <f t="shared" si="8"/>
        <v>521997.07000000007</v>
      </c>
    </row>
    <row r="55" spans="1:7" x14ac:dyDescent="0.3">
      <c r="A55" s="50" t="str">
        <f t="shared" si="4"/>
        <v>MÁLAGA</v>
      </c>
      <c r="B55" s="119">
        <f t="shared" si="2"/>
        <v>530236.23</v>
      </c>
      <c r="C55" s="119">
        <f t="shared" si="3"/>
        <v>521997.07000000007</v>
      </c>
      <c r="D55" s="119">
        <f t="shared" si="6"/>
        <v>16</v>
      </c>
      <c r="E55" s="50" t="str">
        <f t="shared" si="5"/>
        <v>ALMERÍA</v>
      </c>
      <c r="F55" s="50">
        <f t="shared" si="7"/>
        <v>432697</v>
      </c>
      <c r="G55" s="50">
        <f t="shared" si="8"/>
        <v>413477</v>
      </c>
    </row>
    <row r="56" spans="1:7" x14ac:dyDescent="0.3">
      <c r="A56" s="50" t="str">
        <f t="shared" si="4"/>
        <v>MARÍN Y RÍA DE PONTEVEDRA</v>
      </c>
      <c r="B56" s="119">
        <f t="shared" si="2"/>
        <v>0</v>
      </c>
      <c r="C56" s="119">
        <f t="shared" si="3"/>
        <v>0</v>
      </c>
      <c r="D56" s="119">
        <f t="shared" si="6"/>
        <v>28</v>
      </c>
      <c r="E56" s="50" t="str">
        <f t="shared" si="5"/>
        <v>TARRAGONA</v>
      </c>
      <c r="F56" s="50">
        <f t="shared" ref="F56:F66" si="9">LOOKUP(E56,$A$39:$A$66,$B$39:$B$66)</f>
        <v>296632</v>
      </c>
      <c r="G56" s="50">
        <f t="shared" si="8"/>
        <v>222468.5</v>
      </c>
    </row>
    <row r="57" spans="1:7" x14ac:dyDescent="0.3">
      <c r="A57" s="50" t="str">
        <f t="shared" si="4"/>
        <v>MELILLA</v>
      </c>
      <c r="B57" s="119">
        <f t="shared" si="2"/>
        <v>852972</v>
      </c>
      <c r="C57" s="119">
        <f t="shared" si="3"/>
        <v>826879.60000000009</v>
      </c>
      <c r="D57" s="119">
        <f t="shared" si="6"/>
        <v>11</v>
      </c>
      <c r="E57" s="50" t="str">
        <f t="shared" si="5"/>
        <v>SEVILLA</v>
      </c>
      <c r="F57" s="50">
        <f t="shared" si="9"/>
        <v>201609</v>
      </c>
      <c r="G57" s="50">
        <f t="shared" si="8"/>
        <v>256104</v>
      </c>
    </row>
    <row r="58" spans="1:7" x14ac:dyDescent="0.3">
      <c r="A58" s="50" t="str">
        <f t="shared" si="4"/>
        <v>MOTRIL</v>
      </c>
      <c r="B58" s="119">
        <f t="shared" si="2"/>
        <v>589055.80000000005</v>
      </c>
      <c r="C58" s="119">
        <f t="shared" si="3"/>
        <v>359156</v>
      </c>
      <c r="D58" s="119">
        <f t="shared" si="6"/>
        <v>14</v>
      </c>
      <c r="E58" s="50" t="str">
        <f t="shared" si="5"/>
        <v>HUELVA</v>
      </c>
      <c r="F58" s="50">
        <f t="shared" si="9"/>
        <v>151001.64000000001</v>
      </c>
      <c r="G58" s="50">
        <f t="shared" si="8"/>
        <v>146515.28</v>
      </c>
    </row>
    <row r="59" spans="1:7" x14ac:dyDescent="0.3">
      <c r="A59" s="50" t="str">
        <f t="shared" si="4"/>
        <v>PASAIA</v>
      </c>
      <c r="B59" s="119">
        <f t="shared" si="2"/>
        <v>601098</v>
      </c>
      <c r="C59" s="119">
        <f t="shared" si="3"/>
        <v>598521</v>
      </c>
      <c r="D59" s="119">
        <f t="shared" si="6"/>
        <v>13</v>
      </c>
      <c r="E59" s="50" t="str">
        <f t="shared" si="5"/>
        <v>ALICANTE</v>
      </c>
      <c r="F59" s="50">
        <f t="shared" si="9"/>
        <v>95217.39</v>
      </c>
      <c r="G59" s="50">
        <f t="shared" si="8"/>
        <v>111104.76999999999</v>
      </c>
    </row>
    <row r="60" spans="1:7" x14ac:dyDescent="0.3">
      <c r="A60" s="50" t="str">
        <f t="shared" si="4"/>
        <v>SANTA CRUZ DE TENERIFE</v>
      </c>
      <c r="B60" s="119">
        <f t="shared" si="2"/>
        <v>3816001.8</v>
      </c>
      <c r="C60" s="119">
        <f t="shared" si="3"/>
        <v>3744377.5</v>
      </c>
      <c r="D60" s="119">
        <f t="shared" si="6"/>
        <v>6</v>
      </c>
      <c r="E60" s="50" t="str">
        <f t="shared" si="5"/>
        <v>FERROL-SAN CIBRAO</v>
      </c>
      <c r="F60" s="50">
        <f t="shared" si="9"/>
        <v>71182.22</v>
      </c>
      <c r="G60" s="50">
        <f t="shared" si="8"/>
        <v>72308.26999999999</v>
      </c>
    </row>
    <row r="61" spans="1:7" x14ac:dyDescent="0.3">
      <c r="A61" s="50" t="str">
        <f t="shared" si="4"/>
        <v>SANTANDER</v>
      </c>
      <c r="B61" s="119">
        <f t="shared" si="2"/>
        <v>1551574</v>
      </c>
      <c r="C61" s="119">
        <f t="shared" si="3"/>
        <v>1411294</v>
      </c>
      <c r="D61" s="119">
        <f t="shared" si="6"/>
        <v>7</v>
      </c>
      <c r="E61" s="50" t="str">
        <f t="shared" si="5"/>
        <v>GIJÓN</v>
      </c>
      <c r="F61" s="50">
        <f t="shared" si="9"/>
        <v>978</v>
      </c>
      <c r="G61" s="50">
        <f t="shared" si="8"/>
        <v>4361</v>
      </c>
    </row>
    <row r="62" spans="1:7" x14ac:dyDescent="0.3">
      <c r="A62" s="50" t="str">
        <f t="shared" si="4"/>
        <v>SEVILLA</v>
      </c>
      <c r="B62" s="119">
        <f t="shared" si="2"/>
        <v>201609</v>
      </c>
      <c r="C62" s="119">
        <f t="shared" si="3"/>
        <v>256104</v>
      </c>
      <c r="D62" s="119">
        <f t="shared" si="6"/>
        <v>19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3">
      <c r="A63" s="50" t="str">
        <f t="shared" si="4"/>
        <v>TARRAGONA</v>
      </c>
      <c r="B63" s="119">
        <f t="shared" si="2"/>
        <v>296632</v>
      </c>
      <c r="C63" s="119">
        <f t="shared" si="3"/>
        <v>222468.5</v>
      </c>
      <c r="D63" s="119">
        <f t="shared" si="6"/>
        <v>18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119">
        <f t="shared" si="2"/>
        <v>9452523</v>
      </c>
      <c r="C64" s="119">
        <f t="shared" si="3"/>
        <v>8939023</v>
      </c>
      <c r="D64" s="119">
        <f t="shared" si="6"/>
        <v>3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119">
        <f t="shared" si="2"/>
        <v>1079461</v>
      </c>
      <c r="C65" s="119">
        <f t="shared" si="3"/>
        <v>1013389</v>
      </c>
      <c r="D65" s="119">
        <f t="shared" si="6"/>
        <v>8</v>
      </c>
      <c r="E65" s="50" t="e">
        <f t="shared" si="5"/>
        <v>#N/A</v>
      </c>
      <c r="F65" s="50" t="e">
        <f t="shared" si="9"/>
        <v>#N/A</v>
      </c>
      <c r="G65" s="50"/>
    </row>
    <row r="66" spans="1:7" x14ac:dyDescent="0.3">
      <c r="A66" s="50" t="str">
        <f t="shared" si="4"/>
        <v>VILAGARCÍA</v>
      </c>
      <c r="B66" s="119">
        <f t="shared" si="2"/>
        <v>0</v>
      </c>
      <c r="C66" s="119">
        <f t="shared" si="3"/>
        <v>0</v>
      </c>
      <c r="D66" s="119">
        <f t="shared" si="6"/>
        <v>28</v>
      </c>
      <c r="E66" s="50" t="str">
        <f t="shared" si="5"/>
        <v>A CORUÑA</v>
      </c>
      <c r="F66" s="50">
        <f t="shared" si="9"/>
        <v>0</v>
      </c>
      <c r="G66" s="50"/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46" t="s">
        <v>56</v>
      </c>
    </row>
    <row r="2" spans="1:12" s="2" customFormat="1" ht="21" x14ac:dyDescent="0.4">
      <c r="I2" s="47" t="s">
        <v>57</v>
      </c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3">
      <c r="A8" s="12" t="s">
        <v>31</v>
      </c>
      <c r="B8" s="45">
        <v>21</v>
      </c>
      <c r="C8" s="45">
        <v>144</v>
      </c>
      <c r="D8" s="45">
        <v>1149</v>
      </c>
      <c r="E8" s="45">
        <v>845</v>
      </c>
      <c r="F8" s="14">
        <f t="shared" ref="F8:F35" si="0">((E8*100)/D8)-100</f>
        <v>-26.457789382071368</v>
      </c>
      <c r="G8" s="1"/>
      <c r="H8" s="1"/>
      <c r="I8" s="1"/>
    </row>
    <row r="9" spans="1:12" x14ac:dyDescent="0.3">
      <c r="A9" s="9" t="s">
        <v>162</v>
      </c>
      <c r="B9" s="44">
        <v>999</v>
      </c>
      <c r="C9" s="44">
        <v>1172</v>
      </c>
      <c r="D9" s="44">
        <v>11044</v>
      </c>
      <c r="E9" s="44">
        <v>11353</v>
      </c>
      <c r="F9" s="11">
        <f t="shared" si="0"/>
        <v>2.7978993118435369</v>
      </c>
      <c r="G9" s="1"/>
      <c r="H9" s="1"/>
      <c r="I9" s="1"/>
    </row>
    <row r="10" spans="1:12" x14ac:dyDescent="0.3">
      <c r="A10" s="12" t="s">
        <v>164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3">
      <c r="A11" s="9" t="s">
        <v>165</v>
      </c>
      <c r="B11" s="44">
        <v>18944</v>
      </c>
      <c r="C11" s="44">
        <v>17911</v>
      </c>
      <c r="D11" s="44">
        <v>244769</v>
      </c>
      <c r="E11" s="44">
        <v>110486</v>
      </c>
      <c r="F11" s="11">
        <f t="shared" si="0"/>
        <v>-54.861113948253248</v>
      </c>
      <c r="G11" s="1"/>
      <c r="H11" s="1"/>
      <c r="I11" s="1"/>
    </row>
    <row r="12" spans="1:12" x14ac:dyDescent="0.3">
      <c r="A12" s="12" t="s">
        <v>166</v>
      </c>
      <c r="B12" s="45">
        <v>2163</v>
      </c>
      <c r="C12" s="45">
        <v>2937</v>
      </c>
      <c r="D12" s="45">
        <v>23502</v>
      </c>
      <c r="E12" s="45">
        <v>27992</v>
      </c>
      <c r="F12" s="14">
        <f t="shared" si="0"/>
        <v>19.104757041953874</v>
      </c>
      <c r="G12" s="1"/>
      <c r="H12" s="1"/>
      <c r="I12" s="1"/>
    </row>
    <row r="13" spans="1:12" x14ac:dyDescent="0.3">
      <c r="A13" s="9" t="s">
        <v>32</v>
      </c>
      <c r="B13" s="44">
        <v>15782</v>
      </c>
      <c r="C13" s="44">
        <v>16340</v>
      </c>
      <c r="D13" s="44">
        <v>253898</v>
      </c>
      <c r="E13" s="44">
        <v>262132</v>
      </c>
      <c r="F13" s="11">
        <f t="shared" si="0"/>
        <v>3.2430346044474589</v>
      </c>
      <c r="G13" s="1"/>
      <c r="H13" s="1"/>
      <c r="I13" s="1"/>
    </row>
    <row r="14" spans="1:12" x14ac:dyDescent="0.3">
      <c r="A14" s="12" t="s">
        <v>33</v>
      </c>
      <c r="B14" s="45">
        <v>13201</v>
      </c>
      <c r="C14" s="45">
        <v>13126</v>
      </c>
      <c r="D14" s="45">
        <v>201504</v>
      </c>
      <c r="E14" s="45">
        <v>200325</v>
      </c>
      <c r="F14" s="14">
        <f t="shared" si="0"/>
        <v>-0.58510004764173118</v>
      </c>
      <c r="G14" s="1"/>
      <c r="H14" s="1"/>
      <c r="I14" s="1"/>
    </row>
    <row r="15" spans="1:12" x14ac:dyDescent="0.3">
      <c r="A15" s="9" t="s">
        <v>34</v>
      </c>
      <c r="B15" s="44">
        <v>339</v>
      </c>
      <c r="C15" s="44">
        <v>1485</v>
      </c>
      <c r="D15" s="44">
        <v>10338</v>
      </c>
      <c r="E15" s="44">
        <v>17144</v>
      </c>
      <c r="F15" s="11">
        <f t="shared" si="0"/>
        <v>65.834784290965359</v>
      </c>
      <c r="G15" s="1"/>
      <c r="H15" s="1"/>
      <c r="I15" s="1"/>
    </row>
    <row r="16" spans="1:12" x14ac:dyDescent="0.3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3">
      <c r="A17" s="9" t="s">
        <v>167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3">
      <c r="A18" s="12" t="s">
        <v>36</v>
      </c>
      <c r="B18" s="45">
        <v>1530</v>
      </c>
      <c r="C18" s="45">
        <v>1457</v>
      </c>
      <c r="D18" s="45">
        <v>29649</v>
      </c>
      <c r="E18" s="45">
        <v>17692</v>
      </c>
      <c r="F18" s="14">
        <f t="shared" si="0"/>
        <v>-40.328510236432933</v>
      </c>
      <c r="G18" s="1"/>
      <c r="H18" s="1"/>
      <c r="I18" s="1"/>
    </row>
    <row r="19" spans="1:9" x14ac:dyDescent="0.3">
      <c r="A19" s="9" t="s">
        <v>37</v>
      </c>
      <c r="B19" s="44">
        <v>59</v>
      </c>
      <c r="C19" s="44">
        <v>76</v>
      </c>
      <c r="D19" s="44">
        <v>2114</v>
      </c>
      <c r="E19" s="44">
        <v>3152</v>
      </c>
      <c r="F19" s="11">
        <f t="shared" si="0"/>
        <v>49.10122989593188</v>
      </c>
      <c r="G19" s="1"/>
      <c r="H19" s="1"/>
      <c r="I19" s="1"/>
    </row>
    <row r="20" spans="1:9" x14ac:dyDescent="0.3">
      <c r="A20" s="12" t="s">
        <v>168</v>
      </c>
      <c r="B20" s="45">
        <v>0</v>
      </c>
      <c r="C20" s="45">
        <v>0</v>
      </c>
      <c r="D20" s="45">
        <v>77</v>
      </c>
      <c r="E20" s="45">
        <v>34</v>
      </c>
      <c r="F20" s="115">
        <f t="shared" si="0"/>
        <v>-55.844155844155843</v>
      </c>
      <c r="G20" s="1"/>
      <c r="H20" s="1"/>
      <c r="I20" s="1"/>
    </row>
    <row r="21" spans="1:9" x14ac:dyDescent="0.3">
      <c r="A21" s="9" t="s">
        <v>38</v>
      </c>
      <c r="B21" s="44">
        <v>581</v>
      </c>
      <c r="C21" s="44">
        <v>638</v>
      </c>
      <c r="D21" s="44">
        <v>45146</v>
      </c>
      <c r="E21" s="44">
        <v>6430</v>
      </c>
      <c r="F21" s="11">
        <f t="shared" si="0"/>
        <v>-85.757320692863161</v>
      </c>
      <c r="G21" s="1"/>
      <c r="H21" s="1"/>
      <c r="I21" s="1"/>
    </row>
    <row r="22" spans="1:9" x14ac:dyDescent="0.3">
      <c r="A22" s="12" t="s">
        <v>59</v>
      </c>
      <c r="B22" s="45">
        <v>11880</v>
      </c>
      <c r="C22" s="45">
        <v>12298</v>
      </c>
      <c r="D22" s="45">
        <v>143627</v>
      </c>
      <c r="E22" s="45">
        <v>145622</v>
      </c>
      <c r="F22" s="14">
        <f t="shared" si="0"/>
        <v>1.3890146003188875</v>
      </c>
      <c r="G22" s="1"/>
      <c r="H22" s="1"/>
      <c r="I22" s="1"/>
    </row>
    <row r="23" spans="1:9" x14ac:dyDescent="0.3">
      <c r="A23" s="9" t="s">
        <v>169</v>
      </c>
      <c r="B23" s="44">
        <v>1566</v>
      </c>
      <c r="C23" s="44">
        <v>1272</v>
      </c>
      <c r="D23" s="44">
        <v>23568</v>
      </c>
      <c r="E23" s="44">
        <v>23096</v>
      </c>
      <c r="F23" s="11">
        <f t="shared" si="0"/>
        <v>-2.0027155465037367</v>
      </c>
      <c r="G23" s="1"/>
      <c r="H23" s="1"/>
      <c r="I23" s="1"/>
    </row>
    <row r="24" spans="1:9" x14ac:dyDescent="0.3">
      <c r="A24" s="12" t="s">
        <v>171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3">
      <c r="A25" s="9" t="s">
        <v>39</v>
      </c>
      <c r="B25" s="44">
        <v>2739</v>
      </c>
      <c r="C25" s="44">
        <v>2007</v>
      </c>
      <c r="D25" s="44">
        <v>34271</v>
      </c>
      <c r="E25" s="44">
        <v>34427</v>
      </c>
      <c r="F25" s="11">
        <f t="shared" si="0"/>
        <v>0.45519535467305161</v>
      </c>
      <c r="G25" s="1"/>
      <c r="H25" s="1"/>
      <c r="I25" s="1"/>
    </row>
    <row r="26" spans="1:9" x14ac:dyDescent="0.3">
      <c r="A26" s="12" t="s">
        <v>40</v>
      </c>
      <c r="B26" s="45">
        <v>1502</v>
      </c>
      <c r="C26" s="45">
        <v>2088</v>
      </c>
      <c r="D26" s="45">
        <v>12972</v>
      </c>
      <c r="E26" s="45">
        <v>21104</v>
      </c>
      <c r="F26" s="14">
        <f t="shared" si="0"/>
        <v>62.688868331791554</v>
      </c>
      <c r="G26" s="1"/>
      <c r="H26" s="1"/>
      <c r="I26" s="1"/>
    </row>
    <row r="27" spans="1:9" x14ac:dyDescent="0.3">
      <c r="A27" s="9" t="s">
        <v>41</v>
      </c>
      <c r="B27" s="44">
        <v>0</v>
      </c>
      <c r="C27" s="44">
        <v>356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3">
      <c r="A28" s="12" t="s">
        <v>42</v>
      </c>
      <c r="B28" s="45">
        <v>9702</v>
      </c>
      <c r="C28" s="45">
        <v>10297</v>
      </c>
      <c r="D28" s="45">
        <v>140704</v>
      </c>
      <c r="E28" s="45">
        <v>143184</v>
      </c>
      <c r="F28" s="14">
        <f t="shared" si="0"/>
        <v>1.762565385490106</v>
      </c>
      <c r="G28" s="1"/>
      <c r="H28" s="1"/>
      <c r="I28" s="1"/>
    </row>
    <row r="29" spans="1:9" x14ac:dyDescent="0.3">
      <c r="A29" s="9" t="s">
        <v>43</v>
      </c>
      <c r="B29" s="44">
        <v>1346</v>
      </c>
      <c r="C29" s="44">
        <v>1375</v>
      </c>
      <c r="D29" s="44">
        <v>15943</v>
      </c>
      <c r="E29" s="44">
        <v>17277</v>
      </c>
      <c r="F29" s="11">
        <f t="shared" si="0"/>
        <v>8.3673085366618523</v>
      </c>
      <c r="G29" s="1"/>
      <c r="H29" s="1"/>
      <c r="I29" s="1"/>
    </row>
    <row r="30" spans="1:9" x14ac:dyDescent="0.3">
      <c r="A30" s="12" t="s">
        <v>44</v>
      </c>
      <c r="B30" s="45">
        <v>745</v>
      </c>
      <c r="C30" s="45">
        <v>687</v>
      </c>
      <c r="D30" s="45">
        <v>11037</v>
      </c>
      <c r="E30" s="45">
        <v>8898</v>
      </c>
      <c r="F30" s="14">
        <f t="shared" si="0"/>
        <v>-19.380266376732806</v>
      </c>
      <c r="G30" s="1"/>
      <c r="H30" s="1"/>
      <c r="I30" s="1"/>
    </row>
    <row r="31" spans="1:9" x14ac:dyDescent="0.3">
      <c r="A31" s="9" t="s">
        <v>45</v>
      </c>
      <c r="B31" s="44">
        <v>0</v>
      </c>
      <c r="C31" s="44">
        <v>0</v>
      </c>
      <c r="D31" s="44">
        <v>7</v>
      </c>
      <c r="E31" s="44">
        <v>0</v>
      </c>
      <c r="F31" s="11">
        <f t="shared" si="0"/>
        <v>-100</v>
      </c>
      <c r="G31" s="1"/>
      <c r="H31" s="1"/>
      <c r="I31" s="1"/>
    </row>
    <row r="32" spans="1:9" x14ac:dyDescent="0.3">
      <c r="A32" s="12" t="s">
        <v>46</v>
      </c>
      <c r="B32" s="45">
        <v>17771</v>
      </c>
      <c r="C32" s="45">
        <v>15711</v>
      </c>
      <c r="D32" s="45">
        <v>225722</v>
      </c>
      <c r="E32" s="45">
        <v>242863</v>
      </c>
      <c r="F32" s="14">
        <f t="shared" si="0"/>
        <v>7.5938543872551207</v>
      </c>
      <c r="G32" s="1"/>
      <c r="H32" s="1"/>
      <c r="I32" s="1"/>
    </row>
    <row r="33" spans="1:10" x14ac:dyDescent="0.3">
      <c r="A33" s="9" t="s">
        <v>47</v>
      </c>
      <c r="B33" s="44">
        <v>1145</v>
      </c>
      <c r="C33" s="44">
        <v>1248</v>
      </c>
      <c r="D33" s="44">
        <v>16893</v>
      </c>
      <c r="E33" s="44">
        <v>17852</v>
      </c>
      <c r="F33" s="11">
        <f t="shared" si="0"/>
        <v>5.676907594861774</v>
      </c>
      <c r="G33" s="1"/>
      <c r="H33" s="1"/>
      <c r="I33" s="1"/>
    </row>
    <row r="34" spans="1:10" x14ac:dyDescent="0.3">
      <c r="A34" s="12" t="s">
        <v>170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10" x14ac:dyDescent="0.3">
      <c r="A35" s="15" t="s">
        <v>48</v>
      </c>
      <c r="B35" s="16">
        <f>SUM(B7:B34)</f>
        <v>102015</v>
      </c>
      <c r="C35" s="16">
        <f t="shared" ref="C35:E35" si="1">SUM(C7:C34)</f>
        <v>102625</v>
      </c>
      <c r="D35" s="16">
        <f t="shared" si="1"/>
        <v>1447934</v>
      </c>
      <c r="E35" s="16">
        <f t="shared" si="1"/>
        <v>1311908</v>
      </c>
      <c r="F35" s="17">
        <f t="shared" si="0"/>
        <v>-9.394488975326226</v>
      </c>
      <c r="G35" s="1"/>
      <c r="H35" s="1"/>
      <c r="I35" s="1"/>
    </row>
    <row r="36" spans="1:10" x14ac:dyDescent="0.3">
      <c r="A36" s="73" t="s">
        <v>119</v>
      </c>
    </row>
    <row r="37" spans="1:10" x14ac:dyDescent="0.3">
      <c r="A37" s="52"/>
    </row>
    <row r="38" spans="1:10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  <c r="H38" s="97"/>
      <c r="I38" s="97"/>
      <c r="J38" s="97"/>
    </row>
    <row r="39" spans="1:10" x14ac:dyDescent="0.3">
      <c r="A39" s="50" t="str">
        <f t="shared" ref="A39:A66" si="4">A7</f>
        <v>A CORUÑA</v>
      </c>
      <c r="B39" s="119">
        <f t="shared" si="2"/>
        <v>0</v>
      </c>
      <c r="C39" s="119">
        <f t="shared" si="3"/>
        <v>0</v>
      </c>
      <c r="D39" s="119">
        <f>_xlfn.RANK.EQ(B39,$B$39:$B$66)+COUNTIF($B$39:$B$66,B39)-1</f>
        <v>28</v>
      </c>
      <c r="E39" s="50" t="str">
        <f t="shared" ref="E39:E66" si="5">INDEX($A$39:$B$66,MATCH(ROW()-38,$D$39:$D$66,0),1)</f>
        <v>BALEARES</v>
      </c>
      <c r="F39" s="50">
        <f>LOOKUP(E39,$A$39:$A$66,$B$39:$B$66)</f>
        <v>262132</v>
      </c>
      <c r="G39" s="50">
        <f>LOOKUP(E39,$A$39:$A$66,$C$39:$C$66)</f>
        <v>253898</v>
      </c>
      <c r="H39" s="97"/>
      <c r="I39" s="97"/>
      <c r="J39" s="97"/>
    </row>
    <row r="40" spans="1:10" x14ac:dyDescent="0.3">
      <c r="A40" s="50" t="str">
        <f t="shared" si="4"/>
        <v>ALICANTE</v>
      </c>
      <c r="B40" s="119">
        <f t="shared" si="2"/>
        <v>845</v>
      </c>
      <c r="C40" s="119">
        <f t="shared" si="3"/>
        <v>1149</v>
      </c>
      <c r="D40" s="119">
        <f t="shared" ref="D40:D66" si="6">_xlfn.RANK.EQ(B40,$B$39:$B$66)+COUNTIF($B$39:$B$66,B40)-1</f>
        <v>19</v>
      </c>
      <c r="E40" s="50" t="str">
        <f t="shared" si="5"/>
        <v>VALENCIA</v>
      </c>
      <c r="F40" s="50">
        <f t="shared" ref="F40:F66" si="7">LOOKUP(E40,$A$39:$A$66,$B$39:$B$66)</f>
        <v>242863</v>
      </c>
      <c r="G40" s="50">
        <f t="shared" ref="G40:G66" si="8">LOOKUP(E40,$A$39:$A$66,$C$39:$C$66)</f>
        <v>225722</v>
      </c>
      <c r="H40" s="97"/>
      <c r="I40" s="97"/>
      <c r="J40" s="97"/>
    </row>
    <row r="41" spans="1:10" x14ac:dyDescent="0.3">
      <c r="A41" s="50" t="str">
        <f t="shared" si="4"/>
        <v>ALMERÍA</v>
      </c>
      <c r="B41" s="119">
        <f t="shared" si="2"/>
        <v>11353</v>
      </c>
      <c r="C41" s="119">
        <f t="shared" si="3"/>
        <v>11044</v>
      </c>
      <c r="D41" s="119">
        <f t="shared" si="6"/>
        <v>15</v>
      </c>
      <c r="E41" s="50" t="str">
        <f t="shared" si="5"/>
        <v>BARCELONA</v>
      </c>
      <c r="F41" s="50">
        <f t="shared" si="7"/>
        <v>200325</v>
      </c>
      <c r="G41" s="50">
        <f t="shared" si="8"/>
        <v>201504</v>
      </c>
      <c r="H41" s="97"/>
      <c r="I41" s="97"/>
      <c r="J41" s="97"/>
    </row>
    <row r="42" spans="1:10" x14ac:dyDescent="0.3">
      <c r="A42" s="50" t="str">
        <f t="shared" si="4"/>
        <v>AVILÉS</v>
      </c>
      <c r="B42" s="119">
        <f t="shared" si="2"/>
        <v>0</v>
      </c>
      <c r="C42" s="119">
        <f t="shared" si="3"/>
        <v>0</v>
      </c>
      <c r="D42" s="119">
        <f t="shared" si="6"/>
        <v>28</v>
      </c>
      <c r="E42" s="50" t="str">
        <f t="shared" si="5"/>
        <v>LAS PALMAS</v>
      </c>
      <c r="F42" s="50">
        <f t="shared" si="7"/>
        <v>145622</v>
      </c>
      <c r="G42" s="50">
        <f t="shared" si="8"/>
        <v>143627</v>
      </c>
      <c r="H42" s="97"/>
      <c r="I42" s="97"/>
      <c r="J42" s="97"/>
    </row>
    <row r="43" spans="1:10" x14ac:dyDescent="0.3">
      <c r="A43" s="50" t="str">
        <f t="shared" si="4"/>
        <v>BAHÍA DE ALGECIRAS</v>
      </c>
      <c r="B43" s="119">
        <f t="shared" si="2"/>
        <v>110486</v>
      </c>
      <c r="C43" s="119">
        <f t="shared" si="3"/>
        <v>244769</v>
      </c>
      <c r="D43" s="119">
        <f t="shared" si="6"/>
        <v>6</v>
      </c>
      <c r="E43" s="50" t="str">
        <f t="shared" si="5"/>
        <v>SANTA CRUZ DE TENERIFE</v>
      </c>
      <c r="F43" s="50">
        <f t="shared" si="7"/>
        <v>143184</v>
      </c>
      <c r="G43" s="50">
        <f t="shared" si="8"/>
        <v>140704</v>
      </c>
      <c r="H43" s="97"/>
      <c r="I43" s="97"/>
      <c r="J43" s="97"/>
    </row>
    <row r="44" spans="1:10" x14ac:dyDescent="0.3">
      <c r="A44" s="50" t="str">
        <f t="shared" si="4"/>
        <v>BAHÍA DE CÁDIZ</v>
      </c>
      <c r="B44" s="119">
        <f t="shared" si="2"/>
        <v>27992</v>
      </c>
      <c r="C44" s="119">
        <f t="shared" si="3"/>
        <v>23502</v>
      </c>
      <c r="D44" s="119">
        <f t="shared" si="6"/>
        <v>8</v>
      </c>
      <c r="E44" s="50" t="str">
        <f t="shared" si="5"/>
        <v>BAHÍA DE ALGECIRAS</v>
      </c>
      <c r="F44" s="50">
        <f t="shared" si="7"/>
        <v>110486</v>
      </c>
      <c r="G44" s="50">
        <f t="shared" si="8"/>
        <v>244769</v>
      </c>
      <c r="H44" s="97"/>
      <c r="I44" s="97"/>
      <c r="J44" s="97"/>
    </row>
    <row r="45" spans="1:10" x14ac:dyDescent="0.3">
      <c r="A45" s="50" t="str">
        <f t="shared" si="4"/>
        <v>BALEARES</v>
      </c>
      <c r="B45" s="119">
        <f t="shared" si="2"/>
        <v>262132</v>
      </c>
      <c r="C45" s="119">
        <f t="shared" si="3"/>
        <v>253898</v>
      </c>
      <c r="D45" s="119">
        <f t="shared" si="6"/>
        <v>1</v>
      </c>
      <c r="E45" s="50" t="str">
        <f t="shared" si="5"/>
        <v>MELILLA</v>
      </c>
      <c r="F45" s="50">
        <f t="shared" si="7"/>
        <v>34427</v>
      </c>
      <c r="G45" s="50">
        <f t="shared" si="8"/>
        <v>34271</v>
      </c>
      <c r="H45" s="97"/>
      <c r="I45" s="97"/>
      <c r="J45" s="97"/>
    </row>
    <row r="46" spans="1:10" x14ac:dyDescent="0.3">
      <c r="A46" s="50" t="str">
        <f t="shared" si="4"/>
        <v>BARCELONA</v>
      </c>
      <c r="B46" s="119">
        <f t="shared" si="2"/>
        <v>200325</v>
      </c>
      <c r="C46" s="119">
        <f t="shared" si="3"/>
        <v>201504</v>
      </c>
      <c r="D46" s="119">
        <f t="shared" si="6"/>
        <v>3</v>
      </c>
      <c r="E46" s="50" t="str">
        <f t="shared" si="5"/>
        <v>BAHÍA DE CÁDIZ</v>
      </c>
      <c r="F46" s="50">
        <f t="shared" si="7"/>
        <v>27992</v>
      </c>
      <c r="G46" s="50">
        <f t="shared" si="8"/>
        <v>23502</v>
      </c>
      <c r="H46" s="97"/>
      <c r="I46" s="97"/>
      <c r="J46" s="97"/>
    </row>
    <row r="47" spans="1:10" x14ac:dyDescent="0.3">
      <c r="A47" s="50" t="str">
        <f t="shared" si="4"/>
        <v>BILBAO</v>
      </c>
      <c r="B47" s="119">
        <f t="shared" si="2"/>
        <v>17144</v>
      </c>
      <c r="C47" s="119">
        <f t="shared" si="3"/>
        <v>10338</v>
      </c>
      <c r="D47" s="119">
        <f t="shared" si="6"/>
        <v>14</v>
      </c>
      <c r="E47" s="50" t="str">
        <f t="shared" si="5"/>
        <v>MÁLAGA</v>
      </c>
      <c r="F47" s="50">
        <f t="shared" si="7"/>
        <v>23096</v>
      </c>
      <c r="G47" s="50">
        <f t="shared" si="8"/>
        <v>23568</v>
      </c>
      <c r="H47" s="97"/>
      <c r="I47" s="97"/>
      <c r="J47" s="97"/>
    </row>
    <row r="48" spans="1:10" x14ac:dyDescent="0.3">
      <c r="A48" s="50" t="str">
        <f t="shared" si="4"/>
        <v>CARTAGENA</v>
      </c>
      <c r="B48" s="119">
        <f t="shared" si="2"/>
        <v>0</v>
      </c>
      <c r="C48" s="119">
        <f t="shared" si="3"/>
        <v>0</v>
      </c>
      <c r="D48" s="119">
        <f t="shared" si="6"/>
        <v>28</v>
      </c>
      <c r="E48" s="50" t="str">
        <f t="shared" si="5"/>
        <v>MOTRIL</v>
      </c>
      <c r="F48" s="50">
        <f t="shared" si="7"/>
        <v>21104</v>
      </c>
      <c r="G48" s="50">
        <f t="shared" si="8"/>
        <v>12972</v>
      </c>
      <c r="H48" s="97"/>
      <c r="I48" s="97"/>
      <c r="J48" s="97"/>
    </row>
    <row r="49" spans="1:10" x14ac:dyDescent="0.3">
      <c r="A49" s="50" t="str">
        <f t="shared" si="4"/>
        <v>CASTELLÓN</v>
      </c>
      <c r="B49" s="119">
        <f t="shared" si="2"/>
        <v>0</v>
      </c>
      <c r="C49" s="119">
        <f t="shared" si="3"/>
        <v>0</v>
      </c>
      <c r="D49" s="119">
        <f t="shared" si="6"/>
        <v>28</v>
      </c>
      <c r="E49" s="50" t="str">
        <f t="shared" si="5"/>
        <v>VIGO</v>
      </c>
      <c r="F49" s="50">
        <f t="shared" si="7"/>
        <v>17852</v>
      </c>
      <c r="G49" s="50">
        <f t="shared" si="8"/>
        <v>16893</v>
      </c>
      <c r="H49" s="97"/>
      <c r="I49" s="97"/>
      <c r="J49" s="97"/>
    </row>
    <row r="50" spans="1:10" x14ac:dyDescent="0.3">
      <c r="A50" s="50" t="str">
        <f t="shared" si="4"/>
        <v>CEUTA</v>
      </c>
      <c r="B50" s="119">
        <f t="shared" si="2"/>
        <v>17692</v>
      </c>
      <c r="C50" s="119">
        <f t="shared" si="3"/>
        <v>29649</v>
      </c>
      <c r="D50" s="119">
        <f t="shared" si="6"/>
        <v>12</v>
      </c>
      <c r="E50" s="50" t="str">
        <f t="shared" si="5"/>
        <v>CEUTA</v>
      </c>
      <c r="F50" s="50">
        <f t="shared" si="7"/>
        <v>17692</v>
      </c>
      <c r="G50" s="50">
        <f t="shared" si="8"/>
        <v>29649</v>
      </c>
      <c r="H50" s="97"/>
      <c r="I50" s="97"/>
      <c r="J50" s="97"/>
    </row>
    <row r="51" spans="1:10" x14ac:dyDescent="0.3">
      <c r="A51" s="50" t="str">
        <f t="shared" si="4"/>
        <v>FERROL-SAN CIBRAO</v>
      </c>
      <c r="B51" s="119">
        <f t="shared" si="2"/>
        <v>3152</v>
      </c>
      <c r="C51" s="119">
        <f t="shared" si="3"/>
        <v>2114</v>
      </c>
      <c r="D51" s="119">
        <f t="shared" si="6"/>
        <v>18</v>
      </c>
      <c r="E51" s="50" t="str">
        <f t="shared" si="5"/>
        <v>SANTANDER</v>
      </c>
      <c r="F51" s="50">
        <f t="shared" si="7"/>
        <v>17277</v>
      </c>
      <c r="G51" s="50">
        <f t="shared" si="8"/>
        <v>15943</v>
      </c>
      <c r="H51" s="97"/>
      <c r="I51" s="97"/>
      <c r="J51" s="97"/>
    </row>
    <row r="52" spans="1:10" x14ac:dyDescent="0.3">
      <c r="A52" s="50" t="str">
        <f t="shared" si="4"/>
        <v>GIJÓN</v>
      </c>
      <c r="B52" s="119">
        <f t="shared" si="2"/>
        <v>34</v>
      </c>
      <c r="C52" s="119">
        <f t="shared" si="3"/>
        <v>77</v>
      </c>
      <c r="D52" s="119">
        <f t="shared" si="6"/>
        <v>20</v>
      </c>
      <c r="E52" s="50" t="str">
        <f t="shared" si="5"/>
        <v>BILBAO</v>
      </c>
      <c r="F52" s="50">
        <f t="shared" si="7"/>
        <v>17144</v>
      </c>
      <c r="G52" s="50">
        <f t="shared" si="8"/>
        <v>10338</v>
      </c>
      <c r="H52" s="97"/>
      <c r="I52" s="97"/>
      <c r="J52" s="97"/>
    </row>
    <row r="53" spans="1:10" x14ac:dyDescent="0.3">
      <c r="A53" s="50" t="str">
        <f t="shared" si="4"/>
        <v>HUELVA</v>
      </c>
      <c r="B53" s="119">
        <f t="shared" si="2"/>
        <v>6430</v>
      </c>
      <c r="C53" s="119">
        <f t="shared" si="3"/>
        <v>45146</v>
      </c>
      <c r="D53" s="119">
        <f t="shared" si="6"/>
        <v>17</v>
      </c>
      <c r="E53" s="50" t="str">
        <f t="shared" si="5"/>
        <v>ALMERÍA</v>
      </c>
      <c r="F53" s="50">
        <f t="shared" si="7"/>
        <v>11353</v>
      </c>
      <c r="G53" s="50">
        <f t="shared" si="8"/>
        <v>11044</v>
      </c>
      <c r="H53" s="97"/>
      <c r="I53" s="97"/>
      <c r="J53" s="97"/>
    </row>
    <row r="54" spans="1:10" x14ac:dyDescent="0.3">
      <c r="A54" s="50" t="str">
        <f t="shared" si="4"/>
        <v>LAS PALMAS</v>
      </c>
      <c r="B54" s="119">
        <f t="shared" si="2"/>
        <v>145622</v>
      </c>
      <c r="C54" s="119">
        <f t="shared" si="3"/>
        <v>143627</v>
      </c>
      <c r="D54" s="119">
        <f t="shared" si="6"/>
        <v>4</v>
      </c>
      <c r="E54" s="50" t="str">
        <f t="shared" si="5"/>
        <v>SEVILLA</v>
      </c>
      <c r="F54" s="50">
        <f t="shared" si="7"/>
        <v>8898</v>
      </c>
      <c r="G54" s="50">
        <f t="shared" si="8"/>
        <v>11037</v>
      </c>
      <c r="H54" s="97"/>
      <c r="I54" s="97"/>
      <c r="J54" s="97"/>
    </row>
    <row r="55" spans="1:10" x14ac:dyDescent="0.3">
      <c r="A55" s="50" t="str">
        <f t="shared" si="4"/>
        <v>MÁLAGA</v>
      </c>
      <c r="B55" s="119">
        <f t="shared" si="2"/>
        <v>23096</v>
      </c>
      <c r="C55" s="119">
        <f t="shared" si="3"/>
        <v>23568</v>
      </c>
      <c r="D55" s="119">
        <f t="shared" si="6"/>
        <v>9</v>
      </c>
      <c r="E55" s="50" t="str">
        <f t="shared" si="5"/>
        <v>HUELVA</v>
      </c>
      <c r="F55" s="50">
        <f t="shared" si="7"/>
        <v>6430</v>
      </c>
      <c r="G55" s="50">
        <f t="shared" si="8"/>
        <v>45146</v>
      </c>
      <c r="H55" s="97"/>
      <c r="I55" s="97"/>
      <c r="J55" s="97"/>
    </row>
    <row r="56" spans="1:10" x14ac:dyDescent="0.3">
      <c r="A56" s="50" t="str">
        <f t="shared" si="4"/>
        <v>MARÍN Y RÍA DE PONTEVEDRA</v>
      </c>
      <c r="B56" s="119">
        <f t="shared" si="2"/>
        <v>0</v>
      </c>
      <c r="C56" s="119">
        <f t="shared" si="3"/>
        <v>0</v>
      </c>
      <c r="D56" s="119">
        <f t="shared" si="6"/>
        <v>28</v>
      </c>
      <c r="E56" s="50" t="str">
        <f t="shared" si="5"/>
        <v>FERROL-SAN CIBRAO</v>
      </c>
      <c r="F56" s="50">
        <f t="shared" si="7"/>
        <v>3152</v>
      </c>
      <c r="G56" s="50">
        <f t="shared" si="8"/>
        <v>2114</v>
      </c>
      <c r="H56" s="97"/>
      <c r="I56" s="97"/>
      <c r="J56" s="97"/>
    </row>
    <row r="57" spans="1:10" x14ac:dyDescent="0.3">
      <c r="A57" s="50" t="str">
        <f t="shared" si="4"/>
        <v>MELILLA</v>
      </c>
      <c r="B57" s="119">
        <f t="shared" si="2"/>
        <v>34427</v>
      </c>
      <c r="C57" s="119">
        <f t="shared" si="3"/>
        <v>34271</v>
      </c>
      <c r="D57" s="119">
        <f t="shared" si="6"/>
        <v>7</v>
      </c>
      <c r="E57" s="50" t="str">
        <f t="shared" si="5"/>
        <v>ALICANTE</v>
      </c>
      <c r="F57" s="50">
        <f t="shared" si="7"/>
        <v>845</v>
      </c>
      <c r="G57" s="50">
        <f t="shared" si="8"/>
        <v>1149</v>
      </c>
      <c r="H57" s="97"/>
      <c r="I57" s="97"/>
      <c r="J57" s="97"/>
    </row>
    <row r="58" spans="1:10" x14ac:dyDescent="0.3">
      <c r="A58" s="50" t="str">
        <f t="shared" si="4"/>
        <v>MOTRIL</v>
      </c>
      <c r="B58" s="119">
        <f t="shared" si="2"/>
        <v>21104</v>
      </c>
      <c r="C58" s="119">
        <f t="shared" si="3"/>
        <v>12972</v>
      </c>
      <c r="D58" s="119">
        <f t="shared" si="6"/>
        <v>10</v>
      </c>
      <c r="E58" s="50" t="str">
        <f t="shared" si="5"/>
        <v>GIJÓN</v>
      </c>
      <c r="F58" s="50">
        <f t="shared" si="7"/>
        <v>34</v>
      </c>
      <c r="G58" s="50">
        <f t="shared" si="8"/>
        <v>77</v>
      </c>
      <c r="H58" s="97"/>
      <c r="I58" s="97"/>
      <c r="J58" s="97"/>
    </row>
    <row r="59" spans="1:10" x14ac:dyDescent="0.3">
      <c r="A59" s="50" t="str">
        <f t="shared" si="4"/>
        <v>PASAIA</v>
      </c>
      <c r="B59" s="119">
        <f t="shared" si="2"/>
        <v>0</v>
      </c>
      <c r="C59" s="119">
        <f t="shared" si="3"/>
        <v>0</v>
      </c>
      <c r="D59" s="119">
        <f t="shared" si="6"/>
        <v>28</v>
      </c>
      <c r="E59" s="50" t="e">
        <f t="shared" si="5"/>
        <v>#N/A</v>
      </c>
      <c r="F59" s="50" t="e">
        <f t="shared" si="7"/>
        <v>#N/A</v>
      </c>
      <c r="G59" s="50" t="e">
        <f t="shared" si="8"/>
        <v>#N/A</v>
      </c>
      <c r="H59" s="97"/>
      <c r="I59" s="97"/>
      <c r="J59" s="97"/>
    </row>
    <row r="60" spans="1:10" x14ac:dyDescent="0.3">
      <c r="A60" s="50" t="str">
        <f t="shared" si="4"/>
        <v>SANTA CRUZ DE TENERIFE</v>
      </c>
      <c r="B60" s="119">
        <f t="shared" si="2"/>
        <v>143184</v>
      </c>
      <c r="C60" s="119">
        <f t="shared" si="3"/>
        <v>140704</v>
      </c>
      <c r="D60" s="119">
        <f t="shared" si="6"/>
        <v>5</v>
      </c>
      <c r="E60" s="50" t="e">
        <f t="shared" si="5"/>
        <v>#N/A</v>
      </c>
      <c r="F60" s="50" t="e">
        <f t="shared" si="7"/>
        <v>#N/A</v>
      </c>
      <c r="G60" s="50" t="e">
        <f t="shared" si="8"/>
        <v>#N/A</v>
      </c>
      <c r="H60" s="97"/>
      <c r="I60" s="97"/>
      <c r="J60" s="97"/>
    </row>
    <row r="61" spans="1:10" x14ac:dyDescent="0.3">
      <c r="A61" s="50" t="str">
        <f t="shared" si="4"/>
        <v>SANTANDER</v>
      </c>
      <c r="B61" s="119">
        <f t="shared" si="2"/>
        <v>17277</v>
      </c>
      <c r="C61" s="119">
        <f t="shared" si="3"/>
        <v>15943</v>
      </c>
      <c r="D61" s="119">
        <f t="shared" si="6"/>
        <v>13</v>
      </c>
      <c r="E61" s="50" t="e">
        <f t="shared" si="5"/>
        <v>#N/A</v>
      </c>
      <c r="F61" s="50" t="e">
        <f t="shared" si="7"/>
        <v>#N/A</v>
      </c>
      <c r="G61" s="50" t="e">
        <f t="shared" si="8"/>
        <v>#N/A</v>
      </c>
      <c r="H61" s="97"/>
      <c r="I61" s="97"/>
      <c r="J61" s="97"/>
    </row>
    <row r="62" spans="1:10" x14ac:dyDescent="0.3">
      <c r="A62" s="50" t="str">
        <f t="shared" si="4"/>
        <v>SEVILLA</v>
      </c>
      <c r="B62" s="119">
        <f t="shared" si="2"/>
        <v>8898</v>
      </c>
      <c r="C62" s="119">
        <f t="shared" si="3"/>
        <v>11037</v>
      </c>
      <c r="D62" s="119">
        <f t="shared" si="6"/>
        <v>16</v>
      </c>
      <c r="E62" s="50" t="e">
        <f t="shared" si="5"/>
        <v>#N/A</v>
      </c>
      <c r="F62" s="50" t="e">
        <f t="shared" si="7"/>
        <v>#N/A</v>
      </c>
      <c r="G62" s="50" t="e">
        <f t="shared" si="8"/>
        <v>#N/A</v>
      </c>
      <c r="H62" s="97"/>
      <c r="I62" s="97"/>
      <c r="J62" s="97"/>
    </row>
    <row r="63" spans="1:10" x14ac:dyDescent="0.3">
      <c r="A63" s="50" t="str">
        <f t="shared" si="4"/>
        <v>TARRAGONA</v>
      </c>
      <c r="B63" s="119">
        <f t="shared" si="2"/>
        <v>0</v>
      </c>
      <c r="C63" s="119">
        <f t="shared" si="3"/>
        <v>7</v>
      </c>
      <c r="D63" s="119">
        <f t="shared" si="6"/>
        <v>28</v>
      </c>
      <c r="E63" s="50" t="e">
        <f t="shared" si="5"/>
        <v>#N/A</v>
      </c>
      <c r="F63" s="50" t="e">
        <f t="shared" si="7"/>
        <v>#N/A</v>
      </c>
      <c r="G63" s="50" t="e">
        <f t="shared" si="8"/>
        <v>#N/A</v>
      </c>
      <c r="H63" s="97"/>
      <c r="I63" s="97"/>
      <c r="J63" s="97"/>
    </row>
    <row r="64" spans="1:10" x14ac:dyDescent="0.3">
      <c r="A64" s="50" t="str">
        <f t="shared" si="4"/>
        <v>VALENCIA</v>
      </c>
      <c r="B64" s="119">
        <f t="shared" si="2"/>
        <v>242863</v>
      </c>
      <c r="C64" s="119">
        <f t="shared" si="3"/>
        <v>225722</v>
      </c>
      <c r="D64" s="119">
        <f t="shared" si="6"/>
        <v>2</v>
      </c>
      <c r="E64" s="50" t="e">
        <f t="shared" si="5"/>
        <v>#N/A</v>
      </c>
      <c r="F64" s="50" t="e">
        <f t="shared" si="7"/>
        <v>#N/A</v>
      </c>
      <c r="G64" s="50" t="e">
        <f t="shared" si="8"/>
        <v>#N/A</v>
      </c>
      <c r="H64" s="97"/>
      <c r="I64" s="97"/>
      <c r="J64" s="97"/>
    </row>
    <row r="65" spans="1:7" x14ac:dyDescent="0.3">
      <c r="A65" s="50" t="str">
        <f t="shared" si="4"/>
        <v>VIGO</v>
      </c>
      <c r="B65" s="51">
        <f t="shared" si="2"/>
        <v>17852</v>
      </c>
      <c r="C65" s="51">
        <f t="shared" si="3"/>
        <v>16893</v>
      </c>
      <c r="D65" s="51">
        <f t="shared" si="6"/>
        <v>11</v>
      </c>
      <c r="E65" s="50" t="e">
        <f t="shared" si="5"/>
        <v>#N/A</v>
      </c>
      <c r="F65" s="50" t="e">
        <f t="shared" si="7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A CORUÑA</v>
      </c>
      <c r="F66" s="50">
        <f t="shared" si="7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7"/>
      <c r="B68" s="87"/>
      <c r="C68" s="87"/>
      <c r="D68" s="87"/>
      <c r="E68" s="87"/>
      <c r="F68" s="87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2">
        <v>0</v>
      </c>
      <c r="C7" s="42">
        <v>0</v>
      </c>
      <c r="D7" s="42">
        <v>214</v>
      </c>
      <c r="E7" s="42">
        <v>3</v>
      </c>
      <c r="F7" s="11">
        <f>((E7*100)/D7)-100</f>
        <v>-98.598130841121502</v>
      </c>
      <c r="G7" s="1"/>
      <c r="H7" s="1"/>
      <c r="I7" s="1"/>
    </row>
    <row r="8" spans="1:12" x14ac:dyDescent="0.3">
      <c r="A8" s="12" t="s">
        <v>31</v>
      </c>
      <c r="B8" s="43">
        <v>13567</v>
      </c>
      <c r="C8" s="43">
        <v>15132</v>
      </c>
      <c r="D8" s="43">
        <v>159664</v>
      </c>
      <c r="E8" s="43">
        <v>164410</v>
      </c>
      <c r="F8" s="14">
        <f t="shared" ref="F8:F35" si="0">((E8*100)/D8)-100</f>
        <v>2.972492233690744</v>
      </c>
      <c r="G8" s="1"/>
      <c r="H8" s="1"/>
      <c r="I8" s="1"/>
    </row>
    <row r="9" spans="1:12" x14ac:dyDescent="0.3">
      <c r="A9" s="9" t="s">
        <v>162</v>
      </c>
      <c r="B9" s="42">
        <v>575.75</v>
      </c>
      <c r="C9" s="42">
        <v>504</v>
      </c>
      <c r="D9" s="42">
        <v>6290.75</v>
      </c>
      <c r="E9" s="42">
        <v>6606</v>
      </c>
      <c r="F9" s="11">
        <f t="shared" si="0"/>
        <v>5.0113261534793168</v>
      </c>
      <c r="G9" s="1"/>
      <c r="H9" s="1"/>
      <c r="I9" s="1"/>
    </row>
    <row r="10" spans="1:12" x14ac:dyDescent="0.3">
      <c r="A10" s="12" t="s">
        <v>164</v>
      </c>
      <c r="B10" s="43">
        <v>2</v>
      </c>
      <c r="C10" s="43">
        <v>0</v>
      </c>
      <c r="D10" s="43">
        <v>2</v>
      </c>
      <c r="E10" s="43">
        <v>0</v>
      </c>
      <c r="F10" s="115">
        <f t="shared" si="0"/>
        <v>-100</v>
      </c>
      <c r="G10" s="1"/>
      <c r="H10" s="1"/>
      <c r="I10" s="1"/>
    </row>
    <row r="11" spans="1:12" x14ac:dyDescent="0.3">
      <c r="A11" s="9" t="s">
        <v>165</v>
      </c>
      <c r="B11" s="42">
        <v>375642</v>
      </c>
      <c r="C11" s="42">
        <v>379068</v>
      </c>
      <c r="D11" s="42">
        <v>4761444</v>
      </c>
      <c r="E11" s="42">
        <v>4389851</v>
      </c>
      <c r="F11" s="11">
        <f t="shared" si="0"/>
        <v>-7.8042081351791666</v>
      </c>
      <c r="G11" s="1"/>
      <c r="H11" s="1"/>
      <c r="I11" s="1"/>
    </row>
    <row r="12" spans="1:12" x14ac:dyDescent="0.3">
      <c r="A12" s="12" t="s">
        <v>166</v>
      </c>
      <c r="B12" s="43">
        <v>6053</v>
      </c>
      <c r="C12" s="43">
        <v>6799</v>
      </c>
      <c r="D12" s="43">
        <v>74321</v>
      </c>
      <c r="E12" s="43">
        <v>82188</v>
      </c>
      <c r="F12" s="14">
        <f t="shared" si="0"/>
        <v>10.585164354623856</v>
      </c>
      <c r="G12" s="1"/>
      <c r="H12" s="1"/>
      <c r="I12" s="1"/>
    </row>
    <row r="13" spans="1:12" x14ac:dyDescent="0.3">
      <c r="A13" s="9" t="s">
        <v>32</v>
      </c>
      <c r="B13" s="42">
        <v>8662</v>
      </c>
      <c r="C13" s="42">
        <v>7567</v>
      </c>
      <c r="D13" s="42">
        <v>130268</v>
      </c>
      <c r="E13" s="42">
        <v>120762</v>
      </c>
      <c r="F13" s="11">
        <f t="shared" si="0"/>
        <v>-7.2972641016980333</v>
      </c>
      <c r="G13" s="1"/>
      <c r="H13" s="1"/>
      <c r="I13" s="1"/>
    </row>
    <row r="14" spans="1:12" x14ac:dyDescent="0.3">
      <c r="A14" s="12" t="s">
        <v>33</v>
      </c>
      <c r="B14" s="43">
        <v>194795</v>
      </c>
      <c r="C14" s="43">
        <v>231332</v>
      </c>
      <c r="D14" s="43">
        <v>2236961</v>
      </c>
      <c r="E14" s="43">
        <v>2968757</v>
      </c>
      <c r="F14" s="14">
        <f t="shared" si="0"/>
        <v>32.713847045165295</v>
      </c>
      <c r="G14" s="1"/>
      <c r="H14" s="1"/>
      <c r="I14" s="1"/>
    </row>
    <row r="15" spans="1:12" x14ac:dyDescent="0.3">
      <c r="A15" s="9" t="s">
        <v>34</v>
      </c>
      <c r="B15" s="42">
        <v>60206</v>
      </c>
      <c r="C15" s="42">
        <v>65991</v>
      </c>
      <c r="D15" s="42">
        <v>596689</v>
      </c>
      <c r="E15" s="42">
        <v>604871</v>
      </c>
      <c r="F15" s="11">
        <f t="shared" si="0"/>
        <v>1.3712335906979973</v>
      </c>
      <c r="G15" s="1"/>
      <c r="H15" s="1"/>
      <c r="I15" s="1"/>
    </row>
    <row r="16" spans="1:12" x14ac:dyDescent="0.3">
      <c r="A16" s="12" t="s">
        <v>35</v>
      </c>
      <c r="B16" s="43">
        <v>5640</v>
      </c>
      <c r="C16" s="43">
        <v>5663</v>
      </c>
      <c r="D16" s="43">
        <v>96127</v>
      </c>
      <c r="E16" s="43">
        <v>89931</v>
      </c>
      <c r="F16" s="14">
        <f t="shared" si="0"/>
        <v>-6.4456396225826182</v>
      </c>
      <c r="G16" s="1"/>
      <c r="H16" s="1"/>
      <c r="I16" s="1"/>
    </row>
    <row r="17" spans="1:9" x14ac:dyDescent="0.3">
      <c r="A17" s="9" t="s">
        <v>167</v>
      </c>
      <c r="B17" s="42">
        <v>17425</v>
      </c>
      <c r="C17" s="42">
        <v>18268</v>
      </c>
      <c r="D17" s="42">
        <v>226903</v>
      </c>
      <c r="E17" s="42">
        <v>240895</v>
      </c>
      <c r="F17" s="11">
        <f t="shared" si="0"/>
        <v>6.1665116812029765</v>
      </c>
      <c r="G17" s="1"/>
      <c r="H17" s="1"/>
      <c r="I17" s="1"/>
    </row>
    <row r="18" spans="1:9" x14ac:dyDescent="0.3">
      <c r="A18" s="12" t="s">
        <v>36</v>
      </c>
      <c r="B18" s="43">
        <v>1879</v>
      </c>
      <c r="C18" s="43">
        <v>728</v>
      </c>
      <c r="D18" s="43">
        <v>21790</v>
      </c>
      <c r="E18" s="43">
        <v>16036</v>
      </c>
      <c r="F18" s="14">
        <f t="shared" si="0"/>
        <v>-26.406608536025701</v>
      </c>
      <c r="G18" s="1"/>
      <c r="H18" s="1"/>
      <c r="I18" s="1"/>
    </row>
    <row r="19" spans="1:9" x14ac:dyDescent="0.3">
      <c r="A19" s="9" t="s">
        <v>37</v>
      </c>
      <c r="B19" s="42">
        <v>106</v>
      </c>
      <c r="C19" s="42">
        <v>48</v>
      </c>
      <c r="D19" s="42">
        <v>885</v>
      </c>
      <c r="E19" s="42">
        <v>455</v>
      </c>
      <c r="F19" s="11">
        <f t="shared" si="0"/>
        <v>-48.587570621468927</v>
      </c>
      <c r="G19" s="1"/>
      <c r="H19" s="1"/>
      <c r="I19" s="1"/>
    </row>
    <row r="20" spans="1:9" x14ac:dyDescent="0.3">
      <c r="A20" s="12" t="s">
        <v>168</v>
      </c>
      <c r="B20" s="43">
        <v>6893</v>
      </c>
      <c r="C20" s="43">
        <v>5284</v>
      </c>
      <c r="D20" s="43">
        <v>65811</v>
      </c>
      <c r="E20" s="43">
        <v>76348</v>
      </c>
      <c r="F20" s="14">
        <f t="shared" si="0"/>
        <v>16.011001200407222</v>
      </c>
      <c r="G20" s="1"/>
      <c r="H20" s="1"/>
      <c r="I20" s="1"/>
    </row>
    <row r="21" spans="1:9" x14ac:dyDescent="0.3">
      <c r="A21" s="9" t="s">
        <v>38</v>
      </c>
      <c r="B21" s="42">
        <v>1743</v>
      </c>
      <c r="C21" s="42">
        <v>6872</v>
      </c>
      <c r="D21" s="42">
        <v>11822</v>
      </c>
      <c r="E21" s="42">
        <v>58165.7</v>
      </c>
      <c r="F21" s="11">
        <f t="shared" si="0"/>
        <v>392.01234985620033</v>
      </c>
      <c r="G21" s="1"/>
      <c r="H21" s="1"/>
      <c r="I21" s="1"/>
    </row>
    <row r="22" spans="1:9" x14ac:dyDescent="0.3">
      <c r="A22" s="12" t="s">
        <v>59</v>
      </c>
      <c r="B22" s="43">
        <v>86396</v>
      </c>
      <c r="C22" s="43">
        <v>99357</v>
      </c>
      <c r="D22" s="43">
        <v>945534</v>
      </c>
      <c r="E22" s="43">
        <v>1183327</v>
      </c>
      <c r="F22" s="14">
        <f t="shared" si="0"/>
        <v>25.149069203222723</v>
      </c>
      <c r="G22" s="1"/>
      <c r="H22" s="1"/>
      <c r="I22" s="1"/>
    </row>
    <row r="23" spans="1:9" x14ac:dyDescent="0.3">
      <c r="A23" s="9" t="s">
        <v>169</v>
      </c>
      <c r="B23" s="42">
        <v>4331</v>
      </c>
      <c r="C23" s="42">
        <v>2636</v>
      </c>
      <c r="D23" s="42">
        <v>119847</v>
      </c>
      <c r="E23" s="42">
        <v>86247</v>
      </c>
      <c r="F23" s="11">
        <f t="shared" si="0"/>
        <v>-28.0357455756089</v>
      </c>
      <c r="G23" s="1"/>
      <c r="H23" s="1"/>
      <c r="I23" s="1"/>
    </row>
    <row r="24" spans="1:9" x14ac:dyDescent="0.3">
      <c r="A24" s="12" t="s">
        <v>171</v>
      </c>
      <c r="B24" s="43">
        <v>10071</v>
      </c>
      <c r="C24" s="43">
        <v>7853</v>
      </c>
      <c r="D24" s="43">
        <v>67087</v>
      </c>
      <c r="E24" s="43">
        <v>88938</v>
      </c>
      <c r="F24" s="14">
        <f t="shared" si="0"/>
        <v>32.571138968801705</v>
      </c>
      <c r="G24" s="1"/>
      <c r="H24" s="1"/>
      <c r="I24" s="1"/>
    </row>
    <row r="25" spans="1:9" x14ac:dyDescent="0.3">
      <c r="A25" s="9" t="s">
        <v>39</v>
      </c>
      <c r="B25" s="42">
        <v>3282</v>
      </c>
      <c r="C25" s="42">
        <v>2060</v>
      </c>
      <c r="D25" s="42">
        <v>39445</v>
      </c>
      <c r="E25" s="42">
        <v>36421</v>
      </c>
      <c r="F25" s="11">
        <f t="shared" si="0"/>
        <v>-7.66637089618456</v>
      </c>
      <c r="G25" s="1"/>
      <c r="H25" s="1"/>
      <c r="I25" s="1"/>
    </row>
    <row r="26" spans="1:9" x14ac:dyDescent="0.3">
      <c r="A26" s="12" t="s">
        <v>40</v>
      </c>
      <c r="B26" s="43">
        <v>193</v>
      </c>
      <c r="C26" s="43">
        <v>0</v>
      </c>
      <c r="D26" s="43">
        <v>2626</v>
      </c>
      <c r="E26" s="43">
        <v>8770</v>
      </c>
      <c r="F26" s="14">
        <f t="shared" si="0"/>
        <v>233.96801218583397</v>
      </c>
      <c r="G26" s="1"/>
      <c r="H26" s="1"/>
      <c r="I26" s="1"/>
    </row>
    <row r="27" spans="1:9" x14ac:dyDescent="0.3">
      <c r="A27" s="9" t="s">
        <v>41</v>
      </c>
      <c r="B27" s="42">
        <v>0</v>
      </c>
      <c r="C27" s="42">
        <v>0</v>
      </c>
      <c r="D27" s="42">
        <v>6818</v>
      </c>
      <c r="E27" s="42">
        <v>8</v>
      </c>
      <c r="F27" s="19">
        <f t="shared" si="0"/>
        <v>-99.882663537694341</v>
      </c>
      <c r="G27" s="1"/>
      <c r="H27" s="1"/>
      <c r="I27" s="1"/>
    </row>
    <row r="28" spans="1:9" x14ac:dyDescent="0.3">
      <c r="A28" s="12" t="s">
        <v>42</v>
      </c>
      <c r="B28" s="43">
        <v>30672</v>
      </c>
      <c r="C28" s="43">
        <v>55320</v>
      </c>
      <c r="D28" s="43">
        <v>370645</v>
      </c>
      <c r="E28" s="43">
        <v>467144</v>
      </c>
      <c r="F28" s="14">
        <f t="shared" si="0"/>
        <v>26.035424732560813</v>
      </c>
      <c r="G28" s="1"/>
      <c r="H28" s="1"/>
      <c r="I28" s="1"/>
    </row>
    <row r="29" spans="1:9" x14ac:dyDescent="0.3">
      <c r="A29" s="9" t="s">
        <v>43</v>
      </c>
      <c r="B29" s="42">
        <v>203</v>
      </c>
      <c r="C29" s="42">
        <v>681</v>
      </c>
      <c r="D29" s="42">
        <v>1268</v>
      </c>
      <c r="E29" s="42">
        <v>6945</v>
      </c>
      <c r="F29" s="11">
        <f t="shared" si="0"/>
        <v>447.71293375394316</v>
      </c>
      <c r="G29" s="1"/>
      <c r="H29" s="1"/>
      <c r="I29" s="1"/>
    </row>
    <row r="30" spans="1:9" x14ac:dyDescent="0.3">
      <c r="A30" s="12" t="s">
        <v>44</v>
      </c>
      <c r="B30" s="43">
        <v>12478</v>
      </c>
      <c r="C30" s="43">
        <v>9953</v>
      </c>
      <c r="D30" s="43">
        <v>145672</v>
      </c>
      <c r="E30" s="43">
        <v>105566</v>
      </c>
      <c r="F30" s="14">
        <f t="shared" si="0"/>
        <v>-27.531715085946516</v>
      </c>
      <c r="G30" s="1"/>
      <c r="H30" s="1"/>
      <c r="I30" s="1"/>
    </row>
    <row r="31" spans="1:9" x14ac:dyDescent="0.3">
      <c r="A31" s="9" t="s">
        <v>45</v>
      </c>
      <c r="B31" s="42">
        <v>6699</v>
      </c>
      <c r="C31" s="42">
        <v>5220</v>
      </c>
      <c r="D31" s="42">
        <v>83666</v>
      </c>
      <c r="E31" s="42">
        <v>62888</v>
      </c>
      <c r="F31" s="11">
        <f t="shared" si="0"/>
        <v>-24.834460832357223</v>
      </c>
      <c r="G31" s="1"/>
      <c r="H31" s="1"/>
      <c r="I31" s="1"/>
    </row>
    <row r="32" spans="1:9" x14ac:dyDescent="0.3">
      <c r="A32" s="12" t="s">
        <v>46</v>
      </c>
      <c r="B32" s="43">
        <v>377154</v>
      </c>
      <c r="C32" s="43">
        <v>376833</v>
      </c>
      <c r="D32" s="43">
        <v>4732136</v>
      </c>
      <c r="E32" s="43">
        <v>4832156</v>
      </c>
      <c r="F32" s="14">
        <f t="shared" si="0"/>
        <v>2.1136332514534644</v>
      </c>
      <c r="G32" s="1"/>
      <c r="H32" s="1"/>
      <c r="I32" s="1"/>
    </row>
    <row r="33" spans="1:9" x14ac:dyDescent="0.3">
      <c r="A33" s="9" t="s">
        <v>47</v>
      </c>
      <c r="B33" s="42">
        <v>45855</v>
      </c>
      <c r="C33" s="42">
        <v>13793</v>
      </c>
      <c r="D33" s="42">
        <v>218044</v>
      </c>
      <c r="E33" s="42">
        <v>219438</v>
      </c>
      <c r="F33" s="11">
        <f t="shared" si="0"/>
        <v>0.63932050411843022</v>
      </c>
      <c r="G33" s="1"/>
      <c r="H33" s="1"/>
      <c r="I33" s="1"/>
    </row>
    <row r="34" spans="1:9" x14ac:dyDescent="0.3">
      <c r="A34" s="12" t="s">
        <v>170</v>
      </c>
      <c r="B34" s="43">
        <v>2361</v>
      </c>
      <c r="C34" s="43">
        <v>2741</v>
      </c>
      <c r="D34" s="43">
        <v>32323</v>
      </c>
      <c r="E34" s="43">
        <v>34508</v>
      </c>
      <c r="F34" s="14">
        <f t="shared" si="0"/>
        <v>6.7598923367261676</v>
      </c>
      <c r="G34" s="1"/>
      <c r="H34" s="1"/>
      <c r="I34" s="1"/>
    </row>
    <row r="35" spans="1:9" x14ac:dyDescent="0.3">
      <c r="A35" s="15" t="s">
        <v>48</v>
      </c>
      <c r="B35" s="16">
        <f>SUM(B7:B34)</f>
        <v>1272883.75</v>
      </c>
      <c r="C35" s="16">
        <f t="shared" ref="C35:E35" si="1">SUM(C7:C34)</f>
        <v>1319703</v>
      </c>
      <c r="D35" s="16">
        <f t="shared" si="1"/>
        <v>15154302.75</v>
      </c>
      <c r="E35" s="16">
        <f t="shared" si="1"/>
        <v>15951634.699999999</v>
      </c>
      <c r="F35" s="17">
        <f t="shared" si="0"/>
        <v>5.2614228655290702</v>
      </c>
      <c r="G35" s="1"/>
      <c r="H35" s="1"/>
      <c r="I35" s="1"/>
    </row>
    <row r="36" spans="1:9" x14ac:dyDescent="0.3">
      <c r="A36" s="73" t="s">
        <v>119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3</v>
      </c>
      <c r="C39" s="51">
        <f t="shared" si="3"/>
        <v>214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VALENCIA</v>
      </c>
      <c r="F39" s="50">
        <f>LOOKUP(E39,$A$39:$A$66,$B$39:$B$66)</f>
        <v>4832156</v>
      </c>
      <c r="G39" s="50">
        <f>LOOKUP(E39,$A$39:$A$66,$C$39:$C$66)</f>
        <v>4732136</v>
      </c>
    </row>
    <row r="40" spans="1:9" x14ac:dyDescent="0.3">
      <c r="A40" s="50" t="str">
        <f t="shared" si="4"/>
        <v>ALICANTE</v>
      </c>
      <c r="B40" s="51">
        <f t="shared" si="2"/>
        <v>164410</v>
      </c>
      <c r="C40" s="51">
        <f t="shared" si="3"/>
        <v>159664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4389851</v>
      </c>
      <c r="G40" s="50">
        <f t="shared" ref="G40:G66" si="8">LOOKUP(E40,$A$39:$A$66,$C$39:$C$66)</f>
        <v>4761444</v>
      </c>
    </row>
    <row r="41" spans="1:9" x14ac:dyDescent="0.3">
      <c r="A41" s="50" t="str">
        <f t="shared" si="4"/>
        <v>ALMERÍA</v>
      </c>
      <c r="B41" s="51">
        <f t="shared" si="2"/>
        <v>6606</v>
      </c>
      <c r="C41" s="51">
        <f t="shared" si="3"/>
        <v>6290.75</v>
      </c>
      <c r="D41" s="51">
        <f t="shared" si="6"/>
        <v>24</v>
      </c>
      <c r="E41" s="50" t="str">
        <f t="shared" si="5"/>
        <v>BARCELONA</v>
      </c>
      <c r="F41" s="50">
        <f t="shared" si="7"/>
        <v>2968757</v>
      </c>
      <c r="G41" s="50">
        <f t="shared" si="8"/>
        <v>2236961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1183327</v>
      </c>
      <c r="G42" s="50">
        <f t="shared" si="8"/>
        <v>945534</v>
      </c>
    </row>
    <row r="43" spans="1:9" x14ac:dyDescent="0.3">
      <c r="A43" s="50" t="str">
        <f t="shared" si="4"/>
        <v>BAHÍA DE ALGECIRAS</v>
      </c>
      <c r="B43" s="51">
        <f t="shared" si="2"/>
        <v>4389851</v>
      </c>
      <c r="C43" s="51">
        <f t="shared" si="3"/>
        <v>4761444</v>
      </c>
      <c r="D43" s="51">
        <f t="shared" si="6"/>
        <v>2</v>
      </c>
      <c r="E43" s="50" t="str">
        <f t="shared" si="5"/>
        <v>BILBAO</v>
      </c>
      <c r="F43" s="50">
        <f t="shared" si="7"/>
        <v>604871</v>
      </c>
      <c r="G43" s="50">
        <f t="shared" si="8"/>
        <v>596689</v>
      </c>
    </row>
    <row r="44" spans="1:9" x14ac:dyDescent="0.3">
      <c r="A44" s="50" t="str">
        <f t="shared" si="4"/>
        <v>BAHÍA DE CÁDIZ</v>
      </c>
      <c r="B44" s="51">
        <f t="shared" si="2"/>
        <v>82188</v>
      </c>
      <c r="C44" s="51">
        <f t="shared" si="3"/>
        <v>74321</v>
      </c>
      <c r="D44" s="51">
        <f t="shared" si="6"/>
        <v>15</v>
      </c>
      <c r="E44" s="50" t="str">
        <f t="shared" si="5"/>
        <v>SANTA CRUZ DE TENERIFE</v>
      </c>
      <c r="F44" s="50">
        <f t="shared" si="7"/>
        <v>467144</v>
      </c>
      <c r="G44" s="50">
        <f t="shared" si="8"/>
        <v>370645</v>
      </c>
    </row>
    <row r="45" spans="1:9" x14ac:dyDescent="0.3">
      <c r="A45" s="50" t="str">
        <f t="shared" si="4"/>
        <v>BALEARES</v>
      </c>
      <c r="B45" s="51">
        <f t="shared" si="2"/>
        <v>120762</v>
      </c>
      <c r="C45" s="51">
        <f t="shared" si="3"/>
        <v>130268</v>
      </c>
      <c r="D45" s="51">
        <f t="shared" si="6"/>
        <v>10</v>
      </c>
      <c r="E45" s="50" t="str">
        <f t="shared" si="5"/>
        <v>CASTELLÓN</v>
      </c>
      <c r="F45" s="50">
        <f t="shared" si="7"/>
        <v>240895</v>
      </c>
      <c r="G45" s="50">
        <f t="shared" si="8"/>
        <v>226903</v>
      </c>
    </row>
    <row r="46" spans="1:9" x14ac:dyDescent="0.3">
      <c r="A46" s="50" t="str">
        <f t="shared" si="4"/>
        <v>BARCELONA</v>
      </c>
      <c r="B46" s="51">
        <f t="shared" si="2"/>
        <v>2968757</v>
      </c>
      <c r="C46" s="51">
        <f t="shared" si="3"/>
        <v>2236961</v>
      </c>
      <c r="D46" s="51">
        <f t="shared" si="6"/>
        <v>3</v>
      </c>
      <c r="E46" s="50" t="str">
        <f t="shared" si="5"/>
        <v>VIGO</v>
      </c>
      <c r="F46" s="50">
        <f t="shared" si="7"/>
        <v>219438</v>
      </c>
      <c r="G46" s="50">
        <f t="shared" si="8"/>
        <v>218044</v>
      </c>
    </row>
    <row r="47" spans="1:9" x14ac:dyDescent="0.3">
      <c r="A47" s="50" t="str">
        <f t="shared" si="4"/>
        <v>BILBAO</v>
      </c>
      <c r="B47" s="51">
        <f t="shared" si="2"/>
        <v>604871</v>
      </c>
      <c r="C47" s="51">
        <f t="shared" si="3"/>
        <v>596689</v>
      </c>
      <c r="D47" s="51">
        <f t="shared" si="6"/>
        <v>5</v>
      </c>
      <c r="E47" s="50" t="str">
        <f t="shared" si="5"/>
        <v>ALICANTE</v>
      </c>
      <c r="F47" s="50">
        <f t="shared" si="7"/>
        <v>164410</v>
      </c>
      <c r="G47" s="50">
        <f t="shared" si="8"/>
        <v>159664</v>
      </c>
    </row>
    <row r="48" spans="1:9" x14ac:dyDescent="0.3">
      <c r="A48" s="50" t="str">
        <f t="shared" si="4"/>
        <v>CARTAGENA</v>
      </c>
      <c r="B48" s="51">
        <f t="shared" si="2"/>
        <v>89931</v>
      </c>
      <c r="C48" s="51">
        <f t="shared" si="3"/>
        <v>96127</v>
      </c>
      <c r="D48" s="51">
        <f t="shared" si="6"/>
        <v>12</v>
      </c>
      <c r="E48" s="50" t="str">
        <f t="shared" si="5"/>
        <v>BALEARES</v>
      </c>
      <c r="F48" s="50">
        <f t="shared" si="7"/>
        <v>120762</v>
      </c>
      <c r="G48" s="50">
        <f t="shared" si="8"/>
        <v>130268</v>
      </c>
    </row>
    <row r="49" spans="1:7" x14ac:dyDescent="0.3">
      <c r="A49" s="50" t="str">
        <f t="shared" si="4"/>
        <v>CASTELLÓN</v>
      </c>
      <c r="B49" s="51">
        <f t="shared" si="2"/>
        <v>240895</v>
      </c>
      <c r="C49" s="51">
        <f t="shared" si="3"/>
        <v>226903</v>
      </c>
      <c r="D49" s="51">
        <f t="shared" si="6"/>
        <v>7</v>
      </c>
      <c r="E49" s="50" t="str">
        <f t="shared" si="5"/>
        <v>SEVILLA</v>
      </c>
      <c r="F49" s="50">
        <f t="shared" si="7"/>
        <v>105566</v>
      </c>
      <c r="G49" s="50">
        <f t="shared" si="8"/>
        <v>145672</v>
      </c>
    </row>
    <row r="50" spans="1:7" x14ac:dyDescent="0.3">
      <c r="A50" s="50" t="str">
        <f t="shared" si="4"/>
        <v>CEUTA</v>
      </c>
      <c r="B50" s="51">
        <f t="shared" si="2"/>
        <v>16036</v>
      </c>
      <c r="C50" s="51">
        <f t="shared" si="3"/>
        <v>21790</v>
      </c>
      <c r="D50" s="51">
        <f t="shared" si="6"/>
        <v>21</v>
      </c>
      <c r="E50" s="50" t="str">
        <f t="shared" si="5"/>
        <v>CARTAGENA</v>
      </c>
      <c r="F50" s="50">
        <f t="shared" si="7"/>
        <v>89931</v>
      </c>
      <c r="G50" s="50">
        <f t="shared" si="8"/>
        <v>96127</v>
      </c>
    </row>
    <row r="51" spans="1:7" x14ac:dyDescent="0.3">
      <c r="A51" s="50" t="str">
        <f t="shared" si="4"/>
        <v>FERROL-SAN CIBRAO</v>
      </c>
      <c r="B51" s="51">
        <f t="shared" si="2"/>
        <v>455</v>
      </c>
      <c r="C51" s="51">
        <f t="shared" si="3"/>
        <v>885</v>
      </c>
      <c r="D51" s="51">
        <f t="shared" si="6"/>
        <v>25</v>
      </c>
      <c r="E51" s="50" t="str">
        <f t="shared" si="5"/>
        <v>MARÍN Y RÍA DE PONTEVEDRA</v>
      </c>
      <c r="F51" s="50">
        <f t="shared" si="7"/>
        <v>88938</v>
      </c>
      <c r="G51" s="50">
        <f t="shared" si="8"/>
        <v>67087</v>
      </c>
    </row>
    <row r="52" spans="1:7" x14ac:dyDescent="0.3">
      <c r="A52" s="50" t="str">
        <f t="shared" si="4"/>
        <v>GIJÓN</v>
      </c>
      <c r="B52" s="51">
        <f t="shared" si="2"/>
        <v>76348</v>
      </c>
      <c r="C52" s="51">
        <f t="shared" si="3"/>
        <v>65811</v>
      </c>
      <c r="D52" s="51">
        <f t="shared" si="6"/>
        <v>16</v>
      </c>
      <c r="E52" s="50" t="str">
        <f t="shared" si="5"/>
        <v>MÁLAGA</v>
      </c>
      <c r="F52" s="50">
        <f t="shared" si="7"/>
        <v>86247</v>
      </c>
      <c r="G52" s="50">
        <f t="shared" si="8"/>
        <v>119847</v>
      </c>
    </row>
    <row r="53" spans="1:7" x14ac:dyDescent="0.3">
      <c r="A53" s="50" t="str">
        <f t="shared" si="4"/>
        <v>HUELVA</v>
      </c>
      <c r="B53" s="51">
        <f t="shared" si="2"/>
        <v>58165.7</v>
      </c>
      <c r="C53" s="51">
        <f t="shared" si="3"/>
        <v>11822</v>
      </c>
      <c r="D53" s="51">
        <f t="shared" si="6"/>
        <v>18</v>
      </c>
      <c r="E53" s="50" t="str">
        <f t="shared" si="5"/>
        <v>BAHÍA DE CÁDIZ</v>
      </c>
      <c r="F53" s="50">
        <f t="shared" si="7"/>
        <v>82188</v>
      </c>
      <c r="G53" s="50">
        <f t="shared" si="8"/>
        <v>74321</v>
      </c>
    </row>
    <row r="54" spans="1:7" x14ac:dyDescent="0.3">
      <c r="A54" s="50" t="str">
        <f t="shared" si="4"/>
        <v>LAS PALMAS</v>
      </c>
      <c r="B54" s="51">
        <f t="shared" si="2"/>
        <v>1183327</v>
      </c>
      <c r="C54" s="51">
        <f t="shared" si="3"/>
        <v>945534</v>
      </c>
      <c r="D54" s="51">
        <f t="shared" si="6"/>
        <v>4</v>
      </c>
      <c r="E54" s="50" t="str">
        <f t="shared" si="5"/>
        <v>GIJÓN</v>
      </c>
      <c r="F54" s="50">
        <f t="shared" si="7"/>
        <v>76348</v>
      </c>
      <c r="G54" s="50">
        <f t="shared" si="8"/>
        <v>65811</v>
      </c>
    </row>
    <row r="55" spans="1:7" x14ac:dyDescent="0.3">
      <c r="A55" s="50" t="str">
        <f t="shared" si="4"/>
        <v>MÁLAGA</v>
      </c>
      <c r="B55" s="51">
        <f t="shared" si="2"/>
        <v>86247</v>
      </c>
      <c r="C55" s="51">
        <f t="shared" si="3"/>
        <v>119847</v>
      </c>
      <c r="D55" s="51">
        <f t="shared" si="6"/>
        <v>14</v>
      </c>
      <c r="E55" s="50" t="str">
        <f t="shared" si="5"/>
        <v>TARRAGONA</v>
      </c>
      <c r="F55" s="50">
        <f t="shared" si="7"/>
        <v>62888</v>
      </c>
      <c r="G55" s="50">
        <f t="shared" si="8"/>
        <v>83666</v>
      </c>
    </row>
    <row r="56" spans="1:7" x14ac:dyDescent="0.3">
      <c r="A56" s="50" t="str">
        <f t="shared" si="4"/>
        <v>MARÍN Y RÍA DE PONTEVEDRA</v>
      </c>
      <c r="B56" s="51">
        <f t="shared" si="2"/>
        <v>88938</v>
      </c>
      <c r="C56" s="51">
        <f t="shared" si="3"/>
        <v>67087</v>
      </c>
      <c r="D56" s="51">
        <f t="shared" si="6"/>
        <v>13</v>
      </c>
      <c r="E56" s="50" t="str">
        <f t="shared" si="5"/>
        <v>HUELVA</v>
      </c>
      <c r="F56" s="50">
        <f t="shared" ref="F56:F66" si="9">LOOKUP(E56,$A$39:$A$66,$B$39:$B$66)</f>
        <v>58165.7</v>
      </c>
      <c r="G56" s="50">
        <f t="shared" si="8"/>
        <v>11822</v>
      </c>
    </row>
    <row r="57" spans="1:7" x14ac:dyDescent="0.3">
      <c r="A57" s="50" t="str">
        <f t="shared" si="4"/>
        <v>MELILLA</v>
      </c>
      <c r="B57" s="51">
        <f t="shared" si="2"/>
        <v>36421</v>
      </c>
      <c r="C57" s="51">
        <f t="shared" si="3"/>
        <v>39445</v>
      </c>
      <c r="D57" s="51">
        <f t="shared" si="6"/>
        <v>19</v>
      </c>
      <c r="E57" s="50" t="str">
        <f t="shared" si="5"/>
        <v>MELILLA</v>
      </c>
      <c r="F57" s="50">
        <f t="shared" si="9"/>
        <v>36421</v>
      </c>
      <c r="G57" s="50">
        <f t="shared" si="8"/>
        <v>39445</v>
      </c>
    </row>
    <row r="58" spans="1:7" x14ac:dyDescent="0.3">
      <c r="A58" s="50" t="str">
        <f t="shared" si="4"/>
        <v>MOTRIL</v>
      </c>
      <c r="B58" s="51">
        <f t="shared" si="2"/>
        <v>8770</v>
      </c>
      <c r="C58" s="51">
        <f t="shared" si="3"/>
        <v>2626</v>
      </c>
      <c r="D58" s="51">
        <f t="shared" si="6"/>
        <v>22</v>
      </c>
      <c r="E58" s="50" t="str">
        <f t="shared" si="5"/>
        <v>VILAGARCÍA</v>
      </c>
      <c r="F58" s="50">
        <f t="shared" si="9"/>
        <v>34508</v>
      </c>
      <c r="G58" s="50">
        <f t="shared" si="8"/>
        <v>32323</v>
      </c>
    </row>
    <row r="59" spans="1:7" x14ac:dyDescent="0.3">
      <c r="A59" s="50" t="str">
        <f t="shared" si="4"/>
        <v>PASAIA</v>
      </c>
      <c r="B59" s="51">
        <f t="shared" si="2"/>
        <v>8</v>
      </c>
      <c r="C59" s="51">
        <f t="shared" si="3"/>
        <v>6818</v>
      </c>
      <c r="D59" s="51">
        <f t="shared" si="6"/>
        <v>26</v>
      </c>
      <c r="E59" s="50" t="str">
        <f t="shared" si="5"/>
        <v>CEUTA</v>
      </c>
      <c r="F59" s="50">
        <f t="shared" si="9"/>
        <v>16036</v>
      </c>
      <c r="G59" s="50">
        <f t="shared" si="8"/>
        <v>21790</v>
      </c>
    </row>
    <row r="60" spans="1:7" x14ac:dyDescent="0.3">
      <c r="A60" s="50" t="str">
        <f t="shared" si="4"/>
        <v>SANTA CRUZ DE TENERIFE</v>
      </c>
      <c r="B60" s="51">
        <f t="shared" si="2"/>
        <v>467144</v>
      </c>
      <c r="C60" s="51">
        <f t="shared" si="3"/>
        <v>370645</v>
      </c>
      <c r="D60" s="51">
        <f t="shared" si="6"/>
        <v>6</v>
      </c>
      <c r="E60" s="50" t="str">
        <f t="shared" si="5"/>
        <v>MOTRIL</v>
      </c>
      <c r="F60" s="50">
        <f t="shared" si="9"/>
        <v>8770</v>
      </c>
      <c r="G60" s="50">
        <f t="shared" si="8"/>
        <v>2626</v>
      </c>
    </row>
    <row r="61" spans="1:7" x14ac:dyDescent="0.3">
      <c r="A61" s="50" t="str">
        <f t="shared" si="4"/>
        <v>SANTANDER</v>
      </c>
      <c r="B61" s="51">
        <f t="shared" si="2"/>
        <v>6945</v>
      </c>
      <c r="C61" s="51">
        <f t="shared" si="3"/>
        <v>1268</v>
      </c>
      <c r="D61" s="51">
        <f t="shared" si="6"/>
        <v>23</v>
      </c>
      <c r="E61" s="50" t="str">
        <f t="shared" si="5"/>
        <v>SANTANDER</v>
      </c>
      <c r="F61" s="50">
        <f t="shared" si="9"/>
        <v>6945</v>
      </c>
      <c r="G61" s="50">
        <f t="shared" si="8"/>
        <v>1268</v>
      </c>
    </row>
    <row r="62" spans="1:7" x14ac:dyDescent="0.3">
      <c r="A62" s="50" t="str">
        <f t="shared" si="4"/>
        <v>SEVILLA</v>
      </c>
      <c r="B62" s="51">
        <f t="shared" si="2"/>
        <v>105566</v>
      </c>
      <c r="C62" s="51">
        <f t="shared" si="3"/>
        <v>145672</v>
      </c>
      <c r="D62" s="51">
        <f t="shared" si="6"/>
        <v>11</v>
      </c>
      <c r="E62" s="50" t="str">
        <f t="shared" si="5"/>
        <v>ALMERÍA</v>
      </c>
      <c r="F62" s="50">
        <f t="shared" si="9"/>
        <v>6606</v>
      </c>
      <c r="G62" s="50">
        <f t="shared" si="8"/>
        <v>6290.75</v>
      </c>
    </row>
    <row r="63" spans="1:7" x14ac:dyDescent="0.3">
      <c r="A63" s="50" t="str">
        <f t="shared" si="4"/>
        <v>TARRAGONA</v>
      </c>
      <c r="B63" s="51">
        <f t="shared" si="2"/>
        <v>62888</v>
      </c>
      <c r="C63" s="51">
        <f t="shared" si="3"/>
        <v>83666</v>
      </c>
      <c r="D63" s="51">
        <f t="shared" si="6"/>
        <v>17</v>
      </c>
      <c r="E63" s="50" t="str">
        <f t="shared" si="5"/>
        <v>FERROL-SAN CIBRAO</v>
      </c>
      <c r="F63" s="50">
        <f t="shared" si="9"/>
        <v>455</v>
      </c>
      <c r="G63" s="50">
        <f t="shared" si="8"/>
        <v>885</v>
      </c>
    </row>
    <row r="64" spans="1:7" x14ac:dyDescent="0.3">
      <c r="A64" s="50" t="str">
        <f t="shared" si="4"/>
        <v>VALENCIA</v>
      </c>
      <c r="B64" s="51">
        <f t="shared" si="2"/>
        <v>4832156</v>
      </c>
      <c r="C64" s="51">
        <f t="shared" si="3"/>
        <v>4732136</v>
      </c>
      <c r="D64" s="51">
        <f t="shared" si="6"/>
        <v>1</v>
      </c>
      <c r="E64" s="50" t="str">
        <f t="shared" si="5"/>
        <v>PASAIA</v>
      </c>
      <c r="F64" s="50">
        <f t="shared" si="9"/>
        <v>8</v>
      </c>
      <c r="G64" s="50">
        <f t="shared" si="8"/>
        <v>6818</v>
      </c>
    </row>
    <row r="65" spans="1:7" x14ac:dyDescent="0.3">
      <c r="A65" s="50" t="str">
        <f t="shared" si="4"/>
        <v>VIGO</v>
      </c>
      <c r="B65" s="51">
        <f t="shared" si="2"/>
        <v>219438</v>
      </c>
      <c r="C65" s="51">
        <f t="shared" si="3"/>
        <v>218044</v>
      </c>
      <c r="D65" s="51">
        <f t="shared" si="6"/>
        <v>8</v>
      </c>
      <c r="E65" s="50" t="str">
        <f t="shared" si="5"/>
        <v>A CORUÑA</v>
      </c>
      <c r="F65" s="50">
        <f t="shared" si="9"/>
        <v>3</v>
      </c>
      <c r="G65" s="50">
        <f t="shared" si="8"/>
        <v>214</v>
      </c>
    </row>
    <row r="66" spans="1:7" x14ac:dyDescent="0.3">
      <c r="A66" s="50" t="str">
        <f t="shared" si="4"/>
        <v>VILAGARCÍA</v>
      </c>
      <c r="B66" s="51">
        <f t="shared" si="2"/>
        <v>34508</v>
      </c>
      <c r="C66" s="51">
        <f t="shared" si="3"/>
        <v>32323</v>
      </c>
      <c r="D66" s="51">
        <f t="shared" si="6"/>
        <v>20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  <col min="9" max="9" width="12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3">
      <c r="A8" s="12" t="s">
        <v>31</v>
      </c>
      <c r="B8" s="45">
        <v>154</v>
      </c>
      <c r="C8" s="45">
        <v>1178</v>
      </c>
      <c r="D8" s="45">
        <v>4748</v>
      </c>
      <c r="E8" s="45">
        <v>2903</v>
      </c>
      <c r="F8" s="14">
        <f t="shared" ref="F8:F35" si="0">((E8*100)/D8)-100</f>
        <v>-38.858466722830663</v>
      </c>
      <c r="G8" s="1"/>
      <c r="H8" s="1"/>
      <c r="I8" s="1"/>
    </row>
    <row r="9" spans="1:12" x14ac:dyDescent="0.3">
      <c r="A9" s="9" t="s">
        <v>162</v>
      </c>
      <c r="B9" s="44">
        <v>6</v>
      </c>
      <c r="C9" s="44">
        <v>0</v>
      </c>
      <c r="D9" s="44">
        <v>47</v>
      </c>
      <c r="E9" s="44">
        <v>14</v>
      </c>
      <c r="F9" s="19">
        <f t="shared" si="0"/>
        <v>-70.212765957446805</v>
      </c>
      <c r="G9" s="1"/>
      <c r="H9" s="1"/>
      <c r="I9" s="1"/>
    </row>
    <row r="10" spans="1:12" x14ac:dyDescent="0.3">
      <c r="A10" s="12" t="s">
        <v>164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3">
      <c r="A11" s="9" t="s">
        <v>165</v>
      </c>
      <c r="B11" s="44">
        <v>345820</v>
      </c>
      <c r="C11" s="44">
        <v>348237</v>
      </c>
      <c r="D11" s="44">
        <v>4383488</v>
      </c>
      <c r="E11" s="44">
        <v>4007706</v>
      </c>
      <c r="F11" s="19">
        <f t="shared" si="0"/>
        <v>-8.572670895871056</v>
      </c>
      <c r="G11" s="1"/>
      <c r="H11" s="1"/>
      <c r="I11" s="1"/>
    </row>
    <row r="12" spans="1:12" x14ac:dyDescent="0.3">
      <c r="A12" s="12" t="s">
        <v>166</v>
      </c>
      <c r="B12" s="45">
        <v>0</v>
      </c>
      <c r="C12" s="45">
        <v>0</v>
      </c>
      <c r="D12" s="45">
        <v>112</v>
      </c>
      <c r="E12" s="45">
        <v>137</v>
      </c>
      <c r="F12" s="14">
        <f t="shared" si="0"/>
        <v>22.321428571428569</v>
      </c>
      <c r="G12" s="1"/>
      <c r="H12" s="1"/>
      <c r="I12" s="1"/>
    </row>
    <row r="13" spans="1:12" x14ac:dyDescent="0.3">
      <c r="A13" s="9" t="s">
        <v>32</v>
      </c>
      <c r="B13" s="44">
        <v>0</v>
      </c>
      <c r="C13" s="44">
        <v>10</v>
      </c>
      <c r="D13" s="44">
        <v>8</v>
      </c>
      <c r="E13" s="44">
        <v>503</v>
      </c>
      <c r="F13" s="11">
        <v>-70.212765957446805</v>
      </c>
      <c r="G13" s="1"/>
      <c r="H13" s="1"/>
      <c r="I13" s="1"/>
    </row>
    <row r="14" spans="1:12" x14ac:dyDescent="0.3">
      <c r="A14" s="12" t="s">
        <v>33</v>
      </c>
      <c r="B14" s="45">
        <v>47409</v>
      </c>
      <c r="C14" s="45">
        <v>89924</v>
      </c>
      <c r="D14" s="45">
        <v>431750</v>
      </c>
      <c r="E14" s="45">
        <v>1068292</v>
      </c>
      <c r="F14" s="14">
        <f t="shared" si="0"/>
        <v>147.43300521134915</v>
      </c>
      <c r="G14" s="1"/>
      <c r="H14" s="1"/>
      <c r="I14" s="1"/>
    </row>
    <row r="15" spans="1:12" x14ac:dyDescent="0.3">
      <c r="A15" s="9" t="s">
        <v>34</v>
      </c>
      <c r="B15" s="44">
        <v>760</v>
      </c>
      <c r="C15" s="44">
        <v>173</v>
      </c>
      <c r="D15" s="44">
        <v>3370</v>
      </c>
      <c r="E15" s="44">
        <v>2626</v>
      </c>
      <c r="F15" s="11">
        <f t="shared" si="0"/>
        <v>-22.077151335311569</v>
      </c>
      <c r="G15" s="1"/>
      <c r="H15" s="1"/>
      <c r="I15" s="1"/>
    </row>
    <row r="16" spans="1:12" x14ac:dyDescent="0.3">
      <c r="A16" s="12" t="s">
        <v>35</v>
      </c>
      <c r="B16" s="45">
        <v>0</v>
      </c>
      <c r="C16" s="45">
        <v>0</v>
      </c>
      <c r="D16" s="45">
        <v>248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167</v>
      </c>
      <c r="B17" s="44">
        <v>3347</v>
      </c>
      <c r="C17" s="44">
        <v>454</v>
      </c>
      <c r="D17" s="44">
        <v>23806</v>
      </c>
      <c r="E17" s="44">
        <v>30859</v>
      </c>
      <c r="F17" s="11">
        <f t="shared" si="0"/>
        <v>29.626984793749472</v>
      </c>
      <c r="G17" s="1"/>
      <c r="H17" s="1"/>
      <c r="I17" s="1"/>
    </row>
    <row r="18" spans="1:9" x14ac:dyDescent="0.3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3">
      <c r="A19" s="9" t="s">
        <v>37</v>
      </c>
      <c r="B19" s="44">
        <v>0</v>
      </c>
      <c r="C19" s="44">
        <v>0</v>
      </c>
      <c r="D19" s="44">
        <v>38</v>
      </c>
      <c r="E19" s="44">
        <v>0</v>
      </c>
      <c r="F19" s="19">
        <f t="shared" si="0"/>
        <v>-100</v>
      </c>
      <c r="G19" s="1"/>
      <c r="H19" s="1"/>
      <c r="I19" s="1"/>
    </row>
    <row r="20" spans="1:9" x14ac:dyDescent="0.3">
      <c r="A20" s="12" t="s">
        <v>168</v>
      </c>
      <c r="B20" s="45">
        <v>0</v>
      </c>
      <c r="C20" s="45">
        <v>0</v>
      </c>
      <c r="D20" s="45">
        <v>287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44">
        <v>0</v>
      </c>
      <c r="C21" s="44">
        <v>154</v>
      </c>
      <c r="D21" s="44">
        <v>254</v>
      </c>
      <c r="E21" s="44">
        <v>750</v>
      </c>
      <c r="F21" s="19">
        <f t="shared" si="0"/>
        <v>195.2755905511811</v>
      </c>
      <c r="G21" s="1"/>
      <c r="H21" s="1"/>
      <c r="I21" s="1"/>
    </row>
    <row r="22" spans="1:9" x14ac:dyDescent="0.3">
      <c r="A22" s="12" t="s">
        <v>59</v>
      </c>
      <c r="B22" s="45">
        <v>42702</v>
      </c>
      <c r="C22" s="45">
        <v>50304</v>
      </c>
      <c r="D22" s="45">
        <v>409696</v>
      </c>
      <c r="E22" s="45">
        <v>615841</v>
      </c>
      <c r="F22" s="18">
        <f t="shared" si="0"/>
        <v>50.316576193079754</v>
      </c>
      <c r="G22" s="1"/>
      <c r="H22" s="1"/>
      <c r="I22" s="1"/>
    </row>
    <row r="23" spans="1:9" x14ac:dyDescent="0.3">
      <c r="A23" s="9" t="s">
        <v>169</v>
      </c>
      <c r="B23" s="44">
        <v>2217</v>
      </c>
      <c r="C23" s="44">
        <v>0</v>
      </c>
      <c r="D23" s="44">
        <v>88814</v>
      </c>
      <c r="E23" s="44">
        <v>48930</v>
      </c>
      <c r="F23" s="11">
        <f t="shared" si="0"/>
        <v>-44.90733442925665</v>
      </c>
      <c r="G23" s="1"/>
      <c r="H23" s="1"/>
      <c r="I23" s="1"/>
    </row>
    <row r="24" spans="1:9" x14ac:dyDescent="0.3">
      <c r="A24" s="12" t="s">
        <v>171</v>
      </c>
      <c r="B24" s="45">
        <v>2708</v>
      </c>
      <c r="C24" s="45">
        <v>1263</v>
      </c>
      <c r="D24" s="45">
        <v>7121</v>
      </c>
      <c r="E24" s="45">
        <v>12504</v>
      </c>
      <c r="F24" s="14">
        <f t="shared" si="0"/>
        <v>75.593315545569453</v>
      </c>
      <c r="G24" s="1"/>
      <c r="H24" s="1"/>
      <c r="I24" s="1"/>
    </row>
    <row r="25" spans="1:9" x14ac:dyDescent="0.3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14"/>
      <c r="G25" s="1"/>
      <c r="H25" s="1"/>
      <c r="I25" s="1"/>
    </row>
    <row r="26" spans="1:9" x14ac:dyDescent="0.3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3">
      <c r="A28" s="12" t="s">
        <v>42</v>
      </c>
      <c r="B28" s="45">
        <v>240</v>
      </c>
      <c r="C28" s="45">
        <v>19849</v>
      </c>
      <c r="D28" s="45">
        <v>2869</v>
      </c>
      <c r="E28" s="45">
        <v>65237</v>
      </c>
      <c r="F28" s="14">
        <f t="shared" si="0"/>
        <v>2173.8584872777969</v>
      </c>
      <c r="G28" s="1"/>
      <c r="H28" s="1"/>
      <c r="I28" s="1"/>
    </row>
    <row r="29" spans="1:9" x14ac:dyDescent="0.3">
      <c r="A29" s="9" t="s">
        <v>43</v>
      </c>
      <c r="B29" s="44">
        <v>0</v>
      </c>
      <c r="C29" s="44">
        <v>0</v>
      </c>
      <c r="D29" s="44">
        <v>5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3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3">
      <c r="A31" s="9" t="s">
        <v>45</v>
      </c>
      <c r="B31" s="44">
        <v>1310</v>
      </c>
      <c r="C31" s="44">
        <v>4</v>
      </c>
      <c r="D31" s="44">
        <v>19278</v>
      </c>
      <c r="E31" s="44">
        <v>3845</v>
      </c>
      <c r="F31" s="11">
        <f t="shared" si="0"/>
        <v>-80.054984956945745</v>
      </c>
      <c r="G31" s="1"/>
      <c r="H31" s="1"/>
      <c r="I31" s="1"/>
    </row>
    <row r="32" spans="1:9" x14ac:dyDescent="0.3">
      <c r="A32" s="12" t="s">
        <v>46</v>
      </c>
      <c r="B32" s="45">
        <v>200203</v>
      </c>
      <c r="C32" s="45">
        <v>208327</v>
      </c>
      <c r="D32" s="45">
        <v>2514252</v>
      </c>
      <c r="E32" s="45">
        <v>2631748</v>
      </c>
      <c r="F32" s="14">
        <f t="shared" si="0"/>
        <v>4.6731990269869499</v>
      </c>
      <c r="G32" s="1"/>
      <c r="H32" s="1"/>
      <c r="I32" s="1"/>
    </row>
    <row r="33" spans="1:9" x14ac:dyDescent="0.3">
      <c r="A33" s="9" t="s">
        <v>47</v>
      </c>
      <c r="B33" s="44">
        <v>625</v>
      </c>
      <c r="C33" s="44">
        <v>480</v>
      </c>
      <c r="D33" s="44">
        <v>8949</v>
      </c>
      <c r="E33" s="44">
        <v>9563</v>
      </c>
      <c r="F33" s="11">
        <f t="shared" si="0"/>
        <v>6.8611017990836984</v>
      </c>
      <c r="G33" s="1"/>
      <c r="H33" s="1"/>
      <c r="I33" s="1"/>
    </row>
    <row r="34" spans="1:9" x14ac:dyDescent="0.3">
      <c r="A34" s="12" t="s">
        <v>170</v>
      </c>
      <c r="B34" s="45">
        <v>0</v>
      </c>
      <c r="C34" s="45">
        <v>0</v>
      </c>
      <c r="D34" s="45">
        <v>10</v>
      </c>
      <c r="E34" s="45">
        <v>18</v>
      </c>
      <c r="F34" s="14">
        <f t="shared" si="0"/>
        <v>80</v>
      </c>
      <c r="G34" s="1"/>
      <c r="H34" s="1"/>
      <c r="I34" s="1"/>
    </row>
    <row r="35" spans="1:9" x14ac:dyDescent="0.3">
      <c r="A35" s="15" t="s">
        <v>48</v>
      </c>
      <c r="B35" s="16">
        <f>SUM(B7:B34)</f>
        <v>647501</v>
      </c>
      <c r="C35" s="16">
        <f t="shared" ref="C35:E35" si="1">SUM(C7:C34)</f>
        <v>720357</v>
      </c>
      <c r="D35" s="16">
        <f t="shared" si="1"/>
        <v>7899204</v>
      </c>
      <c r="E35" s="16">
        <f t="shared" si="1"/>
        <v>8501480</v>
      </c>
      <c r="F35" s="17">
        <f t="shared" si="0"/>
        <v>7.6245150777217532</v>
      </c>
      <c r="G35" s="1"/>
      <c r="H35" s="1"/>
      <c r="I35" s="1"/>
    </row>
    <row r="36" spans="1:9" x14ac:dyDescent="0.3">
      <c r="A36" s="73" t="s">
        <v>120</v>
      </c>
      <c r="E36" s="103"/>
      <c r="I36" s="1"/>
    </row>
    <row r="37" spans="1:9" x14ac:dyDescent="0.3">
      <c r="A37" s="52"/>
      <c r="E37" s="103"/>
      <c r="G37" s="103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1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0</v>
      </c>
      <c r="C39" s="51">
        <f t="shared" si="3"/>
        <v>0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4007706</v>
      </c>
      <c r="G39" s="50">
        <f>LOOKUP(E39,$A$39:$A$66,$C$39:$C$66)</f>
        <v>4383488</v>
      </c>
    </row>
    <row r="40" spans="1:9" x14ac:dyDescent="0.3">
      <c r="A40" s="50" t="str">
        <f t="shared" si="4"/>
        <v>ALICANTE</v>
      </c>
      <c r="B40" s="51">
        <f t="shared" si="2"/>
        <v>2903</v>
      </c>
      <c r="C40" s="51">
        <f t="shared" si="3"/>
        <v>4748</v>
      </c>
      <c r="D40" s="51">
        <f t="shared" ref="D40:D66" si="6">_xlfn.RANK.EQ(B40,$B$39:$B$66)+COUNTIF($B$39:$B$66,B40)-1</f>
        <v>11</v>
      </c>
      <c r="E40" s="50" t="str">
        <f t="shared" si="5"/>
        <v>VALENCIA</v>
      </c>
      <c r="F40" s="50">
        <f t="shared" ref="F40:F55" si="7">LOOKUP(E40,$A$39:$A$66,$B$39:$B$66)</f>
        <v>2631748</v>
      </c>
      <c r="G40" s="50">
        <f t="shared" ref="G40:G66" si="8">LOOKUP(E40,$A$39:$A$66,$C$39:$C$66)</f>
        <v>2514252</v>
      </c>
    </row>
    <row r="41" spans="1:9" x14ac:dyDescent="0.3">
      <c r="A41" s="50" t="str">
        <f t="shared" si="4"/>
        <v>ALMERÍA</v>
      </c>
      <c r="B41" s="51">
        <f t="shared" si="2"/>
        <v>14</v>
      </c>
      <c r="C41" s="51">
        <f t="shared" si="3"/>
        <v>47</v>
      </c>
      <c r="D41" s="51">
        <f t="shared" si="6"/>
        <v>17</v>
      </c>
      <c r="E41" s="50" t="str">
        <f t="shared" si="5"/>
        <v>BARCELONA</v>
      </c>
      <c r="F41" s="50">
        <f t="shared" si="7"/>
        <v>1068292</v>
      </c>
      <c r="G41" s="50">
        <f t="shared" si="8"/>
        <v>431750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615841</v>
      </c>
      <c r="G42" s="50">
        <f t="shared" si="8"/>
        <v>409696</v>
      </c>
    </row>
    <row r="43" spans="1:9" x14ac:dyDescent="0.3">
      <c r="A43" s="50" t="str">
        <f t="shared" si="4"/>
        <v>BAHÍA DE ALGECIRAS</v>
      </c>
      <c r="B43" s="51">
        <f t="shared" si="2"/>
        <v>4007706</v>
      </c>
      <c r="C43" s="51">
        <f t="shared" si="3"/>
        <v>4383488</v>
      </c>
      <c r="D43" s="51">
        <f t="shared" si="6"/>
        <v>1</v>
      </c>
      <c r="E43" s="50" t="str">
        <f t="shared" si="5"/>
        <v>SANTA CRUZ DE TENERIFE</v>
      </c>
      <c r="F43" s="50">
        <f t="shared" si="7"/>
        <v>65237</v>
      </c>
      <c r="G43" s="50">
        <f t="shared" si="8"/>
        <v>2869</v>
      </c>
    </row>
    <row r="44" spans="1:9" x14ac:dyDescent="0.3">
      <c r="A44" s="50" t="str">
        <f t="shared" si="4"/>
        <v>BAHÍA DE CÁDIZ</v>
      </c>
      <c r="B44" s="51">
        <f t="shared" si="2"/>
        <v>137</v>
      </c>
      <c r="C44" s="51">
        <f t="shared" si="3"/>
        <v>112</v>
      </c>
      <c r="D44" s="51">
        <f t="shared" si="6"/>
        <v>15</v>
      </c>
      <c r="E44" s="50" t="str">
        <f t="shared" si="5"/>
        <v>MÁLAGA</v>
      </c>
      <c r="F44" s="50">
        <f t="shared" si="7"/>
        <v>48930</v>
      </c>
      <c r="G44" s="50">
        <f t="shared" si="8"/>
        <v>88814</v>
      </c>
    </row>
    <row r="45" spans="1:9" x14ac:dyDescent="0.3">
      <c r="A45" s="50" t="str">
        <f t="shared" si="4"/>
        <v>BALEARES</v>
      </c>
      <c r="B45" s="51">
        <f t="shared" si="2"/>
        <v>503</v>
      </c>
      <c r="C45" s="51">
        <f t="shared" si="3"/>
        <v>8</v>
      </c>
      <c r="D45" s="51">
        <f t="shared" si="6"/>
        <v>14</v>
      </c>
      <c r="E45" s="50" t="str">
        <f t="shared" si="5"/>
        <v>CASTELLÓN</v>
      </c>
      <c r="F45" s="50">
        <f t="shared" si="7"/>
        <v>30859</v>
      </c>
      <c r="G45" s="50">
        <f t="shared" si="8"/>
        <v>23806</v>
      </c>
    </row>
    <row r="46" spans="1:9" x14ac:dyDescent="0.3">
      <c r="A46" s="50" t="str">
        <f t="shared" si="4"/>
        <v>BARCELONA</v>
      </c>
      <c r="B46" s="51">
        <f t="shared" si="2"/>
        <v>1068292</v>
      </c>
      <c r="C46" s="51">
        <f t="shared" si="3"/>
        <v>431750</v>
      </c>
      <c r="D46" s="51">
        <f t="shared" si="6"/>
        <v>3</v>
      </c>
      <c r="E46" s="50" t="str">
        <f t="shared" si="5"/>
        <v>MARÍN Y RÍA DE PONTEVEDRA</v>
      </c>
      <c r="F46" s="50">
        <f t="shared" si="7"/>
        <v>12504</v>
      </c>
      <c r="G46" s="50">
        <f t="shared" si="8"/>
        <v>7121</v>
      </c>
    </row>
    <row r="47" spans="1:9" x14ac:dyDescent="0.3">
      <c r="A47" s="50" t="str">
        <f t="shared" si="4"/>
        <v>BILBAO</v>
      </c>
      <c r="B47" s="51">
        <f t="shared" si="2"/>
        <v>2626</v>
      </c>
      <c r="C47" s="51">
        <f t="shared" si="3"/>
        <v>3370</v>
      </c>
      <c r="D47" s="51">
        <f t="shared" si="6"/>
        <v>12</v>
      </c>
      <c r="E47" s="50" t="str">
        <f t="shared" si="5"/>
        <v>VIGO</v>
      </c>
      <c r="F47" s="50">
        <f t="shared" si="7"/>
        <v>9563</v>
      </c>
      <c r="G47" s="50">
        <f t="shared" si="8"/>
        <v>8949</v>
      </c>
    </row>
    <row r="48" spans="1:9" x14ac:dyDescent="0.3">
      <c r="A48" s="50" t="str">
        <f t="shared" si="4"/>
        <v>CARTAGENA</v>
      </c>
      <c r="B48" s="51">
        <f t="shared" si="2"/>
        <v>0</v>
      </c>
      <c r="C48" s="51">
        <f t="shared" si="3"/>
        <v>248</v>
      </c>
      <c r="D48" s="51">
        <f t="shared" si="6"/>
        <v>28</v>
      </c>
      <c r="E48" s="50" t="str">
        <f t="shared" si="5"/>
        <v>TARRAGONA</v>
      </c>
      <c r="F48" s="50">
        <f t="shared" si="7"/>
        <v>3845</v>
      </c>
      <c r="G48" s="50">
        <f t="shared" si="8"/>
        <v>19278</v>
      </c>
    </row>
    <row r="49" spans="1:7" x14ac:dyDescent="0.3">
      <c r="A49" s="50" t="str">
        <f t="shared" si="4"/>
        <v>CASTELLÓN</v>
      </c>
      <c r="B49" s="51">
        <f t="shared" si="2"/>
        <v>30859</v>
      </c>
      <c r="C49" s="51">
        <f t="shared" si="3"/>
        <v>23806</v>
      </c>
      <c r="D49" s="51">
        <f t="shared" si="6"/>
        <v>7</v>
      </c>
      <c r="E49" s="50" t="str">
        <f t="shared" si="5"/>
        <v>ALICANTE</v>
      </c>
      <c r="F49" s="50">
        <f t="shared" si="7"/>
        <v>2903</v>
      </c>
      <c r="G49" s="50">
        <f t="shared" si="8"/>
        <v>4748</v>
      </c>
    </row>
    <row r="50" spans="1:7" x14ac:dyDescent="0.3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BILBAO</v>
      </c>
      <c r="F50" s="50">
        <f t="shared" si="7"/>
        <v>2626</v>
      </c>
      <c r="G50" s="50">
        <f t="shared" si="8"/>
        <v>3370</v>
      </c>
    </row>
    <row r="51" spans="1:7" x14ac:dyDescent="0.3">
      <c r="A51" s="50" t="str">
        <f t="shared" si="4"/>
        <v>FERROL-SAN CIBRAO</v>
      </c>
      <c r="B51" s="51">
        <f t="shared" si="2"/>
        <v>0</v>
      </c>
      <c r="C51" s="51">
        <f t="shared" si="3"/>
        <v>38</v>
      </c>
      <c r="D51" s="51">
        <f t="shared" si="6"/>
        <v>28</v>
      </c>
      <c r="E51" s="50" t="str">
        <f t="shared" si="5"/>
        <v>HUELVA</v>
      </c>
      <c r="F51" s="50">
        <f t="shared" si="7"/>
        <v>750</v>
      </c>
      <c r="G51" s="50">
        <f t="shared" si="8"/>
        <v>254</v>
      </c>
    </row>
    <row r="52" spans="1:7" x14ac:dyDescent="0.3">
      <c r="A52" s="50" t="str">
        <f t="shared" si="4"/>
        <v>GIJÓN</v>
      </c>
      <c r="B52" s="51">
        <f t="shared" si="2"/>
        <v>0</v>
      </c>
      <c r="C52" s="51">
        <f t="shared" si="3"/>
        <v>287</v>
      </c>
      <c r="D52" s="51">
        <f t="shared" si="6"/>
        <v>28</v>
      </c>
      <c r="E52" s="50" t="str">
        <f t="shared" si="5"/>
        <v>BALEARES</v>
      </c>
      <c r="F52" s="50">
        <f t="shared" si="7"/>
        <v>503</v>
      </c>
      <c r="G52" s="50">
        <f t="shared" si="8"/>
        <v>8</v>
      </c>
    </row>
    <row r="53" spans="1:7" x14ac:dyDescent="0.3">
      <c r="A53" s="50" t="str">
        <f t="shared" si="4"/>
        <v>HUELVA</v>
      </c>
      <c r="B53" s="51">
        <f t="shared" si="2"/>
        <v>750</v>
      </c>
      <c r="C53" s="51">
        <f t="shared" si="3"/>
        <v>254</v>
      </c>
      <c r="D53" s="51">
        <f t="shared" si="6"/>
        <v>13</v>
      </c>
      <c r="E53" s="50" t="str">
        <f t="shared" si="5"/>
        <v>BAHÍA DE CÁDIZ</v>
      </c>
      <c r="F53" s="50">
        <f t="shared" si="7"/>
        <v>137</v>
      </c>
      <c r="G53" s="50">
        <f t="shared" si="8"/>
        <v>112</v>
      </c>
    </row>
    <row r="54" spans="1:7" x14ac:dyDescent="0.3">
      <c r="A54" s="50" t="str">
        <f t="shared" si="4"/>
        <v>LAS PALMAS</v>
      </c>
      <c r="B54" s="51">
        <f t="shared" si="2"/>
        <v>615841</v>
      </c>
      <c r="C54" s="51">
        <f t="shared" si="3"/>
        <v>409696</v>
      </c>
      <c r="D54" s="51">
        <f t="shared" si="6"/>
        <v>4</v>
      </c>
      <c r="E54" s="50" t="str">
        <f t="shared" si="5"/>
        <v>VILAGARCÍA</v>
      </c>
      <c r="F54" s="50">
        <f t="shared" si="7"/>
        <v>18</v>
      </c>
      <c r="G54" s="50">
        <f t="shared" si="8"/>
        <v>10</v>
      </c>
    </row>
    <row r="55" spans="1:7" x14ac:dyDescent="0.3">
      <c r="A55" s="50" t="str">
        <f t="shared" si="4"/>
        <v>MÁLAGA</v>
      </c>
      <c r="B55" s="51">
        <f t="shared" si="2"/>
        <v>48930</v>
      </c>
      <c r="C55" s="51">
        <f t="shared" si="3"/>
        <v>88814</v>
      </c>
      <c r="D55" s="51">
        <f t="shared" si="6"/>
        <v>6</v>
      </c>
      <c r="E55" s="50" t="str">
        <f t="shared" si="5"/>
        <v>ALMERÍA</v>
      </c>
      <c r="F55" s="50">
        <f t="shared" si="7"/>
        <v>14</v>
      </c>
      <c r="G55" s="50">
        <f t="shared" si="8"/>
        <v>47</v>
      </c>
    </row>
    <row r="56" spans="1:7" x14ac:dyDescent="0.3">
      <c r="A56" s="50" t="str">
        <f t="shared" si="4"/>
        <v>MARÍN Y RÍA DE PONTEVEDRA</v>
      </c>
      <c r="B56" s="51">
        <f t="shared" si="2"/>
        <v>12504</v>
      </c>
      <c r="C56" s="51">
        <f t="shared" si="3"/>
        <v>7121</v>
      </c>
      <c r="D56" s="51">
        <f t="shared" si="6"/>
        <v>8</v>
      </c>
      <c r="E56" s="50" t="str">
        <f t="shared" si="5"/>
        <v>MELILLA</v>
      </c>
      <c r="F56" s="50">
        <f t="shared" ref="F56:F66" si="9">LOOKUP(E56,$A$39:$A$66,$B$39:$B$66)</f>
        <v>4</v>
      </c>
      <c r="G56" s="50">
        <f t="shared" si="8"/>
        <v>0</v>
      </c>
    </row>
    <row r="57" spans="1:7" x14ac:dyDescent="0.3">
      <c r="A57" s="50" t="str">
        <f t="shared" si="4"/>
        <v>MELILLA</v>
      </c>
      <c r="B57" s="51">
        <f t="shared" si="2"/>
        <v>4</v>
      </c>
      <c r="C57" s="51">
        <f t="shared" si="3"/>
        <v>0</v>
      </c>
      <c r="D57" s="51">
        <f t="shared" si="6"/>
        <v>18</v>
      </c>
      <c r="E57" s="50" t="e">
        <f t="shared" si="5"/>
        <v>#N/A</v>
      </c>
      <c r="F57" s="50" t="e">
        <f t="shared" si="9"/>
        <v>#N/A</v>
      </c>
      <c r="G57" s="50" t="e">
        <f t="shared" si="8"/>
        <v>#N/A</v>
      </c>
    </row>
    <row r="58" spans="1:7" x14ac:dyDescent="0.3">
      <c r="A58" s="50" t="str">
        <f t="shared" si="4"/>
        <v>MOTRIL</v>
      </c>
      <c r="B58" s="51">
        <f t="shared" si="2"/>
        <v>0</v>
      </c>
      <c r="C58" s="51">
        <f t="shared" si="3"/>
        <v>54</v>
      </c>
      <c r="D58" s="51">
        <f t="shared" si="6"/>
        <v>28</v>
      </c>
      <c r="E58" s="50" t="e">
        <f t="shared" si="5"/>
        <v>#N/A</v>
      </c>
      <c r="F58" s="50" t="e">
        <f t="shared" si="9"/>
        <v>#N/A</v>
      </c>
      <c r="G58" s="50" t="e">
        <f t="shared" si="8"/>
        <v>#N/A</v>
      </c>
    </row>
    <row r="59" spans="1:7" x14ac:dyDescent="0.3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e">
        <f t="shared" si="5"/>
        <v>#N/A</v>
      </c>
      <c r="F59" s="50" t="e">
        <f t="shared" si="9"/>
        <v>#N/A</v>
      </c>
      <c r="G59" s="50" t="e">
        <f t="shared" si="8"/>
        <v>#N/A</v>
      </c>
    </row>
    <row r="60" spans="1:7" x14ac:dyDescent="0.3">
      <c r="A60" s="50" t="str">
        <f t="shared" si="4"/>
        <v>SANTA CRUZ DE TENERIFE</v>
      </c>
      <c r="B60" s="51">
        <f t="shared" si="2"/>
        <v>65237</v>
      </c>
      <c r="C60" s="51">
        <f t="shared" si="3"/>
        <v>2869</v>
      </c>
      <c r="D60" s="51">
        <f t="shared" si="6"/>
        <v>5</v>
      </c>
      <c r="E60" s="50" t="e">
        <f t="shared" si="5"/>
        <v>#N/A</v>
      </c>
      <c r="F60" s="50" t="e">
        <f t="shared" si="9"/>
        <v>#N/A</v>
      </c>
      <c r="G60" s="50" t="e">
        <f t="shared" si="8"/>
        <v>#N/A</v>
      </c>
    </row>
    <row r="61" spans="1:7" x14ac:dyDescent="0.3">
      <c r="A61" s="50" t="str">
        <f t="shared" si="4"/>
        <v>SANTANDER</v>
      </c>
      <c r="B61" s="51">
        <f t="shared" si="2"/>
        <v>0</v>
      </c>
      <c r="C61" s="51">
        <f t="shared" si="3"/>
        <v>5</v>
      </c>
      <c r="D61" s="51">
        <f t="shared" si="6"/>
        <v>28</v>
      </c>
      <c r="E61" s="50" t="e">
        <f t="shared" si="5"/>
        <v>#N/A</v>
      </c>
      <c r="F61" s="50" t="e">
        <f t="shared" si="9"/>
        <v>#N/A</v>
      </c>
      <c r="G61" s="50" t="e">
        <f t="shared" si="8"/>
        <v>#N/A</v>
      </c>
    </row>
    <row r="62" spans="1:7" x14ac:dyDescent="0.3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3">
      <c r="A63" s="50" t="str">
        <f t="shared" si="4"/>
        <v>TARRAGONA</v>
      </c>
      <c r="B63" s="51">
        <f t="shared" si="2"/>
        <v>3845</v>
      </c>
      <c r="C63" s="51">
        <f t="shared" si="3"/>
        <v>19278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2631748</v>
      </c>
      <c r="C64" s="51">
        <f t="shared" si="3"/>
        <v>2514252</v>
      </c>
      <c r="D64" s="51">
        <f t="shared" si="6"/>
        <v>2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9563</v>
      </c>
      <c r="C65" s="51">
        <f t="shared" si="3"/>
        <v>8949</v>
      </c>
      <c r="D65" s="51">
        <f t="shared" si="6"/>
        <v>9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18</v>
      </c>
      <c r="C66" s="51">
        <f t="shared" si="3"/>
        <v>10</v>
      </c>
      <c r="D66" s="51">
        <f t="shared" si="6"/>
        <v>16</v>
      </c>
      <c r="E66" s="50" t="str">
        <f t="shared" si="5"/>
        <v>A CORUÑA</v>
      </c>
      <c r="F66" s="50">
        <f t="shared" si="9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  <c r="G67" s="50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203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3">
      <c r="A8" s="12" t="s">
        <v>31</v>
      </c>
      <c r="B8" s="13">
        <v>11697</v>
      </c>
      <c r="C8" s="13">
        <v>13151</v>
      </c>
      <c r="D8" s="13">
        <v>136749</v>
      </c>
      <c r="E8" s="13">
        <v>144431</v>
      </c>
      <c r="F8" s="14">
        <f t="shared" ref="F8:F35" si="0">((E8*100)/D8)-100</f>
        <v>5.6175913535016662</v>
      </c>
      <c r="G8" s="1"/>
      <c r="H8" s="1"/>
      <c r="I8" s="1"/>
    </row>
    <row r="9" spans="1:12" x14ac:dyDescent="0.3">
      <c r="A9" s="9" t="s">
        <v>162</v>
      </c>
      <c r="B9" s="10">
        <v>0</v>
      </c>
      <c r="C9" s="10">
        <v>6</v>
      </c>
      <c r="D9" s="10">
        <v>421</v>
      </c>
      <c r="E9" s="10">
        <v>256</v>
      </c>
      <c r="F9" s="11">
        <f t="shared" si="0"/>
        <v>-39.192399049881239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3">
      <c r="A11" s="9" t="s">
        <v>165</v>
      </c>
      <c r="B11" s="10">
        <v>247</v>
      </c>
      <c r="C11" s="10">
        <v>8</v>
      </c>
      <c r="D11" s="10">
        <v>4966</v>
      </c>
      <c r="E11" s="10">
        <v>2521</v>
      </c>
      <c r="F11" s="11">
        <f t="shared" si="0"/>
        <v>-49.234796616995567</v>
      </c>
      <c r="G11" s="1"/>
      <c r="H11" s="1"/>
      <c r="I11" s="1"/>
    </row>
    <row r="12" spans="1:12" x14ac:dyDescent="0.3">
      <c r="A12" s="12" t="s">
        <v>166</v>
      </c>
      <c r="B12" s="13">
        <v>5422</v>
      </c>
      <c r="C12" s="13">
        <v>4879</v>
      </c>
      <c r="D12" s="13">
        <v>50356</v>
      </c>
      <c r="E12" s="13">
        <v>54646</v>
      </c>
      <c r="F12" s="14">
        <f t="shared" si="0"/>
        <v>8.5193422829454306</v>
      </c>
      <c r="G12" s="1"/>
      <c r="H12" s="1"/>
      <c r="I12" s="1"/>
    </row>
    <row r="13" spans="1:12" x14ac:dyDescent="0.3">
      <c r="A13" s="9" t="s">
        <v>32</v>
      </c>
      <c r="B13" s="10">
        <v>8662</v>
      </c>
      <c r="C13" s="10">
        <v>7557</v>
      </c>
      <c r="D13" s="10">
        <v>130189</v>
      </c>
      <c r="E13" s="10">
        <v>120210</v>
      </c>
      <c r="F13" s="11">
        <f t="shared" si="0"/>
        <v>-7.665010100699746</v>
      </c>
      <c r="G13" s="1"/>
      <c r="H13" s="1"/>
      <c r="I13" s="1"/>
    </row>
    <row r="14" spans="1:12" x14ac:dyDescent="0.3">
      <c r="A14" s="12" t="s">
        <v>33</v>
      </c>
      <c r="B14" s="13">
        <v>18562</v>
      </c>
      <c r="C14" s="13">
        <v>19640</v>
      </c>
      <c r="D14" s="13">
        <v>242036</v>
      </c>
      <c r="E14" s="13">
        <v>249632</v>
      </c>
      <c r="F14" s="14">
        <f t="shared" si="0"/>
        <v>3.1383761093391058</v>
      </c>
      <c r="G14" s="1"/>
      <c r="H14" s="1"/>
      <c r="I14" s="1"/>
    </row>
    <row r="15" spans="1:12" x14ac:dyDescent="0.3">
      <c r="A15" s="9" t="s">
        <v>34</v>
      </c>
      <c r="B15" s="10">
        <v>5410</v>
      </c>
      <c r="C15" s="10">
        <v>6841</v>
      </c>
      <c r="D15" s="10">
        <v>66784</v>
      </c>
      <c r="E15" s="10">
        <v>71221</v>
      </c>
      <c r="F15" s="11">
        <f t="shared" si="0"/>
        <v>6.6438068998562585</v>
      </c>
      <c r="G15" s="1"/>
      <c r="H15" s="1"/>
      <c r="I15" s="1"/>
    </row>
    <row r="16" spans="1:12" x14ac:dyDescent="0.3">
      <c r="A16" s="12" t="s">
        <v>35</v>
      </c>
      <c r="B16" s="13">
        <v>1486</v>
      </c>
      <c r="C16" s="13">
        <v>755</v>
      </c>
      <c r="D16" s="13">
        <v>31829</v>
      </c>
      <c r="E16" s="13">
        <v>15023</v>
      </c>
      <c r="F16" s="14">
        <f t="shared" si="0"/>
        <v>-52.800904835213167</v>
      </c>
      <c r="G16" s="1"/>
      <c r="H16" s="1"/>
      <c r="I16" s="1"/>
    </row>
    <row r="17" spans="1:9" x14ac:dyDescent="0.3">
      <c r="A17" s="9" t="s">
        <v>167</v>
      </c>
      <c r="B17" s="10">
        <v>26</v>
      </c>
      <c r="C17" s="10">
        <v>676</v>
      </c>
      <c r="D17" s="10">
        <v>5782</v>
      </c>
      <c r="E17" s="10">
        <v>5799</v>
      </c>
      <c r="F17" s="11">
        <f t="shared" si="0"/>
        <v>0.29401591144932127</v>
      </c>
      <c r="G17" s="1"/>
      <c r="H17" s="1"/>
      <c r="I17" s="1"/>
    </row>
    <row r="18" spans="1:9" x14ac:dyDescent="0.3">
      <c r="A18" s="12" t="s">
        <v>36</v>
      </c>
      <c r="B18" s="13">
        <v>1810</v>
      </c>
      <c r="C18" s="13">
        <v>724</v>
      </c>
      <c r="D18" s="13">
        <v>21696</v>
      </c>
      <c r="E18" s="13">
        <v>16023</v>
      </c>
      <c r="F18" s="14">
        <f t="shared" si="0"/>
        <v>-26.147676991150448</v>
      </c>
      <c r="G18" s="1"/>
      <c r="H18" s="1"/>
      <c r="I18" s="1"/>
    </row>
    <row r="19" spans="1:9" x14ac:dyDescent="0.3">
      <c r="A19" s="9" t="s">
        <v>37</v>
      </c>
      <c r="B19" s="10">
        <v>6</v>
      </c>
      <c r="C19" s="10">
        <v>0</v>
      </c>
      <c r="D19" s="10">
        <v>10</v>
      </c>
      <c r="E19" s="10">
        <v>100</v>
      </c>
      <c r="F19" s="19">
        <f t="shared" si="0"/>
        <v>900</v>
      </c>
      <c r="G19" s="1"/>
      <c r="H19" s="1"/>
      <c r="I19" s="1"/>
    </row>
    <row r="20" spans="1:9" x14ac:dyDescent="0.3">
      <c r="A20" s="12" t="s">
        <v>168</v>
      </c>
      <c r="B20" s="13">
        <v>1711</v>
      </c>
      <c r="C20" s="13">
        <v>521</v>
      </c>
      <c r="D20" s="13">
        <v>11779</v>
      </c>
      <c r="E20" s="13">
        <v>17639</v>
      </c>
      <c r="F20" s="14">
        <f t="shared" si="0"/>
        <v>49.749554291535787</v>
      </c>
      <c r="G20" s="1"/>
      <c r="H20" s="1"/>
      <c r="I20" s="1"/>
    </row>
    <row r="21" spans="1:9" x14ac:dyDescent="0.3">
      <c r="A21" s="9" t="s">
        <v>38</v>
      </c>
      <c r="B21" s="10">
        <v>762</v>
      </c>
      <c r="C21" s="10">
        <v>4982</v>
      </c>
      <c r="D21" s="10">
        <v>3286</v>
      </c>
      <c r="E21" s="10">
        <v>44283</v>
      </c>
      <c r="F21" s="11">
        <f t="shared" si="0"/>
        <v>1247.6262933657943</v>
      </c>
      <c r="G21" s="1"/>
      <c r="H21" s="1"/>
      <c r="I21" s="1"/>
    </row>
    <row r="22" spans="1:9" x14ac:dyDescent="0.3">
      <c r="A22" s="12" t="s">
        <v>59</v>
      </c>
      <c r="B22" s="13">
        <v>36492</v>
      </c>
      <c r="C22" s="13">
        <v>40814</v>
      </c>
      <c r="D22" s="13">
        <v>431966</v>
      </c>
      <c r="E22" s="13">
        <v>466443</v>
      </c>
      <c r="F22" s="14">
        <f t="shared" si="0"/>
        <v>7.9814152039743931</v>
      </c>
      <c r="G22" s="1"/>
      <c r="H22" s="1"/>
      <c r="I22" s="1"/>
    </row>
    <row r="23" spans="1:9" x14ac:dyDescent="0.3">
      <c r="A23" s="9" t="s">
        <v>169</v>
      </c>
      <c r="B23" s="10">
        <v>1275</v>
      </c>
      <c r="C23" s="10">
        <v>1161</v>
      </c>
      <c r="D23" s="10">
        <v>15686</v>
      </c>
      <c r="E23" s="10">
        <v>16429</v>
      </c>
      <c r="F23" s="11">
        <f t="shared" si="0"/>
        <v>4.736707892388111</v>
      </c>
      <c r="G23" s="1"/>
      <c r="H23" s="1"/>
      <c r="I23" s="1"/>
    </row>
    <row r="24" spans="1:9" x14ac:dyDescent="0.3">
      <c r="A24" s="12" t="s">
        <v>171</v>
      </c>
      <c r="B24" s="13">
        <v>167</v>
      </c>
      <c r="C24" s="13">
        <v>187</v>
      </c>
      <c r="D24" s="13">
        <v>4520</v>
      </c>
      <c r="E24" s="13">
        <v>4424</v>
      </c>
      <c r="F24" s="14">
        <f t="shared" si="0"/>
        <v>-2.1238938053097343</v>
      </c>
      <c r="G24" s="1"/>
      <c r="H24" s="1"/>
      <c r="I24" s="1"/>
    </row>
    <row r="25" spans="1:9" x14ac:dyDescent="0.3">
      <c r="A25" s="9" t="s">
        <v>39</v>
      </c>
      <c r="B25" s="10">
        <v>2003</v>
      </c>
      <c r="C25" s="10">
        <v>1382</v>
      </c>
      <c r="D25" s="10">
        <v>25735</v>
      </c>
      <c r="E25" s="10">
        <v>23925</v>
      </c>
      <c r="F25" s="11">
        <f t="shared" si="0"/>
        <v>-7.0332232368369887</v>
      </c>
      <c r="G25" s="1"/>
      <c r="H25" s="1"/>
      <c r="I25" s="1"/>
    </row>
    <row r="26" spans="1:9" x14ac:dyDescent="0.3">
      <c r="A26" s="12" t="s">
        <v>40</v>
      </c>
      <c r="B26" s="13">
        <v>175</v>
      </c>
      <c r="C26" s="13">
        <v>0</v>
      </c>
      <c r="D26" s="13">
        <v>2543</v>
      </c>
      <c r="E26" s="13">
        <v>1276</v>
      </c>
      <c r="F26" s="14">
        <f t="shared" si="0"/>
        <v>-49.823043649233192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3">
      <c r="A28" s="12" t="s">
        <v>42</v>
      </c>
      <c r="B28" s="13">
        <v>27812</v>
      </c>
      <c r="C28" s="13">
        <v>30861</v>
      </c>
      <c r="D28" s="13">
        <v>325426</v>
      </c>
      <c r="E28" s="13">
        <v>348983</v>
      </c>
      <c r="F28" s="14">
        <f t="shared" si="0"/>
        <v>7.2388192707405068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3">
      <c r="A30" s="12" t="s">
        <v>44</v>
      </c>
      <c r="B30" s="13">
        <v>11923</v>
      </c>
      <c r="C30" s="13">
        <v>9687</v>
      </c>
      <c r="D30" s="13">
        <v>140880</v>
      </c>
      <c r="E30" s="13">
        <v>100725</v>
      </c>
      <c r="F30" s="14">
        <f t="shared" si="0"/>
        <v>-28.50298126064736</v>
      </c>
      <c r="G30" s="1"/>
      <c r="H30" s="1"/>
      <c r="I30" s="1"/>
    </row>
    <row r="31" spans="1:9" x14ac:dyDescent="0.3">
      <c r="A31" s="9" t="s">
        <v>45</v>
      </c>
      <c r="B31" s="10">
        <v>799</v>
      </c>
      <c r="C31" s="10">
        <v>849</v>
      </c>
      <c r="D31" s="10">
        <v>10787</v>
      </c>
      <c r="E31" s="10">
        <v>10350</v>
      </c>
      <c r="F31" s="11">
        <f t="shared" si="0"/>
        <v>-4.0511727078891226</v>
      </c>
      <c r="G31" s="1"/>
      <c r="H31" s="1"/>
      <c r="I31" s="1"/>
    </row>
    <row r="32" spans="1:9" x14ac:dyDescent="0.3">
      <c r="A32" s="12" t="s">
        <v>46</v>
      </c>
      <c r="B32" s="13">
        <v>16862</v>
      </c>
      <c r="C32" s="13">
        <v>15237</v>
      </c>
      <c r="D32" s="13">
        <v>204190</v>
      </c>
      <c r="E32" s="13">
        <v>201209</v>
      </c>
      <c r="F32" s="14">
        <f t="shared" si="0"/>
        <v>-1.4599147852490262</v>
      </c>
      <c r="G32" s="1"/>
      <c r="H32" s="1"/>
      <c r="I32" s="1"/>
    </row>
    <row r="33" spans="1:9" x14ac:dyDescent="0.3">
      <c r="A33" s="9" t="s">
        <v>47</v>
      </c>
      <c r="B33" s="10">
        <v>1391</v>
      </c>
      <c r="C33" s="10">
        <v>1595</v>
      </c>
      <c r="D33" s="10">
        <v>27431</v>
      </c>
      <c r="E33" s="10">
        <v>23084</v>
      </c>
      <c r="F33" s="11">
        <f t="shared" si="0"/>
        <v>-15.847034377164519</v>
      </c>
      <c r="G33" s="1"/>
      <c r="H33" s="1"/>
      <c r="I33" s="1"/>
    </row>
    <row r="34" spans="1:9" x14ac:dyDescent="0.3">
      <c r="A34" s="12" t="s">
        <v>170</v>
      </c>
      <c r="B34" s="13">
        <v>2329</v>
      </c>
      <c r="C34" s="13">
        <v>2678</v>
      </c>
      <c r="D34" s="13">
        <v>31626</v>
      </c>
      <c r="E34" s="13">
        <v>33745</v>
      </c>
      <c r="F34" s="14">
        <f t="shared" si="0"/>
        <v>6.7001833934104837</v>
      </c>
      <c r="G34" s="1"/>
      <c r="H34" s="1"/>
      <c r="I34" s="1"/>
    </row>
    <row r="35" spans="1:9" x14ac:dyDescent="0.3">
      <c r="A35" s="15" t="s">
        <v>48</v>
      </c>
      <c r="B35" s="16">
        <f>SUM(B7:B34)</f>
        <v>157029</v>
      </c>
      <c r="C35" s="16">
        <f t="shared" ref="C35:E35" si="1">SUM(C7:C34)</f>
        <v>164191</v>
      </c>
      <c r="D35" s="16">
        <f t="shared" si="1"/>
        <v>1926876</v>
      </c>
      <c r="E35" s="16">
        <f t="shared" si="1"/>
        <v>1972377</v>
      </c>
      <c r="F35" s="17">
        <f t="shared" si="0"/>
        <v>2.3613870326891799</v>
      </c>
      <c r="G35" s="1"/>
      <c r="H35" s="1"/>
      <c r="I35" s="1"/>
    </row>
    <row r="36" spans="1:9" x14ac:dyDescent="0.3">
      <c r="A36" s="73" t="s">
        <v>121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0</v>
      </c>
      <c r="C39" s="51">
        <f t="shared" si="3"/>
        <v>203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LAS PALMAS</v>
      </c>
      <c r="F39" s="50">
        <f>LOOKUP(E39,$A$39:$A$66,$B$39:$B$66)</f>
        <v>466443</v>
      </c>
      <c r="G39" s="50">
        <f>LOOKUP(E39,$A$39:$A$66,$C$39:$C$66)</f>
        <v>431966</v>
      </c>
    </row>
    <row r="40" spans="1:9" x14ac:dyDescent="0.3">
      <c r="A40" s="50" t="str">
        <f t="shared" si="4"/>
        <v>ALICANTE</v>
      </c>
      <c r="B40" s="51">
        <f t="shared" si="2"/>
        <v>144431</v>
      </c>
      <c r="C40" s="51">
        <f t="shared" si="3"/>
        <v>136749</v>
      </c>
      <c r="D40" s="51">
        <f t="shared" ref="D40:D66" si="6">_xlfn.RANK.EQ(B40,$B$39:$B$66)+COUNTIF($B$39:$B$66,B40)-1</f>
        <v>5</v>
      </c>
      <c r="E40" s="50" t="str">
        <f t="shared" si="5"/>
        <v>SANTA CRUZ DE TENERIFE</v>
      </c>
      <c r="F40" s="50">
        <f t="shared" ref="F40:F55" si="7">LOOKUP(E40,$A$39:$A$66,$B$39:$B$66)</f>
        <v>348983</v>
      </c>
      <c r="G40" s="50">
        <f t="shared" ref="G40:G66" si="8">LOOKUP(E40,$A$39:$A$66,$C$39:$C$66)</f>
        <v>325426</v>
      </c>
    </row>
    <row r="41" spans="1:9" x14ac:dyDescent="0.3">
      <c r="A41" s="50" t="str">
        <f t="shared" si="4"/>
        <v>ALMERÍA</v>
      </c>
      <c r="B41" s="51">
        <f t="shared" si="2"/>
        <v>256</v>
      </c>
      <c r="C41" s="51">
        <f t="shared" si="3"/>
        <v>421</v>
      </c>
      <c r="D41" s="51">
        <f t="shared" si="6"/>
        <v>23</v>
      </c>
      <c r="E41" s="50" t="str">
        <f t="shared" si="5"/>
        <v>BARCELONA</v>
      </c>
      <c r="F41" s="50">
        <f t="shared" si="7"/>
        <v>249632</v>
      </c>
      <c r="G41" s="50">
        <f t="shared" si="8"/>
        <v>242036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VALENCIA</v>
      </c>
      <c r="F42" s="50">
        <f t="shared" si="7"/>
        <v>201209</v>
      </c>
      <c r="G42" s="50">
        <f t="shared" si="8"/>
        <v>204190</v>
      </c>
    </row>
    <row r="43" spans="1:9" x14ac:dyDescent="0.3">
      <c r="A43" s="50" t="str">
        <f t="shared" si="4"/>
        <v>BAHÍA DE ALGECIRAS</v>
      </c>
      <c r="B43" s="51">
        <f t="shared" si="2"/>
        <v>2521</v>
      </c>
      <c r="C43" s="51">
        <f t="shared" si="3"/>
        <v>4966</v>
      </c>
      <c r="D43" s="51">
        <f t="shared" si="6"/>
        <v>21</v>
      </c>
      <c r="E43" s="50" t="str">
        <f t="shared" si="5"/>
        <v>ALICANTE</v>
      </c>
      <c r="F43" s="50">
        <f t="shared" si="7"/>
        <v>144431</v>
      </c>
      <c r="G43" s="50">
        <f t="shared" si="8"/>
        <v>136749</v>
      </c>
    </row>
    <row r="44" spans="1:9" x14ac:dyDescent="0.3">
      <c r="A44" s="50" t="str">
        <f t="shared" si="4"/>
        <v>BAHÍA DE CÁDIZ</v>
      </c>
      <c r="B44" s="51">
        <f t="shared" si="2"/>
        <v>54646</v>
      </c>
      <c r="C44" s="51">
        <f t="shared" si="3"/>
        <v>50356</v>
      </c>
      <c r="D44" s="51">
        <f t="shared" si="6"/>
        <v>9</v>
      </c>
      <c r="E44" s="50" t="str">
        <f t="shared" si="5"/>
        <v>BALEARES</v>
      </c>
      <c r="F44" s="50">
        <f t="shared" si="7"/>
        <v>120210</v>
      </c>
      <c r="G44" s="50">
        <f t="shared" si="8"/>
        <v>130189</v>
      </c>
    </row>
    <row r="45" spans="1:9" x14ac:dyDescent="0.3">
      <c r="A45" s="50" t="str">
        <f t="shared" si="4"/>
        <v>BALEARES</v>
      </c>
      <c r="B45" s="51">
        <f t="shared" si="2"/>
        <v>120210</v>
      </c>
      <c r="C45" s="51">
        <f t="shared" si="3"/>
        <v>130189</v>
      </c>
      <c r="D45" s="51">
        <f t="shared" si="6"/>
        <v>6</v>
      </c>
      <c r="E45" s="50" t="str">
        <f t="shared" si="5"/>
        <v>SEVILLA</v>
      </c>
      <c r="F45" s="50">
        <f t="shared" si="7"/>
        <v>100725</v>
      </c>
      <c r="G45" s="50">
        <f t="shared" si="8"/>
        <v>140880</v>
      </c>
    </row>
    <row r="46" spans="1:9" x14ac:dyDescent="0.3">
      <c r="A46" s="50" t="str">
        <f t="shared" si="4"/>
        <v>BARCELONA</v>
      </c>
      <c r="B46" s="51">
        <f t="shared" si="2"/>
        <v>249632</v>
      </c>
      <c r="C46" s="51">
        <f t="shared" si="3"/>
        <v>242036</v>
      </c>
      <c r="D46" s="51">
        <f t="shared" si="6"/>
        <v>3</v>
      </c>
      <c r="E46" s="50" t="str">
        <f t="shared" si="5"/>
        <v>BILBAO</v>
      </c>
      <c r="F46" s="50">
        <f t="shared" si="7"/>
        <v>71221</v>
      </c>
      <c r="G46" s="50">
        <f t="shared" si="8"/>
        <v>66784</v>
      </c>
    </row>
    <row r="47" spans="1:9" x14ac:dyDescent="0.3">
      <c r="A47" s="50" t="str">
        <f t="shared" si="4"/>
        <v>BILBAO</v>
      </c>
      <c r="B47" s="51">
        <f t="shared" si="2"/>
        <v>71221</v>
      </c>
      <c r="C47" s="51">
        <f t="shared" si="3"/>
        <v>66784</v>
      </c>
      <c r="D47" s="51">
        <f t="shared" si="6"/>
        <v>8</v>
      </c>
      <c r="E47" s="50" t="str">
        <f t="shared" si="5"/>
        <v>BAHÍA DE CÁDIZ</v>
      </c>
      <c r="F47" s="50">
        <f t="shared" si="7"/>
        <v>54646</v>
      </c>
      <c r="G47" s="50">
        <f t="shared" si="8"/>
        <v>50356</v>
      </c>
    </row>
    <row r="48" spans="1:9" x14ac:dyDescent="0.3">
      <c r="A48" s="50" t="str">
        <f t="shared" si="4"/>
        <v>CARTAGENA</v>
      </c>
      <c r="B48" s="51">
        <f t="shared" si="2"/>
        <v>15023</v>
      </c>
      <c r="C48" s="51">
        <f t="shared" si="3"/>
        <v>31829</v>
      </c>
      <c r="D48" s="51">
        <f t="shared" si="6"/>
        <v>17</v>
      </c>
      <c r="E48" s="50" t="str">
        <f t="shared" si="5"/>
        <v>HUELVA</v>
      </c>
      <c r="F48" s="50">
        <f t="shared" si="7"/>
        <v>44283</v>
      </c>
      <c r="G48" s="50">
        <f t="shared" si="8"/>
        <v>3286</v>
      </c>
    </row>
    <row r="49" spans="1:7" x14ac:dyDescent="0.3">
      <c r="A49" s="50" t="str">
        <f t="shared" si="4"/>
        <v>CASTELLÓN</v>
      </c>
      <c r="B49" s="51">
        <f t="shared" si="2"/>
        <v>5799</v>
      </c>
      <c r="C49" s="51">
        <f t="shared" si="3"/>
        <v>5782</v>
      </c>
      <c r="D49" s="51">
        <f t="shared" si="6"/>
        <v>19</v>
      </c>
      <c r="E49" s="50" t="str">
        <f t="shared" si="5"/>
        <v>VILAGARCÍA</v>
      </c>
      <c r="F49" s="50">
        <f t="shared" si="7"/>
        <v>33745</v>
      </c>
      <c r="G49" s="50">
        <f t="shared" si="8"/>
        <v>31626</v>
      </c>
    </row>
    <row r="50" spans="1:7" x14ac:dyDescent="0.3">
      <c r="A50" s="50" t="str">
        <f t="shared" si="4"/>
        <v>CEUTA</v>
      </c>
      <c r="B50" s="51">
        <f t="shared" si="2"/>
        <v>16023</v>
      </c>
      <c r="C50" s="51">
        <f t="shared" si="3"/>
        <v>21696</v>
      </c>
      <c r="D50" s="51">
        <f t="shared" si="6"/>
        <v>16</v>
      </c>
      <c r="E50" s="50" t="str">
        <f t="shared" si="5"/>
        <v>MELILLA</v>
      </c>
      <c r="F50" s="50">
        <f t="shared" si="7"/>
        <v>23925</v>
      </c>
      <c r="G50" s="50">
        <f t="shared" si="8"/>
        <v>25735</v>
      </c>
    </row>
    <row r="51" spans="1:7" x14ac:dyDescent="0.3">
      <c r="A51" s="50" t="str">
        <f t="shared" si="4"/>
        <v>FERROL-SAN CIBRAO</v>
      </c>
      <c r="B51" s="51">
        <f t="shared" si="2"/>
        <v>100</v>
      </c>
      <c r="C51" s="51">
        <f t="shared" si="3"/>
        <v>10</v>
      </c>
      <c r="D51" s="51">
        <f t="shared" si="6"/>
        <v>24</v>
      </c>
      <c r="E51" s="50" t="str">
        <f t="shared" si="5"/>
        <v>VIGO</v>
      </c>
      <c r="F51" s="50">
        <f t="shared" si="7"/>
        <v>23084</v>
      </c>
      <c r="G51" s="50">
        <f t="shared" si="8"/>
        <v>27431</v>
      </c>
    </row>
    <row r="52" spans="1:7" x14ac:dyDescent="0.3">
      <c r="A52" s="50" t="str">
        <f t="shared" si="4"/>
        <v>GIJÓN</v>
      </c>
      <c r="B52" s="51">
        <f t="shared" si="2"/>
        <v>17639</v>
      </c>
      <c r="C52" s="51">
        <f t="shared" si="3"/>
        <v>11779</v>
      </c>
      <c r="D52" s="51">
        <f t="shared" si="6"/>
        <v>14</v>
      </c>
      <c r="E52" s="50" t="str">
        <f t="shared" si="5"/>
        <v>GIJÓN</v>
      </c>
      <c r="F52" s="50">
        <f t="shared" si="7"/>
        <v>17639</v>
      </c>
      <c r="G52" s="50">
        <f t="shared" si="8"/>
        <v>11779</v>
      </c>
    </row>
    <row r="53" spans="1:7" x14ac:dyDescent="0.3">
      <c r="A53" s="50" t="str">
        <f t="shared" si="4"/>
        <v>HUELVA</v>
      </c>
      <c r="B53" s="51">
        <f t="shared" si="2"/>
        <v>44283</v>
      </c>
      <c r="C53" s="51">
        <f t="shared" si="3"/>
        <v>3286</v>
      </c>
      <c r="D53" s="51">
        <f t="shared" si="6"/>
        <v>10</v>
      </c>
      <c r="E53" s="50" t="str">
        <f t="shared" si="5"/>
        <v>MÁLAGA</v>
      </c>
      <c r="F53" s="50">
        <f t="shared" si="7"/>
        <v>16429</v>
      </c>
      <c r="G53" s="50">
        <f t="shared" si="8"/>
        <v>15686</v>
      </c>
    </row>
    <row r="54" spans="1:7" x14ac:dyDescent="0.3">
      <c r="A54" s="50" t="str">
        <f t="shared" si="4"/>
        <v>LAS PALMAS</v>
      </c>
      <c r="B54" s="51">
        <f t="shared" si="2"/>
        <v>466443</v>
      </c>
      <c r="C54" s="51">
        <f t="shared" si="3"/>
        <v>431966</v>
      </c>
      <c r="D54" s="51">
        <f t="shared" si="6"/>
        <v>1</v>
      </c>
      <c r="E54" s="50" t="str">
        <f t="shared" si="5"/>
        <v>CEUTA</v>
      </c>
      <c r="F54" s="50">
        <f t="shared" si="7"/>
        <v>16023</v>
      </c>
      <c r="G54" s="50">
        <f t="shared" si="8"/>
        <v>21696</v>
      </c>
    </row>
    <row r="55" spans="1:7" x14ac:dyDescent="0.3">
      <c r="A55" s="50" t="str">
        <f t="shared" si="4"/>
        <v>MÁLAGA</v>
      </c>
      <c r="B55" s="51">
        <f t="shared" si="2"/>
        <v>16429</v>
      </c>
      <c r="C55" s="51">
        <f t="shared" si="3"/>
        <v>15686</v>
      </c>
      <c r="D55" s="51">
        <f t="shared" si="6"/>
        <v>15</v>
      </c>
      <c r="E55" s="50" t="str">
        <f t="shared" si="5"/>
        <v>CARTAGENA</v>
      </c>
      <c r="F55" s="50">
        <f t="shared" si="7"/>
        <v>15023</v>
      </c>
      <c r="G55" s="50">
        <f t="shared" si="8"/>
        <v>31829</v>
      </c>
    </row>
    <row r="56" spans="1:7" x14ac:dyDescent="0.3">
      <c r="A56" s="50" t="str">
        <f t="shared" si="4"/>
        <v>MARÍN Y RÍA DE PONTEVEDRA</v>
      </c>
      <c r="B56" s="51">
        <f t="shared" si="2"/>
        <v>4424</v>
      </c>
      <c r="C56" s="51">
        <f t="shared" si="3"/>
        <v>4520</v>
      </c>
      <c r="D56" s="51">
        <f t="shared" si="6"/>
        <v>20</v>
      </c>
      <c r="E56" s="50" t="str">
        <f t="shared" si="5"/>
        <v>TARRAGONA</v>
      </c>
      <c r="F56" s="50">
        <f t="shared" ref="F56:F66" si="9">LOOKUP(E56,$A$39:$A$66,$B$39:$B$66)</f>
        <v>10350</v>
      </c>
      <c r="G56" s="50">
        <f t="shared" si="8"/>
        <v>10787</v>
      </c>
    </row>
    <row r="57" spans="1:7" x14ac:dyDescent="0.3">
      <c r="A57" s="50" t="str">
        <f t="shared" si="4"/>
        <v>MELILLA</v>
      </c>
      <c r="B57" s="51">
        <f t="shared" si="2"/>
        <v>23925</v>
      </c>
      <c r="C57" s="51">
        <f t="shared" si="3"/>
        <v>25735</v>
      </c>
      <c r="D57" s="51">
        <f t="shared" si="6"/>
        <v>12</v>
      </c>
      <c r="E57" s="50" t="str">
        <f t="shared" si="5"/>
        <v>CASTELLÓN</v>
      </c>
      <c r="F57" s="50">
        <f t="shared" si="9"/>
        <v>5799</v>
      </c>
      <c r="G57" s="50">
        <f t="shared" si="8"/>
        <v>5782</v>
      </c>
    </row>
    <row r="58" spans="1:7" x14ac:dyDescent="0.3">
      <c r="A58" s="50" t="str">
        <f t="shared" si="4"/>
        <v>MOTRIL</v>
      </c>
      <c r="B58" s="51">
        <f t="shared" si="2"/>
        <v>1276</v>
      </c>
      <c r="C58" s="51">
        <f t="shared" si="3"/>
        <v>2543</v>
      </c>
      <c r="D58" s="51">
        <f t="shared" si="6"/>
        <v>22</v>
      </c>
      <c r="E58" s="50" t="str">
        <f t="shared" si="5"/>
        <v>MARÍN Y RÍA DE PONTEVEDRA</v>
      </c>
      <c r="F58" s="50">
        <f t="shared" si="9"/>
        <v>4424</v>
      </c>
      <c r="G58" s="50">
        <f t="shared" si="8"/>
        <v>4520</v>
      </c>
    </row>
    <row r="59" spans="1:7" x14ac:dyDescent="0.3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BAHÍA DE ALGECIRAS</v>
      </c>
      <c r="F59" s="50">
        <f t="shared" si="9"/>
        <v>2521</v>
      </c>
      <c r="G59" s="50">
        <f t="shared" si="8"/>
        <v>4966</v>
      </c>
    </row>
    <row r="60" spans="1:7" x14ac:dyDescent="0.3">
      <c r="A60" s="50" t="str">
        <f t="shared" si="4"/>
        <v>SANTA CRUZ DE TENERIFE</v>
      </c>
      <c r="B60" s="51">
        <f t="shared" si="2"/>
        <v>348983</v>
      </c>
      <c r="C60" s="51">
        <f t="shared" si="3"/>
        <v>325426</v>
      </c>
      <c r="D60" s="51">
        <f t="shared" si="6"/>
        <v>2</v>
      </c>
      <c r="E60" s="50" t="str">
        <f t="shared" si="5"/>
        <v>MOTRIL</v>
      </c>
      <c r="F60" s="50">
        <f t="shared" si="9"/>
        <v>1276</v>
      </c>
      <c r="G60" s="50">
        <f t="shared" si="8"/>
        <v>2543</v>
      </c>
    </row>
    <row r="61" spans="1:7" x14ac:dyDescent="0.3">
      <c r="A61" s="50" t="str">
        <f t="shared" si="4"/>
        <v>SANTANDER</v>
      </c>
      <c r="B61" s="51">
        <f t="shared" si="2"/>
        <v>0</v>
      </c>
      <c r="C61" s="51">
        <f t="shared" si="3"/>
        <v>0</v>
      </c>
      <c r="D61" s="51">
        <f t="shared" si="6"/>
        <v>28</v>
      </c>
      <c r="E61" s="50" t="str">
        <f t="shared" si="5"/>
        <v>ALMERÍA</v>
      </c>
      <c r="F61" s="50">
        <f t="shared" si="9"/>
        <v>256</v>
      </c>
      <c r="G61" s="50">
        <f t="shared" si="8"/>
        <v>421</v>
      </c>
    </row>
    <row r="62" spans="1:7" x14ac:dyDescent="0.3">
      <c r="A62" s="50" t="str">
        <f t="shared" si="4"/>
        <v>SEVILLA</v>
      </c>
      <c r="B62" s="51">
        <f t="shared" si="2"/>
        <v>100725</v>
      </c>
      <c r="C62" s="51">
        <f t="shared" si="3"/>
        <v>140880</v>
      </c>
      <c r="D62" s="51">
        <f t="shared" si="6"/>
        <v>7</v>
      </c>
      <c r="E62" s="50" t="str">
        <f t="shared" si="5"/>
        <v>FERROL-SAN CIBRAO</v>
      </c>
      <c r="F62" s="50">
        <f t="shared" si="9"/>
        <v>100</v>
      </c>
      <c r="G62" s="50">
        <f t="shared" si="8"/>
        <v>10</v>
      </c>
    </row>
    <row r="63" spans="1:7" x14ac:dyDescent="0.3">
      <c r="A63" s="50" t="str">
        <f t="shared" si="4"/>
        <v>TARRAGONA</v>
      </c>
      <c r="B63" s="51">
        <f t="shared" si="2"/>
        <v>10350</v>
      </c>
      <c r="C63" s="51">
        <f t="shared" si="3"/>
        <v>10787</v>
      </c>
      <c r="D63" s="51">
        <f t="shared" si="6"/>
        <v>18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201209</v>
      </c>
      <c r="C64" s="51">
        <f t="shared" si="3"/>
        <v>204190</v>
      </c>
      <c r="D64" s="51">
        <f t="shared" si="6"/>
        <v>4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23084</v>
      </c>
      <c r="C65" s="51">
        <f t="shared" si="3"/>
        <v>27431</v>
      </c>
      <c r="D65" s="51">
        <f t="shared" si="6"/>
        <v>13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33745</v>
      </c>
      <c r="C66" s="51">
        <f t="shared" si="3"/>
        <v>31626</v>
      </c>
      <c r="D66" s="51">
        <f t="shared" si="6"/>
        <v>11</v>
      </c>
      <c r="E66" s="50" t="str">
        <f t="shared" si="5"/>
        <v>A CORUÑA</v>
      </c>
      <c r="F66" s="50">
        <f t="shared" si="9"/>
        <v>0</v>
      </c>
      <c r="G66" s="50">
        <f t="shared" si="8"/>
        <v>203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11</v>
      </c>
      <c r="E7" s="10">
        <v>3</v>
      </c>
      <c r="F7" s="11">
        <f>((E7*100)/D7)-100</f>
        <v>-72.72727272727272</v>
      </c>
      <c r="G7" s="1"/>
      <c r="H7" s="1"/>
      <c r="I7" s="1"/>
    </row>
    <row r="8" spans="1:12" x14ac:dyDescent="0.3">
      <c r="A8" s="12" t="s">
        <v>31</v>
      </c>
      <c r="B8" s="13">
        <v>1716</v>
      </c>
      <c r="C8" s="13">
        <v>803</v>
      </c>
      <c r="D8" s="13">
        <v>18167</v>
      </c>
      <c r="E8" s="13">
        <v>17076</v>
      </c>
      <c r="F8" s="14">
        <f t="shared" ref="F8:F35" si="0">((E8*100)/D8)-100</f>
        <v>-6.0053943964330898</v>
      </c>
      <c r="G8" s="1"/>
      <c r="H8" s="1"/>
      <c r="I8" s="1"/>
    </row>
    <row r="9" spans="1:12" x14ac:dyDescent="0.3">
      <c r="A9" s="9" t="s">
        <v>162</v>
      </c>
      <c r="B9" s="10">
        <v>570</v>
      </c>
      <c r="C9" s="10">
        <v>498</v>
      </c>
      <c r="D9" s="10">
        <v>5823</v>
      </c>
      <c r="E9" s="10">
        <v>6336</v>
      </c>
      <c r="F9" s="11">
        <f t="shared" si="0"/>
        <v>8.8098918083462081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3">
      <c r="A11" s="9" t="s">
        <v>165</v>
      </c>
      <c r="B11" s="10">
        <v>29669</v>
      </c>
      <c r="C11" s="10">
        <v>30823</v>
      </c>
      <c r="D11" s="10">
        <v>373084</v>
      </c>
      <c r="E11" s="10">
        <v>379659</v>
      </c>
      <c r="F11" s="11">
        <f t="shared" si="0"/>
        <v>1.7623377041095267</v>
      </c>
      <c r="G11" s="1"/>
      <c r="H11" s="1"/>
      <c r="I11" s="1"/>
    </row>
    <row r="12" spans="1:12" x14ac:dyDescent="0.3">
      <c r="A12" s="12" t="s">
        <v>166</v>
      </c>
      <c r="B12" s="13">
        <v>1231</v>
      </c>
      <c r="C12" s="13">
        <v>1920</v>
      </c>
      <c r="D12" s="13">
        <v>23853</v>
      </c>
      <c r="E12" s="13">
        <v>27405</v>
      </c>
      <c r="F12" s="14">
        <f t="shared" si="0"/>
        <v>14.891208652999623</v>
      </c>
      <c r="G12" s="1"/>
      <c r="H12" s="1"/>
      <c r="I12" s="1"/>
    </row>
    <row r="13" spans="1:12" x14ac:dyDescent="0.3">
      <c r="A13" s="9" t="s">
        <v>32</v>
      </c>
      <c r="B13" s="10">
        <v>0</v>
      </c>
      <c r="C13" s="10">
        <v>0</v>
      </c>
      <c r="D13" s="10">
        <v>71</v>
      </c>
      <c r="E13" s="10">
        <v>49</v>
      </c>
      <c r="F13" s="11">
        <f t="shared" si="0"/>
        <v>-30.985915492957744</v>
      </c>
      <c r="G13" s="1"/>
      <c r="H13" s="1"/>
      <c r="I13" s="1"/>
    </row>
    <row r="14" spans="1:12" x14ac:dyDescent="0.3">
      <c r="A14" s="12" t="s">
        <v>33</v>
      </c>
      <c r="B14" s="13">
        <v>138038</v>
      </c>
      <c r="C14" s="13">
        <v>121769</v>
      </c>
      <c r="D14" s="13">
        <v>1570848</v>
      </c>
      <c r="E14" s="13">
        <v>1679703</v>
      </c>
      <c r="F14" s="14">
        <f t="shared" si="0"/>
        <v>6.9296965715333414</v>
      </c>
      <c r="G14" s="1"/>
      <c r="H14" s="1"/>
      <c r="I14" s="1"/>
    </row>
    <row r="15" spans="1:12" x14ac:dyDescent="0.3">
      <c r="A15" s="9" t="s">
        <v>34</v>
      </c>
      <c r="B15" s="10">
        <v>54036</v>
      </c>
      <c r="C15" s="10">
        <v>58977</v>
      </c>
      <c r="D15" s="10">
        <v>526535</v>
      </c>
      <c r="E15" s="10">
        <v>531024</v>
      </c>
      <c r="F15" s="11">
        <f t="shared" si="0"/>
        <v>0.85255491087961843</v>
      </c>
      <c r="G15" s="1"/>
      <c r="H15" s="1"/>
      <c r="I15" s="1"/>
    </row>
    <row r="16" spans="1:12" x14ac:dyDescent="0.3">
      <c r="A16" s="12" t="s">
        <v>35</v>
      </c>
      <c r="B16" s="13">
        <v>4154</v>
      </c>
      <c r="C16" s="13">
        <v>4908</v>
      </c>
      <c r="D16" s="13">
        <v>64050</v>
      </c>
      <c r="E16" s="13">
        <v>74908</v>
      </c>
      <c r="F16" s="14">
        <f t="shared" si="0"/>
        <v>16.952380952380949</v>
      </c>
      <c r="G16" s="1"/>
      <c r="H16" s="1"/>
      <c r="I16" s="1"/>
    </row>
    <row r="17" spans="1:9" x14ac:dyDescent="0.3">
      <c r="A17" s="9" t="s">
        <v>167</v>
      </c>
      <c r="B17" s="10">
        <v>14052</v>
      </c>
      <c r="C17" s="10">
        <v>17138</v>
      </c>
      <c r="D17" s="10">
        <v>197315</v>
      </c>
      <c r="E17" s="10">
        <v>204237</v>
      </c>
      <c r="F17" s="11">
        <f t="shared" si="0"/>
        <v>3.508096191369134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4</v>
      </c>
      <c r="D18" s="13">
        <v>25</v>
      </c>
      <c r="E18" s="13">
        <v>13</v>
      </c>
      <c r="F18" s="14">
        <f t="shared" si="0"/>
        <v>-48</v>
      </c>
      <c r="G18" s="1"/>
      <c r="H18" s="1"/>
      <c r="I18" s="1"/>
    </row>
    <row r="19" spans="1:9" x14ac:dyDescent="0.3">
      <c r="A19" s="9" t="s">
        <v>37</v>
      </c>
      <c r="B19" s="10">
        <v>100</v>
      </c>
      <c r="C19" s="10">
        <v>48</v>
      </c>
      <c r="D19" s="10">
        <v>837</v>
      </c>
      <c r="E19" s="10">
        <v>355</v>
      </c>
      <c r="F19" s="11">
        <f t="shared" si="0"/>
        <v>-57.586618876941458</v>
      </c>
      <c r="G19" s="1"/>
      <c r="H19" s="1"/>
      <c r="I19" s="1"/>
    </row>
    <row r="20" spans="1:9" x14ac:dyDescent="0.3">
      <c r="A20" s="12" t="s">
        <v>168</v>
      </c>
      <c r="B20" s="13">
        <v>5150</v>
      </c>
      <c r="C20" s="13">
        <v>4763</v>
      </c>
      <c r="D20" s="13">
        <v>53713</v>
      </c>
      <c r="E20" s="13">
        <v>58706</v>
      </c>
      <c r="F20" s="14">
        <f t="shared" si="0"/>
        <v>9.2957012268910688</v>
      </c>
      <c r="G20" s="1"/>
      <c r="H20" s="1"/>
      <c r="I20" s="1"/>
    </row>
    <row r="21" spans="1:9" x14ac:dyDescent="0.3">
      <c r="A21" s="9" t="s">
        <v>38</v>
      </c>
      <c r="B21" s="10">
        <v>981</v>
      </c>
      <c r="C21" s="10">
        <v>1736</v>
      </c>
      <c r="D21" s="10">
        <v>8282</v>
      </c>
      <c r="E21" s="10">
        <v>13133</v>
      </c>
      <c r="F21" s="11">
        <f t="shared" si="0"/>
        <v>58.572808500362243</v>
      </c>
      <c r="G21" s="1"/>
      <c r="H21" s="1"/>
      <c r="I21" s="1"/>
    </row>
    <row r="22" spans="1:9" x14ac:dyDescent="0.3">
      <c r="A22" s="12" t="s">
        <v>59</v>
      </c>
      <c r="B22" s="13">
        <v>7201</v>
      </c>
      <c r="C22" s="13">
        <v>8239</v>
      </c>
      <c r="D22" s="13">
        <v>80538</v>
      </c>
      <c r="E22" s="13">
        <v>101043</v>
      </c>
      <c r="F22" s="14">
        <f t="shared" si="0"/>
        <v>25.460031289577586</v>
      </c>
      <c r="G22" s="1"/>
      <c r="H22" s="1"/>
      <c r="I22" s="1"/>
    </row>
    <row r="23" spans="1:9" x14ac:dyDescent="0.3">
      <c r="A23" s="9" t="s">
        <v>169</v>
      </c>
      <c r="B23" s="10">
        <v>839</v>
      </c>
      <c r="C23" s="10">
        <v>1475</v>
      </c>
      <c r="D23" s="10">
        <v>15347</v>
      </c>
      <c r="E23" s="10">
        <v>20874</v>
      </c>
      <c r="F23" s="11">
        <f t="shared" si="0"/>
        <v>36.013553137420985</v>
      </c>
      <c r="G23" s="1"/>
      <c r="H23" s="1"/>
      <c r="I23" s="1"/>
    </row>
    <row r="24" spans="1:9" x14ac:dyDescent="0.3">
      <c r="A24" s="12" t="s">
        <v>171</v>
      </c>
      <c r="B24" s="13">
        <v>8197</v>
      </c>
      <c r="C24" s="13">
        <v>6403</v>
      </c>
      <c r="D24" s="13">
        <v>55446</v>
      </c>
      <c r="E24" s="13">
        <v>72010</v>
      </c>
      <c r="F24" s="14">
        <f t="shared" si="0"/>
        <v>29.874111748367795</v>
      </c>
      <c r="G24" s="1"/>
      <c r="H24" s="1"/>
      <c r="I24" s="1"/>
    </row>
    <row r="25" spans="1:9" x14ac:dyDescent="0.3">
      <c r="A25" s="9" t="s">
        <v>39</v>
      </c>
      <c r="B25" s="10">
        <v>1278</v>
      </c>
      <c r="C25" s="10">
        <v>678</v>
      </c>
      <c r="D25" s="10">
        <v>13710</v>
      </c>
      <c r="E25" s="10">
        <v>12492</v>
      </c>
      <c r="F25" s="11">
        <f t="shared" si="0"/>
        <v>-8.8840262582056937</v>
      </c>
      <c r="G25" s="1"/>
      <c r="H25" s="1"/>
      <c r="I25" s="1"/>
    </row>
    <row r="26" spans="1:9" x14ac:dyDescent="0.3">
      <c r="A26" s="12" t="s">
        <v>40</v>
      </c>
      <c r="B26" s="13">
        <v>18</v>
      </c>
      <c r="C26" s="13">
        <v>0</v>
      </c>
      <c r="D26" s="13">
        <v>29</v>
      </c>
      <c r="E26" s="13">
        <v>182</v>
      </c>
      <c r="F26" s="14">
        <f t="shared" si="0"/>
        <v>527.58620689655174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3">
      <c r="A28" s="12" t="s">
        <v>42</v>
      </c>
      <c r="B28" s="13">
        <v>3692</v>
      </c>
      <c r="C28" s="13">
        <v>4610</v>
      </c>
      <c r="D28" s="13">
        <v>42322</v>
      </c>
      <c r="E28" s="13">
        <v>52636</v>
      </c>
      <c r="F28" s="14">
        <f t="shared" si="0"/>
        <v>24.370303860876135</v>
      </c>
      <c r="G28" s="1"/>
      <c r="H28" s="1"/>
      <c r="I28" s="1"/>
    </row>
    <row r="29" spans="1:9" x14ac:dyDescent="0.3">
      <c r="A29" s="9" t="s">
        <v>43</v>
      </c>
      <c r="B29" s="10">
        <v>203</v>
      </c>
      <c r="C29" s="10">
        <v>681</v>
      </c>
      <c r="D29" s="10">
        <v>1263</v>
      </c>
      <c r="E29" s="10">
        <v>6945</v>
      </c>
      <c r="F29" s="11">
        <f t="shared" si="0"/>
        <v>449.88123515439429</v>
      </c>
      <c r="G29" s="1"/>
      <c r="H29" s="1"/>
      <c r="I29" s="1"/>
    </row>
    <row r="30" spans="1:9" x14ac:dyDescent="0.3">
      <c r="A30" s="12" t="s">
        <v>44</v>
      </c>
      <c r="B30" s="13">
        <v>555</v>
      </c>
      <c r="C30" s="13">
        <v>266</v>
      </c>
      <c r="D30" s="13">
        <v>4792</v>
      </c>
      <c r="E30" s="13">
        <v>4841</v>
      </c>
      <c r="F30" s="14">
        <f t="shared" si="0"/>
        <v>1.0225375626043416</v>
      </c>
      <c r="G30" s="1"/>
      <c r="H30" s="1"/>
      <c r="I30" s="1"/>
    </row>
    <row r="31" spans="1:9" x14ac:dyDescent="0.3">
      <c r="A31" s="9" t="s">
        <v>45</v>
      </c>
      <c r="B31" s="10">
        <v>4590</v>
      </c>
      <c r="C31" s="10">
        <v>4367</v>
      </c>
      <c r="D31" s="10">
        <v>53601</v>
      </c>
      <c r="E31" s="10">
        <v>48693</v>
      </c>
      <c r="F31" s="11">
        <f t="shared" si="0"/>
        <v>-9.1565455868360601</v>
      </c>
      <c r="G31" s="1"/>
      <c r="H31" s="1"/>
      <c r="I31" s="1"/>
    </row>
    <row r="32" spans="1:9" x14ac:dyDescent="0.3">
      <c r="A32" s="12" t="s">
        <v>46</v>
      </c>
      <c r="B32" s="13">
        <v>153620</v>
      </c>
      <c r="C32" s="13">
        <v>153269</v>
      </c>
      <c r="D32" s="13">
        <v>2007226</v>
      </c>
      <c r="E32" s="13">
        <f>1999199+14273.7</f>
        <v>2013472.7</v>
      </c>
      <c r="F32" s="14">
        <f t="shared" si="0"/>
        <v>0.3112105961162257</v>
      </c>
      <c r="G32" s="1"/>
      <c r="H32" s="1"/>
      <c r="I32" s="1"/>
    </row>
    <row r="33" spans="1:9" x14ac:dyDescent="0.3">
      <c r="A33" s="9" t="s">
        <v>47</v>
      </c>
      <c r="B33" s="10">
        <v>11106</v>
      </c>
      <c r="C33" s="10">
        <v>11718</v>
      </c>
      <c r="D33" s="10">
        <v>147931</v>
      </c>
      <c r="E33" s="10">
        <v>151229</v>
      </c>
      <c r="F33" s="11">
        <f t="shared" si="0"/>
        <v>2.2294177690950505</v>
      </c>
      <c r="G33" s="1"/>
      <c r="H33" s="1"/>
      <c r="I33" s="1"/>
    </row>
    <row r="34" spans="1:9" x14ac:dyDescent="0.3">
      <c r="A34" s="12" t="s">
        <v>170</v>
      </c>
      <c r="B34" s="13">
        <v>32</v>
      </c>
      <c r="C34" s="13">
        <v>63</v>
      </c>
      <c r="D34" s="13">
        <v>687</v>
      </c>
      <c r="E34" s="13">
        <v>745</v>
      </c>
      <c r="F34" s="14">
        <f t="shared" si="0"/>
        <v>8.4425036390101837</v>
      </c>
      <c r="G34" s="1"/>
      <c r="H34" s="1"/>
      <c r="I34" s="1"/>
    </row>
    <row r="35" spans="1:9" x14ac:dyDescent="0.3">
      <c r="A35" s="15" t="s">
        <v>48</v>
      </c>
      <c r="B35" s="16">
        <f>SUM(B7:B34)</f>
        <v>441028</v>
      </c>
      <c r="C35" s="16">
        <f t="shared" ref="C35:E35" si="1">SUM(C7:C34)</f>
        <v>435156</v>
      </c>
      <c r="D35" s="16">
        <f t="shared" si="1"/>
        <v>5272324</v>
      </c>
      <c r="E35" s="16">
        <f t="shared" si="1"/>
        <v>5477777.7000000002</v>
      </c>
      <c r="F35" s="17">
        <f t="shared" si="0"/>
        <v>3.8968337302487441</v>
      </c>
      <c r="G35" s="1"/>
      <c r="H35" s="1"/>
      <c r="I35" s="1"/>
    </row>
    <row r="36" spans="1:9" x14ac:dyDescent="0.3">
      <c r="A36" s="73" t="s">
        <v>122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3</v>
      </c>
      <c r="C39" s="51">
        <f t="shared" si="3"/>
        <v>11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VALENCIA</v>
      </c>
      <c r="F39" s="50">
        <f>LOOKUP(E39,$A$39:$A$66,$B$39:$B$66)</f>
        <v>2013472.7</v>
      </c>
      <c r="G39" s="50">
        <f>LOOKUP(E39,$A$39:$A$66,$C$39:$C$66)</f>
        <v>2007226</v>
      </c>
    </row>
    <row r="40" spans="1:9" x14ac:dyDescent="0.3">
      <c r="A40" s="50" t="str">
        <f t="shared" si="4"/>
        <v>ALICANTE</v>
      </c>
      <c r="B40" s="51">
        <f t="shared" si="2"/>
        <v>17076</v>
      </c>
      <c r="C40" s="51">
        <f t="shared" si="3"/>
        <v>18167</v>
      </c>
      <c r="D40" s="51">
        <f t="shared" ref="D40:D66" si="6">_xlfn.RANK.EQ(B40,$B$39:$B$66)+COUNTIF($B$39:$B$66,B40)-1</f>
        <v>15</v>
      </c>
      <c r="E40" s="50" t="str">
        <f t="shared" si="5"/>
        <v>BARCELONA</v>
      </c>
      <c r="F40" s="50">
        <f t="shared" ref="F40:F55" si="7">LOOKUP(E40,$A$39:$A$66,$B$39:$B$66)</f>
        <v>1679703</v>
      </c>
      <c r="G40" s="50">
        <f t="shared" ref="G40:G66" si="8">LOOKUP(E40,$A$39:$A$66,$C$39:$C$66)</f>
        <v>1570848</v>
      </c>
    </row>
    <row r="41" spans="1:9" x14ac:dyDescent="0.3">
      <c r="A41" s="50" t="str">
        <f t="shared" si="4"/>
        <v>ALMERÍA</v>
      </c>
      <c r="B41" s="51">
        <f t="shared" si="2"/>
        <v>6336</v>
      </c>
      <c r="C41" s="51">
        <f t="shared" si="3"/>
        <v>5823</v>
      </c>
      <c r="D41" s="51">
        <f t="shared" si="6"/>
        <v>19</v>
      </c>
      <c r="E41" s="50" t="str">
        <f t="shared" si="5"/>
        <v>BILBAO</v>
      </c>
      <c r="F41" s="50">
        <f t="shared" si="7"/>
        <v>531024</v>
      </c>
      <c r="G41" s="50">
        <f t="shared" si="8"/>
        <v>526535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BAHÍA DE ALGECIRAS</v>
      </c>
      <c r="F42" s="50">
        <f t="shared" si="7"/>
        <v>379659</v>
      </c>
      <c r="G42" s="50">
        <f t="shared" si="8"/>
        <v>373084</v>
      </c>
    </row>
    <row r="43" spans="1:9" x14ac:dyDescent="0.3">
      <c r="A43" s="50" t="str">
        <f t="shared" si="4"/>
        <v>BAHÍA DE ALGECIRAS</v>
      </c>
      <c r="B43" s="51">
        <f t="shared" si="2"/>
        <v>379659</v>
      </c>
      <c r="C43" s="51">
        <f t="shared" si="3"/>
        <v>373084</v>
      </c>
      <c r="D43" s="51">
        <f t="shared" si="6"/>
        <v>4</v>
      </c>
      <c r="E43" s="50" t="str">
        <f t="shared" si="5"/>
        <v>CASTELLÓN</v>
      </c>
      <c r="F43" s="50">
        <f t="shared" si="7"/>
        <v>204237</v>
      </c>
      <c r="G43" s="50">
        <f t="shared" si="8"/>
        <v>197315</v>
      </c>
    </row>
    <row r="44" spans="1:9" x14ac:dyDescent="0.3">
      <c r="A44" s="50" t="str">
        <f t="shared" si="4"/>
        <v>BAHÍA DE CÁDIZ</v>
      </c>
      <c r="B44" s="51">
        <f t="shared" si="2"/>
        <v>27405</v>
      </c>
      <c r="C44" s="51">
        <f t="shared" si="3"/>
        <v>23853</v>
      </c>
      <c r="D44" s="51">
        <f t="shared" si="6"/>
        <v>13</v>
      </c>
      <c r="E44" s="50" t="str">
        <f t="shared" si="5"/>
        <v>VIGO</v>
      </c>
      <c r="F44" s="50">
        <f t="shared" si="7"/>
        <v>151229</v>
      </c>
      <c r="G44" s="50">
        <f t="shared" si="8"/>
        <v>147931</v>
      </c>
    </row>
    <row r="45" spans="1:9" x14ac:dyDescent="0.3">
      <c r="A45" s="50" t="str">
        <f t="shared" si="4"/>
        <v>BALEARES</v>
      </c>
      <c r="B45" s="51">
        <f t="shared" si="2"/>
        <v>49</v>
      </c>
      <c r="C45" s="51">
        <f t="shared" si="3"/>
        <v>71</v>
      </c>
      <c r="D45" s="51">
        <f t="shared" si="6"/>
        <v>24</v>
      </c>
      <c r="E45" s="50" t="str">
        <f t="shared" si="5"/>
        <v>LAS PALMAS</v>
      </c>
      <c r="F45" s="50">
        <f t="shared" si="7"/>
        <v>101043</v>
      </c>
      <c r="G45" s="50">
        <f t="shared" si="8"/>
        <v>80538</v>
      </c>
    </row>
    <row r="46" spans="1:9" x14ac:dyDescent="0.3">
      <c r="A46" s="50" t="str">
        <f t="shared" si="4"/>
        <v>BARCELONA</v>
      </c>
      <c r="B46" s="51">
        <f t="shared" si="2"/>
        <v>1679703</v>
      </c>
      <c r="C46" s="51">
        <f t="shared" si="3"/>
        <v>1570848</v>
      </c>
      <c r="D46" s="51">
        <f t="shared" si="6"/>
        <v>2</v>
      </c>
      <c r="E46" s="50" t="str">
        <f t="shared" si="5"/>
        <v>CARTAGENA</v>
      </c>
      <c r="F46" s="50">
        <f t="shared" si="7"/>
        <v>74908</v>
      </c>
      <c r="G46" s="50">
        <f t="shared" si="8"/>
        <v>64050</v>
      </c>
    </row>
    <row r="47" spans="1:9" x14ac:dyDescent="0.3">
      <c r="A47" s="50" t="str">
        <f t="shared" si="4"/>
        <v>BILBAO</v>
      </c>
      <c r="B47" s="51">
        <f t="shared" si="2"/>
        <v>531024</v>
      </c>
      <c r="C47" s="51">
        <f t="shared" si="3"/>
        <v>526535</v>
      </c>
      <c r="D47" s="51">
        <f t="shared" si="6"/>
        <v>3</v>
      </c>
      <c r="E47" s="50" t="str">
        <f t="shared" si="5"/>
        <v>MARÍN Y RÍA DE PONTEVEDRA</v>
      </c>
      <c r="F47" s="50">
        <f t="shared" si="7"/>
        <v>72010</v>
      </c>
      <c r="G47" s="50">
        <f t="shared" si="8"/>
        <v>55446</v>
      </c>
    </row>
    <row r="48" spans="1:9" x14ac:dyDescent="0.3">
      <c r="A48" s="50" t="str">
        <f t="shared" si="4"/>
        <v>CARTAGENA</v>
      </c>
      <c r="B48" s="51">
        <f t="shared" si="2"/>
        <v>74908</v>
      </c>
      <c r="C48" s="51">
        <f t="shared" si="3"/>
        <v>64050</v>
      </c>
      <c r="D48" s="51">
        <f t="shared" si="6"/>
        <v>8</v>
      </c>
      <c r="E48" s="50" t="str">
        <f t="shared" si="5"/>
        <v>GIJÓN</v>
      </c>
      <c r="F48" s="50">
        <f t="shared" si="7"/>
        <v>58706</v>
      </c>
      <c r="G48" s="50">
        <f t="shared" si="8"/>
        <v>53713</v>
      </c>
    </row>
    <row r="49" spans="1:7" x14ac:dyDescent="0.3">
      <c r="A49" s="50" t="str">
        <f t="shared" si="4"/>
        <v>CASTELLÓN</v>
      </c>
      <c r="B49" s="51">
        <f t="shared" si="2"/>
        <v>204237</v>
      </c>
      <c r="C49" s="51">
        <f t="shared" si="3"/>
        <v>197315</v>
      </c>
      <c r="D49" s="51">
        <f t="shared" si="6"/>
        <v>5</v>
      </c>
      <c r="E49" s="50" t="str">
        <f t="shared" si="5"/>
        <v>SANTA CRUZ DE TENERIFE</v>
      </c>
      <c r="F49" s="50">
        <f t="shared" si="7"/>
        <v>52636</v>
      </c>
      <c r="G49" s="50">
        <f t="shared" si="8"/>
        <v>42322</v>
      </c>
    </row>
    <row r="50" spans="1:7" x14ac:dyDescent="0.3">
      <c r="A50" s="50" t="str">
        <f t="shared" si="4"/>
        <v>CEUTA</v>
      </c>
      <c r="B50" s="51">
        <f t="shared" si="2"/>
        <v>13</v>
      </c>
      <c r="C50" s="51">
        <f t="shared" si="3"/>
        <v>25</v>
      </c>
      <c r="D50" s="51">
        <f t="shared" si="6"/>
        <v>25</v>
      </c>
      <c r="E50" s="50" t="str">
        <f t="shared" si="5"/>
        <v>TARRAGONA</v>
      </c>
      <c r="F50" s="50">
        <f t="shared" si="7"/>
        <v>48693</v>
      </c>
      <c r="G50" s="50">
        <f t="shared" si="8"/>
        <v>53601</v>
      </c>
    </row>
    <row r="51" spans="1:7" x14ac:dyDescent="0.3">
      <c r="A51" s="50" t="str">
        <f t="shared" si="4"/>
        <v>FERROL-SAN CIBRAO</v>
      </c>
      <c r="B51" s="51">
        <f t="shared" si="2"/>
        <v>355</v>
      </c>
      <c r="C51" s="51">
        <f t="shared" si="3"/>
        <v>837</v>
      </c>
      <c r="D51" s="51">
        <f t="shared" si="6"/>
        <v>22</v>
      </c>
      <c r="E51" s="50" t="str">
        <f t="shared" si="5"/>
        <v>BAHÍA DE CÁDIZ</v>
      </c>
      <c r="F51" s="50">
        <f t="shared" si="7"/>
        <v>27405</v>
      </c>
      <c r="G51" s="50">
        <f t="shared" si="8"/>
        <v>23853</v>
      </c>
    </row>
    <row r="52" spans="1:7" x14ac:dyDescent="0.3">
      <c r="A52" s="50" t="str">
        <f t="shared" si="4"/>
        <v>GIJÓN</v>
      </c>
      <c r="B52" s="51">
        <f t="shared" si="2"/>
        <v>58706</v>
      </c>
      <c r="C52" s="51">
        <f t="shared" si="3"/>
        <v>53713</v>
      </c>
      <c r="D52" s="51">
        <f t="shared" si="6"/>
        <v>10</v>
      </c>
      <c r="E52" s="50" t="str">
        <f t="shared" si="5"/>
        <v>MÁLAGA</v>
      </c>
      <c r="F52" s="50">
        <f t="shared" si="7"/>
        <v>20874</v>
      </c>
      <c r="G52" s="50">
        <f t="shared" si="8"/>
        <v>15347</v>
      </c>
    </row>
    <row r="53" spans="1:7" x14ac:dyDescent="0.3">
      <c r="A53" s="50" t="str">
        <f t="shared" si="4"/>
        <v>HUELVA</v>
      </c>
      <c r="B53" s="51">
        <f t="shared" si="2"/>
        <v>13133</v>
      </c>
      <c r="C53" s="51">
        <f t="shared" si="3"/>
        <v>8282</v>
      </c>
      <c r="D53" s="51">
        <f t="shared" si="6"/>
        <v>16</v>
      </c>
      <c r="E53" s="50" t="str">
        <f t="shared" si="5"/>
        <v>ALICANTE</v>
      </c>
      <c r="F53" s="50">
        <f t="shared" si="7"/>
        <v>17076</v>
      </c>
      <c r="G53" s="50">
        <f t="shared" si="8"/>
        <v>18167</v>
      </c>
    </row>
    <row r="54" spans="1:7" x14ac:dyDescent="0.3">
      <c r="A54" s="50" t="str">
        <f t="shared" si="4"/>
        <v>LAS PALMAS</v>
      </c>
      <c r="B54" s="51">
        <f t="shared" si="2"/>
        <v>101043</v>
      </c>
      <c r="C54" s="51">
        <f t="shared" si="3"/>
        <v>80538</v>
      </c>
      <c r="D54" s="51">
        <f t="shared" si="6"/>
        <v>7</v>
      </c>
      <c r="E54" s="50" t="str">
        <f t="shared" si="5"/>
        <v>HUELVA</v>
      </c>
      <c r="F54" s="50">
        <f t="shared" si="7"/>
        <v>13133</v>
      </c>
      <c r="G54" s="50">
        <f t="shared" si="8"/>
        <v>8282</v>
      </c>
    </row>
    <row r="55" spans="1:7" x14ac:dyDescent="0.3">
      <c r="A55" s="50" t="str">
        <f t="shared" si="4"/>
        <v>MÁLAGA</v>
      </c>
      <c r="B55" s="51">
        <f t="shared" si="2"/>
        <v>20874</v>
      </c>
      <c r="C55" s="51">
        <f t="shared" si="3"/>
        <v>15347</v>
      </c>
      <c r="D55" s="51">
        <f t="shared" si="6"/>
        <v>14</v>
      </c>
      <c r="E55" s="50" t="str">
        <f t="shared" si="5"/>
        <v>MELILLA</v>
      </c>
      <c r="F55" s="50">
        <f t="shared" si="7"/>
        <v>12492</v>
      </c>
      <c r="G55" s="50">
        <f t="shared" si="8"/>
        <v>13710</v>
      </c>
    </row>
    <row r="56" spans="1:7" x14ac:dyDescent="0.3">
      <c r="A56" s="50" t="str">
        <f t="shared" si="4"/>
        <v>MARÍN Y RÍA DE PONTEVEDRA</v>
      </c>
      <c r="B56" s="51">
        <f t="shared" si="2"/>
        <v>72010</v>
      </c>
      <c r="C56" s="51">
        <f t="shared" si="3"/>
        <v>55446</v>
      </c>
      <c r="D56" s="51">
        <f t="shared" si="6"/>
        <v>9</v>
      </c>
      <c r="E56" s="50" t="str">
        <f t="shared" si="5"/>
        <v>SANTANDER</v>
      </c>
      <c r="F56" s="50">
        <f t="shared" ref="F56:F66" si="9">LOOKUP(E56,$A$39:$A$66,$B$39:$B$66)</f>
        <v>6945</v>
      </c>
      <c r="G56" s="50">
        <f t="shared" si="8"/>
        <v>1263</v>
      </c>
    </row>
    <row r="57" spans="1:7" x14ac:dyDescent="0.3">
      <c r="A57" s="50" t="str">
        <f t="shared" si="4"/>
        <v>MELILLA</v>
      </c>
      <c r="B57" s="51">
        <f t="shared" si="2"/>
        <v>12492</v>
      </c>
      <c r="C57" s="51">
        <f t="shared" si="3"/>
        <v>13710</v>
      </c>
      <c r="D57" s="51">
        <f t="shared" si="6"/>
        <v>17</v>
      </c>
      <c r="E57" s="50" t="str">
        <f t="shared" si="5"/>
        <v>ALMERÍA</v>
      </c>
      <c r="F57" s="50">
        <f t="shared" si="9"/>
        <v>6336</v>
      </c>
      <c r="G57" s="50">
        <f t="shared" si="8"/>
        <v>5823</v>
      </c>
    </row>
    <row r="58" spans="1:7" x14ac:dyDescent="0.3">
      <c r="A58" s="50" t="str">
        <f t="shared" si="4"/>
        <v>MOTRIL</v>
      </c>
      <c r="B58" s="51">
        <f t="shared" si="2"/>
        <v>182</v>
      </c>
      <c r="C58" s="51">
        <f t="shared" si="3"/>
        <v>29</v>
      </c>
      <c r="D58" s="51">
        <f t="shared" si="6"/>
        <v>23</v>
      </c>
      <c r="E58" s="50" t="str">
        <f t="shared" si="5"/>
        <v>SEVILLA</v>
      </c>
      <c r="F58" s="50">
        <f t="shared" si="9"/>
        <v>4841</v>
      </c>
      <c r="G58" s="50">
        <f t="shared" si="8"/>
        <v>4792</v>
      </c>
    </row>
    <row r="59" spans="1:7" x14ac:dyDescent="0.3">
      <c r="A59" s="50" t="str">
        <f t="shared" si="4"/>
        <v>PASAIA</v>
      </c>
      <c r="B59" s="51">
        <f t="shared" si="2"/>
        <v>8</v>
      </c>
      <c r="C59" s="51">
        <f t="shared" si="3"/>
        <v>6818</v>
      </c>
      <c r="D59" s="51">
        <f t="shared" si="6"/>
        <v>26</v>
      </c>
      <c r="E59" s="50" t="str">
        <f t="shared" si="5"/>
        <v>VILAGARCÍA</v>
      </c>
      <c r="F59" s="50">
        <f t="shared" si="9"/>
        <v>745</v>
      </c>
      <c r="G59" s="50">
        <f t="shared" si="8"/>
        <v>687</v>
      </c>
    </row>
    <row r="60" spans="1:7" x14ac:dyDescent="0.3">
      <c r="A60" s="50" t="str">
        <f t="shared" si="4"/>
        <v>SANTA CRUZ DE TENERIFE</v>
      </c>
      <c r="B60" s="51">
        <f t="shared" si="2"/>
        <v>52636</v>
      </c>
      <c r="C60" s="51">
        <f t="shared" si="3"/>
        <v>42322</v>
      </c>
      <c r="D60" s="51">
        <f t="shared" si="6"/>
        <v>11</v>
      </c>
      <c r="E60" s="50" t="str">
        <f t="shared" si="5"/>
        <v>FERROL-SAN CIBRAO</v>
      </c>
      <c r="F60" s="50">
        <f t="shared" si="9"/>
        <v>355</v>
      </c>
      <c r="G60" s="50">
        <f t="shared" si="8"/>
        <v>837</v>
      </c>
    </row>
    <row r="61" spans="1:7" x14ac:dyDescent="0.3">
      <c r="A61" s="50" t="str">
        <f t="shared" si="4"/>
        <v>SANTANDER</v>
      </c>
      <c r="B61" s="51">
        <f t="shared" si="2"/>
        <v>6945</v>
      </c>
      <c r="C61" s="51">
        <f t="shared" si="3"/>
        <v>1263</v>
      </c>
      <c r="D61" s="51">
        <f t="shared" si="6"/>
        <v>18</v>
      </c>
      <c r="E61" s="50" t="str">
        <f t="shared" si="5"/>
        <v>MOTRIL</v>
      </c>
      <c r="F61" s="50">
        <f t="shared" si="9"/>
        <v>182</v>
      </c>
      <c r="G61" s="50">
        <f t="shared" si="8"/>
        <v>29</v>
      </c>
    </row>
    <row r="62" spans="1:7" x14ac:dyDescent="0.3">
      <c r="A62" s="50" t="str">
        <f t="shared" si="4"/>
        <v>SEVILLA</v>
      </c>
      <c r="B62" s="51">
        <f t="shared" si="2"/>
        <v>4841</v>
      </c>
      <c r="C62" s="51">
        <f t="shared" si="3"/>
        <v>4792</v>
      </c>
      <c r="D62" s="51">
        <f t="shared" si="6"/>
        <v>20</v>
      </c>
      <c r="E62" s="50" t="str">
        <f t="shared" si="5"/>
        <v>BALEARES</v>
      </c>
      <c r="F62" s="50">
        <f t="shared" si="9"/>
        <v>49</v>
      </c>
      <c r="G62" s="50">
        <f t="shared" si="8"/>
        <v>71</v>
      </c>
    </row>
    <row r="63" spans="1:7" x14ac:dyDescent="0.3">
      <c r="A63" s="50" t="str">
        <f t="shared" si="4"/>
        <v>TARRAGONA</v>
      </c>
      <c r="B63" s="51">
        <f t="shared" si="2"/>
        <v>48693</v>
      </c>
      <c r="C63" s="51">
        <f t="shared" si="3"/>
        <v>53601</v>
      </c>
      <c r="D63" s="51">
        <f t="shared" si="6"/>
        <v>12</v>
      </c>
      <c r="E63" s="50" t="str">
        <f t="shared" si="5"/>
        <v>CEUTA</v>
      </c>
      <c r="F63" s="50">
        <f t="shared" si="9"/>
        <v>13</v>
      </c>
      <c r="G63" s="50">
        <f t="shared" si="8"/>
        <v>25</v>
      </c>
    </row>
    <row r="64" spans="1:7" x14ac:dyDescent="0.3">
      <c r="A64" s="50" t="str">
        <f t="shared" si="4"/>
        <v>VALENCIA</v>
      </c>
      <c r="B64" s="51">
        <f t="shared" si="2"/>
        <v>2013472.7</v>
      </c>
      <c r="C64" s="51">
        <f t="shared" si="3"/>
        <v>2007226</v>
      </c>
      <c r="D64" s="51">
        <f t="shared" si="6"/>
        <v>1</v>
      </c>
      <c r="E64" s="50" t="str">
        <f t="shared" si="5"/>
        <v>PASAIA</v>
      </c>
      <c r="F64" s="50">
        <f t="shared" si="9"/>
        <v>8</v>
      </c>
      <c r="G64" s="50">
        <f t="shared" si="8"/>
        <v>6818</v>
      </c>
    </row>
    <row r="65" spans="1:7" x14ac:dyDescent="0.3">
      <c r="A65" s="50" t="str">
        <f t="shared" si="4"/>
        <v>VIGO</v>
      </c>
      <c r="B65" s="51">
        <f t="shared" si="2"/>
        <v>151229</v>
      </c>
      <c r="C65" s="51">
        <f t="shared" si="3"/>
        <v>147931</v>
      </c>
      <c r="D65" s="51">
        <f t="shared" si="6"/>
        <v>6</v>
      </c>
      <c r="E65" s="50" t="str">
        <f t="shared" si="5"/>
        <v>A CORUÑA</v>
      </c>
      <c r="F65" s="50">
        <f t="shared" si="9"/>
        <v>3</v>
      </c>
      <c r="G65" s="50">
        <f t="shared" si="8"/>
        <v>11</v>
      </c>
    </row>
    <row r="66" spans="1:7" x14ac:dyDescent="0.3">
      <c r="A66" s="50" t="str">
        <f t="shared" si="4"/>
        <v>VILAGARCÍA</v>
      </c>
      <c r="B66" s="51">
        <f t="shared" si="2"/>
        <v>745</v>
      </c>
      <c r="C66" s="51">
        <f t="shared" si="3"/>
        <v>687</v>
      </c>
      <c r="D66" s="51">
        <f t="shared" si="6"/>
        <v>21</v>
      </c>
      <c r="E66" s="50" t="str">
        <f t="shared" si="5"/>
        <v>AVILÉS</v>
      </c>
      <c r="F66" s="50">
        <f t="shared" si="9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214</v>
      </c>
      <c r="E7" s="10">
        <v>3</v>
      </c>
      <c r="F7" s="11">
        <f>((E7*100)/D7)-100</f>
        <v>-98.598130841121502</v>
      </c>
      <c r="G7" s="1"/>
      <c r="H7" s="1"/>
      <c r="I7" s="1"/>
    </row>
    <row r="8" spans="1:12" x14ac:dyDescent="0.3">
      <c r="A8" s="12" t="s">
        <v>31</v>
      </c>
      <c r="B8" s="13">
        <v>13413</v>
      </c>
      <c r="C8" s="13">
        <v>13954</v>
      </c>
      <c r="D8" s="13">
        <v>154916</v>
      </c>
      <c r="E8" s="13">
        <v>161507</v>
      </c>
      <c r="F8" s="14">
        <f t="shared" ref="F8:F35" si="0">((E8*100)/D8)-100</f>
        <v>4.2545637635880098</v>
      </c>
      <c r="G8" s="1"/>
      <c r="H8" s="1"/>
      <c r="I8" s="1"/>
    </row>
    <row r="9" spans="1:12" x14ac:dyDescent="0.3">
      <c r="A9" s="9" t="s">
        <v>162</v>
      </c>
      <c r="B9" s="10">
        <v>570</v>
      </c>
      <c r="C9" s="10">
        <v>504</v>
      </c>
      <c r="D9" s="10">
        <v>6244</v>
      </c>
      <c r="E9" s="10">
        <v>6592</v>
      </c>
      <c r="F9" s="11">
        <f t="shared" si="0"/>
        <v>5.573350416399748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3">
      <c r="A11" s="9" t="s">
        <v>165</v>
      </c>
      <c r="B11" s="10">
        <v>29916</v>
      </c>
      <c r="C11" s="10">
        <v>30831</v>
      </c>
      <c r="D11" s="10">
        <v>378050</v>
      </c>
      <c r="E11" s="10">
        <v>382180</v>
      </c>
      <c r="F11" s="11">
        <f t="shared" si="0"/>
        <v>1.0924480888771342</v>
      </c>
      <c r="G11" s="1"/>
      <c r="H11" s="1"/>
      <c r="I11" s="1"/>
    </row>
    <row r="12" spans="1:12" x14ac:dyDescent="0.3">
      <c r="A12" s="12" t="s">
        <v>166</v>
      </c>
      <c r="B12" s="13">
        <v>6653</v>
      </c>
      <c r="C12" s="13">
        <v>6799</v>
      </c>
      <c r="D12" s="13">
        <v>74209</v>
      </c>
      <c r="E12" s="13">
        <v>82051</v>
      </c>
      <c r="F12" s="14">
        <f t="shared" si="0"/>
        <v>10.567451387298036</v>
      </c>
      <c r="G12" s="1"/>
      <c r="H12" s="1"/>
      <c r="I12" s="1"/>
    </row>
    <row r="13" spans="1:12" x14ac:dyDescent="0.3">
      <c r="A13" s="9" t="s">
        <v>32</v>
      </c>
      <c r="B13" s="10">
        <v>8662</v>
      </c>
      <c r="C13" s="10">
        <v>7557</v>
      </c>
      <c r="D13" s="10">
        <v>130260</v>
      </c>
      <c r="E13" s="10">
        <v>120259</v>
      </c>
      <c r="F13" s="11">
        <f t="shared" si="0"/>
        <v>-7.6777214801166878</v>
      </c>
      <c r="G13" s="1"/>
      <c r="H13" s="1"/>
      <c r="I13" s="1"/>
    </row>
    <row r="14" spans="1:12" x14ac:dyDescent="0.3">
      <c r="A14" s="12" t="s">
        <v>33</v>
      </c>
      <c r="B14" s="13">
        <v>156598</v>
      </c>
      <c r="C14" s="13">
        <v>141408</v>
      </c>
      <c r="D14" s="13">
        <v>1812885</v>
      </c>
      <c r="E14" s="13">
        <v>1929335</v>
      </c>
      <c r="F14" s="14">
        <f t="shared" si="0"/>
        <v>6.4234631540334846</v>
      </c>
      <c r="G14" s="1"/>
      <c r="H14" s="1"/>
      <c r="I14" s="1"/>
    </row>
    <row r="15" spans="1:12" x14ac:dyDescent="0.3">
      <c r="A15" s="9" t="s">
        <v>34</v>
      </c>
      <c r="B15" s="10">
        <v>59446</v>
      </c>
      <c r="C15" s="10">
        <v>65818</v>
      </c>
      <c r="D15" s="10">
        <v>593319</v>
      </c>
      <c r="E15" s="10">
        <v>602245</v>
      </c>
      <c r="F15" s="11">
        <f t="shared" si="0"/>
        <v>1.5044183651627492</v>
      </c>
      <c r="G15" s="1"/>
      <c r="H15" s="1"/>
      <c r="I15" s="1"/>
    </row>
    <row r="16" spans="1:12" x14ac:dyDescent="0.3">
      <c r="A16" s="12" t="s">
        <v>35</v>
      </c>
      <c r="B16" s="13">
        <v>5640</v>
      </c>
      <c r="C16" s="13">
        <v>5663</v>
      </c>
      <c r="D16" s="13">
        <v>95879</v>
      </c>
      <c r="E16" s="13">
        <v>89931</v>
      </c>
      <c r="F16" s="14">
        <f t="shared" si="0"/>
        <v>-6.2036525203642157</v>
      </c>
      <c r="G16" s="1"/>
      <c r="H16" s="1"/>
      <c r="I16" s="1"/>
    </row>
    <row r="17" spans="1:9" x14ac:dyDescent="0.3">
      <c r="A17" s="9" t="s">
        <v>167</v>
      </c>
      <c r="B17" s="10">
        <v>14078</v>
      </c>
      <c r="C17" s="10">
        <v>17814</v>
      </c>
      <c r="D17" s="10">
        <v>203097</v>
      </c>
      <c r="E17" s="10">
        <v>210036</v>
      </c>
      <c r="F17" s="11">
        <f t="shared" si="0"/>
        <v>3.4165940412709261</v>
      </c>
      <c r="G17" s="1"/>
      <c r="H17" s="1"/>
      <c r="I17" s="1"/>
    </row>
    <row r="18" spans="1:9" x14ac:dyDescent="0.3">
      <c r="A18" s="12" t="s">
        <v>36</v>
      </c>
      <c r="B18" s="13">
        <v>1810</v>
      </c>
      <c r="C18" s="13">
        <v>728</v>
      </c>
      <c r="D18" s="13">
        <v>21721</v>
      </c>
      <c r="E18" s="13">
        <v>16036</v>
      </c>
      <c r="F18" s="14">
        <f t="shared" si="0"/>
        <v>-26.172828138667654</v>
      </c>
      <c r="G18" s="1"/>
      <c r="H18" s="1"/>
      <c r="I18" s="1"/>
    </row>
    <row r="19" spans="1:9" x14ac:dyDescent="0.3">
      <c r="A19" s="9" t="s">
        <v>37</v>
      </c>
      <c r="B19" s="10">
        <v>106</v>
      </c>
      <c r="C19" s="10">
        <v>48</v>
      </c>
      <c r="D19" s="10">
        <v>847</v>
      </c>
      <c r="E19" s="10">
        <v>455</v>
      </c>
      <c r="F19" s="11">
        <f t="shared" si="0"/>
        <v>-46.280991735537192</v>
      </c>
      <c r="G19" s="1"/>
      <c r="H19" s="1"/>
      <c r="I19" s="1"/>
    </row>
    <row r="20" spans="1:9" x14ac:dyDescent="0.3">
      <c r="A20" s="12" t="s">
        <v>168</v>
      </c>
      <c r="B20" s="13">
        <v>6861</v>
      </c>
      <c r="C20" s="13">
        <v>5284</v>
      </c>
      <c r="D20" s="13">
        <v>65492</v>
      </c>
      <c r="E20" s="13">
        <v>76345</v>
      </c>
      <c r="F20" s="14">
        <f t="shared" si="0"/>
        <v>16.571489647590539</v>
      </c>
      <c r="G20" s="1"/>
      <c r="H20" s="1"/>
      <c r="I20" s="1"/>
    </row>
    <row r="21" spans="1:9" x14ac:dyDescent="0.3">
      <c r="A21" s="9" t="s">
        <v>38</v>
      </c>
      <c r="B21" s="10">
        <v>1743</v>
      </c>
      <c r="C21" s="10">
        <v>6718</v>
      </c>
      <c r="D21" s="10">
        <v>11568</v>
      </c>
      <c r="E21" s="10">
        <v>57416</v>
      </c>
      <c r="F21" s="11">
        <f t="shared" si="0"/>
        <v>396.33471645919781</v>
      </c>
      <c r="G21" s="1"/>
      <c r="H21" s="1"/>
      <c r="I21" s="1"/>
    </row>
    <row r="22" spans="1:9" x14ac:dyDescent="0.3">
      <c r="A22" s="12" t="s">
        <v>59</v>
      </c>
      <c r="B22" s="13">
        <v>43693</v>
      </c>
      <c r="C22" s="13">
        <v>49053</v>
      </c>
      <c r="D22" s="13">
        <v>512507</v>
      </c>
      <c r="E22" s="13">
        <v>567486</v>
      </c>
      <c r="F22" s="14">
        <f t="shared" si="0"/>
        <v>10.727463234648496</v>
      </c>
      <c r="G22" s="1"/>
      <c r="H22" s="1"/>
      <c r="I22" s="1"/>
    </row>
    <row r="23" spans="1:9" x14ac:dyDescent="0.3">
      <c r="A23" s="9" t="s">
        <v>169</v>
      </c>
      <c r="B23" s="10">
        <v>2114</v>
      </c>
      <c r="C23" s="10">
        <v>2636</v>
      </c>
      <c r="D23" s="10">
        <v>31033</v>
      </c>
      <c r="E23" s="10">
        <v>37303</v>
      </c>
      <c r="F23" s="11">
        <f t="shared" si="0"/>
        <v>20.204298649824381</v>
      </c>
      <c r="G23" s="1"/>
      <c r="H23" s="1"/>
      <c r="I23" s="1"/>
    </row>
    <row r="24" spans="1:9" x14ac:dyDescent="0.3">
      <c r="A24" s="12" t="s">
        <v>171</v>
      </c>
      <c r="B24" s="13">
        <v>8364</v>
      </c>
      <c r="C24" s="13">
        <v>6590</v>
      </c>
      <c r="D24" s="13">
        <v>59966</v>
      </c>
      <c r="E24" s="13">
        <v>76434</v>
      </c>
      <c r="F24" s="14">
        <f t="shared" si="0"/>
        <v>27.462228596204511</v>
      </c>
      <c r="G24" s="1"/>
      <c r="H24" s="1"/>
      <c r="I24" s="1"/>
    </row>
    <row r="25" spans="1:9" x14ac:dyDescent="0.3">
      <c r="A25" s="9" t="s">
        <v>39</v>
      </c>
      <c r="B25" s="10">
        <v>3282</v>
      </c>
      <c r="C25" s="10">
        <v>2060</v>
      </c>
      <c r="D25" s="10">
        <v>39445</v>
      </c>
      <c r="E25" s="10">
        <v>36417</v>
      </c>
      <c r="F25" s="11">
        <f t="shared" si="0"/>
        <v>-7.676511598428192</v>
      </c>
      <c r="G25" s="1"/>
      <c r="H25" s="1"/>
      <c r="I25" s="1"/>
    </row>
    <row r="26" spans="1:9" x14ac:dyDescent="0.3">
      <c r="A26" s="12" t="s">
        <v>40</v>
      </c>
      <c r="B26" s="13">
        <v>193</v>
      </c>
      <c r="C26" s="13">
        <v>0</v>
      </c>
      <c r="D26" s="13">
        <v>2572</v>
      </c>
      <c r="E26" s="13">
        <v>1458</v>
      </c>
      <c r="F26" s="14">
        <f t="shared" si="0"/>
        <v>-43.312597200622086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3">
      <c r="A28" s="12" t="s">
        <v>42</v>
      </c>
      <c r="B28" s="13">
        <v>31504</v>
      </c>
      <c r="C28" s="13">
        <v>35471</v>
      </c>
      <c r="D28" s="13">
        <v>367748</v>
      </c>
      <c r="E28" s="13">
        <v>401619</v>
      </c>
      <c r="F28" s="14">
        <f t="shared" si="0"/>
        <v>9.2103831971893726</v>
      </c>
      <c r="G28" s="1"/>
      <c r="H28" s="1"/>
      <c r="I28" s="1"/>
    </row>
    <row r="29" spans="1:9" x14ac:dyDescent="0.3">
      <c r="A29" s="9" t="s">
        <v>43</v>
      </c>
      <c r="B29" s="10">
        <v>203</v>
      </c>
      <c r="C29" s="10">
        <v>681</v>
      </c>
      <c r="D29" s="10">
        <v>1263</v>
      </c>
      <c r="E29" s="10">
        <v>6945</v>
      </c>
      <c r="F29" s="11">
        <f t="shared" si="0"/>
        <v>449.88123515439429</v>
      </c>
      <c r="G29" s="1"/>
      <c r="H29" s="1"/>
      <c r="I29" s="1"/>
    </row>
    <row r="30" spans="1:9" x14ac:dyDescent="0.3">
      <c r="A30" s="12" t="s">
        <v>44</v>
      </c>
      <c r="B30" s="13">
        <v>12478</v>
      </c>
      <c r="C30" s="13">
        <v>9953</v>
      </c>
      <c r="D30" s="13">
        <v>145672</v>
      </c>
      <c r="E30" s="13">
        <v>105566</v>
      </c>
      <c r="F30" s="14">
        <f t="shared" si="0"/>
        <v>-27.531715085946516</v>
      </c>
      <c r="G30" s="1"/>
      <c r="H30" s="1"/>
      <c r="I30" s="1"/>
    </row>
    <row r="31" spans="1:9" x14ac:dyDescent="0.3">
      <c r="A31" s="9" t="s">
        <v>45</v>
      </c>
      <c r="B31" s="10">
        <v>5389</v>
      </c>
      <c r="C31" s="10">
        <v>5216</v>
      </c>
      <c r="D31" s="10">
        <v>64388</v>
      </c>
      <c r="E31" s="10">
        <v>59043</v>
      </c>
      <c r="F31" s="11">
        <f t="shared" si="0"/>
        <v>-8.3012362552028378</v>
      </c>
      <c r="G31" s="1"/>
      <c r="H31" s="1"/>
      <c r="I31" s="1"/>
    </row>
    <row r="32" spans="1:9" x14ac:dyDescent="0.3">
      <c r="A32" s="12" t="s">
        <v>46</v>
      </c>
      <c r="B32" s="13">
        <v>170483</v>
      </c>
      <c r="C32" s="13">
        <v>168506</v>
      </c>
      <c r="D32" s="13">
        <v>2211416</v>
      </c>
      <c r="E32" s="13">
        <f>+'TEUS nacional'!E32+'TEUS exterior'!E32</f>
        <v>2214681.7000000002</v>
      </c>
      <c r="F32" s="14">
        <f t="shared" si="0"/>
        <v>0.14767461210375643</v>
      </c>
      <c r="G32" s="1"/>
      <c r="H32" s="1"/>
      <c r="I32" s="1"/>
    </row>
    <row r="33" spans="1:9" x14ac:dyDescent="0.3">
      <c r="A33" s="9" t="s">
        <v>47</v>
      </c>
      <c r="B33" s="10">
        <v>12497</v>
      </c>
      <c r="C33" s="10">
        <v>13313</v>
      </c>
      <c r="D33" s="10">
        <v>175362</v>
      </c>
      <c r="E33" s="10">
        <v>174313</v>
      </c>
      <c r="F33" s="11">
        <f t="shared" si="0"/>
        <v>-0.59819117026493984</v>
      </c>
      <c r="G33" s="1"/>
      <c r="H33" s="1"/>
      <c r="I33" s="1"/>
    </row>
    <row r="34" spans="1:9" x14ac:dyDescent="0.3">
      <c r="A34" s="12" t="s">
        <v>170</v>
      </c>
      <c r="B34" s="13">
        <v>2361</v>
      </c>
      <c r="C34" s="13">
        <v>2741</v>
      </c>
      <c r="D34" s="13">
        <v>32313</v>
      </c>
      <c r="E34" s="13">
        <v>34490</v>
      </c>
      <c r="F34" s="14">
        <f t="shared" si="0"/>
        <v>6.7372265032649352</v>
      </c>
      <c r="G34" s="1"/>
      <c r="H34" s="1"/>
      <c r="I34" s="1"/>
    </row>
    <row r="35" spans="1:9" x14ac:dyDescent="0.3">
      <c r="A35" s="15" t="s">
        <v>48</v>
      </c>
      <c r="B35" s="16">
        <f>SUM(B7:B34)</f>
        <v>598057</v>
      </c>
      <c r="C35" s="16">
        <f t="shared" ref="C35:E35" si="1">SUM(C7:C34)</f>
        <v>599346</v>
      </c>
      <c r="D35" s="16">
        <f t="shared" si="1"/>
        <v>7199204</v>
      </c>
      <c r="E35" s="16">
        <f t="shared" si="1"/>
        <v>7450154.7000000002</v>
      </c>
      <c r="F35" s="17">
        <f t="shared" si="0"/>
        <v>3.4858117647451081</v>
      </c>
      <c r="G35" s="1"/>
      <c r="H35" s="1"/>
      <c r="I35" s="1"/>
    </row>
    <row r="36" spans="1:9" x14ac:dyDescent="0.3">
      <c r="A36" s="73" t="s">
        <v>123</v>
      </c>
      <c r="E36" s="103"/>
    </row>
    <row r="37" spans="1:9" x14ac:dyDescent="0.3">
      <c r="A37" s="52"/>
      <c r="E37" s="103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119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3</v>
      </c>
      <c r="C39" s="51">
        <f t="shared" si="3"/>
        <v>214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VALENCIA</v>
      </c>
      <c r="F39" s="50">
        <f>LOOKUP(E39,$A$39:$A$66,$B$39:$B$66)</f>
        <v>2214681.7000000002</v>
      </c>
      <c r="G39" s="50">
        <f>LOOKUP(E39,$A$39:$A$66,$C$39:$C$66)</f>
        <v>2211416</v>
      </c>
    </row>
    <row r="40" spans="1:9" x14ac:dyDescent="0.3">
      <c r="A40" s="50" t="str">
        <f t="shared" si="4"/>
        <v>ALICANTE</v>
      </c>
      <c r="B40" s="51">
        <f t="shared" si="2"/>
        <v>161507</v>
      </c>
      <c r="C40" s="51">
        <f t="shared" si="3"/>
        <v>154916</v>
      </c>
      <c r="D40" s="51">
        <f t="shared" ref="D40:D66" si="6">_xlfn.RANK.EQ(B40,$B$39:$B$66)+COUNTIF($B$39:$B$66,B40)-1</f>
        <v>9</v>
      </c>
      <c r="E40" s="50" t="str">
        <f t="shared" si="5"/>
        <v>BARCELONA</v>
      </c>
      <c r="F40" s="50">
        <f t="shared" ref="F40:F55" si="7">LOOKUP(E40,$A$39:$A$66,$B$39:$B$66)</f>
        <v>1929335</v>
      </c>
      <c r="G40" s="50">
        <f t="shared" ref="G40:G66" si="8">LOOKUP(E40,$A$39:$A$66,$C$39:$C$66)</f>
        <v>1812885</v>
      </c>
    </row>
    <row r="41" spans="1:9" x14ac:dyDescent="0.3">
      <c r="A41" s="50" t="str">
        <f t="shared" si="4"/>
        <v>ALMERÍA</v>
      </c>
      <c r="B41" s="51">
        <f t="shared" si="2"/>
        <v>6592</v>
      </c>
      <c r="C41" s="51">
        <f t="shared" si="3"/>
        <v>6244</v>
      </c>
      <c r="D41" s="51">
        <f t="shared" si="6"/>
        <v>23</v>
      </c>
      <c r="E41" s="50" t="str">
        <f t="shared" si="5"/>
        <v>BILBAO</v>
      </c>
      <c r="F41" s="50">
        <f t="shared" si="7"/>
        <v>602245</v>
      </c>
      <c r="G41" s="50">
        <f t="shared" si="8"/>
        <v>593319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567486</v>
      </c>
      <c r="G42" s="50">
        <f t="shared" si="8"/>
        <v>512507</v>
      </c>
    </row>
    <row r="43" spans="1:9" x14ac:dyDescent="0.3">
      <c r="A43" s="50" t="str">
        <f t="shared" si="4"/>
        <v>BAHÍA DE ALGECIRAS</v>
      </c>
      <c r="B43" s="51">
        <f t="shared" si="2"/>
        <v>382180</v>
      </c>
      <c r="C43" s="51">
        <f t="shared" si="3"/>
        <v>378050</v>
      </c>
      <c r="D43" s="51">
        <f t="shared" si="6"/>
        <v>6</v>
      </c>
      <c r="E43" s="50" t="str">
        <f t="shared" si="5"/>
        <v>SANTA CRUZ DE TENERIFE</v>
      </c>
      <c r="F43" s="50">
        <f t="shared" si="7"/>
        <v>401619</v>
      </c>
      <c r="G43" s="50">
        <f t="shared" si="8"/>
        <v>367748</v>
      </c>
    </row>
    <row r="44" spans="1:9" x14ac:dyDescent="0.3">
      <c r="A44" s="50" t="str">
        <f t="shared" si="4"/>
        <v>BAHÍA DE CÁDIZ</v>
      </c>
      <c r="B44" s="51">
        <f t="shared" si="2"/>
        <v>82051</v>
      </c>
      <c r="C44" s="51">
        <f t="shared" si="3"/>
        <v>74209</v>
      </c>
      <c r="D44" s="51">
        <f t="shared" si="6"/>
        <v>13</v>
      </c>
      <c r="E44" s="50" t="str">
        <f t="shared" si="5"/>
        <v>BAHÍA DE ALGECIRAS</v>
      </c>
      <c r="F44" s="50">
        <f t="shared" si="7"/>
        <v>382180</v>
      </c>
      <c r="G44" s="50">
        <f t="shared" si="8"/>
        <v>378050</v>
      </c>
    </row>
    <row r="45" spans="1:9" x14ac:dyDescent="0.3">
      <c r="A45" s="50" t="str">
        <f t="shared" si="4"/>
        <v>BALEARES</v>
      </c>
      <c r="B45" s="51">
        <f t="shared" si="2"/>
        <v>120259</v>
      </c>
      <c r="C45" s="51">
        <f t="shared" si="3"/>
        <v>130260</v>
      </c>
      <c r="D45" s="51">
        <f t="shared" si="6"/>
        <v>10</v>
      </c>
      <c r="E45" s="50" t="str">
        <f t="shared" si="5"/>
        <v>CASTELLÓN</v>
      </c>
      <c r="F45" s="50">
        <f t="shared" si="7"/>
        <v>210036</v>
      </c>
      <c r="G45" s="50">
        <f t="shared" si="8"/>
        <v>203097</v>
      </c>
    </row>
    <row r="46" spans="1:9" x14ac:dyDescent="0.3">
      <c r="A46" s="50" t="str">
        <f t="shared" si="4"/>
        <v>BARCELONA</v>
      </c>
      <c r="B46" s="51">
        <f t="shared" si="2"/>
        <v>1929335</v>
      </c>
      <c r="C46" s="51">
        <f t="shared" si="3"/>
        <v>1812885</v>
      </c>
      <c r="D46" s="51">
        <f t="shared" si="6"/>
        <v>2</v>
      </c>
      <c r="E46" s="50" t="str">
        <f t="shared" si="5"/>
        <v>VIGO</v>
      </c>
      <c r="F46" s="50">
        <f t="shared" si="7"/>
        <v>174313</v>
      </c>
      <c r="G46" s="50">
        <f t="shared" si="8"/>
        <v>175362</v>
      </c>
    </row>
    <row r="47" spans="1:9" x14ac:dyDescent="0.3">
      <c r="A47" s="50" t="str">
        <f t="shared" si="4"/>
        <v>BILBAO</v>
      </c>
      <c r="B47" s="51">
        <f t="shared" si="2"/>
        <v>602245</v>
      </c>
      <c r="C47" s="51">
        <f t="shared" si="3"/>
        <v>593319</v>
      </c>
      <c r="D47" s="51">
        <f t="shared" si="6"/>
        <v>3</v>
      </c>
      <c r="E47" s="50" t="str">
        <f t="shared" si="5"/>
        <v>ALICANTE</v>
      </c>
      <c r="F47" s="50">
        <f t="shared" si="7"/>
        <v>161507</v>
      </c>
      <c r="G47" s="50">
        <f t="shared" si="8"/>
        <v>154916</v>
      </c>
    </row>
    <row r="48" spans="1:9" x14ac:dyDescent="0.3">
      <c r="A48" s="50" t="str">
        <f t="shared" si="4"/>
        <v>CARTAGENA</v>
      </c>
      <c r="B48" s="51">
        <f t="shared" si="2"/>
        <v>89931</v>
      </c>
      <c r="C48" s="51">
        <f t="shared" si="3"/>
        <v>95879</v>
      </c>
      <c r="D48" s="51">
        <f t="shared" si="6"/>
        <v>12</v>
      </c>
      <c r="E48" s="50" t="str">
        <f t="shared" si="5"/>
        <v>BALEARES</v>
      </c>
      <c r="F48" s="50">
        <f t="shared" si="7"/>
        <v>120259</v>
      </c>
      <c r="G48" s="50">
        <f t="shared" si="8"/>
        <v>130260</v>
      </c>
    </row>
    <row r="49" spans="1:7" x14ac:dyDescent="0.3">
      <c r="A49" s="50" t="str">
        <f t="shared" si="4"/>
        <v>CASTELLÓN</v>
      </c>
      <c r="B49" s="51">
        <f t="shared" si="2"/>
        <v>210036</v>
      </c>
      <c r="C49" s="51">
        <f t="shared" si="3"/>
        <v>203097</v>
      </c>
      <c r="D49" s="51">
        <f t="shared" si="6"/>
        <v>7</v>
      </c>
      <c r="E49" s="50" t="str">
        <f t="shared" si="5"/>
        <v>SEVILLA</v>
      </c>
      <c r="F49" s="50">
        <f t="shared" si="7"/>
        <v>105566</v>
      </c>
      <c r="G49" s="50">
        <f t="shared" si="8"/>
        <v>145672</v>
      </c>
    </row>
    <row r="50" spans="1:7" x14ac:dyDescent="0.3">
      <c r="A50" s="50" t="str">
        <f t="shared" si="4"/>
        <v>CEUTA</v>
      </c>
      <c r="B50" s="51">
        <f t="shared" si="2"/>
        <v>16036</v>
      </c>
      <c r="C50" s="51">
        <f t="shared" si="3"/>
        <v>21721</v>
      </c>
      <c r="D50" s="51">
        <f t="shared" si="6"/>
        <v>21</v>
      </c>
      <c r="E50" s="50" t="str">
        <f t="shared" si="5"/>
        <v>CARTAGENA</v>
      </c>
      <c r="F50" s="50">
        <f t="shared" si="7"/>
        <v>89931</v>
      </c>
      <c r="G50" s="50">
        <f t="shared" si="8"/>
        <v>95879</v>
      </c>
    </row>
    <row r="51" spans="1:7" x14ac:dyDescent="0.3">
      <c r="A51" s="50" t="str">
        <f t="shared" si="4"/>
        <v>FERROL-SAN CIBRAO</v>
      </c>
      <c r="B51" s="51">
        <f t="shared" si="2"/>
        <v>455</v>
      </c>
      <c r="C51" s="51">
        <f t="shared" si="3"/>
        <v>847</v>
      </c>
      <c r="D51" s="51">
        <f t="shared" si="6"/>
        <v>25</v>
      </c>
      <c r="E51" s="50" t="str">
        <f t="shared" si="5"/>
        <v>BAHÍA DE CÁDIZ</v>
      </c>
      <c r="F51" s="50">
        <f t="shared" si="7"/>
        <v>82051</v>
      </c>
      <c r="G51" s="50">
        <f t="shared" si="8"/>
        <v>74209</v>
      </c>
    </row>
    <row r="52" spans="1:7" x14ac:dyDescent="0.3">
      <c r="A52" s="50" t="str">
        <f t="shared" si="4"/>
        <v>GIJÓN</v>
      </c>
      <c r="B52" s="51">
        <f t="shared" si="2"/>
        <v>76345</v>
      </c>
      <c r="C52" s="51">
        <f t="shared" si="3"/>
        <v>65492</v>
      </c>
      <c r="D52" s="51">
        <f t="shared" si="6"/>
        <v>15</v>
      </c>
      <c r="E52" s="50" t="str">
        <f t="shared" si="5"/>
        <v>MARÍN Y RÍA DE PONTEVEDRA</v>
      </c>
      <c r="F52" s="50">
        <f t="shared" si="7"/>
        <v>76434</v>
      </c>
      <c r="G52" s="50">
        <f t="shared" si="8"/>
        <v>59966</v>
      </c>
    </row>
    <row r="53" spans="1:7" x14ac:dyDescent="0.3">
      <c r="A53" s="50" t="str">
        <f t="shared" si="4"/>
        <v>HUELVA</v>
      </c>
      <c r="B53" s="51">
        <f t="shared" si="2"/>
        <v>57416</v>
      </c>
      <c r="C53" s="51">
        <f t="shared" si="3"/>
        <v>11568</v>
      </c>
      <c r="D53" s="51">
        <f t="shared" si="6"/>
        <v>17</v>
      </c>
      <c r="E53" s="50" t="str">
        <f t="shared" si="5"/>
        <v>GIJÓN</v>
      </c>
      <c r="F53" s="50">
        <f t="shared" si="7"/>
        <v>76345</v>
      </c>
      <c r="G53" s="50">
        <f t="shared" si="8"/>
        <v>65492</v>
      </c>
    </row>
    <row r="54" spans="1:7" x14ac:dyDescent="0.3">
      <c r="A54" s="50" t="str">
        <f t="shared" si="4"/>
        <v>LAS PALMAS</v>
      </c>
      <c r="B54" s="51">
        <f t="shared" si="2"/>
        <v>567486</v>
      </c>
      <c r="C54" s="51">
        <f t="shared" si="3"/>
        <v>512507</v>
      </c>
      <c r="D54" s="51">
        <f t="shared" si="6"/>
        <v>4</v>
      </c>
      <c r="E54" s="50" t="str">
        <f t="shared" si="5"/>
        <v>TARRAGONA</v>
      </c>
      <c r="F54" s="50">
        <f t="shared" si="7"/>
        <v>59043</v>
      </c>
      <c r="G54" s="50">
        <f t="shared" si="8"/>
        <v>64388</v>
      </c>
    </row>
    <row r="55" spans="1:7" x14ac:dyDescent="0.3">
      <c r="A55" s="50" t="str">
        <f t="shared" si="4"/>
        <v>MÁLAGA</v>
      </c>
      <c r="B55" s="51">
        <f t="shared" si="2"/>
        <v>37303</v>
      </c>
      <c r="C55" s="51">
        <f t="shared" si="3"/>
        <v>31033</v>
      </c>
      <c r="D55" s="51">
        <f t="shared" si="6"/>
        <v>18</v>
      </c>
      <c r="E55" s="50" t="str">
        <f t="shared" si="5"/>
        <v>HUELVA</v>
      </c>
      <c r="F55" s="50">
        <f t="shared" si="7"/>
        <v>57416</v>
      </c>
      <c r="G55" s="50">
        <f t="shared" si="8"/>
        <v>11568</v>
      </c>
    </row>
    <row r="56" spans="1:7" x14ac:dyDescent="0.3">
      <c r="A56" s="50" t="str">
        <f t="shared" si="4"/>
        <v>MARÍN Y RÍA DE PONTEVEDRA</v>
      </c>
      <c r="B56" s="51">
        <f t="shared" si="2"/>
        <v>76434</v>
      </c>
      <c r="C56" s="51">
        <f t="shared" si="3"/>
        <v>59966</v>
      </c>
      <c r="D56" s="51">
        <f t="shared" si="6"/>
        <v>14</v>
      </c>
      <c r="E56" s="50" t="str">
        <f t="shared" si="5"/>
        <v>MÁLAGA</v>
      </c>
      <c r="F56" s="50">
        <f t="shared" ref="F56:F66" si="9">LOOKUP(E56,$A$39:$A$66,$B$39:$B$66)</f>
        <v>37303</v>
      </c>
      <c r="G56" s="50">
        <f t="shared" si="8"/>
        <v>31033</v>
      </c>
    </row>
    <row r="57" spans="1:7" x14ac:dyDescent="0.3">
      <c r="A57" s="50" t="str">
        <f t="shared" si="4"/>
        <v>MELILLA</v>
      </c>
      <c r="B57" s="51">
        <f t="shared" si="2"/>
        <v>36417</v>
      </c>
      <c r="C57" s="51">
        <f t="shared" si="3"/>
        <v>39445</v>
      </c>
      <c r="D57" s="51">
        <f t="shared" si="6"/>
        <v>19</v>
      </c>
      <c r="E57" s="50" t="str">
        <f t="shared" si="5"/>
        <v>MELILLA</v>
      </c>
      <c r="F57" s="50">
        <f t="shared" si="9"/>
        <v>36417</v>
      </c>
      <c r="G57" s="50">
        <f t="shared" si="8"/>
        <v>39445</v>
      </c>
    </row>
    <row r="58" spans="1:7" x14ac:dyDescent="0.3">
      <c r="A58" s="50" t="str">
        <f t="shared" si="4"/>
        <v>MOTRIL</v>
      </c>
      <c r="B58" s="51">
        <f t="shared" si="2"/>
        <v>1458</v>
      </c>
      <c r="C58" s="51">
        <f t="shared" si="3"/>
        <v>2572</v>
      </c>
      <c r="D58" s="51">
        <f t="shared" si="6"/>
        <v>24</v>
      </c>
      <c r="E58" s="50" t="str">
        <f t="shared" si="5"/>
        <v>VILAGARCÍA</v>
      </c>
      <c r="F58" s="50">
        <f t="shared" si="9"/>
        <v>34490</v>
      </c>
      <c r="G58" s="50">
        <f t="shared" si="8"/>
        <v>32313</v>
      </c>
    </row>
    <row r="59" spans="1:7" x14ac:dyDescent="0.3">
      <c r="A59" s="50" t="str">
        <f t="shared" si="4"/>
        <v>PASAIA</v>
      </c>
      <c r="B59" s="51">
        <f t="shared" si="2"/>
        <v>8</v>
      </c>
      <c r="C59" s="51">
        <f t="shared" si="3"/>
        <v>6818</v>
      </c>
      <c r="D59" s="51">
        <f t="shared" si="6"/>
        <v>26</v>
      </c>
      <c r="E59" s="50" t="str">
        <f t="shared" si="5"/>
        <v>CEUTA</v>
      </c>
      <c r="F59" s="50">
        <f t="shared" si="9"/>
        <v>16036</v>
      </c>
      <c r="G59" s="50">
        <f t="shared" si="8"/>
        <v>21721</v>
      </c>
    </row>
    <row r="60" spans="1:7" x14ac:dyDescent="0.3">
      <c r="A60" s="50" t="str">
        <f t="shared" si="4"/>
        <v>SANTA CRUZ DE TENERIFE</v>
      </c>
      <c r="B60" s="51">
        <f t="shared" si="2"/>
        <v>401619</v>
      </c>
      <c r="C60" s="51">
        <f t="shared" si="3"/>
        <v>367748</v>
      </c>
      <c r="D60" s="51">
        <f t="shared" si="6"/>
        <v>5</v>
      </c>
      <c r="E60" s="50" t="str">
        <f t="shared" si="5"/>
        <v>SANTANDER</v>
      </c>
      <c r="F60" s="50">
        <f t="shared" si="9"/>
        <v>6945</v>
      </c>
      <c r="G60" s="50">
        <f t="shared" si="8"/>
        <v>1263</v>
      </c>
    </row>
    <row r="61" spans="1:7" x14ac:dyDescent="0.3">
      <c r="A61" s="50" t="str">
        <f t="shared" si="4"/>
        <v>SANTANDER</v>
      </c>
      <c r="B61" s="51">
        <f t="shared" si="2"/>
        <v>6945</v>
      </c>
      <c r="C61" s="51">
        <f t="shared" si="3"/>
        <v>1263</v>
      </c>
      <c r="D61" s="51">
        <f t="shared" si="6"/>
        <v>22</v>
      </c>
      <c r="E61" s="50" t="str">
        <f t="shared" si="5"/>
        <v>ALMERÍA</v>
      </c>
      <c r="F61" s="50">
        <f t="shared" si="9"/>
        <v>6592</v>
      </c>
      <c r="G61" s="50">
        <f t="shared" si="8"/>
        <v>6244</v>
      </c>
    </row>
    <row r="62" spans="1:7" x14ac:dyDescent="0.3">
      <c r="A62" s="50" t="str">
        <f t="shared" si="4"/>
        <v>SEVILLA</v>
      </c>
      <c r="B62" s="51">
        <f t="shared" si="2"/>
        <v>105566</v>
      </c>
      <c r="C62" s="51">
        <f t="shared" si="3"/>
        <v>145672</v>
      </c>
      <c r="D62" s="51">
        <f t="shared" si="6"/>
        <v>11</v>
      </c>
      <c r="E62" s="50" t="str">
        <f t="shared" si="5"/>
        <v>MOTRIL</v>
      </c>
      <c r="F62" s="50">
        <f t="shared" si="9"/>
        <v>1458</v>
      </c>
      <c r="G62" s="50">
        <f t="shared" si="8"/>
        <v>2572</v>
      </c>
    </row>
    <row r="63" spans="1:7" x14ac:dyDescent="0.3">
      <c r="A63" s="50" t="str">
        <f t="shared" si="4"/>
        <v>TARRAGONA</v>
      </c>
      <c r="B63" s="51">
        <f t="shared" si="2"/>
        <v>59043</v>
      </c>
      <c r="C63" s="51">
        <f t="shared" si="3"/>
        <v>64388</v>
      </c>
      <c r="D63" s="51">
        <f t="shared" si="6"/>
        <v>16</v>
      </c>
      <c r="E63" s="50" t="str">
        <f t="shared" si="5"/>
        <v>FERROL-SAN CIBRAO</v>
      </c>
      <c r="F63" s="50">
        <f t="shared" si="9"/>
        <v>455</v>
      </c>
      <c r="G63" s="50">
        <f t="shared" si="8"/>
        <v>847</v>
      </c>
    </row>
    <row r="64" spans="1:7" x14ac:dyDescent="0.3">
      <c r="A64" s="50" t="str">
        <f t="shared" si="4"/>
        <v>VALENCIA</v>
      </c>
      <c r="B64" s="51">
        <f t="shared" si="2"/>
        <v>2214681.7000000002</v>
      </c>
      <c r="C64" s="51">
        <f t="shared" si="3"/>
        <v>2211416</v>
      </c>
      <c r="D64" s="51">
        <f t="shared" si="6"/>
        <v>1</v>
      </c>
      <c r="E64" s="50" t="str">
        <f t="shared" si="5"/>
        <v>PASAIA</v>
      </c>
      <c r="F64" s="50">
        <f t="shared" si="9"/>
        <v>8</v>
      </c>
      <c r="G64" s="50">
        <f t="shared" si="8"/>
        <v>6818</v>
      </c>
    </row>
    <row r="65" spans="1:7" x14ac:dyDescent="0.3">
      <c r="A65" s="50" t="str">
        <f t="shared" si="4"/>
        <v>VIGO</v>
      </c>
      <c r="B65" s="51">
        <f t="shared" si="2"/>
        <v>174313</v>
      </c>
      <c r="C65" s="51">
        <f t="shared" si="3"/>
        <v>175362</v>
      </c>
      <c r="D65" s="51">
        <f t="shared" si="6"/>
        <v>8</v>
      </c>
      <c r="E65" s="50" t="str">
        <f t="shared" si="5"/>
        <v>A CORUÑA</v>
      </c>
      <c r="F65" s="50">
        <f t="shared" si="9"/>
        <v>3</v>
      </c>
      <c r="G65" s="50">
        <f t="shared" si="8"/>
        <v>214</v>
      </c>
    </row>
    <row r="66" spans="1:7" x14ac:dyDescent="0.3">
      <c r="A66" s="50" t="str">
        <f t="shared" si="4"/>
        <v>VILAGARCÍA</v>
      </c>
      <c r="B66" s="51">
        <f t="shared" si="2"/>
        <v>34490</v>
      </c>
      <c r="C66" s="51">
        <f t="shared" si="3"/>
        <v>32313</v>
      </c>
      <c r="D66" s="51">
        <f t="shared" si="6"/>
        <v>20</v>
      </c>
      <c r="E66" s="50" t="str">
        <f t="shared" si="5"/>
        <v>AVILÉS</v>
      </c>
      <c r="F66" s="50">
        <f t="shared" si="9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  <c r="G67" s="50"/>
    </row>
    <row r="68" spans="1:7" x14ac:dyDescent="0.3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151</v>
      </c>
    </row>
    <row r="2" spans="1:12" s="2" customFormat="1" ht="21" x14ac:dyDescent="0.4">
      <c r="I2" s="2" t="s">
        <v>58</v>
      </c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8425</v>
      </c>
      <c r="C7" s="10">
        <v>9606</v>
      </c>
      <c r="D7" s="10">
        <v>126735</v>
      </c>
      <c r="E7" s="10">
        <v>184069</v>
      </c>
      <c r="F7" s="11">
        <f>((E7*100)/D7)-100</f>
        <v>45.239278810115593</v>
      </c>
      <c r="G7" s="1"/>
      <c r="H7" s="1"/>
      <c r="I7" s="1"/>
    </row>
    <row r="8" spans="1:12" x14ac:dyDescent="0.3">
      <c r="A8" s="12" t="s">
        <v>31</v>
      </c>
      <c r="B8" s="13">
        <v>7067</v>
      </c>
      <c r="C8" s="13">
        <v>10886</v>
      </c>
      <c r="D8" s="13">
        <v>256671</v>
      </c>
      <c r="E8" s="13">
        <v>227208</v>
      </c>
      <c r="F8" s="14">
        <f t="shared" ref="F8:F35" si="0">((E8*100)/D8)-100</f>
        <v>-11.478897109529314</v>
      </c>
      <c r="G8" s="1"/>
      <c r="H8" s="1"/>
      <c r="I8" s="1"/>
    </row>
    <row r="9" spans="1:12" x14ac:dyDescent="0.3">
      <c r="A9" s="9" t="s">
        <v>162</v>
      </c>
      <c r="B9" s="10">
        <v>42218</v>
      </c>
      <c r="C9" s="10">
        <v>49808</v>
      </c>
      <c r="D9" s="10">
        <v>827251</v>
      </c>
      <c r="E9" s="10">
        <v>951468</v>
      </c>
      <c r="F9" s="11">
        <f t="shared" si="0"/>
        <v>15.01563612494877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305</v>
      </c>
      <c r="D10" s="13">
        <v>2707</v>
      </c>
      <c r="E10" s="13">
        <v>2512</v>
      </c>
      <c r="F10" s="18">
        <f t="shared" si="0"/>
        <v>-7.2035463612855608</v>
      </c>
      <c r="G10" s="1"/>
      <c r="H10" s="1"/>
      <c r="I10" s="1"/>
    </row>
    <row r="11" spans="1:12" x14ac:dyDescent="0.3">
      <c r="A11" s="9" t="s">
        <v>165</v>
      </c>
      <c r="B11" s="10">
        <v>377824</v>
      </c>
      <c r="C11" s="10">
        <v>359222</v>
      </c>
      <c r="D11" s="10">
        <v>5618048</v>
      </c>
      <c r="E11" s="10">
        <v>5539129</v>
      </c>
      <c r="F11" s="11">
        <f t="shared" si="0"/>
        <v>-1.4047405789341809</v>
      </c>
      <c r="G11" s="1"/>
      <c r="H11" s="1"/>
      <c r="I11" s="1"/>
    </row>
    <row r="12" spans="1:12" x14ac:dyDescent="0.3">
      <c r="A12" s="12" t="s">
        <v>166</v>
      </c>
      <c r="B12" s="13">
        <v>14235</v>
      </c>
      <c r="C12" s="13">
        <v>27735</v>
      </c>
      <c r="D12" s="13">
        <v>406158</v>
      </c>
      <c r="E12" s="13">
        <v>408255</v>
      </c>
      <c r="F12" s="14">
        <f t="shared" si="0"/>
        <v>0.51630153782518562</v>
      </c>
      <c r="G12" s="1"/>
      <c r="H12" s="1"/>
      <c r="I12" s="1"/>
    </row>
    <row r="13" spans="1:12" x14ac:dyDescent="0.3">
      <c r="A13" s="9" t="s">
        <v>32</v>
      </c>
      <c r="B13" s="10">
        <v>219431</v>
      </c>
      <c r="C13" s="10">
        <v>273314</v>
      </c>
      <c r="D13" s="10">
        <v>7782400</v>
      </c>
      <c r="E13" s="10">
        <v>8248346</v>
      </c>
      <c r="F13" s="11">
        <f t="shared" si="0"/>
        <v>5.9871761924342053</v>
      </c>
      <c r="G13" s="1"/>
      <c r="H13" s="1"/>
      <c r="I13" s="1"/>
    </row>
    <row r="14" spans="1:12" x14ac:dyDescent="0.3">
      <c r="A14" s="12" t="s">
        <v>33</v>
      </c>
      <c r="B14" s="13">
        <v>146228</v>
      </c>
      <c r="C14" s="13">
        <v>187070</v>
      </c>
      <c r="D14" s="13">
        <v>3958960</v>
      </c>
      <c r="E14" s="13">
        <v>4136999</v>
      </c>
      <c r="F14" s="14">
        <f t="shared" si="0"/>
        <v>4.4971154040455019</v>
      </c>
      <c r="G14" s="1"/>
      <c r="H14" s="1"/>
      <c r="I14" s="1"/>
    </row>
    <row r="15" spans="1:12" x14ac:dyDescent="0.3">
      <c r="A15" s="9" t="s">
        <v>34</v>
      </c>
      <c r="B15" s="10">
        <v>6436</v>
      </c>
      <c r="C15" s="10">
        <v>4698</v>
      </c>
      <c r="D15" s="10">
        <v>190626</v>
      </c>
      <c r="E15" s="10">
        <v>186546</v>
      </c>
      <c r="F15" s="11">
        <f t="shared" si="0"/>
        <v>-2.1403166409618848</v>
      </c>
      <c r="G15" s="1"/>
      <c r="H15" s="1"/>
      <c r="I15" s="1"/>
    </row>
    <row r="16" spans="1:12" x14ac:dyDescent="0.3">
      <c r="A16" s="12" t="s">
        <v>35</v>
      </c>
      <c r="B16" s="13">
        <v>514</v>
      </c>
      <c r="C16" s="13">
        <v>3826</v>
      </c>
      <c r="D16" s="13">
        <v>187813</v>
      </c>
      <c r="E16" s="13">
        <v>236279</v>
      </c>
      <c r="F16" s="14">
        <f t="shared" si="0"/>
        <v>25.805455426408187</v>
      </c>
      <c r="G16" s="1"/>
      <c r="H16" s="1"/>
      <c r="I16" s="1"/>
    </row>
    <row r="17" spans="1:9" x14ac:dyDescent="0.3">
      <c r="A17" s="9" t="s">
        <v>167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3">
      <c r="A18" s="12" t="s">
        <v>36</v>
      </c>
      <c r="B18" s="13">
        <v>146492</v>
      </c>
      <c r="C18" s="13">
        <v>159908</v>
      </c>
      <c r="D18" s="13">
        <v>1942939</v>
      </c>
      <c r="E18" s="13">
        <v>1900403</v>
      </c>
      <c r="F18" s="14">
        <f t="shared" si="0"/>
        <v>-2.18926070247187</v>
      </c>
      <c r="G18" s="1"/>
      <c r="H18" s="1"/>
      <c r="I18" s="1"/>
    </row>
    <row r="19" spans="1:9" x14ac:dyDescent="0.3">
      <c r="A19" s="9" t="s">
        <v>37</v>
      </c>
      <c r="B19" s="10">
        <v>1112</v>
      </c>
      <c r="C19" s="10">
        <v>0</v>
      </c>
      <c r="D19" s="10">
        <v>20061</v>
      </c>
      <c r="E19" s="10">
        <v>20379</v>
      </c>
      <c r="F19" s="11">
        <f t="shared" si="0"/>
        <v>1.5851652459997041</v>
      </c>
      <c r="G19" s="1"/>
      <c r="H19" s="1"/>
      <c r="I19" s="1"/>
    </row>
    <row r="20" spans="1:9" x14ac:dyDescent="0.3">
      <c r="A20" s="12" t="s">
        <v>168</v>
      </c>
      <c r="B20" s="13">
        <v>0</v>
      </c>
      <c r="C20" s="13">
        <v>0</v>
      </c>
      <c r="D20" s="13">
        <v>32804</v>
      </c>
      <c r="E20" s="13">
        <v>21813</v>
      </c>
      <c r="F20" s="14">
        <f t="shared" si="0"/>
        <v>-33.505060358492869</v>
      </c>
      <c r="G20" s="1"/>
      <c r="H20" s="1"/>
      <c r="I20" s="1"/>
    </row>
    <row r="21" spans="1:9" x14ac:dyDescent="0.3">
      <c r="A21" s="9" t="s">
        <v>38</v>
      </c>
      <c r="B21" s="10">
        <v>3236</v>
      </c>
      <c r="C21" s="10">
        <v>2810</v>
      </c>
      <c r="D21" s="10">
        <v>56860</v>
      </c>
      <c r="E21" s="10">
        <v>44117</v>
      </c>
      <c r="F21" s="11">
        <f t="shared" si="0"/>
        <v>-22.411185367569473</v>
      </c>
      <c r="G21" s="1"/>
      <c r="H21" s="1"/>
      <c r="I21" s="1"/>
    </row>
    <row r="22" spans="1:9" x14ac:dyDescent="0.3">
      <c r="A22" s="12" t="s">
        <v>59</v>
      </c>
      <c r="B22" s="13">
        <v>267266</v>
      </c>
      <c r="C22" s="13">
        <v>349752</v>
      </c>
      <c r="D22" s="13">
        <v>2391051</v>
      </c>
      <c r="E22" s="13">
        <v>2574972</v>
      </c>
      <c r="F22" s="14">
        <f t="shared" si="0"/>
        <v>7.6920567566312883</v>
      </c>
      <c r="G22" s="1"/>
      <c r="H22" s="1"/>
      <c r="I22" s="1"/>
    </row>
    <row r="23" spans="1:9" x14ac:dyDescent="0.3">
      <c r="A23" s="9" t="s">
        <v>169</v>
      </c>
      <c r="B23" s="10">
        <v>38862</v>
      </c>
      <c r="C23" s="10">
        <v>45196</v>
      </c>
      <c r="D23" s="10">
        <v>722838</v>
      </c>
      <c r="E23" s="10">
        <v>808530</v>
      </c>
      <c r="F23" s="11">
        <f t="shared" si="0"/>
        <v>11.854938450939215</v>
      </c>
      <c r="G23" s="1"/>
      <c r="H23" s="1"/>
      <c r="I23" s="1"/>
    </row>
    <row r="24" spans="1:9" x14ac:dyDescent="0.3">
      <c r="A24" s="12" t="s">
        <v>171</v>
      </c>
      <c r="B24" s="13">
        <v>0</v>
      </c>
      <c r="C24" s="13">
        <v>0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3">
      <c r="A25" s="9" t="s">
        <v>39</v>
      </c>
      <c r="B25" s="10">
        <v>62385</v>
      </c>
      <c r="C25" s="10">
        <v>64556</v>
      </c>
      <c r="D25" s="10">
        <v>889954</v>
      </c>
      <c r="E25" s="10">
        <v>833033</v>
      </c>
      <c r="F25" s="11">
        <f t="shared" si="0"/>
        <v>-6.3959485546443915</v>
      </c>
      <c r="G25" s="1"/>
      <c r="H25" s="1"/>
      <c r="I25" s="1"/>
    </row>
    <row r="26" spans="1:9" x14ac:dyDescent="0.3">
      <c r="A26" s="12" t="s">
        <v>40</v>
      </c>
      <c r="B26" s="13">
        <v>23640</v>
      </c>
      <c r="C26" s="13">
        <v>21615</v>
      </c>
      <c r="D26" s="13">
        <v>414096</v>
      </c>
      <c r="E26" s="13">
        <v>349126</v>
      </c>
      <c r="F26" s="14">
        <f t="shared" si="0"/>
        <v>-15.68959854719678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0</v>
      </c>
      <c r="D27" s="10">
        <v>595</v>
      </c>
      <c r="E27" s="10">
        <v>815</v>
      </c>
      <c r="F27" s="19">
        <f t="shared" si="0"/>
        <v>36.974789915966397</v>
      </c>
      <c r="G27" s="1"/>
      <c r="H27" s="1"/>
      <c r="I27" s="1"/>
    </row>
    <row r="28" spans="1:9" x14ac:dyDescent="0.3">
      <c r="A28" s="12" t="s">
        <v>42</v>
      </c>
      <c r="B28" s="13">
        <v>494118</v>
      </c>
      <c r="C28" s="13">
        <v>608510</v>
      </c>
      <c r="D28" s="13">
        <v>5330907</v>
      </c>
      <c r="E28" s="13">
        <v>5884404</v>
      </c>
      <c r="F28" s="14">
        <f t="shared" si="0"/>
        <v>10.38279227155904</v>
      </c>
      <c r="G28" s="1"/>
      <c r="H28" s="1"/>
      <c r="I28" s="1"/>
    </row>
    <row r="29" spans="1:9" x14ac:dyDescent="0.3">
      <c r="A29" s="9" t="s">
        <v>43</v>
      </c>
      <c r="B29" s="10">
        <v>7236</v>
      </c>
      <c r="C29" s="10">
        <v>5832</v>
      </c>
      <c r="D29" s="10">
        <v>218643</v>
      </c>
      <c r="E29" s="10">
        <v>234214</v>
      </c>
      <c r="F29" s="11">
        <f t="shared" si="0"/>
        <v>7.1216549352140248</v>
      </c>
      <c r="G29" s="1"/>
      <c r="H29" s="1"/>
      <c r="I29" s="1"/>
    </row>
    <row r="30" spans="1:9" x14ac:dyDescent="0.3">
      <c r="A30" s="12" t="s">
        <v>44</v>
      </c>
      <c r="B30" s="13">
        <v>974</v>
      </c>
      <c r="C30" s="13">
        <v>433</v>
      </c>
      <c r="D30" s="13">
        <v>21010</v>
      </c>
      <c r="E30" s="13">
        <v>23916</v>
      </c>
      <c r="F30" s="14">
        <f t="shared" si="0"/>
        <v>13.831508805330799</v>
      </c>
      <c r="G30" s="1"/>
      <c r="H30" s="1"/>
      <c r="I30" s="1"/>
    </row>
    <row r="31" spans="1:9" x14ac:dyDescent="0.3">
      <c r="A31" s="9" t="s">
        <v>45</v>
      </c>
      <c r="B31" s="10">
        <v>273</v>
      </c>
      <c r="C31" s="10">
        <v>0</v>
      </c>
      <c r="D31" s="10">
        <v>13445</v>
      </c>
      <c r="E31" s="10">
        <v>51394</v>
      </c>
      <c r="F31" s="11">
        <f t="shared" si="0"/>
        <v>282.25362588322798</v>
      </c>
      <c r="G31" s="1"/>
      <c r="H31" s="1"/>
      <c r="I31" s="1"/>
    </row>
    <row r="32" spans="1:9" x14ac:dyDescent="0.3">
      <c r="A32" s="12" t="s">
        <v>46</v>
      </c>
      <c r="B32" s="13">
        <v>53557</v>
      </c>
      <c r="C32" s="13">
        <v>60360</v>
      </c>
      <c r="D32" s="13">
        <v>910200</v>
      </c>
      <c r="E32" s="13">
        <v>1062580</v>
      </c>
      <c r="F32" s="14">
        <f t="shared" si="0"/>
        <v>16.741375521863333</v>
      </c>
      <c r="G32" s="1"/>
      <c r="H32" s="1"/>
      <c r="I32" s="1"/>
    </row>
    <row r="33" spans="1:9" x14ac:dyDescent="0.3">
      <c r="A33" s="9" t="s">
        <v>47</v>
      </c>
      <c r="B33" s="10">
        <v>5271</v>
      </c>
      <c r="C33" s="10">
        <v>1164</v>
      </c>
      <c r="D33" s="10">
        <v>169223</v>
      </c>
      <c r="E33" s="10">
        <v>140188</v>
      </c>
      <c r="F33" s="11">
        <f t="shared" si="0"/>
        <v>-17.157833155067578</v>
      </c>
      <c r="G33" s="1"/>
      <c r="H33" s="1"/>
      <c r="I33" s="1"/>
    </row>
    <row r="34" spans="1:9" x14ac:dyDescent="0.3">
      <c r="A34" s="12" t="s">
        <v>170</v>
      </c>
      <c r="B34" s="13">
        <v>0</v>
      </c>
      <c r="C34" s="13">
        <v>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3">
      <c r="A35" s="15" t="s">
        <v>48</v>
      </c>
      <c r="B35" s="16">
        <f>SUM(B7:B34)</f>
        <v>1926801</v>
      </c>
      <c r="C35" s="16">
        <f t="shared" ref="C35:E35" si="1">SUM(C7:C34)</f>
        <v>2246606</v>
      </c>
      <c r="D35" s="16">
        <f t="shared" si="1"/>
        <v>32493848</v>
      </c>
      <c r="E35" s="16">
        <f t="shared" si="1"/>
        <v>34072845</v>
      </c>
      <c r="F35" s="17">
        <f t="shared" si="0"/>
        <v>4.8593721494604125</v>
      </c>
      <c r="G35" s="1"/>
      <c r="H35" s="1"/>
      <c r="I35" s="1"/>
    </row>
    <row r="36" spans="1:9" x14ac:dyDescent="0.3">
      <c r="A36" s="73" t="s">
        <v>124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184069</v>
      </c>
      <c r="C39" s="51">
        <f t="shared" si="3"/>
        <v>126735</v>
      </c>
      <c r="D39" s="51">
        <f>_xlfn.RANK.EQ(B39,$B$39:$B$66)+COUNTIF($B$39:$B$66,B39)-1</f>
        <v>17</v>
      </c>
      <c r="E39" s="50" t="str">
        <f t="shared" ref="E39:E66" si="5">INDEX($A$39:$B$66,MATCH(ROW()-38,$D$39:$D$66,0),1)</f>
        <v>BALEARES</v>
      </c>
      <c r="F39" s="50">
        <f>LOOKUP(E39,$A$39:$A$66,$B$39:$B$66)</f>
        <v>8248346</v>
      </c>
      <c r="G39" s="50">
        <f>LOOKUP(E39,$A$39:$A$66,$C$39:$C$66)</f>
        <v>7782400</v>
      </c>
    </row>
    <row r="40" spans="1:9" x14ac:dyDescent="0.3">
      <c r="A40" s="50" t="str">
        <f t="shared" si="4"/>
        <v>ALICANTE</v>
      </c>
      <c r="B40" s="51">
        <f t="shared" si="2"/>
        <v>227208</v>
      </c>
      <c r="C40" s="51">
        <f t="shared" si="3"/>
        <v>256671</v>
      </c>
      <c r="D40" s="51">
        <f t="shared" ref="D40:D66" si="6">_xlfn.RANK.EQ(B40,$B$39:$B$66)+COUNTIF($B$39:$B$66,B40)-1</f>
        <v>15</v>
      </c>
      <c r="E40" s="50" t="str">
        <f t="shared" si="5"/>
        <v>SANTA CRUZ DE TENERIFE</v>
      </c>
      <c r="F40" s="50">
        <f t="shared" ref="F40:F55" si="7">LOOKUP(E40,$A$39:$A$66,$B$39:$B$66)</f>
        <v>5884404</v>
      </c>
      <c r="G40" s="50">
        <f t="shared" ref="G40:G66" si="8">LOOKUP(E40,$A$39:$A$66,$C$39:$C$66)</f>
        <v>5330907</v>
      </c>
    </row>
    <row r="41" spans="1:9" x14ac:dyDescent="0.3">
      <c r="A41" s="50" t="str">
        <f t="shared" si="4"/>
        <v>ALMERÍA</v>
      </c>
      <c r="B41" s="51">
        <f t="shared" si="2"/>
        <v>951468</v>
      </c>
      <c r="C41" s="51">
        <f t="shared" si="3"/>
        <v>827251</v>
      </c>
      <c r="D41" s="51">
        <f t="shared" si="6"/>
        <v>8</v>
      </c>
      <c r="E41" s="50" t="str">
        <f t="shared" si="5"/>
        <v>BAHÍA DE ALGECIRAS</v>
      </c>
      <c r="F41" s="50">
        <f t="shared" si="7"/>
        <v>5539129</v>
      </c>
      <c r="G41" s="50">
        <f t="shared" si="8"/>
        <v>5618048</v>
      </c>
    </row>
    <row r="42" spans="1:9" x14ac:dyDescent="0.3">
      <c r="A42" s="50" t="str">
        <f t="shared" si="4"/>
        <v>AVILÉS</v>
      </c>
      <c r="B42" s="51">
        <f t="shared" si="2"/>
        <v>2512</v>
      </c>
      <c r="C42" s="51">
        <f t="shared" si="3"/>
        <v>2707</v>
      </c>
      <c r="D42" s="51">
        <f t="shared" si="6"/>
        <v>24</v>
      </c>
      <c r="E42" s="50" t="str">
        <f t="shared" si="5"/>
        <v>BARCELONA</v>
      </c>
      <c r="F42" s="50">
        <f t="shared" si="7"/>
        <v>4136999</v>
      </c>
      <c r="G42" s="50">
        <f t="shared" si="8"/>
        <v>3958960</v>
      </c>
    </row>
    <row r="43" spans="1:9" x14ac:dyDescent="0.3">
      <c r="A43" s="50" t="str">
        <f t="shared" si="4"/>
        <v>BAHÍA DE ALGECIRAS</v>
      </c>
      <c r="B43" s="51">
        <f t="shared" si="2"/>
        <v>5539129</v>
      </c>
      <c r="C43" s="51">
        <f t="shared" si="3"/>
        <v>5618048</v>
      </c>
      <c r="D43" s="51">
        <f t="shared" si="6"/>
        <v>3</v>
      </c>
      <c r="E43" s="50" t="str">
        <f t="shared" si="5"/>
        <v>LAS PALMAS</v>
      </c>
      <c r="F43" s="50">
        <f t="shared" si="7"/>
        <v>2574972</v>
      </c>
      <c r="G43" s="50">
        <f t="shared" si="8"/>
        <v>2391051</v>
      </c>
    </row>
    <row r="44" spans="1:9" x14ac:dyDescent="0.3">
      <c r="A44" s="50" t="str">
        <f t="shared" si="4"/>
        <v>BAHÍA DE CÁDIZ</v>
      </c>
      <c r="B44" s="51">
        <f t="shared" si="2"/>
        <v>408255</v>
      </c>
      <c r="C44" s="51">
        <f t="shared" si="3"/>
        <v>406158</v>
      </c>
      <c r="D44" s="51">
        <f t="shared" si="6"/>
        <v>11</v>
      </c>
      <c r="E44" s="50" t="str">
        <f t="shared" si="5"/>
        <v>CEUTA</v>
      </c>
      <c r="F44" s="50">
        <f t="shared" si="7"/>
        <v>1900403</v>
      </c>
      <c r="G44" s="50">
        <f t="shared" si="8"/>
        <v>1942939</v>
      </c>
    </row>
    <row r="45" spans="1:9" x14ac:dyDescent="0.3">
      <c r="A45" s="50" t="str">
        <f t="shared" si="4"/>
        <v>BALEARES</v>
      </c>
      <c r="B45" s="51">
        <f t="shared" si="2"/>
        <v>8248346</v>
      </c>
      <c r="C45" s="51">
        <f t="shared" si="3"/>
        <v>7782400</v>
      </c>
      <c r="D45" s="51">
        <f t="shared" si="6"/>
        <v>1</v>
      </c>
      <c r="E45" s="50" t="str">
        <f t="shared" si="5"/>
        <v>VALENCIA</v>
      </c>
      <c r="F45" s="50">
        <f t="shared" si="7"/>
        <v>1062580</v>
      </c>
      <c r="G45" s="50">
        <f t="shared" si="8"/>
        <v>910200</v>
      </c>
    </row>
    <row r="46" spans="1:9" x14ac:dyDescent="0.3">
      <c r="A46" s="50" t="str">
        <f t="shared" si="4"/>
        <v>BARCELONA</v>
      </c>
      <c r="B46" s="51">
        <f t="shared" si="2"/>
        <v>4136999</v>
      </c>
      <c r="C46" s="51">
        <f t="shared" si="3"/>
        <v>3958960</v>
      </c>
      <c r="D46" s="51">
        <f t="shared" si="6"/>
        <v>4</v>
      </c>
      <c r="E46" s="50" t="str">
        <f t="shared" si="5"/>
        <v>ALMERÍA</v>
      </c>
      <c r="F46" s="50">
        <f t="shared" si="7"/>
        <v>951468</v>
      </c>
      <c r="G46" s="50">
        <f t="shared" si="8"/>
        <v>827251</v>
      </c>
    </row>
    <row r="47" spans="1:9" x14ac:dyDescent="0.3">
      <c r="A47" s="50" t="str">
        <f t="shared" si="4"/>
        <v>BILBAO</v>
      </c>
      <c r="B47" s="51">
        <f t="shared" si="2"/>
        <v>186546</v>
      </c>
      <c r="C47" s="51">
        <f t="shared" si="3"/>
        <v>190626</v>
      </c>
      <c r="D47" s="51">
        <f t="shared" si="6"/>
        <v>16</v>
      </c>
      <c r="E47" s="50" t="str">
        <f t="shared" si="5"/>
        <v>MELILLA</v>
      </c>
      <c r="F47" s="50">
        <f t="shared" si="7"/>
        <v>833033</v>
      </c>
      <c r="G47" s="50">
        <f t="shared" si="8"/>
        <v>889954</v>
      </c>
    </row>
    <row r="48" spans="1:9" x14ac:dyDescent="0.3">
      <c r="A48" s="50" t="str">
        <f t="shared" si="4"/>
        <v>CARTAGENA</v>
      </c>
      <c r="B48" s="51">
        <f t="shared" si="2"/>
        <v>236279</v>
      </c>
      <c r="C48" s="51">
        <f t="shared" si="3"/>
        <v>187813</v>
      </c>
      <c r="D48" s="51">
        <f t="shared" si="6"/>
        <v>13</v>
      </c>
      <c r="E48" s="50" t="str">
        <f t="shared" si="5"/>
        <v>MÁLAGA</v>
      </c>
      <c r="F48" s="50">
        <f t="shared" si="7"/>
        <v>808530</v>
      </c>
      <c r="G48" s="50">
        <f t="shared" si="8"/>
        <v>722838</v>
      </c>
    </row>
    <row r="49" spans="1:7" x14ac:dyDescent="0.3">
      <c r="A49" s="50" t="str">
        <f t="shared" si="4"/>
        <v>CASTELLÓN</v>
      </c>
      <c r="B49" s="51">
        <f t="shared" si="2"/>
        <v>411</v>
      </c>
      <c r="C49" s="51">
        <f t="shared" si="3"/>
        <v>1095</v>
      </c>
      <c r="D49" s="51">
        <f t="shared" si="6"/>
        <v>27</v>
      </c>
      <c r="E49" s="50" t="str">
        <f t="shared" si="5"/>
        <v>BAHÍA DE CÁDIZ</v>
      </c>
      <c r="F49" s="50">
        <f t="shared" si="7"/>
        <v>408255</v>
      </c>
      <c r="G49" s="50">
        <f t="shared" si="8"/>
        <v>406158</v>
      </c>
    </row>
    <row r="50" spans="1:7" x14ac:dyDescent="0.3">
      <c r="A50" s="50" t="str">
        <f t="shared" si="4"/>
        <v>CEUTA</v>
      </c>
      <c r="B50" s="51">
        <f t="shared" si="2"/>
        <v>1900403</v>
      </c>
      <c r="C50" s="51">
        <f t="shared" si="3"/>
        <v>1942939</v>
      </c>
      <c r="D50" s="51">
        <f t="shared" si="6"/>
        <v>6</v>
      </c>
      <c r="E50" s="50" t="str">
        <f t="shared" si="5"/>
        <v>MOTRIL</v>
      </c>
      <c r="F50" s="50">
        <f t="shared" si="7"/>
        <v>349126</v>
      </c>
      <c r="G50" s="50">
        <f t="shared" si="8"/>
        <v>414096</v>
      </c>
    </row>
    <row r="51" spans="1:7" x14ac:dyDescent="0.3">
      <c r="A51" s="50" t="str">
        <f t="shared" si="4"/>
        <v>FERROL-SAN CIBRAO</v>
      </c>
      <c r="B51" s="51">
        <f t="shared" si="2"/>
        <v>20379</v>
      </c>
      <c r="C51" s="51">
        <f t="shared" si="3"/>
        <v>20061</v>
      </c>
      <c r="D51" s="51">
        <f t="shared" si="6"/>
        <v>23</v>
      </c>
      <c r="E51" s="50" t="str">
        <f t="shared" si="5"/>
        <v>CARTAGENA</v>
      </c>
      <c r="F51" s="50">
        <f t="shared" si="7"/>
        <v>236279</v>
      </c>
      <c r="G51" s="50">
        <f t="shared" si="8"/>
        <v>187813</v>
      </c>
    </row>
    <row r="52" spans="1:7" x14ac:dyDescent="0.3">
      <c r="A52" s="50" t="str">
        <f t="shared" si="4"/>
        <v>GIJÓN</v>
      </c>
      <c r="B52" s="51">
        <f t="shared" si="2"/>
        <v>21813</v>
      </c>
      <c r="C52" s="51">
        <f t="shared" si="3"/>
        <v>32804</v>
      </c>
      <c r="D52" s="51">
        <f t="shared" si="6"/>
        <v>22</v>
      </c>
      <c r="E52" s="50" t="str">
        <f t="shared" si="5"/>
        <v>SANTANDER</v>
      </c>
      <c r="F52" s="50">
        <f t="shared" si="7"/>
        <v>234214</v>
      </c>
      <c r="G52" s="50">
        <f t="shared" si="8"/>
        <v>218643</v>
      </c>
    </row>
    <row r="53" spans="1:7" x14ac:dyDescent="0.3">
      <c r="A53" s="50" t="str">
        <f t="shared" si="4"/>
        <v>HUELVA</v>
      </c>
      <c r="B53" s="51">
        <f t="shared" si="2"/>
        <v>44117</v>
      </c>
      <c r="C53" s="51">
        <f t="shared" si="3"/>
        <v>56860</v>
      </c>
      <c r="D53" s="51">
        <f t="shared" si="6"/>
        <v>20</v>
      </c>
      <c r="E53" s="50" t="str">
        <f t="shared" si="5"/>
        <v>ALICANTE</v>
      </c>
      <c r="F53" s="50">
        <f t="shared" si="7"/>
        <v>227208</v>
      </c>
      <c r="G53" s="50">
        <f t="shared" si="8"/>
        <v>256671</v>
      </c>
    </row>
    <row r="54" spans="1:7" x14ac:dyDescent="0.3">
      <c r="A54" s="50" t="str">
        <f t="shared" si="4"/>
        <v>LAS PALMAS</v>
      </c>
      <c r="B54" s="51">
        <f t="shared" si="2"/>
        <v>2574972</v>
      </c>
      <c r="C54" s="51">
        <f t="shared" si="3"/>
        <v>2391051</v>
      </c>
      <c r="D54" s="51">
        <f t="shared" si="6"/>
        <v>5</v>
      </c>
      <c r="E54" s="50" t="str">
        <f t="shared" si="5"/>
        <v>BILBAO</v>
      </c>
      <c r="F54" s="50">
        <f t="shared" si="7"/>
        <v>186546</v>
      </c>
      <c r="G54" s="50">
        <f t="shared" si="8"/>
        <v>190626</v>
      </c>
    </row>
    <row r="55" spans="1:7" x14ac:dyDescent="0.3">
      <c r="A55" s="50" t="str">
        <f t="shared" si="4"/>
        <v>MÁLAGA</v>
      </c>
      <c r="B55" s="51">
        <f t="shared" si="2"/>
        <v>808530</v>
      </c>
      <c r="C55" s="51">
        <f t="shared" si="3"/>
        <v>722838</v>
      </c>
      <c r="D55" s="51">
        <f t="shared" si="6"/>
        <v>10</v>
      </c>
      <c r="E55" s="50" t="str">
        <f t="shared" si="5"/>
        <v>A CORUÑA</v>
      </c>
      <c r="F55" s="50">
        <f t="shared" si="7"/>
        <v>184069</v>
      </c>
      <c r="G55" s="50">
        <f t="shared" si="8"/>
        <v>126735</v>
      </c>
    </row>
    <row r="56" spans="1:7" x14ac:dyDescent="0.3">
      <c r="A56" s="50" t="str">
        <f t="shared" si="4"/>
        <v>MARÍN Y RÍA DE PONTEVEDRA</v>
      </c>
      <c r="B56" s="51">
        <f t="shared" si="2"/>
        <v>143</v>
      </c>
      <c r="C56" s="51">
        <f t="shared" si="3"/>
        <v>0</v>
      </c>
      <c r="D56" s="51">
        <f t="shared" si="6"/>
        <v>28</v>
      </c>
      <c r="E56" s="50" t="str">
        <f t="shared" si="5"/>
        <v>VIGO</v>
      </c>
      <c r="F56" s="50">
        <f t="shared" ref="F56:F66" si="9">LOOKUP(E56,$A$39:$A$66,$B$39:$B$66)</f>
        <v>140188</v>
      </c>
      <c r="G56" s="50">
        <f t="shared" si="8"/>
        <v>169223</v>
      </c>
    </row>
    <row r="57" spans="1:7" x14ac:dyDescent="0.3">
      <c r="A57" s="50" t="str">
        <f t="shared" si="4"/>
        <v>MELILLA</v>
      </c>
      <c r="B57" s="51">
        <f t="shared" si="2"/>
        <v>833033</v>
      </c>
      <c r="C57" s="51">
        <f t="shared" si="3"/>
        <v>889954</v>
      </c>
      <c r="D57" s="51">
        <f t="shared" si="6"/>
        <v>9</v>
      </c>
      <c r="E57" s="50" t="str">
        <f t="shared" si="5"/>
        <v>TARRAGONA</v>
      </c>
      <c r="F57" s="50">
        <f t="shared" si="9"/>
        <v>51394</v>
      </c>
      <c r="G57" s="50">
        <f t="shared" si="8"/>
        <v>13445</v>
      </c>
    </row>
    <row r="58" spans="1:7" x14ac:dyDescent="0.3">
      <c r="A58" s="50" t="str">
        <f t="shared" si="4"/>
        <v>MOTRIL</v>
      </c>
      <c r="B58" s="51">
        <f t="shared" si="2"/>
        <v>349126</v>
      </c>
      <c r="C58" s="51">
        <f t="shared" si="3"/>
        <v>414096</v>
      </c>
      <c r="D58" s="51">
        <f t="shared" si="6"/>
        <v>12</v>
      </c>
      <c r="E58" s="50" t="str">
        <f t="shared" si="5"/>
        <v>HUELVA</v>
      </c>
      <c r="F58" s="50">
        <f t="shared" si="9"/>
        <v>44117</v>
      </c>
      <c r="G58" s="50">
        <f t="shared" si="8"/>
        <v>56860</v>
      </c>
    </row>
    <row r="59" spans="1:7" x14ac:dyDescent="0.3">
      <c r="A59" s="50" t="str">
        <f t="shared" si="4"/>
        <v>PASAIA</v>
      </c>
      <c r="B59" s="51">
        <f t="shared" si="2"/>
        <v>815</v>
      </c>
      <c r="C59" s="51">
        <f t="shared" si="3"/>
        <v>595</v>
      </c>
      <c r="D59" s="51">
        <f t="shared" si="6"/>
        <v>26</v>
      </c>
      <c r="E59" s="50" t="str">
        <f t="shared" si="5"/>
        <v>SEVILLA</v>
      </c>
      <c r="F59" s="50">
        <f t="shared" si="9"/>
        <v>23916</v>
      </c>
      <c r="G59" s="50">
        <f t="shared" si="8"/>
        <v>21010</v>
      </c>
    </row>
    <row r="60" spans="1:7" x14ac:dyDescent="0.3">
      <c r="A60" s="50" t="str">
        <f t="shared" si="4"/>
        <v>SANTA CRUZ DE TENERIFE</v>
      </c>
      <c r="B60" s="51">
        <f t="shared" si="2"/>
        <v>5884404</v>
      </c>
      <c r="C60" s="51">
        <f t="shared" si="3"/>
        <v>5330907</v>
      </c>
      <c r="D60" s="51">
        <f t="shared" si="6"/>
        <v>2</v>
      </c>
      <c r="E60" s="50" t="str">
        <f t="shared" si="5"/>
        <v>GIJÓN</v>
      </c>
      <c r="F60" s="50">
        <f t="shared" si="9"/>
        <v>21813</v>
      </c>
      <c r="G60" s="50">
        <f t="shared" si="8"/>
        <v>32804</v>
      </c>
    </row>
    <row r="61" spans="1:7" x14ac:dyDescent="0.3">
      <c r="A61" s="50" t="str">
        <f t="shared" si="4"/>
        <v>SANTANDER</v>
      </c>
      <c r="B61" s="51">
        <f t="shared" si="2"/>
        <v>234214</v>
      </c>
      <c r="C61" s="51">
        <f t="shared" si="3"/>
        <v>218643</v>
      </c>
      <c r="D61" s="51">
        <f t="shared" si="6"/>
        <v>14</v>
      </c>
      <c r="E61" s="50" t="str">
        <f t="shared" si="5"/>
        <v>FERROL-SAN CIBRAO</v>
      </c>
      <c r="F61" s="50">
        <f t="shared" si="9"/>
        <v>20379</v>
      </c>
      <c r="G61" s="50">
        <f t="shared" si="8"/>
        <v>20061</v>
      </c>
    </row>
    <row r="62" spans="1:7" x14ac:dyDescent="0.3">
      <c r="A62" s="50" t="str">
        <f t="shared" si="4"/>
        <v>SEVILLA</v>
      </c>
      <c r="B62" s="51">
        <f t="shared" si="2"/>
        <v>23916</v>
      </c>
      <c r="C62" s="51">
        <f t="shared" si="3"/>
        <v>21010</v>
      </c>
      <c r="D62" s="51">
        <f t="shared" si="6"/>
        <v>21</v>
      </c>
      <c r="E62" s="50" t="str">
        <f t="shared" si="5"/>
        <v>AVILÉS</v>
      </c>
      <c r="F62" s="50">
        <f t="shared" si="9"/>
        <v>2512</v>
      </c>
      <c r="G62" s="50">
        <f t="shared" si="8"/>
        <v>2707</v>
      </c>
    </row>
    <row r="63" spans="1:7" x14ac:dyDescent="0.3">
      <c r="A63" s="50" t="str">
        <f t="shared" si="4"/>
        <v>TARRAGONA</v>
      </c>
      <c r="B63" s="51">
        <f t="shared" si="2"/>
        <v>51394</v>
      </c>
      <c r="C63" s="51">
        <f t="shared" si="3"/>
        <v>13445</v>
      </c>
      <c r="D63" s="51">
        <f t="shared" si="6"/>
        <v>19</v>
      </c>
      <c r="E63" s="50" t="str">
        <f t="shared" si="5"/>
        <v>VILAGARCÍA</v>
      </c>
      <c r="F63" s="50">
        <f t="shared" si="9"/>
        <v>1596</v>
      </c>
      <c r="G63" s="50">
        <f t="shared" si="8"/>
        <v>758</v>
      </c>
    </row>
    <row r="64" spans="1:7" x14ac:dyDescent="0.3">
      <c r="A64" s="50" t="str">
        <f t="shared" si="4"/>
        <v>VALENCIA</v>
      </c>
      <c r="B64" s="51">
        <f t="shared" si="2"/>
        <v>1062580</v>
      </c>
      <c r="C64" s="51">
        <f t="shared" si="3"/>
        <v>910200</v>
      </c>
      <c r="D64" s="51">
        <f t="shared" si="6"/>
        <v>7</v>
      </c>
      <c r="E64" s="50" t="str">
        <f t="shared" si="5"/>
        <v>PASAIA</v>
      </c>
      <c r="F64" s="50">
        <f t="shared" si="9"/>
        <v>815</v>
      </c>
      <c r="G64" s="50">
        <f t="shared" si="8"/>
        <v>595</v>
      </c>
    </row>
    <row r="65" spans="1:7" x14ac:dyDescent="0.3">
      <c r="A65" s="50" t="str">
        <f t="shared" si="4"/>
        <v>VIGO</v>
      </c>
      <c r="B65" s="51">
        <f t="shared" si="2"/>
        <v>140188</v>
      </c>
      <c r="C65" s="51">
        <f t="shared" si="3"/>
        <v>169223</v>
      </c>
      <c r="D65" s="51">
        <f t="shared" si="6"/>
        <v>18</v>
      </c>
      <c r="E65" s="50" t="str">
        <f t="shared" si="5"/>
        <v>CASTELLÓN</v>
      </c>
      <c r="F65" s="50">
        <f t="shared" si="9"/>
        <v>411</v>
      </c>
      <c r="G65" s="50">
        <f t="shared" si="8"/>
        <v>1095</v>
      </c>
    </row>
    <row r="66" spans="1:7" x14ac:dyDescent="0.3">
      <c r="A66" s="50" t="str">
        <f t="shared" si="4"/>
        <v>VILAGARCÍA</v>
      </c>
      <c r="B66" s="51">
        <f t="shared" si="2"/>
        <v>1596</v>
      </c>
      <c r="C66" s="51">
        <f t="shared" si="3"/>
        <v>758</v>
      </c>
      <c r="D66" s="51">
        <f t="shared" si="6"/>
        <v>25</v>
      </c>
      <c r="E66" s="50" t="str">
        <f t="shared" si="5"/>
        <v>MARÍN Y RÍA DE PONTEVEDRA</v>
      </c>
      <c r="F66" s="50">
        <f t="shared" si="9"/>
        <v>143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152</v>
      </c>
    </row>
    <row r="2" spans="1:12" s="2" customFormat="1" ht="21" x14ac:dyDescent="0.4"/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8200</v>
      </c>
      <c r="C7" s="10">
        <v>9606</v>
      </c>
      <c r="D7" s="10">
        <v>126735</v>
      </c>
      <c r="E7" s="10">
        <v>184069</v>
      </c>
      <c r="F7" s="11">
        <f>((E7*100)/D7)-100</f>
        <v>45.239278810115593</v>
      </c>
      <c r="G7" s="1"/>
      <c r="H7" s="1"/>
      <c r="I7" s="1"/>
    </row>
    <row r="8" spans="1:12" x14ac:dyDescent="0.3">
      <c r="A8" s="12" t="s">
        <v>31</v>
      </c>
      <c r="B8" s="13">
        <v>455</v>
      </c>
      <c r="C8" s="13">
        <v>6652</v>
      </c>
      <c r="D8" s="13">
        <v>89000</v>
      </c>
      <c r="E8" s="13">
        <v>86482</v>
      </c>
      <c r="F8" s="14">
        <f t="shared" ref="F8:F35" si="0">((E8*100)/D8)-100</f>
        <v>-2.8292134831460629</v>
      </c>
      <c r="G8" s="1"/>
      <c r="H8" s="1"/>
      <c r="I8" s="1"/>
    </row>
    <row r="9" spans="1:12" x14ac:dyDescent="0.3">
      <c r="A9" s="9" t="s">
        <v>162</v>
      </c>
      <c r="B9" s="10">
        <v>0</v>
      </c>
      <c r="C9" s="10">
        <v>1053</v>
      </c>
      <c r="D9" s="10">
        <v>28692</v>
      </c>
      <c r="E9" s="10">
        <v>25975</v>
      </c>
      <c r="F9" s="11">
        <f t="shared" si="0"/>
        <v>-9.4695385473302593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305</v>
      </c>
      <c r="D10" s="13">
        <v>2707</v>
      </c>
      <c r="E10" s="13">
        <v>2512</v>
      </c>
      <c r="F10" s="18">
        <f t="shared" si="0"/>
        <v>-7.2035463612855608</v>
      </c>
      <c r="G10" s="1"/>
      <c r="H10" s="1"/>
      <c r="I10" s="1"/>
    </row>
    <row r="11" spans="1:12" x14ac:dyDescent="0.3">
      <c r="A11" s="9" t="s">
        <v>165</v>
      </c>
      <c r="B11" s="10">
        <v>0</v>
      </c>
      <c r="C11" s="10">
        <v>0</v>
      </c>
      <c r="D11" s="10">
        <v>0</v>
      </c>
      <c r="E11" s="10">
        <v>381</v>
      </c>
      <c r="F11" s="11"/>
      <c r="G11" s="1"/>
      <c r="H11" s="1"/>
      <c r="I11" s="1"/>
    </row>
    <row r="12" spans="1:12" x14ac:dyDescent="0.3">
      <c r="A12" s="12" t="s">
        <v>166</v>
      </c>
      <c r="B12" s="13">
        <v>12959</v>
      </c>
      <c r="C12" s="13">
        <v>26361</v>
      </c>
      <c r="D12" s="13">
        <v>385067</v>
      </c>
      <c r="E12" s="13">
        <v>387109</v>
      </c>
      <c r="F12" s="14">
        <f t="shared" si="0"/>
        <v>0.53029732488111847</v>
      </c>
      <c r="G12" s="1"/>
      <c r="H12" s="1"/>
      <c r="I12" s="1"/>
    </row>
    <row r="13" spans="1:12" x14ac:dyDescent="0.3">
      <c r="A13" s="9" t="s">
        <v>32</v>
      </c>
      <c r="B13" s="10">
        <v>18153</v>
      </c>
      <c r="C13" s="10">
        <v>60068</v>
      </c>
      <c r="D13" s="10">
        <v>1962155</v>
      </c>
      <c r="E13" s="10">
        <v>2130517</v>
      </c>
      <c r="F13" s="11">
        <f t="shared" si="0"/>
        <v>8.5804638267618998</v>
      </c>
      <c r="G13" s="1"/>
      <c r="H13" s="1"/>
      <c r="I13" s="1"/>
    </row>
    <row r="14" spans="1:12" x14ac:dyDescent="0.3">
      <c r="A14" s="12" t="s">
        <v>33</v>
      </c>
      <c r="B14" s="13">
        <v>85247</v>
      </c>
      <c r="C14" s="13">
        <v>116315</v>
      </c>
      <c r="D14" s="13">
        <v>2683594</v>
      </c>
      <c r="E14" s="13">
        <v>2712247</v>
      </c>
      <c r="F14" s="14">
        <f t="shared" si="0"/>
        <v>1.0677099442016953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0</v>
      </c>
      <c r="D15" s="10">
        <v>86598</v>
      </c>
      <c r="E15" s="10">
        <v>84209</v>
      </c>
      <c r="F15" s="11">
        <f t="shared" si="0"/>
        <v>-2.7587242199588928</v>
      </c>
      <c r="G15" s="1"/>
      <c r="H15" s="1"/>
      <c r="I15" s="1"/>
    </row>
    <row r="16" spans="1:12" x14ac:dyDescent="0.3">
      <c r="A16" s="12" t="s">
        <v>35</v>
      </c>
      <c r="B16" s="13">
        <v>1213</v>
      </c>
      <c r="C16" s="13">
        <v>3826</v>
      </c>
      <c r="D16" s="13">
        <v>187813</v>
      </c>
      <c r="E16" s="13">
        <v>236279</v>
      </c>
      <c r="F16" s="14">
        <f t="shared" si="0"/>
        <v>25.805455426408187</v>
      </c>
      <c r="G16" s="1"/>
      <c r="H16" s="1"/>
      <c r="I16" s="1"/>
    </row>
    <row r="17" spans="1:9" x14ac:dyDescent="0.3">
      <c r="A17" s="9" t="s">
        <v>167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3">
      <c r="A18" s="12" t="s">
        <v>36</v>
      </c>
      <c r="B18" s="13">
        <v>197</v>
      </c>
      <c r="C18" s="13">
        <v>1769</v>
      </c>
      <c r="D18" s="13">
        <v>19456</v>
      </c>
      <c r="E18" s="13">
        <v>17045</v>
      </c>
      <c r="F18" s="14">
        <f t="shared" si="0"/>
        <v>-12.392064144736835</v>
      </c>
      <c r="G18" s="1"/>
      <c r="H18" s="1"/>
      <c r="I18" s="1"/>
    </row>
    <row r="19" spans="1:9" x14ac:dyDescent="0.3">
      <c r="A19" s="9" t="s">
        <v>37</v>
      </c>
      <c r="B19" s="10">
        <v>986</v>
      </c>
      <c r="C19" s="10">
        <v>0</v>
      </c>
      <c r="D19" s="10">
        <v>20061</v>
      </c>
      <c r="E19" s="10">
        <v>20379</v>
      </c>
      <c r="F19" s="11">
        <f t="shared" si="0"/>
        <v>1.5851652459997041</v>
      </c>
      <c r="G19" s="1"/>
      <c r="H19" s="1"/>
      <c r="I19" s="1"/>
    </row>
    <row r="20" spans="1:9" x14ac:dyDescent="0.3">
      <c r="A20" s="12" t="s">
        <v>168</v>
      </c>
      <c r="B20" s="13">
        <v>80</v>
      </c>
      <c r="C20" s="13">
        <v>0</v>
      </c>
      <c r="D20" s="13">
        <v>32804</v>
      </c>
      <c r="E20" s="13">
        <v>21813</v>
      </c>
      <c r="F20" s="14">
        <f t="shared" si="0"/>
        <v>-33.505060358492869</v>
      </c>
      <c r="G20" s="1"/>
      <c r="H20" s="1"/>
      <c r="I20" s="1"/>
    </row>
    <row r="21" spans="1:9" x14ac:dyDescent="0.3">
      <c r="A21" s="9" t="s">
        <v>38</v>
      </c>
      <c r="B21" s="10">
        <v>600</v>
      </c>
      <c r="C21" s="10">
        <v>0</v>
      </c>
      <c r="D21" s="10">
        <v>19573</v>
      </c>
      <c r="E21" s="10">
        <v>6359</v>
      </c>
      <c r="F21" s="19">
        <f t="shared" si="0"/>
        <v>-67.511367700403611</v>
      </c>
      <c r="G21" s="1"/>
      <c r="H21" s="1"/>
      <c r="I21" s="1"/>
    </row>
    <row r="22" spans="1:9" x14ac:dyDescent="0.3">
      <c r="A22" s="12" t="s">
        <v>59</v>
      </c>
      <c r="B22" s="13">
        <v>174482</v>
      </c>
      <c r="C22" s="13">
        <v>253136</v>
      </c>
      <c r="D22" s="13">
        <v>1104585</v>
      </c>
      <c r="E22" s="13">
        <v>1243114</v>
      </c>
      <c r="F22" s="14">
        <f t="shared" si="0"/>
        <v>12.541271156135565</v>
      </c>
      <c r="G22" s="1"/>
      <c r="H22" s="1"/>
      <c r="I22" s="1"/>
    </row>
    <row r="23" spans="1:9" x14ac:dyDescent="0.3">
      <c r="A23" s="9" t="s">
        <v>169</v>
      </c>
      <c r="B23" s="10">
        <v>16310</v>
      </c>
      <c r="C23" s="10">
        <v>20622</v>
      </c>
      <c r="D23" s="10">
        <v>444176</v>
      </c>
      <c r="E23" s="10">
        <v>509644</v>
      </c>
      <c r="F23" s="11">
        <f t="shared" si="0"/>
        <v>14.739202478296889</v>
      </c>
      <c r="G23" s="1"/>
      <c r="H23" s="1"/>
      <c r="I23" s="1"/>
    </row>
    <row r="24" spans="1:9" x14ac:dyDescent="0.3">
      <c r="A24" s="12" t="s">
        <v>171</v>
      </c>
      <c r="B24" s="13">
        <v>0</v>
      </c>
      <c r="C24" s="13">
        <v>0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1224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4570</v>
      </c>
      <c r="E26" s="13">
        <v>4005</v>
      </c>
      <c r="F26" s="14">
        <f t="shared" si="0"/>
        <v>-12.363238512035011</v>
      </c>
      <c r="G26" s="1"/>
      <c r="H26" s="1"/>
      <c r="I26" s="1"/>
    </row>
    <row r="27" spans="1:9" x14ac:dyDescent="0.3">
      <c r="A27" s="9" t="s">
        <v>41</v>
      </c>
      <c r="B27" s="10">
        <v>-2</v>
      </c>
      <c r="C27" s="10">
        <v>0</v>
      </c>
      <c r="D27" s="10">
        <v>573</v>
      </c>
      <c r="E27" s="10">
        <v>809</v>
      </c>
      <c r="F27" s="19">
        <f t="shared" si="0"/>
        <v>41.186736474694584</v>
      </c>
      <c r="G27" s="1"/>
      <c r="H27" s="1"/>
      <c r="I27" s="1"/>
    </row>
    <row r="28" spans="1:9" x14ac:dyDescent="0.3">
      <c r="A28" s="12" t="s">
        <v>42</v>
      </c>
      <c r="B28" s="13">
        <v>150018</v>
      </c>
      <c r="C28" s="13">
        <v>191362</v>
      </c>
      <c r="D28" s="13">
        <v>883339</v>
      </c>
      <c r="E28" s="13">
        <v>964336</v>
      </c>
      <c r="F28" s="14">
        <f t="shared" si="0"/>
        <v>9.1694128754645732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2354</v>
      </c>
      <c r="E29" s="10">
        <v>14663</v>
      </c>
      <c r="F29" s="11">
        <f t="shared" si="0"/>
        <v>522.89719626168221</v>
      </c>
      <c r="G29" s="1"/>
      <c r="H29" s="1"/>
      <c r="I29" s="1"/>
    </row>
    <row r="30" spans="1:9" x14ac:dyDescent="0.3">
      <c r="A30" s="12" t="s">
        <v>44</v>
      </c>
      <c r="B30" s="13">
        <v>974</v>
      </c>
      <c r="C30" s="13">
        <v>433</v>
      </c>
      <c r="D30" s="13">
        <v>21010</v>
      </c>
      <c r="E30" s="13">
        <v>23916</v>
      </c>
      <c r="F30" s="14">
        <f t="shared" si="0"/>
        <v>13.831508805330799</v>
      </c>
      <c r="G30" s="1"/>
      <c r="H30" s="1"/>
      <c r="I30" s="1"/>
    </row>
    <row r="31" spans="1:9" x14ac:dyDescent="0.3">
      <c r="A31" s="9" t="s">
        <v>45</v>
      </c>
      <c r="B31" s="10">
        <v>273</v>
      </c>
      <c r="C31" s="10">
        <v>0</v>
      </c>
      <c r="D31" s="10">
        <v>13445</v>
      </c>
      <c r="E31" s="10">
        <v>51394</v>
      </c>
      <c r="F31" s="11">
        <f t="shared" si="0"/>
        <v>282.25362588322798</v>
      </c>
      <c r="G31" s="1"/>
      <c r="H31" s="1"/>
      <c r="I31" s="1"/>
    </row>
    <row r="32" spans="1:9" x14ac:dyDescent="0.3">
      <c r="A32" s="12" t="s">
        <v>46</v>
      </c>
      <c r="B32" s="13">
        <v>7985</v>
      </c>
      <c r="C32" s="13">
        <v>12286</v>
      </c>
      <c r="D32" s="13">
        <v>403264</v>
      </c>
      <c r="E32" s="13">
        <v>412328</v>
      </c>
      <c r="F32" s="14">
        <f t="shared" si="0"/>
        <v>2.2476591017298801</v>
      </c>
      <c r="G32" s="1"/>
      <c r="H32" s="1"/>
      <c r="I32" s="1"/>
    </row>
    <row r="33" spans="1:9" x14ac:dyDescent="0.3">
      <c r="A33" s="9" t="s">
        <v>47</v>
      </c>
      <c r="B33" s="10">
        <v>5401</v>
      </c>
      <c r="C33" s="10">
        <v>1164</v>
      </c>
      <c r="D33" s="10">
        <v>169223</v>
      </c>
      <c r="E33" s="10">
        <v>140188</v>
      </c>
      <c r="F33" s="11">
        <f t="shared" si="0"/>
        <v>-17.157833155067578</v>
      </c>
      <c r="G33" s="1"/>
      <c r="H33" s="1"/>
      <c r="I33" s="1"/>
    </row>
    <row r="34" spans="1:9" x14ac:dyDescent="0.3">
      <c r="A34" s="12" t="s">
        <v>170</v>
      </c>
      <c r="B34" s="13">
        <v>0</v>
      </c>
      <c r="C34" s="13">
        <v>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3">
      <c r="A35" s="15" t="s">
        <v>48</v>
      </c>
      <c r="B35" s="16">
        <f>SUM(B7:B34)</f>
        <v>483531</v>
      </c>
      <c r="C35" s="16">
        <f t="shared" ref="C35:E35" si="1">SUM(C7:C34)</f>
        <v>704958</v>
      </c>
      <c r="D35" s="16">
        <f t="shared" si="1"/>
        <v>8693871</v>
      </c>
      <c r="E35" s="16">
        <f t="shared" si="1"/>
        <v>9281923</v>
      </c>
      <c r="F35" s="17">
        <f t="shared" si="0"/>
        <v>6.763983500560343</v>
      </c>
      <c r="G35" s="1"/>
      <c r="H35" s="1"/>
      <c r="I35" s="1"/>
    </row>
    <row r="36" spans="1:9" x14ac:dyDescent="0.3">
      <c r="A36" s="73" t="s">
        <v>125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184069</v>
      </c>
      <c r="C39" s="51">
        <f t="shared" si="3"/>
        <v>126735</v>
      </c>
      <c r="D39" s="51">
        <f>_xlfn.RANK.EQ(B39,$B$39:$B$66)+COUNTIF($B$39:$B$66,B39)-1</f>
        <v>9</v>
      </c>
      <c r="E39" s="50" t="str">
        <f t="shared" ref="E39:E66" si="5">INDEX($A$39:$B$66,MATCH(ROW()-38,$D$39:$D$66,0),1)</f>
        <v>BARCELONA</v>
      </c>
      <c r="F39" s="50">
        <f>LOOKUP(E39,$A$39:$A$66,$B$39:$B$66)</f>
        <v>2712247</v>
      </c>
      <c r="G39" s="50">
        <f>LOOKUP(E39,$A$39:$A$66,$C$39:$C$66)</f>
        <v>2683594</v>
      </c>
    </row>
    <row r="40" spans="1:9" x14ac:dyDescent="0.3">
      <c r="A40" s="50" t="str">
        <f t="shared" si="4"/>
        <v>ALICANTE</v>
      </c>
      <c r="B40" s="51">
        <f t="shared" si="2"/>
        <v>86482</v>
      </c>
      <c r="C40" s="51">
        <f t="shared" si="3"/>
        <v>89000</v>
      </c>
      <c r="D40" s="51">
        <f t="shared" ref="D40:D66" si="6">_xlfn.RANK.EQ(B40,$B$39:$B$66)+COUNTIF($B$39:$B$66,B40)-1</f>
        <v>11</v>
      </c>
      <c r="E40" s="50" t="str">
        <f t="shared" si="5"/>
        <v>BALEARES</v>
      </c>
      <c r="F40" s="50">
        <f t="shared" ref="F40:F55" si="7">LOOKUP(E40,$A$39:$A$66,$B$39:$B$66)</f>
        <v>2130517</v>
      </c>
      <c r="G40" s="50">
        <f t="shared" ref="G40:G66" si="8">LOOKUP(E40,$A$39:$A$66,$C$39:$C$66)</f>
        <v>1962155</v>
      </c>
    </row>
    <row r="41" spans="1:9" x14ac:dyDescent="0.3">
      <c r="A41" s="50" t="str">
        <f t="shared" si="4"/>
        <v>ALMERÍA</v>
      </c>
      <c r="B41" s="51">
        <f t="shared" si="2"/>
        <v>25975</v>
      </c>
      <c r="C41" s="51">
        <f t="shared" si="3"/>
        <v>28692</v>
      </c>
      <c r="D41" s="51">
        <f t="shared" si="6"/>
        <v>14</v>
      </c>
      <c r="E41" s="50" t="str">
        <f t="shared" si="5"/>
        <v>LAS PALMAS</v>
      </c>
      <c r="F41" s="50">
        <f t="shared" si="7"/>
        <v>1243114</v>
      </c>
      <c r="G41" s="50">
        <f t="shared" si="8"/>
        <v>1104585</v>
      </c>
    </row>
    <row r="42" spans="1:9" x14ac:dyDescent="0.3">
      <c r="A42" s="50" t="str">
        <f t="shared" si="4"/>
        <v>AVILÉS</v>
      </c>
      <c r="B42" s="51">
        <f t="shared" si="2"/>
        <v>2512</v>
      </c>
      <c r="C42" s="51">
        <f t="shared" si="3"/>
        <v>2707</v>
      </c>
      <c r="D42" s="51">
        <f t="shared" si="6"/>
        <v>22</v>
      </c>
      <c r="E42" s="50" t="str">
        <f t="shared" si="5"/>
        <v>SANTA CRUZ DE TENERIFE</v>
      </c>
      <c r="F42" s="50">
        <f t="shared" si="7"/>
        <v>964336</v>
      </c>
      <c r="G42" s="50">
        <f t="shared" si="8"/>
        <v>883339</v>
      </c>
    </row>
    <row r="43" spans="1:9" x14ac:dyDescent="0.3">
      <c r="A43" s="50" t="str">
        <f t="shared" si="4"/>
        <v>BAHÍA DE ALGECIRAS</v>
      </c>
      <c r="B43" s="51">
        <f t="shared" si="2"/>
        <v>381</v>
      </c>
      <c r="C43" s="51">
        <f t="shared" si="3"/>
        <v>0</v>
      </c>
      <c r="D43" s="51">
        <f t="shared" si="6"/>
        <v>26</v>
      </c>
      <c r="E43" s="50" t="str">
        <f t="shared" si="5"/>
        <v>MÁLAGA</v>
      </c>
      <c r="F43" s="50">
        <f t="shared" si="7"/>
        <v>509644</v>
      </c>
      <c r="G43" s="50">
        <f t="shared" si="8"/>
        <v>444176</v>
      </c>
    </row>
    <row r="44" spans="1:9" x14ac:dyDescent="0.3">
      <c r="A44" s="50" t="str">
        <f t="shared" si="4"/>
        <v>BAHÍA DE CÁDIZ</v>
      </c>
      <c r="B44" s="51">
        <f t="shared" si="2"/>
        <v>387109</v>
      </c>
      <c r="C44" s="51">
        <f t="shared" si="3"/>
        <v>385067</v>
      </c>
      <c r="D44" s="51">
        <f t="shared" si="6"/>
        <v>7</v>
      </c>
      <c r="E44" s="50" t="str">
        <f t="shared" si="5"/>
        <v>VALENCIA</v>
      </c>
      <c r="F44" s="50">
        <f t="shared" si="7"/>
        <v>412328</v>
      </c>
      <c r="G44" s="50">
        <f t="shared" si="8"/>
        <v>403264</v>
      </c>
    </row>
    <row r="45" spans="1:9" x14ac:dyDescent="0.3">
      <c r="A45" s="50" t="str">
        <f t="shared" si="4"/>
        <v>BALEARES</v>
      </c>
      <c r="B45" s="51">
        <f t="shared" si="2"/>
        <v>2130517</v>
      </c>
      <c r="C45" s="51">
        <f t="shared" si="3"/>
        <v>1962155</v>
      </c>
      <c r="D45" s="51">
        <f t="shared" si="6"/>
        <v>2</v>
      </c>
      <c r="E45" s="50" t="str">
        <f t="shared" si="5"/>
        <v>BAHÍA DE CÁDIZ</v>
      </c>
      <c r="F45" s="50">
        <f t="shared" si="7"/>
        <v>387109</v>
      </c>
      <c r="G45" s="50">
        <f t="shared" si="8"/>
        <v>385067</v>
      </c>
    </row>
    <row r="46" spans="1:9" x14ac:dyDescent="0.3">
      <c r="A46" s="50" t="str">
        <f t="shared" si="4"/>
        <v>BARCELONA</v>
      </c>
      <c r="B46" s="51">
        <f t="shared" si="2"/>
        <v>2712247</v>
      </c>
      <c r="C46" s="51">
        <f t="shared" si="3"/>
        <v>2683594</v>
      </c>
      <c r="D46" s="51">
        <f t="shared" si="6"/>
        <v>1</v>
      </c>
      <c r="E46" s="50" t="str">
        <f t="shared" si="5"/>
        <v>CARTAGENA</v>
      </c>
      <c r="F46" s="50">
        <f t="shared" si="7"/>
        <v>236279</v>
      </c>
      <c r="G46" s="50">
        <f t="shared" si="8"/>
        <v>187813</v>
      </c>
    </row>
    <row r="47" spans="1:9" x14ac:dyDescent="0.3">
      <c r="A47" s="50" t="str">
        <f t="shared" si="4"/>
        <v>BILBAO</v>
      </c>
      <c r="B47" s="51">
        <f t="shared" si="2"/>
        <v>84209</v>
      </c>
      <c r="C47" s="51">
        <f t="shared" si="3"/>
        <v>86598</v>
      </c>
      <c r="D47" s="51">
        <f t="shared" si="6"/>
        <v>12</v>
      </c>
      <c r="E47" s="50" t="str">
        <f t="shared" si="5"/>
        <v>A CORUÑA</v>
      </c>
      <c r="F47" s="50">
        <f t="shared" si="7"/>
        <v>184069</v>
      </c>
      <c r="G47" s="50">
        <f t="shared" si="8"/>
        <v>126735</v>
      </c>
    </row>
    <row r="48" spans="1:9" x14ac:dyDescent="0.3">
      <c r="A48" s="50" t="str">
        <f t="shared" si="4"/>
        <v>CARTAGENA</v>
      </c>
      <c r="B48" s="51">
        <f t="shared" si="2"/>
        <v>236279</v>
      </c>
      <c r="C48" s="51">
        <f t="shared" si="3"/>
        <v>187813</v>
      </c>
      <c r="D48" s="51">
        <f t="shared" si="6"/>
        <v>8</v>
      </c>
      <c r="E48" s="50" t="str">
        <f t="shared" si="5"/>
        <v>VIGO</v>
      </c>
      <c r="F48" s="50">
        <f t="shared" si="7"/>
        <v>140188</v>
      </c>
      <c r="G48" s="50">
        <f t="shared" si="8"/>
        <v>169223</v>
      </c>
    </row>
    <row r="49" spans="1:7" x14ac:dyDescent="0.3">
      <c r="A49" s="50" t="str">
        <f t="shared" si="4"/>
        <v>CASTELLÓN</v>
      </c>
      <c r="B49" s="51">
        <f t="shared" si="2"/>
        <v>411</v>
      </c>
      <c r="C49" s="51">
        <f t="shared" si="3"/>
        <v>1095</v>
      </c>
      <c r="D49" s="51">
        <f t="shared" si="6"/>
        <v>25</v>
      </c>
      <c r="E49" s="50" t="str">
        <f t="shared" si="5"/>
        <v>ALICANTE</v>
      </c>
      <c r="F49" s="50">
        <f t="shared" si="7"/>
        <v>86482</v>
      </c>
      <c r="G49" s="50">
        <f t="shared" si="8"/>
        <v>89000</v>
      </c>
    </row>
    <row r="50" spans="1:7" x14ac:dyDescent="0.3">
      <c r="A50" s="50" t="str">
        <f t="shared" si="4"/>
        <v>CEUTA</v>
      </c>
      <c r="B50" s="51">
        <f t="shared" si="2"/>
        <v>17045</v>
      </c>
      <c r="C50" s="51">
        <f t="shared" si="3"/>
        <v>19456</v>
      </c>
      <c r="D50" s="51">
        <f t="shared" si="6"/>
        <v>18</v>
      </c>
      <c r="E50" s="50" t="str">
        <f t="shared" si="5"/>
        <v>BILBAO</v>
      </c>
      <c r="F50" s="50">
        <f t="shared" si="7"/>
        <v>84209</v>
      </c>
      <c r="G50" s="50">
        <f t="shared" si="8"/>
        <v>86598</v>
      </c>
    </row>
    <row r="51" spans="1:7" x14ac:dyDescent="0.3">
      <c r="A51" s="50" t="str">
        <f t="shared" si="4"/>
        <v>FERROL-SAN CIBRAO</v>
      </c>
      <c r="B51" s="51">
        <f t="shared" si="2"/>
        <v>20379</v>
      </c>
      <c r="C51" s="51">
        <f t="shared" si="3"/>
        <v>20061</v>
      </c>
      <c r="D51" s="51">
        <f t="shared" si="6"/>
        <v>17</v>
      </c>
      <c r="E51" s="50" t="str">
        <f t="shared" si="5"/>
        <v>TARRAGONA</v>
      </c>
      <c r="F51" s="50">
        <f t="shared" si="7"/>
        <v>51394</v>
      </c>
      <c r="G51" s="50">
        <f t="shared" si="8"/>
        <v>13445</v>
      </c>
    </row>
    <row r="52" spans="1:7" x14ac:dyDescent="0.3">
      <c r="A52" s="50" t="str">
        <f t="shared" si="4"/>
        <v>GIJÓN</v>
      </c>
      <c r="B52" s="51">
        <f t="shared" si="2"/>
        <v>21813</v>
      </c>
      <c r="C52" s="51">
        <f t="shared" si="3"/>
        <v>32804</v>
      </c>
      <c r="D52" s="51">
        <f t="shared" si="6"/>
        <v>16</v>
      </c>
      <c r="E52" s="50" t="str">
        <f t="shared" si="5"/>
        <v>ALMERÍA</v>
      </c>
      <c r="F52" s="50">
        <f t="shared" si="7"/>
        <v>25975</v>
      </c>
      <c r="G52" s="50">
        <f t="shared" si="8"/>
        <v>28692</v>
      </c>
    </row>
    <row r="53" spans="1:7" x14ac:dyDescent="0.3">
      <c r="A53" s="50" t="str">
        <f t="shared" si="4"/>
        <v>HUELVA</v>
      </c>
      <c r="B53" s="51">
        <f t="shared" si="2"/>
        <v>6359</v>
      </c>
      <c r="C53" s="51">
        <f t="shared" si="3"/>
        <v>19573</v>
      </c>
      <c r="D53" s="51">
        <f t="shared" si="6"/>
        <v>20</v>
      </c>
      <c r="E53" s="50" t="str">
        <f t="shared" si="5"/>
        <v>SEVILLA</v>
      </c>
      <c r="F53" s="50">
        <f t="shared" si="7"/>
        <v>23916</v>
      </c>
      <c r="G53" s="50">
        <f t="shared" si="8"/>
        <v>21010</v>
      </c>
    </row>
    <row r="54" spans="1:7" x14ac:dyDescent="0.3">
      <c r="A54" s="50" t="str">
        <f t="shared" si="4"/>
        <v>LAS PALMAS</v>
      </c>
      <c r="B54" s="51">
        <f t="shared" si="2"/>
        <v>1243114</v>
      </c>
      <c r="C54" s="51">
        <f t="shared" si="3"/>
        <v>1104585</v>
      </c>
      <c r="D54" s="51">
        <f t="shared" si="6"/>
        <v>3</v>
      </c>
      <c r="E54" s="50" t="str">
        <f t="shared" si="5"/>
        <v>GIJÓN</v>
      </c>
      <c r="F54" s="50">
        <f t="shared" si="7"/>
        <v>21813</v>
      </c>
      <c r="G54" s="50">
        <f t="shared" si="8"/>
        <v>32804</v>
      </c>
    </row>
    <row r="55" spans="1:7" x14ac:dyDescent="0.3">
      <c r="A55" s="50" t="str">
        <f t="shared" si="4"/>
        <v>MÁLAGA</v>
      </c>
      <c r="B55" s="51">
        <f t="shared" si="2"/>
        <v>509644</v>
      </c>
      <c r="C55" s="51">
        <f t="shared" si="3"/>
        <v>444176</v>
      </c>
      <c r="D55" s="51">
        <f t="shared" si="6"/>
        <v>5</v>
      </c>
      <c r="E55" s="50" t="str">
        <f t="shared" si="5"/>
        <v>FERROL-SAN CIBRAO</v>
      </c>
      <c r="F55" s="50">
        <f t="shared" si="7"/>
        <v>20379</v>
      </c>
      <c r="G55" s="50">
        <f t="shared" si="8"/>
        <v>20061</v>
      </c>
    </row>
    <row r="56" spans="1:7" x14ac:dyDescent="0.3">
      <c r="A56" s="50" t="str">
        <f t="shared" si="4"/>
        <v>MARÍN Y RÍA DE PONTEVEDRA</v>
      </c>
      <c r="B56" s="51">
        <f t="shared" si="2"/>
        <v>143</v>
      </c>
      <c r="C56" s="51">
        <f t="shared" si="3"/>
        <v>0</v>
      </c>
      <c r="D56" s="51">
        <f t="shared" si="6"/>
        <v>27</v>
      </c>
      <c r="E56" s="50" t="str">
        <f t="shared" si="5"/>
        <v>CEUTA</v>
      </c>
      <c r="F56" s="50">
        <f t="shared" ref="F56:F66" si="9">LOOKUP(E56,$A$39:$A$66,$B$39:$B$66)</f>
        <v>17045</v>
      </c>
      <c r="G56" s="50">
        <f t="shared" si="8"/>
        <v>19456</v>
      </c>
    </row>
    <row r="57" spans="1:7" x14ac:dyDescent="0.3">
      <c r="A57" s="50" t="str">
        <f t="shared" si="4"/>
        <v>MELILLA</v>
      </c>
      <c r="B57" s="51">
        <f t="shared" si="2"/>
        <v>0</v>
      </c>
      <c r="C57" s="51">
        <f t="shared" si="3"/>
        <v>1224</v>
      </c>
      <c r="D57" s="51">
        <f t="shared" si="6"/>
        <v>28</v>
      </c>
      <c r="E57" s="50" t="str">
        <f t="shared" si="5"/>
        <v>SANTANDER</v>
      </c>
      <c r="F57" s="50">
        <f t="shared" si="9"/>
        <v>14663</v>
      </c>
      <c r="G57" s="50">
        <f t="shared" si="8"/>
        <v>2354</v>
      </c>
    </row>
    <row r="58" spans="1:7" x14ac:dyDescent="0.3">
      <c r="A58" s="50" t="str">
        <f t="shared" si="4"/>
        <v>MOTRIL</v>
      </c>
      <c r="B58" s="51">
        <f t="shared" si="2"/>
        <v>4005</v>
      </c>
      <c r="C58" s="51">
        <f t="shared" si="3"/>
        <v>4570</v>
      </c>
      <c r="D58" s="51">
        <f t="shared" si="6"/>
        <v>21</v>
      </c>
      <c r="E58" s="50" t="str">
        <f t="shared" si="5"/>
        <v>HUELVA</v>
      </c>
      <c r="F58" s="50">
        <f t="shared" si="9"/>
        <v>6359</v>
      </c>
      <c r="G58" s="50">
        <f t="shared" si="8"/>
        <v>19573</v>
      </c>
    </row>
    <row r="59" spans="1:7" x14ac:dyDescent="0.3">
      <c r="A59" s="50" t="str">
        <f t="shared" si="4"/>
        <v>PASAIA</v>
      </c>
      <c r="B59" s="51">
        <f t="shared" si="2"/>
        <v>809</v>
      </c>
      <c r="C59" s="51">
        <f t="shared" si="3"/>
        <v>573</v>
      </c>
      <c r="D59" s="51">
        <f t="shared" si="6"/>
        <v>24</v>
      </c>
      <c r="E59" s="50" t="str">
        <f t="shared" si="5"/>
        <v>MOTRIL</v>
      </c>
      <c r="F59" s="50">
        <f t="shared" si="9"/>
        <v>4005</v>
      </c>
      <c r="G59" s="50">
        <f t="shared" si="8"/>
        <v>4570</v>
      </c>
    </row>
    <row r="60" spans="1:7" x14ac:dyDescent="0.3">
      <c r="A60" s="50" t="str">
        <f t="shared" si="4"/>
        <v>SANTA CRUZ DE TENERIFE</v>
      </c>
      <c r="B60" s="51">
        <f t="shared" si="2"/>
        <v>964336</v>
      </c>
      <c r="C60" s="51">
        <f t="shared" si="3"/>
        <v>883339</v>
      </c>
      <c r="D60" s="51">
        <f t="shared" si="6"/>
        <v>4</v>
      </c>
      <c r="E60" s="50" t="str">
        <f t="shared" si="5"/>
        <v>AVILÉS</v>
      </c>
      <c r="F60" s="50">
        <f t="shared" si="9"/>
        <v>2512</v>
      </c>
      <c r="G60" s="50">
        <f t="shared" si="8"/>
        <v>2707</v>
      </c>
    </row>
    <row r="61" spans="1:7" x14ac:dyDescent="0.3">
      <c r="A61" s="50" t="str">
        <f t="shared" si="4"/>
        <v>SANTANDER</v>
      </c>
      <c r="B61" s="51">
        <f t="shared" si="2"/>
        <v>14663</v>
      </c>
      <c r="C61" s="51">
        <f t="shared" si="3"/>
        <v>2354</v>
      </c>
      <c r="D61" s="51">
        <f t="shared" si="6"/>
        <v>19</v>
      </c>
      <c r="E61" s="50" t="str">
        <f t="shared" si="5"/>
        <v>VILAGARCÍA</v>
      </c>
      <c r="F61" s="50">
        <f t="shared" si="9"/>
        <v>1596</v>
      </c>
      <c r="G61" s="50">
        <f t="shared" si="8"/>
        <v>758</v>
      </c>
    </row>
    <row r="62" spans="1:7" x14ac:dyDescent="0.3">
      <c r="A62" s="50" t="str">
        <f t="shared" si="4"/>
        <v>SEVILLA</v>
      </c>
      <c r="B62" s="51">
        <f t="shared" si="2"/>
        <v>23916</v>
      </c>
      <c r="C62" s="51">
        <f t="shared" si="3"/>
        <v>21010</v>
      </c>
      <c r="D62" s="51">
        <f t="shared" si="6"/>
        <v>15</v>
      </c>
      <c r="E62" s="50" t="str">
        <f t="shared" si="5"/>
        <v>PASAIA</v>
      </c>
      <c r="F62" s="50">
        <f t="shared" si="9"/>
        <v>809</v>
      </c>
      <c r="G62" s="50">
        <f t="shared" si="8"/>
        <v>573</v>
      </c>
    </row>
    <row r="63" spans="1:7" x14ac:dyDescent="0.3">
      <c r="A63" s="50" t="str">
        <f t="shared" si="4"/>
        <v>TARRAGONA</v>
      </c>
      <c r="B63" s="51">
        <f t="shared" si="2"/>
        <v>51394</v>
      </c>
      <c r="C63" s="51">
        <f t="shared" si="3"/>
        <v>13445</v>
      </c>
      <c r="D63" s="51">
        <f t="shared" si="6"/>
        <v>13</v>
      </c>
      <c r="E63" s="50" t="str">
        <f t="shared" si="5"/>
        <v>CASTELLÓN</v>
      </c>
      <c r="F63" s="50">
        <f t="shared" si="9"/>
        <v>411</v>
      </c>
      <c r="G63" s="50">
        <f t="shared" si="8"/>
        <v>1095</v>
      </c>
    </row>
    <row r="64" spans="1:7" x14ac:dyDescent="0.3">
      <c r="A64" s="50" t="str">
        <f t="shared" si="4"/>
        <v>VALENCIA</v>
      </c>
      <c r="B64" s="51">
        <f t="shared" si="2"/>
        <v>412328</v>
      </c>
      <c r="C64" s="51">
        <f t="shared" si="3"/>
        <v>403264</v>
      </c>
      <c r="D64" s="51">
        <f t="shared" si="6"/>
        <v>6</v>
      </c>
      <c r="E64" s="50" t="str">
        <f t="shared" si="5"/>
        <v>BAHÍA DE ALGECIRAS</v>
      </c>
      <c r="F64" s="50">
        <f t="shared" si="9"/>
        <v>381</v>
      </c>
      <c r="G64" s="50">
        <f t="shared" si="8"/>
        <v>0</v>
      </c>
    </row>
    <row r="65" spans="1:7" x14ac:dyDescent="0.3">
      <c r="A65" s="50" t="str">
        <f t="shared" si="4"/>
        <v>VIGO</v>
      </c>
      <c r="B65" s="51">
        <f t="shared" si="2"/>
        <v>140188</v>
      </c>
      <c r="C65" s="51">
        <f t="shared" si="3"/>
        <v>169223</v>
      </c>
      <c r="D65" s="51">
        <f t="shared" si="6"/>
        <v>10</v>
      </c>
      <c r="E65" s="50" t="str">
        <f t="shared" si="5"/>
        <v>MARÍN Y RÍA DE PONTEVEDRA</v>
      </c>
      <c r="F65" s="50">
        <f t="shared" si="9"/>
        <v>143</v>
      </c>
      <c r="G65" s="50">
        <f t="shared" si="8"/>
        <v>0</v>
      </c>
    </row>
    <row r="66" spans="1:7" x14ac:dyDescent="0.3">
      <c r="A66" s="50" t="str">
        <f t="shared" si="4"/>
        <v>VILAGARCÍA</v>
      </c>
      <c r="B66" s="51">
        <f t="shared" si="2"/>
        <v>1596</v>
      </c>
      <c r="C66" s="51">
        <f t="shared" si="3"/>
        <v>758</v>
      </c>
      <c r="D66" s="51">
        <f t="shared" si="6"/>
        <v>23</v>
      </c>
      <c r="E66" s="50" t="str">
        <f t="shared" si="5"/>
        <v>MELILLA</v>
      </c>
      <c r="F66" s="50">
        <f t="shared" si="9"/>
        <v>0</v>
      </c>
      <c r="G66" s="50">
        <f t="shared" si="8"/>
        <v>1224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159</v>
      </c>
    </row>
    <row r="2" spans="1:12" s="2" customFormat="1" ht="21" x14ac:dyDescent="0.4">
      <c r="F2" s="3"/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3">
      <c r="A8" s="12" t="s">
        <v>31</v>
      </c>
      <c r="B8" s="13">
        <v>1928</v>
      </c>
      <c r="C8" s="13">
        <v>1390</v>
      </c>
      <c r="D8" s="13">
        <v>45952</v>
      </c>
      <c r="E8" s="13">
        <v>39297</v>
      </c>
      <c r="F8" s="14">
        <f t="shared" ref="F8:F35" si="0">((E8*100)/D8)-100</f>
        <v>-14.482503481894156</v>
      </c>
      <c r="G8" s="1"/>
      <c r="H8" s="1"/>
      <c r="I8" s="1"/>
    </row>
    <row r="9" spans="1:12" x14ac:dyDescent="0.3">
      <c r="A9" s="9" t="s">
        <v>162</v>
      </c>
      <c r="B9" s="10">
        <v>9105</v>
      </c>
      <c r="C9" s="10">
        <v>11136</v>
      </c>
      <c r="D9" s="10">
        <v>164502</v>
      </c>
      <c r="E9" s="10">
        <v>204745</v>
      </c>
      <c r="F9" s="11">
        <f t="shared" si="0"/>
        <v>24.463532358269205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3">
      <c r="A11" s="9" t="s">
        <v>165</v>
      </c>
      <c r="B11" s="10">
        <v>74080</v>
      </c>
      <c r="C11" s="10">
        <v>71802</v>
      </c>
      <c r="D11" s="10">
        <v>1188930</v>
      </c>
      <c r="E11" s="10">
        <v>1194299</v>
      </c>
      <c r="F11" s="11">
        <f t="shared" si="0"/>
        <v>0.4515825153709585</v>
      </c>
      <c r="G11" s="1"/>
      <c r="H11" s="1"/>
      <c r="I11" s="1"/>
    </row>
    <row r="12" spans="1:12" x14ac:dyDescent="0.3">
      <c r="A12" s="12" t="s">
        <v>166</v>
      </c>
      <c r="B12" s="13">
        <v>670</v>
      </c>
      <c r="C12" s="13">
        <v>825</v>
      </c>
      <c r="D12" s="13">
        <v>11058</v>
      </c>
      <c r="E12" s="13">
        <v>11200</v>
      </c>
      <c r="F12" s="14">
        <f t="shared" si="0"/>
        <v>1.2841381805028078</v>
      </c>
      <c r="G12" s="1"/>
      <c r="H12" s="1"/>
      <c r="I12" s="1"/>
    </row>
    <row r="13" spans="1:12" x14ac:dyDescent="0.3">
      <c r="A13" s="9" t="s">
        <v>32</v>
      </c>
      <c r="B13" s="10">
        <v>34245</v>
      </c>
      <c r="C13" s="10">
        <v>40408</v>
      </c>
      <c r="D13" s="10">
        <v>566114</v>
      </c>
      <c r="E13" s="10">
        <v>633133</v>
      </c>
      <c r="F13" s="11">
        <f t="shared" si="0"/>
        <v>11.838428302426721</v>
      </c>
      <c r="G13" s="1"/>
      <c r="H13" s="1"/>
      <c r="I13" s="1"/>
    </row>
    <row r="14" spans="1:12" x14ac:dyDescent="0.3">
      <c r="A14" s="12" t="s">
        <v>33</v>
      </c>
      <c r="B14" s="13">
        <v>16281</v>
      </c>
      <c r="C14" s="13">
        <v>20668</v>
      </c>
      <c r="D14" s="13">
        <v>329589</v>
      </c>
      <c r="E14" s="13">
        <v>370549</v>
      </c>
      <c r="F14" s="14">
        <f t="shared" si="0"/>
        <v>12.427599222061417</v>
      </c>
      <c r="G14" s="1"/>
      <c r="H14" s="1"/>
      <c r="I14" s="1"/>
    </row>
    <row r="15" spans="1:12" x14ac:dyDescent="0.3">
      <c r="A15" s="9" t="s">
        <v>34</v>
      </c>
      <c r="B15" s="10">
        <v>2772</v>
      </c>
      <c r="C15" s="10">
        <v>2153</v>
      </c>
      <c r="D15" s="10">
        <v>44963</v>
      </c>
      <c r="E15" s="10">
        <v>44964</v>
      </c>
      <c r="F15" s="11">
        <f t="shared" si="0"/>
        <v>2.224050886283635E-3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227</v>
      </c>
      <c r="E16" s="13">
        <v>0</v>
      </c>
      <c r="F16" s="115">
        <f t="shared" si="0"/>
        <v>-100</v>
      </c>
      <c r="G16" s="1"/>
      <c r="H16" s="1"/>
      <c r="I16" s="1"/>
    </row>
    <row r="17" spans="1:9" x14ac:dyDescent="0.3">
      <c r="A17" s="9" t="s">
        <v>167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3">
      <c r="A18" s="12" t="s">
        <v>36</v>
      </c>
      <c r="B18" s="13">
        <v>24403</v>
      </c>
      <c r="C18" s="13">
        <v>33954</v>
      </c>
      <c r="D18" s="13">
        <v>353756</v>
      </c>
      <c r="E18" s="13">
        <v>378111</v>
      </c>
      <c r="F18" s="14">
        <f t="shared" si="0"/>
        <v>6.8846888816020027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3">
      <c r="A20" s="12" t="s">
        <v>168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3">
      <c r="A21" s="9" t="s">
        <v>38</v>
      </c>
      <c r="B21" s="10">
        <v>1501</v>
      </c>
      <c r="C21" s="10">
        <v>1730</v>
      </c>
      <c r="D21" s="10">
        <v>19865</v>
      </c>
      <c r="E21" s="10">
        <v>20717</v>
      </c>
      <c r="F21" s="11">
        <f t="shared" si="0"/>
        <v>4.2889504153032902</v>
      </c>
      <c r="G21" s="1"/>
      <c r="H21" s="1"/>
      <c r="I21" s="1"/>
    </row>
    <row r="22" spans="1:9" x14ac:dyDescent="0.3">
      <c r="A22" s="12" t="s">
        <v>59</v>
      </c>
      <c r="B22" s="13">
        <v>32899</v>
      </c>
      <c r="C22" s="13">
        <v>36399</v>
      </c>
      <c r="D22" s="13">
        <v>435695</v>
      </c>
      <c r="E22" s="13">
        <v>466203</v>
      </c>
      <c r="F22" s="14">
        <f t="shared" si="0"/>
        <v>7.0021459966260835</v>
      </c>
      <c r="G22" s="1"/>
      <c r="H22" s="1"/>
      <c r="I22" s="1"/>
    </row>
    <row r="23" spans="1:9" x14ac:dyDescent="0.3">
      <c r="A23" s="9" t="s">
        <v>169</v>
      </c>
      <c r="B23" s="10">
        <v>2763</v>
      </c>
      <c r="C23" s="10">
        <v>3048</v>
      </c>
      <c r="D23" s="10">
        <v>35661</v>
      </c>
      <c r="E23" s="10">
        <v>37925</v>
      </c>
      <c r="F23" s="11">
        <f t="shared" si="0"/>
        <v>6.3486722189506679</v>
      </c>
      <c r="G23" s="1"/>
      <c r="H23" s="1"/>
      <c r="I23" s="1"/>
    </row>
    <row r="24" spans="1:9" x14ac:dyDescent="0.3">
      <c r="A24" s="12" t="s">
        <v>171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3">
      <c r="A25" s="9" t="s">
        <v>39</v>
      </c>
      <c r="B25" s="10">
        <v>11266</v>
      </c>
      <c r="C25" s="10">
        <v>11877</v>
      </c>
      <c r="D25" s="10">
        <v>164845</v>
      </c>
      <c r="E25" s="10">
        <v>151579</v>
      </c>
      <c r="F25" s="11">
        <f t="shared" si="0"/>
        <v>-8.0475598289302042</v>
      </c>
      <c r="G25" s="1"/>
      <c r="H25" s="1"/>
      <c r="I25" s="1"/>
    </row>
    <row r="26" spans="1:9" x14ac:dyDescent="0.3">
      <c r="A26" s="12" t="s">
        <v>40</v>
      </c>
      <c r="B26" s="13">
        <v>5613</v>
      </c>
      <c r="C26" s="13">
        <v>4860</v>
      </c>
      <c r="D26" s="13">
        <v>94875</v>
      </c>
      <c r="E26" s="13">
        <v>78149</v>
      </c>
      <c r="F26" s="14">
        <f t="shared" si="0"/>
        <v>-17.629512516469035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3">
      <c r="A28" s="12" t="s">
        <v>42</v>
      </c>
      <c r="B28" s="13">
        <v>89272</v>
      </c>
      <c r="C28" s="13">
        <v>112854</v>
      </c>
      <c r="D28" s="13">
        <v>1112526</v>
      </c>
      <c r="E28" s="13">
        <v>1271313</v>
      </c>
      <c r="F28" s="14">
        <f t="shared" si="0"/>
        <v>14.27265520086722</v>
      </c>
      <c r="G28" s="1"/>
      <c r="H28" s="1"/>
      <c r="I28" s="1"/>
    </row>
    <row r="29" spans="1:9" x14ac:dyDescent="0.3">
      <c r="A29" s="9" t="s">
        <v>43</v>
      </c>
      <c r="B29" s="10">
        <v>3083</v>
      </c>
      <c r="C29" s="10">
        <v>2565</v>
      </c>
      <c r="D29" s="10">
        <v>87828</v>
      </c>
      <c r="E29" s="10">
        <v>0</v>
      </c>
      <c r="F29" s="11">
        <f t="shared" si="0"/>
        <v>-100</v>
      </c>
      <c r="G29" s="1"/>
      <c r="H29" s="1"/>
      <c r="I29" s="1"/>
    </row>
    <row r="30" spans="1:9" x14ac:dyDescent="0.3">
      <c r="A30" s="12" t="s">
        <v>44</v>
      </c>
      <c r="B30" s="13">
        <v>478</v>
      </c>
      <c r="C30" s="13">
        <v>0</v>
      </c>
      <c r="D30" s="13">
        <v>478</v>
      </c>
      <c r="E30" s="13">
        <v>588</v>
      </c>
      <c r="F30" s="115">
        <f t="shared" si="0"/>
        <v>23.012552301255226</v>
      </c>
      <c r="G30" s="1"/>
      <c r="H30" s="1"/>
      <c r="I30" s="1"/>
    </row>
    <row r="31" spans="1:9" x14ac:dyDescent="0.3">
      <c r="A31" s="9" t="s">
        <v>45</v>
      </c>
      <c r="B31" s="10">
        <v>-147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3">
      <c r="A32" s="12" t="s">
        <v>46</v>
      </c>
      <c r="B32" s="13">
        <v>12493</v>
      </c>
      <c r="C32" s="13">
        <v>13325</v>
      </c>
      <c r="D32" s="13">
        <v>117814</v>
      </c>
      <c r="E32" s="13">
        <v>157927</v>
      </c>
      <c r="F32" s="14">
        <f t="shared" si="0"/>
        <v>34.047736262243887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3">
      <c r="A34" s="12" t="s">
        <v>170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3">
      <c r="A35" s="15" t="s">
        <v>48</v>
      </c>
      <c r="B35" s="16">
        <f>SUM(B7:B34)</f>
        <v>322705</v>
      </c>
      <c r="C35" s="16">
        <f t="shared" ref="C35:E35" si="1">SUM(C7:C34)</f>
        <v>368994</v>
      </c>
      <c r="D35" s="16">
        <f t="shared" si="1"/>
        <v>4774678</v>
      </c>
      <c r="E35" s="16">
        <f t="shared" si="1"/>
        <v>5060699</v>
      </c>
      <c r="F35" s="17">
        <f t="shared" si="0"/>
        <v>5.9903725444940932</v>
      </c>
      <c r="G35" s="1"/>
      <c r="H35" s="1"/>
      <c r="I35" s="1"/>
    </row>
    <row r="36" spans="1:9" x14ac:dyDescent="0.3">
      <c r="A36" s="73" t="s">
        <v>124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0</v>
      </c>
      <c r="C39" s="51">
        <f t="shared" si="3"/>
        <v>0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SANTA CRUZ DE TENERIFE</v>
      </c>
      <c r="F39" s="50">
        <f>LOOKUP(E39,$A$39:$A$66,$B$39:$B$66)</f>
        <v>1271313</v>
      </c>
      <c r="G39" s="50">
        <f>LOOKUP(E39,$A$39:$A$66,$C$39:$C$66)</f>
        <v>1112526</v>
      </c>
    </row>
    <row r="40" spans="1:9" x14ac:dyDescent="0.3">
      <c r="A40" s="50" t="str">
        <f t="shared" si="4"/>
        <v>ALICANTE</v>
      </c>
      <c r="B40" s="51">
        <f t="shared" si="2"/>
        <v>39297</v>
      </c>
      <c r="C40" s="51">
        <f t="shared" si="3"/>
        <v>45952</v>
      </c>
      <c r="D40" s="51">
        <f t="shared" ref="D40:D66" si="6">_xlfn.RANK.EQ(B40,$B$39:$B$66)+COUNTIF($B$39:$B$66,B40)-1</f>
        <v>12</v>
      </c>
      <c r="E40" s="50" t="str">
        <f t="shared" si="5"/>
        <v>BAHÍA DE ALGECIRAS</v>
      </c>
      <c r="F40" s="50">
        <f t="shared" ref="F40:F55" si="7">LOOKUP(E40,$A$39:$A$66,$B$39:$B$66)</f>
        <v>1194299</v>
      </c>
      <c r="G40" s="50">
        <f t="shared" ref="G40:G66" si="8">LOOKUP(E40,$A$39:$A$66,$C$39:$C$66)</f>
        <v>1188930</v>
      </c>
    </row>
    <row r="41" spans="1:9" x14ac:dyDescent="0.3">
      <c r="A41" s="50" t="str">
        <f t="shared" si="4"/>
        <v>ALMERÍA</v>
      </c>
      <c r="B41" s="51">
        <f t="shared" si="2"/>
        <v>204745</v>
      </c>
      <c r="C41" s="51">
        <f t="shared" si="3"/>
        <v>164502</v>
      </c>
      <c r="D41" s="51">
        <f t="shared" si="6"/>
        <v>7</v>
      </c>
      <c r="E41" s="50" t="str">
        <f t="shared" si="5"/>
        <v>BALEARES</v>
      </c>
      <c r="F41" s="50">
        <f t="shared" si="7"/>
        <v>633133</v>
      </c>
      <c r="G41" s="50">
        <f t="shared" si="8"/>
        <v>566114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466203</v>
      </c>
      <c r="G42" s="50">
        <f t="shared" si="8"/>
        <v>435695</v>
      </c>
    </row>
    <row r="43" spans="1:9" x14ac:dyDescent="0.3">
      <c r="A43" s="50" t="str">
        <f t="shared" si="4"/>
        <v>BAHÍA DE ALGECIRAS</v>
      </c>
      <c r="B43" s="51">
        <f t="shared" si="2"/>
        <v>1194299</v>
      </c>
      <c r="C43" s="51">
        <f t="shared" si="3"/>
        <v>1188930</v>
      </c>
      <c r="D43" s="51">
        <f t="shared" si="6"/>
        <v>2</v>
      </c>
      <c r="E43" s="50" t="str">
        <f t="shared" si="5"/>
        <v>CEUTA</v>
      </c>
      <c r="F43" s="50">
        <f t="shared" si="7"/>
        <v>378111</v>
      </c>
      <c r="G43" s="50">
        <f t="shared" si="8"/>
        <v>353756</v>
      </c>
    </row>
    <row r="44" spans="1:9" x14ac:dyDescent="0.3">
      <c r="A44" s="50" t="str">
        <f t="shared" si="4"/>
        <v>BAHÍA DE CÁDIZ</v>
      </c>
      <c r="B44" s="51">
        <f t="shared" si="2"/>
        <v>11200</v>
      </c>
      <c r="C44" s="51">
        <f t="shared" si="3"/>
        <v>11058</v>
      </c>
      <c r="D44" s="51">
        <f t="shared" si="6"/>
        <v>15</v>
      </c>
      <c r="E44" s="50" t="str">
        <f t="shared" si="5"/>
        <v>BARCELONA</v>
      </c>
      <c r="F44" s="50">
        <f t="shared" si="7"/>
        <v>370549</v>
      </c>
      <c r="G44" s="50">
        <f t="shared" si="8"/>
        <v>329589</v>
      </c>
    </row>
    <row r="45" spans="1:9" x14ac:dyDescent="0.3">
      <c r="A45" s="50" t="str">
        <f t="shared" si="4"/>
        <v>BALEARES</v>
      </c>
      <c r="B45" s="51">
        <f t="shared" si="2"/>
        <v>633133</v>
      </c>
      <c r="C45" s="51">
        <f t="shared" si="3"/>
        <v>566114</v>
      </c>
      <c r="D45" s="51">
        <f t="shared" si="6"/>
        <v>3</v>
      </c>
      <c r="E45" s="50" t="str">
        <f t="shared" si="5"/>
        <v>ALMERÍA</v>
      </c>
      <c r="F45" s="50">
        <f t="shared" si="7"/>
        <v>204745</v>
      </c>
      <c r="G45" s="50">
        <f t="shared" si="8"/>
        <v>164502</v>
      </c>
    </row>
    <row r="46" spans="1:9" x14ac:dyDescent="0.3">
      <c r="A46" s="50" t="str">
        <f t="shared" si="4"/>
        <v>BARCELONA</v>
      </c>
      <c r="B46" s="51">
        <f t="shared" si="2"/>
        <v>370549</v>
      </c>
      <c r="C46" s="51">
        <f t="shared" si="3"/>
        <v>329589</v>
      </c>
      <c r="D46" s="51">
        <f t="shared" si="6"/>
        <v>6</v>
      </c>
      <c r="E46" s="50" t="str">
        <f t="shared" si="5"/>
        <v>VALENCIA</v>
      </c>
      <c r="F46" s="50">
        <f t="shared" si="7"/>
        <v>157927</v>
      </c>
      <c r="G46" s="50">
        <f t="shared" si="8"/>
        <v>117814</v>
      </c>
    </row>
    <row r="47" spans="1:9" x14ac:dyDescent="0.3">
      <c r="A47" s="50" t="str">
        <f t="shared" si="4"/>
        <v>BILBAO</v>
      </c>
      <c r="B47" s="51">
        <f t="shared" si="2"/>
        <v>44964</v>
      </c>
      <c r="C47" s="51">
        <f t="shared" si="3"/>
        <v>44963</v>
      </c>
      <c r="D47" s="51">
        <f t="shared" si="6"/>
        <v>11</v>
      </c>
      <c r="E47" s="50" t="str">
        <f t="shared" si="5"/>
        <v>MELILLA</v>
      </c>
      <c r="F47" s="50">
        <f t="shared" si="7"/>
        <v>151579</v>
      </c>
      <c r="G47" s="50">
        <f t="shared" si="8"/>
        <v>164845</v>
      </c>
    </row>
    <row r="48" spans="1:9" x14ac:dyDescent="0.3">
      <c r="A48" s="50" t="str">
        <f t="shared" si="4"/>
        <v>CARTAGENA</v>
      </c>
      <c r="B48" s="51">
        <f t="shared" si="2"/>
        <v>0</v>
      </c>
      <c r="C48" s="51">
        <f t="shared" si="3"/>
        <v>227</v>
      </c>
      <c r="D48" s="51">
        <f t="shared" si="6"/>
        <v>28</v>
      </c>
      <c r="E48" s="50" t="str">
        <f t="shared" si="5"/>
        <v>MOTRIL</v>
      </c>
      <c r="F48" s="50">
        <f t="shared" si="7"/>
        <v>78149</v>
      </c>
      <c r="G48" s="50">
        <f t="shared" si="8"/>
        <v>94875</v>
      </c>
    </row>
    <row r="49" spans="1:7" x14ac:dyDescent="0.3">
      <c r="A49" s="50" t="str">
        <f t="shared" si="4"/>
        <v>CASTELLÓN</v>
      </c>
      <c r="B49" s="51">
        <f t="shared" si="2"/>
        <v>0</v>
      </c>
      <c r="C49" s="51">
        <f t="shared" si="3"/>
        <v>0</v>
      </c>
      <c r="D49" s="51">
        <f t="shared" si="6"/>
        <v>28</v>
      </c>
      <c r="E49" s="50" t="str">
        <f t="shared" si="5"/>
        <v>BILBAO</v>
      </c>
      <c r="F49" s="50">
        <f t="shared" si="7"/>
        <v>44964</v>
      </c>
      <c r="G49" s="50">
        <f t="shared" si="8"/>
        <v>44963</v>
      </c>
    </row>
    <row r="50" spans="1:7" x14ac:dyDescent="0.3">
      <c r="A50" s="50" t="str">
        <f t="shared" si="4"/>
        <v>CEUTA</v>
      </c>
      <c r="B50" s="51">
        <f t="shared" si="2"/>
        <v>378111</v>
      </c>
      <c r="C50" s="51">
        <f t="shared" si="3"/>
        <v>353756</v>
      </c>
      <c r="D50" s="51">
        <f t="shared" si="6"/>
        <v>5</v>
      </c>
      <c r="E50" s="50" t="str">
        <f t="shared" si="5"/>
        <v>ALICANTE</v>
      </c>
      <c r="F50" s="50">
        <f t="shared" si="7"/>
        <v>39297</v>
      </c>
      <c r="G50" s="50">
        <f t="shared" si="8"/>
        <v>45952</v>
      </c>
    </row>
    <row r="51" spans="1:7" x14ac:dyDescent="0.3">
      <c r="A51" s="50" t="str">
        <f t="shared" si="4"/>
        <v>FERROL-SAN CIBRAO</v>
      </c>
      <c r="B51" s="51">
        <f t="shared" si="2"/>
        <v>0</v>
      </c>
      <c r="C51" s="51">
        <f t="shared" si="3"/>
        <v>0</v>
      </c>
      <c r="D51" s="51">
        <f t="shared" si="6"/>
        <v>28</v>
      </c>
      <c r="E51" s="50" t="str">
        <f t="shared" si="5"/>
        <v>MÁLAGA</v>
      </c>
      <c r="F51" s="50">
        <f t="shared" si="7"/>
        <v>37925</v>
      </c>
      <c r="G51" s="50">
        <f t="shared" si="8"/>
        <v>35661</v>
      </c>
    </row>
    <row r="52" spans="1:7" x14ac:dyDescent="0.3">
      <c r="A52" s="50" t="str">
        <f t="shared" si="4"/>
        <v>GIJÓN</v>
      </c>
      <c r="B52" s="51">
        <f t="shared" si="2"/>
        <v>0</v>
      </c>
      <c r="C52" s="51">
        <f t="shared" si="3"/>
        <v>0</v>
      </c>
      <c r="D52" s="51">
        <f t="shared" si="6"/>
        <v>28</v>
      </c>
      <c r="E52" s="50" t="str">
        <f t="shared" si="5"/>
        <v>HUELVA</v>
      </c>
      <c r="F52" s="50">
        <f t="shared" si="7"/>
        <v>20717</v>
      </c>
      <c r="G52" s="50">
        <f t="shared" si="8"/>
        <v>19865</v>
      </c>
    </row>
    <row r="53" spans="1:7" x14ac:dyDescent="0.3">
      <c r="A53" s="50" t="str">
        <f t="shared" si="4"/>
        <v>HUELVA</v>
      </c>
      <c r="B53" s="51">
        <f t="shared" si="2"/>
        <v>20717</v>
      </c>
      <c r="C53" s="51">
        <f t="shared" si="3"/>
        <v>19865</v>
      </c>
      <c r="D53" s="51">
        <f t="shared" si="6"/>
        <v>14</v>
      </c>
      <c r="E53" s="50" t="str">
        <f t="shared" si="5"/>
        <v>BAHÍA DE CÁDIZ</v>
      </c>
      <c r="F53" s="50">
        <f t="shared" si="7"/>
        <v>11200</v>
      </c>
      <c r="G53" s="50">
        <f t="shared" si="8"/>
        <v>11058</v>
      </c>
    </row>
    <row r="54" spans="1:7" x14ac:dyDescent="0.3">
      <c r="A54" s="50" t="str">
        <f t="shared" si="4"/>
        <v>LAS PALMAS</v>
      </c>
      <c r="B54" s="51">
        <f t="shared" si="2"/>
        <v>466203</v>
      </c>
      <c r="C54" s="51">
        <f t="shared" si="3"/>
        <v>435695</v>
      </c>
      <c r="D54" s="51">
        <f t="shared" si="6"/>
        <v>4</v>
      </c>
      <c r="E54" s="50" t="str">
        <f t="shared" si="5"/>
        <v>SEVILLA</v>
      </c>
      <c r="F54" s="50">
        <f t="shared" si="7"/>
        <v>588</v>
      </c>
      <c r="G54" s="50">
        <f t="shared" si="8"/>
        <v>478</v>
      </c>
    </row>
    <row r="55" spans="1:7" x14ac:dyDescent="0.3">
      <c r="A55" s="50" t="str">
        <f t="shared" si="4"/>
        <v>MÁLAGA</v>
      </c>
      <c r="B55" s="51">
        <f t="shared" si="2"/>
        <v>37925</v>
      </c>
      <c r="C55" s="51">
        <f t="shared" si="3"/>
        <v>35661</v>
      </c>
      <c r="D55" s="51">
        <f t="shared" si="6"/>
        <v>13</v>
      </c>
      <c r="E55" s="50" t="e">
        <f t="shared" si="5"/>
        <v>#N/A</v>
      </c>
      <c r="F55" s="50" t="e">
        <f t="shared" si="7"/>
        <v>#N/A</v>
      </c>
      <c r="G55" s="50" t="e">
        <f t="shared" si="8"/>
        <v>#N/A</v>
      </c>
    </row>
    <row r="56" spans="1:7" x14ac:dyDescent="0.3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e">
        <f t="shared" si="5"/>
        <v>#N/A</v>
      </c>
      <c r="F56" s="50" t="e">
        <f t="shared" ref="F56:F66" si="9">LOOKUP(E56,$A$39:$A$66,$B$39:$B$66)</f>
        <v>#N/A</v>
      </c>
      <c r="G56" s="50" t="e">
        <f t="shared" si="8"/>
        <v>#N/A</v>
      </c>
    </row>
    <row r="57" spans="1:7" x14ac:dyDescent="0.3">
      <c r="A57" s="50" t="str">
        <f t="shared" si="4"/>
        <v>MELILLA</v>
      </c>
      <c r="B57" s="51">
        <f t="shared" si="2"/>
        <v>151579</v>
      </c>
      <c r="C57" s="51">
        <f t="shared" si="3"/>
        <v>164845</v>
      </c>
      <c r="D57" s="51">
        <f t="shared" si="6"/>
        <v>9</v>
      </c>
      <c r="E57" s="50" t="e">
        <f t="shared" si="5"/>
        <v>#N/A</v>
      </c>
      <c r="F57" s="50" t="e">
        <f t="shared" si="9"/>
        <v>#N/A</v>
      </c>
      <c r="G57" s="50" t="e">
        <f t="shared" si="8"/>
        <v>#N/A</v>
      </c>
    </row>
    <row r="58" spans="1:7" x14ac:dyDescent="0.3">
      <c r="A58" s="50" t="str">
        <f t="shared" si="4"/>
        <v>MOTRIL</v>
      </c>
      <c r="B58" s="51">
        <f t="shared" si="2"/>
        <v>78149</v>
      </c>
      <c r="C58" s="51">
        <f t="shared" si="3"/>
        <v>94875</v>
      </c>
      <c r="D58" s="51">
        <f t="shared" si="6"/>
        <v>10</v>
      </c>
      <c r="E58" s="50" t="e">
        <f t="shared" si="5"/>
        <v>#N/A</v>
      </c>
      <c r="F58" s="50" t="e">
        <f t="shared" si="9"/>
        <v>#N/A</v>
      </c>
      <c r="G58" s="50" t="e">
        <f t="shared" si="8"/>
        <v>#N/A</v>
      </c>
    </row>
    <row r="59" spans="1:7" x14ac:dyDescent="0.3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e">
        <f t="shared" si="5"/>
        <v>#N/A</v>
      </c>
      <c r="F59" s="50" t="e">
        <f t="shared" si="9"/>
        <v>#N/A</v>
      </c>
      <c r="G59" s="50" t="e">
        <f t="shared" si="8"/>
        <v>#N/A</v>
      </c>
    </row>
    <row r="60" spans="1:7" x14ac:dyDescent="0.3">
      <c r="A60" s="50" t="str">
        <f t="shared" si="4"/>
        <v>SANTA CRUZ DE TENERIFE</v>
      </c>
      <c r="B60" s="51">
        <f t="shared" si="2"/>
        <v>1271313</v>
      </c>
      <c r="C60" s="51">
        <f t="shared" si="3"/>
        <v>1112526</v>
      </c>
      <c r="D60" s="51">
        <f t="shared" si="6"/>
        <v>1</v>
      </c>
      <c r="E60" s="50" t="e">
        <f t="shared" si="5"/>
        <v>#N/A</v>
      </c>
      <c r="F60" s="50" t="e">
        <f t="shared" si="9"/>
        <v>#N/A</v>
      </c>
      <c r="G60" s="50" t="e">
        <f t="shared" si="8"/>
        <v>#N/A</v>
      </c>
    </row>
    <row r="61" spans="1:7" x14ac:dyDescent="0.3">
      <c r="A61" s="50" t="str">
        <f t="shared" si="4"/>
        <v>SANTANDER</v>
      </c>
      <c r="B61" s="51">
        <f t="shared" si="2"/>
        <v>0</v>
      </c>
      <c r="C61" s="51">
        <f t="shared" si="3"/>
        <v>87828</v>
      </c>
      <c r="D61" s="51">
        <f t="shared" si="6"/>
        <v>28</v>
      </c>
      <c r="E61" s="50" t="e">
        <f t="shared" si="5"/>
        <v>#N/A</v>
      </c>
      <c r="F61" s="50" t="e">
        <f t="shared" si="9"/>
        <v>#N/A</v>
      </c>
      <c r="G61" s="50" t="e">
        <f t="shared" si="8"/>
        <v>#N/A</v>
      </c>
    </row>
    <row r="62" spans="1:7" x14ac:dyDescent="0.3">
      <c r="A62" s="50" t="str">
        <f t="shared" si="4"/>
        <v>SEVILLA</v>
      </c>
      <c r="B62" s="51">
        <f t="shared" si="2"/>
        <v>588</v>
      </c>
      <c r="C62" s="51">
        <f t="shared" si="3"/>
        <v>478</v>
      </c>
      <c r="D62" s="51">
        <f t="shared" si="6"/>
        <v>16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3">
      <c r="A63" s="50" t="str">
        <f t="shared" si="4"/>
        <v>TARRAGONA</v>
      </c>
      <c r="B63" s="51">
        <f t="shared" si="2"/>
        <v>0</v>
      </c>
      <c r="C63" s="51">
        <f t="shared" si="3"/>
        <v>0</v>
      </c>
      <c r="D63" s="51">
        <f t="shared" si="6"/>
        <v>28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157927</v>
      </c>
      <c r="C64" s="51">
        <f t="shared" si="3"/>
        <v>117814</v>
      </c>
      <c r="D64" s="51">
        <f t="shared" si="6"/>
        <v>8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0</v>
      </c>
      <c r="C65" s="51">
        <f t="shared" si="3"/>
        <v>0</v>
      </c>
      <c r="D65" s="51">
        <f t="shared" si="6"/>
        <v>28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A CORUÑA</v>
      </c>
      <c r="F66" s="50">
        <f t="shared" si="9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48" t="s">
        <v>117</v>
      </c>
    </row>
    <row r="2" spans="1:12" s="2" customFormat="1" ht="21" x14ac:dyDescent="0.4">
      <c r="F2" s="3"/>
      <c r="H2" s="49" t="s">
        <v>58</v>
      </c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3">
      <c r="A8" s="12" t="s">
        <v>31</v>
      </c>
      <c r="B8" s="45">
        <v>0</v>
      </c>
      <c r="C8" s="45">
        <v>4</v>
      </c>
      <c r="D8" s="45">
        <v>1932</v>
      </c>
      <c r="E8" s="45">
        <v>142</v>
      </c>
      <c r="F8" s="115">
        <f t="shared" ref="F8:F35" si="0">((E8*100)/D8)-100</f>
        <v>-92.650103519668733</v>
      </c>
      <c r="G8" s="1"/>
      <c r="H8" s="1"/>
      <c r="I8" s="1"/>
    </row>
    <row r="9" spans="1:12" x14ac:dyDescent="0.3">
      <c r="A9" s="9" t="s">
        <v>162</v>
      </c>
      <c r="B9" s="44">
        <v>59</v>
      </c>
      <c r="C9" s="44">
        <v>591</v>
      </c>
      <c r="D9" s="44">
        <v>662</v>
      </c>
      <c r="E9" s="44">
        <v>360</v>
      </c>
      <c r="F9" s="11">
        <f t="shared" si="0"/>
        <v>-45.619335347432028</v>
      </c>
      <c r="G9" s="1"/>
      <c r="H9" s="1"/>
      <c r="I9" s="1"/>
    </row>
    <row r="10" spans="1:12" x14ac:dyDescent="0.3">
      <c r="A10" s="12" t="s">
        <v>164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3">
      <c r="A11" s="9" t="s">
        <v>165</v>
      </c>
      <c r="B11" s="44">
        <v>11</v>
      </c>
      <c r="C11" s="44">
        <v>6020</v>
      </c>
      <c r="D11" s="44">
        <v>124</v>
      </c>
      <c r="E11" s="44">
        <v>2165</v>
      </c>
      <c r="F11" s="11">
        <f t="shared" si="0"/>
        <v>1645.9677419354839</v>
      </c>
      <c r="G11" s="1"/>
      <c r="H11" s="1"/>
      <c r="I11" s="1"/>
    </row>
    <row r="12" spans="1:12" x14ac:dyDescent="0.3">
      <c r="A12" s="12" t="s">
        <v>166</v>
      </c>
      <c r="B12" s="45">
        <v>924</v>
      </c>
      <c r="C12" s="45">
        <v>3174</v>
      </c>
      <c r="D12" s="45">
        <v>14283</v>
      </c>
      <c r="E12" s="45">
        <v>16002</v>
      </c>
      <c r="F12" s="14">
        <f t="shared" si="0"/>
        <v>12.035286704473847</v>
      </c>
      <c r="G12" s="1"/>
      <c r="H12" s="1"/>
      <c r="I12" s="1"/>
    </row>
    <row r="13" spans="1:12" x14ac:dyDescent="0.3">
      <c r="A13" s="9" t="s">
        <v>32</v>
      </c>
      <c r="B13" s="44">
        <v>11338</v>
      </c>
      <c r="C13" s="44">
        <v>32968</v>
      </c>
      <c r="D13" s="44">
        <v>165952</v>
      </c>
      <c r="E13" s="44">
        <v>172695</v>
      </c>
      <c r="F13" s="11">
        <f t="shared" si="0"/>
        <v>4.0632231006556054</v>
      </c>
      <c r="G13" s="1"/>
      <c r="H13" s="1"/>
      <c r="I13" s="1"/>
    </row>
    <row r="14" spans="1:12" x14ac:dyDescent="0.3">
      <c r="A14" s="12" t="s">
        <v>33</v>
      </c>
      <c r="B14" s="45">
        <v>71610</v>
      </c>
      <c r="C14" s="45">
        <v>145883</v>
      </c>
      <c r="D14" s="45">
        <v>916179</v>
      </c>
      <c r="E14" s="45">
        <v>836465</v>
      </c>
      <c r="F14" s="14">
        <f t="shared" si="0"/>
        <v>-8.7007015004709842</v>
      </c>
      <c r="G14" s="1"/>
      <c r="H14" s="1"/>
      <c r="I14" s="1"/>
    </row>
    <row r="15" spans="1:12" x14ac:dyDescent="0.3">
      <c r="A15" s="9" t="s">
        <v>34</v>
      </c>
      <c r="B15" s="44">
        <v>278</v>
      </c>
      <c r="C15" s="44">
        <v>3230</v>
      </c>
      <c r="D15" s="44">
        <v>8843</v>
      </c>
      <c r="E15" s="44">
        <v>7107</v>
      </c>
      <c r="F15" s="11">
        <f t="shared" si="0"/>
        <v>-19.63134682799955</v>
      </c>
      <c r="G15" s="1"/>
      <c r="H15" s="1"/>
      <c r="I15" s="1"/>
    </row>
    <row r="16" spans="1:12" x14ac:dyDescent="0.3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3">
      <c r="A17" s="9" t="s">
        <v>167</v>
      </c>
      <c r="B17" s="44">
        <v>0</v>
      </c>
      <c r="C17" s="44">
        <v>0</v>
      </c>
      <c r="D17" s="44">
        <v>1800</v>
      </c>
      <c r="E17" s="44">
        <v>563</v>
      </c>
      <c r="F17" s="114">
        <f t="shared" si="0"/>
        <v>-68.722222222222229</v>
      </c>
      <c r="G17" s="1"/>
      <c r="H17" s="1"/>
      <c r="I17" s="1"/>
    </row>
    <row r="18" spans="1:9" x14ac:dyDescent="0.3">
      <c r="A18" s="12" t="s">
        <v>36</v>
      </c>
      <c r="B18" s="45">
        <v>108</v>
      </c>
      <c r="C18" s="45">
        <v>1578</v>
      </c>
      <c r="D18" s="45">
        <v>1205</v>
      </c>
      <c r="E18" s="45">
        <v>43</v>
      </c>
      <c r="F18" s="14">
        <f t="shared" si="0"/>
        <v>-96.431535269709542</v>
      </c>
      <c r="G18" s="1"/>
      <c r="H18" s="1"/>
      <c r="I18" s="1"/>
    </row>
    <row r="19" spans="1:9" x14ac:dyDescent="0.3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3">
      <c r="A20" s="12" t="s">
        <v>168</v>
      </c>
      <c r="B20" s="45">
        <v>0</v>
      </c>
      <c r="C20" s="45">
        <v>0</v>
      </c>
      <c r="D20" s="45">
        <v>399</v>
      </c>
      <c r="E20" s="45">
        <v>2</v>
      </c>
      <c r="F20" s="14">
        <f t="shared" si="0"/>
        <v>-99.498746867167924</v>
      </c>
      <c r="G20" s="1"/>
      <c r="H20" s="1"/>
      <c r="I20" s="1"/>
    </row>
    <row r="21" spans="1:9" x14ac:dyDescent="0.3">
      <c r="A21" s="9" t="s">
        <v>38</v>
      </c>
      <c r="B21" s="44">
        <v>0</v>
      </c>
      <c r="C21" s="44">
        <v>32</v>
      </c>
      <c r="D21" s="44">
        <v>31</v>
      </c>
      <c r="E21" s="44">
        <v>15</v>
      </c>
      <c r="F21" s="11">
        <f t="shared" si="0"/>
        <v>-51.612903225806448</v>
      </c>
      <c r="G21" s="1"/>
      <c r="H21" s="1"/>
      <c r="I21" s="1"/>
    </row>
    <row r="22" spans="1:9" x14ac:dyDescent="0.3">
      <c r="A22" s="12" t="s">
        <v>59</v>
      </c>
      <c r="B22" s="45">
        <v>8815</v>
      </c>
      <c r="C22" s="45">
        <v>30850</v>
      </c>
      <c r="D22" s="45">
        <v>94526</v>
      </c>
      <c r="E22" s="45">
        <v>103245</v>
      </c>
      <c r="F22" s="14">
        <f t="shared" si="0"/>
        <v>9.2239172291221507</v>
      </c>
      <c r="G22" s="1"/>
      <c r="H22" s="1"/>
      <c r="I22" s="1"/>
    </row>
    <row r="23" spans="1:9" x14ac:dyDescent="0.3">
      <c r="A23" s="9" t="s">
        <v>169</v>
      </c>
      <c r="B23" s="44">
        <v>0</v>
      </c>
      <c r="C23" s="44">
        <v>216</v>
      </c>
      <c r="D23" s="44">
        <v>57162</v>
      </c>
      <c r="E23" s="44">
        <v>54751</v>
      </c>
      <c r="F23" s="11">
        <f t="shared" si="0"/>
        <v>-4.2178370245967614</v>
      </c>
      <c r="G23" s="1"/>
      <c r="H23" s="1"/>
      <c r="I23" s="1"/>
    </row>
    <row r="24" spans="1:9" x14ac:dyDescent="0.3">
      <c r="A24" s="12" t="s">
        <v>171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3">
      <c r="A25" s="9" t="s">
        <v>39</v>
      </c>
      <c r="B25" s="44">
        <v>157</v>
      </c>
      <c r="C25" s="44">
        <v>1768</v>
      </c>
      <c r="D25" s="44">
        <v>11507</v>
      </c>
      <c r="E25" s="44">
        <v>1639</v>
      </c>
      <c r="F25" s="11">
        <f t="shared" si="0"/>
        <v>-85.756496045885115</v>
      </c>
      <c r="G25" s="1"/>
      <c r="H25" s="1"/>
      <c r="I25" s="1"/>
    </row>
    <row r="26" spans="1:9" x14ac:dyDescent="0.3">
      <c r="A26" s="12" t="s">
        <v>40</v>
      </c>
      <c r="B26" s="45">
        <v>60</v>
      </c>
      <c r="C26" s="45">
        <v>1457</v>
      </c>
      <c r="D26" s="45">
        <v>575</v>
      </c>
      <c r="E26" s="45">
        <v>453</v>
      </c>
      <c r="F26" s="14">
        <f t="shared" si="0"/>
        <v>-21.217391304347828</v>
      </c>
      <c r="G26" s="1"/>
      <c r="H26" s="1"/>
      <c r="I26" s="1"/>
    </row>
    <row r="27" spans="1:9" x14ac:dyDescent="0.3">
      <c r="A27" s="9" t="s">
        <v>41</v>
      </c>
      <c r="B27" s="44">
        <v>13662</v>
      </c>
      <c r="C27" s="44">
        <v>48057</v>
      </c>
      <c r="D27" s="44">
        <v>249547</v>
      </c>
      <c r="E27" s="44">
        <v>234705</v>
      </c>
      <c r="F27" s="11">
        <f t="shared" si="0"/>
        <v>-5.9475770095412912</v>
      </c>
      <c r="G27" s="1"/>
      <c r="H27" s="1"/>
      <c r="I27" s="1"/>
    </row>
    <row r="28" spans="1:9" x14ac:dyDescent="0.3">
      <c r="A28" s="12" t="s">
        <v>42</v>
      </c>
      <c r="B28" s="45">
        <v>6455</v>
      </c>
      <c r="C28" s="45">
        <v>28452</v>
      </c>
      <c r="D28" s="45">
        <v>64415</v>
      </c>
      <c r="E28" s="45">
        <v>74283</v>
      </c>
      <c r="F28" s="14">
        <f t="shared" si="0"/>
        <v>15.319413180159899</v>
      </c>
      <c r="G28" s="1"/>
      <c r="H28" s="1"/>
      <c r="I28" s="1"/>
    </row>
    <row r="29" spans="1:9" x14ac:dyDescent="0.3">
      <c r="A29" s="9" t="s">
        <v>43</v>
      </c>
      <c r="B29" s="44">
        <v>44379</v>
      </c>
      <c r="C29" s="44">
        <v>68371</v>
      </c>
      <c r="D29" s="44">
        <v>495200</v>
      </c>
      <c r="E29" s="44">
        <v>497303</v>
      </c>
      <c r="F29" s="11">
        <f t="shared" si="0"/>
        <v>0.42467689822294119</v>
      </c>
      <c r="G29" s="1"/>
      <c r="H29" s="1"/>
      <c r="I29" s="1"/>
    </row>
    <row r="30" spans="1:9" x14ac:dyDescent="0.3">
      <c r="A30" s="12" t="s">
        <v>44</v>
      </c>
      <c r="B30" s="45">
        <v>203</v>
      </c>
      <c r="C30" s="45">
        <v>183</v>
      </c>
      <c r="D30" s="45">
        <v>5821</v>
      </c>
      <c r="E30" s="45">
        <v>3860</v>
      </c>
      <c r="F30" s="14">
        <f t="shared" si="0"/>
        <v>-33.688369695928529</v>
      </c>
      <c r="G30" s="1"/>
      <c r="H30" s="1"/>
      <c r="I30" s="1"/>
    </row>
    <row r="31" spans="1:9" x14ac:dyDescent="0.3">
      <c r="A31" s="9" t="s">
        <v>45</v>
      </c>
      <c r="B31" s="44">
        <v>12045</v>
      </c>
      <c r="C31" s="44">
        <v>37432</v>
      </c>
      <c r="D31" s="44">
        <v>153299</v>
      </c>
      <c r="E31" s="44">
        <v>200360</v>
      </c>
      <c r="F31" s="11">
        <f t="shared" si="0"/>
        <v>30.698830390283035</v>
      </c>
      <c r="G31" s="1"/>
      <c r="H31" s="1"/>
      <c r="I31" s="1"/>
    </row>
    <row r="32" spans="1:9" x14ac:dyDescent="0.3">
      <c r="A32" s="12" t="s">
        <v>46</v>
      </c>
      <c r="B32" s="45">
        <v>61600</v>
      </c>
      <c r="C32" s="45">
        <v>125902</v>
      </c>
      <c r="D32" s="45">
        <v>773694</v>
      </c>
      <c r="E32" s="45">
        <v>793093</v>
      </c>
      <c r="F32" s="14">
        <f t="shared" si="0"/>
        <v>2.5073220161976195</v>
      </c>
      <c r="G32" s="1"/>
      <c r="H32" s="1"/>
      <c r="I32" s="1"/>
    </row>
    <row r="33" spans="1:9" x14ac:dyDescent="0.3">
      <c r="A33" s="9" t="s">
        <v>47</v>
      </c>
      <c r="B33" s="44">
        <v>40586</v>
      </c>
      <c r="C33" s="44">
        <v>75023</v>
      </c>
      <c r="D33" s="44">
        <v>457304</v>
      </c>
      <c r="E33" s="44">
        <v>484961</v>
      </c>
      <c r="F33" s="11">
        <f t="shared" si="0"/>
        <v>6.0478368874971551</v>
      </c>
      <c r="G33" s="1"/>
      <c r="H33" s="1"/>
      <c r="I33" s="1"/>
    </row>
    <row r="34" spans="1:9" x14ac:dyDescent="0.3">
      <c r="A34" s="12" t="s">
        <v>170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3">
      <c r="A35" s="15" t="s">
        <v>48</v>
      </c>
      <c r="B35" s="16">
        <f>SUM(B7:B34)</f>
        <v>272290</v>
      </c>
      <c r="C35" s="16">
        <f t="shared" ref="C35:E35" si="1">SUM(C7:C34)</f>
        <v>611191</v>
      </c>
      <c r="D35" s="16">
        <f t="shared" si="1"/>
        <v>3474460</v>
      </c>
      <c r="E35" s="16">
        <f t="shared" si="1"/>
        <v>3484212</v>
      </c>
      <c r="F35" s="17">
        <f t="shared" si="0"/>
        <v>0.28067670947427814</v>
      </c>
      <c r="G35" s="1"/>
      <c r="H35" s="1"/>
      <c r="I35" s="1"/>
    </row>
    <row r="36" spans="1:9" x14ac:dyDescent="0.3">
      <c r="A36" s="73" t="s">
        <v>126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0</v>
      </c>
      <c r="C39" s="51">
        <f t="shared" si="3"/>
        <v>0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BARCELONA</v>
      </c>
      <c r="F39" s="50">
        <f>LOOKUP(E39,$A$39:$A$66,$B$39:$B$66)</f>
        <v>836465</v>
      </c>
      <c r="G39" s="50">
        <f>LOOKUP(E39,$A$39:$A$66,$C$39:$C$66)</f>
        <v>916179</v>
      </c>
    </row>
    <row r="40" spans="1:9" x14ac:dyDescent="0.3">
      <c r="A40" s="50" t="str">
        <f t="shared" si="4"/>
        <v>ALICANTE</v>
      </c>
      <c r="B40" s="51">
        <f t="shared" si="2"/>
        <v>142</v>
      </c>
      <c r="C40" s="51">
        <f t="shared" si="3"/>
        <v>1932</v>
      </c>
      <c r="D40" s="51">
        <f t="shared" ref="D40:D66" si="6">_xlfn.RANK.EQ(B40,$B$39:$B$66)+COUNTIF($B$39:$B$66,B40)-1</f>
        <v>19</v>
      </c>
      <c r="E40" s="50" t="str">
        <f t="shared" si="5"/>
        <v>VALENCIA</v>
      </c>
      <c r="F40" s="50">
        <f t="shared" ref="F40:F66" si="7">LOOKUP(E40,$A$39:$A$66,$B$39:$B$66)</f>
        <v>793093</v>
      </c>
      <c r="G40" s="50">
        <f t="shared" ref="G40:G66" si="8">LOOKUP(E40,$A$39:$A$66,$C$39:$C$66)</f>
        <v>773694</v>
      </c>
    </row>
    <row r="41" spans="1:9" x14ac:dyDescent="0.3">
      <c r="A41" s="50" t="str">
        <f t="shared" si="4"/>
        <v>ALMERÍA</v>
      </c>
      <c r="B41" s="51">
        <f t="shared" si="2"/>
        <v>360</v>
      </c>
      <c r="C41" s="51">
        <f t="shared" si="3"/>
        <v>662</v>
      </c>
      <c r="D41" s="51">
        <f t="shared" si="6"/>
        <v>18</v>
      </c>
      <c r="E41" s="50" t="str">
        <f t="shared" si="5"/>
        <v>SANTANDER</v>
      </c>
      <c r="F41" s="50">
        <f t="shared" si="7"/>
        <v>497303</v>
      </c>
      <c r="G41" s="50">
        <f t="shared" si="8"/>
        <v>495200</v>
      </c>
    </row>
    <row r="42" spans="1:9" x14ac:dyDescent="0.3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VIGO</v>
      </c>
      <c r="F42" s="50">
        <f t="shared" si="7"/>
        <v>484961</v>
      </c>
      <c r="G42" s="50">
        <f t="shared" si="8"/>
        <v>457304</v>
      </c>
    </row>
    <row r="43" spans="1:9" x14ac:dyDescent="0.3">
      <c r="A43" s="50" t="str">
        <f t="shared" si="4"/>
        <v>BAHÍA DE ALGECIRAS</v>
      </c>
      <c r="B43" s="51">
        <f t="shared" si="2"/>
        <v>2165</v>
      </c>
      <c r="C43" s="51">
        <f t="shared" si="3"/>
        <v>124</v>
      </c>
      <c r="D43" s="51">
        <f t="shared" si="6"/>
        <v>14</v>
      </c>
      <c r="E43" s="50" t="str">
        <f t="shared" si="5"/>
        <v>PASAIA</v>
      </c>
      <c r="F43" s="50">
        <f t="shared" si="7"/>
        <v>234705</v>
      </c>
      <c r="G43" s="50">
        <f t="shared" si="8"/>
        <v>249547</v>
      </c>
    </row>
    <row r="44" spans="1:9" x14ac:dyDescent="0.3">
      <c r="A44" s="50" t="str">
        <f t="shared" si="4"/>
        <v>BAHÍA DE CÁDIZ</v>
      </c>
      <c r="B44" s="51">
        <f t="shared" si="2"/>
        <v>16002</v>
      </c>
      <c r="C44" s="51">
        <f t="shared" si="3"/>
        <v>14283</v>
      </c>
      <c r="D44" s="51">
        <f t="shared" si="6"/>
        <v>11</v>
      </c>
      <c r="E44" s="50" t="str">
        <f t="shared" si="5"/>
        <v>TARRAGONA</v>
      </c>
      <c r="F44" s="50">
        <f t="shared" si="7"/>
        <v>200360</v>
      </c>
      <c r="G44" s="50">
        <f t="shared" si="8"/>
        <v>153299</v>
      </c>
    </row>
    <row r="45" spans="1:9" x14ac:dyDescent="0.3">
      <c r="A45" s="50" t="str">
        <f t="shared" si="4"/>
        <v>BALEARES</v>
      </c>
      <c r="B45" s="51">
        <f t="shared" si="2"/>
        <v>172695</v>
      </c>
      <c r="C45" s="51">
        <f t="shared" si="3"/>
        <v>165952</v>
      </c>
      <c r="D45" s="51">
        <f t="shared" si="6"/>
        <v>7</v>
      </c>
      <c r="E45" s="50" t="str">
        <f t="shared" si="5"/>
        <v>BALEARES</v>
      </c>
      <c r="F45" s="50">
        <f t="shared" si="7"/>
        <v>172695</v>
      </c>
      <c r="G45" s="50">
        <f t="shared" si="8"/>
        <v>165952</v>
      </c>
    </row>
    <row r="46" spans="1:9" x14ac:dyDescent="0.3">
      <c r="A46" s="50" t="str">
        <f t="shared" si="4"/>
        <v>BARCELONA</v>
      </c>
      <c r="B46" s="51">
        <f t="shared" si="2"/>
        <v>836465</v>
      </c>
      <c r="C46" s="51">
        <f t="shared" si="3"/>
        <v>916179</v>
      </c>
      <c r="D46" s="51">
        <f t="shared" si="6"/>
        <v>1</v>
      </c>
      <c r="E46" s="50" t="str">
        <f t="shared" si="5"/>
        <v>LAS PALMAS</v>
      </c>
      <c r="F46" s="50">
        <f t="shared" si="7"/>
        <v>103245</v>
      </c>
      <c r="G46" s="50">
        <f t="shared" si="8"/>
        <v>94526</v>
      </c>
    </row>
    <row r="47" spans="1:9" x14ac:dyDescent="0.3">
      <c r="A47" s="50" t="str">
        <f t="shared" si="4"/>
        <v>BILBAO</v>
      </c>
      <c r="B47" s="51">
        <f t="shared" si="2"/>
        <v>7107</v>
      </c>
      <c r="C47" s="51">
        <f t="shared" si="3"/>
        <v>8843</v>
      </c>
      <c r="D47" s="51">
        <f t="shared" si="6"/>
        <v>12</v>
      </c>
      <c r="E47" s="50" t="str">
        <f t="shared" si="5"/>
        <v>SANTA CRUZ DE TENERIFE</v>
      </c>
      <c r="F47" s="50">
        <f t="shared" si="7"/>
        <v>74283</v>
      </c>
      <c r="G47" s="50">
        <f t="shared" si="8"/>
        <v>64415</v>
      </c>
    </row>
    <row r="48" spans="1:9" x14ac:dyDescent="0.3">
      <c r="A48" s="50" t="str">
        <f t="shared" si="4"/>
        <v>CARTAGENA</v>
      </c>
      <c r="B48" s="51">
        <f t="shared" si="2"/>
        <v>0</v>
      </c>
      <c r="C48" s="51">
        <f t="shared" si="3"/>
        <v>0</v>
      </c>
      <c r="D48" s="51">
        <f t="shared" si="6"/>
        <v>28</v>
      </c>
      <c r="E48" s="50" t="str">
        <f t="shared" si="5"/>
        <v>MÁLAGA</v>
      </c>
      <c r="F48" s="50">
        <f t="shared" si="7"/>
        <v>54751</v>
      </c>
      <c r="G48" s="50">
        <f t="shared" si="8"/>
        <v>57162</v>
      </c>
    </row>
    <row r="49" spans="1:7" x14ac:dyDescent="0.3">
      <c r="A49" s="50" t="str">
        <f t="shared" si="4"/>
        <v>CASTELLÓN</v>
      </c>
      <c r="B49" s="51">
        <f t="shared" si="2"/>
        <v>563</v>
      </c>
      <c r="C49" s="51">
        <f t="shared" si="3"/>
        <v>1800</v>
      </c>
      <c r="D49" s="51">
        <f t="shared" si="6"/>
        <v>16</v>
      </c>
      <c r="E49" s="50" t="str">
        <f t="shared" si="5"/>
        <v>BAHÍA DE CÁDIZ</v>
      </c>
      <c r="F49" s="50">
        <f t="shared" si="7"/>
        <v>16002</v>
      </c>
      <c r="G49" s="50">
        <f t="shared" si="8"/>
        <v>14283</v>
      </c>
    </row>
    <row r="50" spans="1:7" x14ac:dyDescent="0.3">
      <c r="A50" s="50" t="str">
        <f t="shared" si="4"/>
        <v>CEUTA</v>
      </c>
      <c r="B50" s="51">
        <f t="shared" si="2"/>
        <v>43</v>
      </c>
      <c r="C50" s="51">
        <f t="shared" si="3"/>
        <v>1205</v>
      </c>
      <c r="D50" s="51">
        <f t="shared" si="6"/>
        <v>20</v>
      </c>
      <c r="E50" s="50" t="str">
        <f t="shared" si="5"/>
        <v>BILBAO</v>
      </c>
      <c r="F50" s="50">
        <f t="shared" si="7"/>
        <v>7107</v>
      </c>
      <c r="G50" s="50">
        <f t="shared" si="8"/>
        <v>8843</v>
      </c>
    </row>
    <row r="51" spans="1:7" x14ac:dyDescent="0.3">
      <c r="A51" s="50" t="str">
        <f t="shared" si="4"/>
        <v>FERROL-SAN CIBRAO</v>
      </c>
      <c r="B51" s="51">
        <f t="shared" si="2"/>
        <v>0</v>
      </c>
      <c r="C51" s="51">
        <f t="shared" si="3"/>
        <v>0</v>
      </c>
      <c r="D51" s="51">
        <f t="shared" si="6"/>
        <v>28</v>
      </c>
      <c r="E51" s="50" t="str">
        <f t="shared" si="5"/>
        <v>SEVILLA</v>
      </c>
      <c r="F51" s="50">
        <f t="shared" si="7"/>
        <v>3860</v>
      </c>
      <c r="G51" s="50">
        <f t="shared" si="8"/>
        <v>5821</v>
      </c>
    </row>
    <row r="52" spans="1:7" x14ac:dyDescent="0.3">
      <c r="A52" s="50" t="str">
        <f t="shared" si="4"/>
        <v>GIJÓN</v>
      </c>
      <c r="B52" s="51">
        <f t="shared" si="2"/>
        <v>2</v>
      </c>
      <c r="C52" s="51">
        <f t="shared" si="3"/>
        <v>399</v>
      </c>
      <c r="D52" s="51">
        <f t="shared" si="6"/>
        <v>22</v>
      </c>
      <c r="E52" s="50" t="str">
        <f t="shared" si="5"/>
        <v>BAHÍA DE ALGECIRAS</v>
      </c>
      <c r="F52" s="50">
        <f t="shared" si="7"/>
        <v>2165</v>
      </c>
      <c r="G52" s="50">
        <f t="shared" si="8"/>
        <v>124</v>
      </c>
    </row>
    <row r="53" spans="1:7" x14ac:dyDescent="0.3">
      <c r="A53" s="50" t="str">
        <f t="shared" si="4"/>
        <v>HUELVA</v>
      </c>
      <c r="B53" s="51">
        <f t="shared" si="2"/>
        <v>15</v>
      </c>
      <c r="C53" s="51">
        <f t="shared" si="3"/>
        <v>31</v>
      </c>
      <c r="D53" s="51">
        <f t="shared" si="6"/>
        <v>21</v>
      </c>
      <c r="E53" s="50" t="str">
        <f t="shared" si="5"/>
        <v>MELILLA</v>
      </c>
      <c r="F53" s="50">
        <f t="shared" si="7"/>
        <v>1639</v>
      </c>
      <c r="G53" s="50">
        <f t="shared" si="8"/>
        <v>11507</v>
      </c>
    </row>
    <row r="54" spans="1:7" x14ac:dyDescent="0.3">
      <c r="A54" s="50" t="str">
        <f t="shared" si="4"/>
        <v>LAS PALMAS</v>
      </c>
      <c r="B54" s="51">
        <f t="shared" si="2"/>
        <v>103245</v>
      </c>
      <c r="C54" s="51">
        <f t="shared" si="3"/>
        <v>94526</v>
      </c>
      <c r="D54" s="51">
        <f t="shared" si="6"/>
        <v>8</v>
      </c>
      <c r="E54" s="50" t="str">
        <f t="shared" si="5"/>
        <v>CASTELLÓN</v>
      </c>
      <c r="F54" s="50">
        <f t="shared" si="7"/>
        <v>563</v>
      </c>
      <c r="G54" s="50">
        <f t="shared" si="8"/>
        <v>1800</v>
      </c>
    </row>
    <row r="55" spans="1:7" x14ac:dyDescent="0.3">
      <c r="A55" s="50" t="str">
        <f t="shared" si="4"/>
        <v>MÁLAGA</v>
      </c>
      <c r="B55" s="51">
        <f t="shared" si="2"/>
        <v>54751</v>
      </c>
      <c r="C55" s="51">
        <f t="shared" si="3"/>
        <v>57162</v>
      </c>
      <c r="D55" s="51">
        <f t="shared" si="6"/>
        <v>10</v>
      </c>
      <c r="E55" s="50" t="str">
        <f t="shared" si="5"/>
        <v>MOTRIL</v>
      </c>
      <c r="F55" s="50">
        <f t="shared" si="7"/>
        <v>453</v>
      </c>
      <c r="G55" s="50">
        <f t="shared" si="8"/>
        <v>575</v>
      </c>
    </row>
    <row r="56" spans="1:7" x14ac:dyDescent="0.3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ALMERÍA</v>
      </c>
      <c r="F56" s="50">
        <f t="shared" si="7"/>
        <v>360</v>
      </c>
      <c r="G56" s="50">
        <f t="shared" si="8"/>
        <v>662</v>
      </c>
    </row>
    <row r="57" spans="1:7" x14ac:dyDescent="0.3">
      <c r="A57" s="50" t="str">
        <f t="shared" si="4"/>
        <v>MELILLA</v>
      </c>
      <c r="B57" s="51">
        <f t="shared" si="2"/>
        <v>1639</v>
      </c>
      <c r="C57" s="51">
        <f t="shared" si="3"/>
        <v>11507</v>
      </c>
      <c r="D57" s="51">
        <f t="shared" si="6"/>
        <v>15</v>
      </c>
      <c r="E57" s="50" t="str">
        <f t="shared" si="5"/>
        <v>ALICANTE</v>
      </c>
      <c r="F57" s="50">
        <f t="shared" si="7"/>
        <v>142</v>
      </c>
      <c r="G57" s="50">
        <f t="shared" si="8"/>
        <v>1932</v>
      </c>
    </row>
    <row r="58" spans="1:7" x14ac:dyDescent="0.3">
      <c r="A58" s="50" t="str">
        <f t="shared" si="4"/>
        <v>MOTRIL</v>
      </c>
      <c r="B58" s="51">
        <f t="shared" si="2"/>
        <v>453</v>
      </c>
      <c r="C58" s="51">
        <f t="shared" si="3"/>
        <v>575</v>
      </c>
      <c r="D58" s="51">
        <f t="shared" si="6"/>
        <v>17</v>
      </c>
      <c r="E58" s="50" t="str">
        <f t="shared" si="5"/>
        <v>CEUTA</v>
      </c>
      <c r="F58" s="50">
        <f t="shared" si="7"/>
        <v>43</v>
      </c>
      <c r="G58" s="50">
        <f t="shared" si="8"/>
        <v>1205</v>
      </c>
    </row>
    <row r="59" spans="1:7" x14ac:dyDescent="0.3">
      <c r="A59" s="50" t="str">
        <f t="shared" si="4"/>
        <v>PASAIA</v>
      </c>
      <c r="B59" s="51">
        <f t="shared" si="2"/>
        <v>234705</v>
      </c>
      <c r="C59" s="51">
        <f t="shared" si="3"/>
        <v>249547</v>
      </c>
      <c r="D59" s="51">
        <f t="shared" si="6"/>
        <v>5</v>
      </c>
      <c r="E59" s="50" t="str">
        <f t="shared" si="5"/>
        <v>HUELVA</v>
      </c>
      <c r="F59" s="50">
        <f t="shared" si="7"/>
        <v>15</v>
      </c>
      <c r="G59" s="50">
        <f t="shared" si="8"/>
        <v>31</v>
      </c>
    </row>
    <row r="60" spans="1:7" x14ac:dyDescent="0.3">
      <c r="A60" s="50" t="str">
        <f t="shared" si="4"/>
        <v>SANTA CRUZ DE TENERIFE</v>
      </c>
      <c r="B60" s="51">
        <f t="shared" si="2"/>
        <v>74283</v>
      </c>
      <c r="C60" s="51">
        <f t="shared" si="3"/>
        <v>64415</v>
      </c>
      <c r="D60" s="51">
        <f t="shared" si="6"/>
        <v>9</v>
      </c>
      <c r="E60" s="50" t="str">
        <f t="shared" si="5"/>
        <v>GIJÓN</v>
      </c>
      <c r="F60" s="50">
        <f t="shared" si="7"/>
        <v>2</v>
      </c>
      <c r="G60" s="50">
        <f t="shared" si="8"/>
        <v>399</v>
      </c>
    </row>
    <row r="61" spans="1:7" x14ac:dyDescent="0.3">
      <c r="A61" s="50" t="str">
        <f t="shared" si="4"/>
        <v>SANTANDER</v>
      </c>
      <c r="B61" s="51">
        <f t="shared" si="2"/>
        <v>497303</v>
      </c>
      <c r="C61" s="51">
        <f t="shared" si="3"/>
        <v>495200</v>
      </c>
      <c r="D61" s="51">
        <f t="shared" si="6"/>
        <v>3</v>
      </c>
      <c r="E61" s="50" t="e">
        <f t="shared" si="5"/>
        <v>#N/A</v>
      </c>
      <c r="F61" s="50" t="e">
        <f t="shared" si="7"/>
        <v>#N/A</v>
      </c>
      <c r="G61" s="50" t="e">
        <f t="shared" si="8"/>
        <v>#N/A</v>
      </c>
    </row>
    <row r="62" spans="1:7" x14ac:dyDescent="0.3">
      <c r="A62" s="50" t="str">
        <f t="shared" si="4"/>
        <v>SEVILLA</v>
      </c>
      <c r="B62" s="51">
        <f t="shared" si="2"/>
        <v>3860</v>
      </c>
      <c r="C62" s="51">
        <f t="shared" si="3"/>
        <v>5821</v>
      </c>
      <c r="D62" s="51">
        <f t="shared" si="6"/>
        <v>13</v>
      </c>
      <c r="E62" s="50" t="e">
        <f t="shared" si="5"/>
        <v>#N/A</v>
      </c>
      <c r="F62" s="50" t="e">
        <f t="shared" si="7"/>
        <v>#N/A</v>
      </c>
      <c r="G62" s="50" t="e">
        <f t="shared" si="8"/>
        <v>#N/A</v>
      </c>
    </row>
    <row r="63" spans="1:7" x14ac:dyDescent="0.3">
      <c r="A63" s="50" t="str">
        <f t="shared" si="4"/>
        <v>TARRAGONA</v>
      </c>
      <c r="B63" s="51">
        <f t="shared" si="2"/>
        <v>200360</v>
      </c>
      <c r="C63" s="51">
        <f t="shared" si="3"/>
        <v>153299</v>
      </c>
      <c r="D63" s="51">
        <f t="shared" si="6"/>
        <v>6</v>
      </c>
      <c r="E63" s="50" t="e">
        <f t="shared" si="5"/>
        <v>#N/A</v>
      </c>
      <c r="F63" s="50" t="e">
        <f t="shared" si="7"/>
        <v>#N/A</v>
      </c>
      <c r="G63" s="50" t="e">
        <f t="shared" si="8"/>
        <v>#N/A</v>
      </c>
    </row>
    <row r="64" spans="1:7" x14ac:dyDescent="0.3">
      <c r="A64" s="50" t="str">
        <f t="shared" si="4"/>
        <v>VALENCIA</v>
      </c>
      <c r="B64" s="51">
        <f t="shared" si="2"/>
        <v>793093</v>
      </c>
      <c r="C64" s="51">
        <f t="shared" si="3"/>
        <v>773694</v>
      </c>
      <c r="D64" s="51">
        <f t="shared" si="6"/>
        <v>2</v>
      </c>
      <c r="E64" s="50" t="e">
        <f t="shared" si="5"/>
        <v>#N/A</v>
      </c>
      <c r="F64" s="50" t="e">
        <f t="shared" si="7"/>
        <v>#N/A</v>
      </c>
      <c r="G64" s="50" t="e">
        <f t="shared" si="8"/>
        <v>#N/A</v>
      </c>
    </row>
    <row r="65" spans="1:7" x14ac:dyDescent="0.3">
      <c r="A65" s="50" t="str">
        <f t="shared" si="4"/>
        <v>VIGO</v>
      </c>
      <c r="B65" s="51">
        <f t="shared" si="2"/>
        <v>484961</v>
      </c>
      <c r="C65" s="51">
        <f t="shared" si="3"/>
        <v>457304</v>
      </c>
      <c r="D65" s="51">
        <f t="shared" si="6"/>
        <v>4</v>
      </c>
      <c r="E65" s="50" t="e">
        <f t="shared" si="5"/>
        <v>#N/A</v>
      </c>
      <c r="F65" s="50" t="e">
        <f t="shared" si="7"/>
        <v>#N/A</v>
      </c>
      <c r="G65" s="50" t="e">
        <f t="shared" si="8"/>
        <v>#N/A</v>
      </c>
    </row>
    <row r="66" spans="1:7" x14ac:dyDescent="0.3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A CORUÑA</v>
      </c>
      <c r="F66" s="50">
        <f t="shared" si="7"/>
        <v>0</v>
      </c>
      <c r="G66" s="50">
        <f t="shared" si="8"/>
        <v>0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7"/>
      <c r="B68" s="87"/>
      <c r="C68" s="87"/>
      <c r="D68" s="87"/>
      <c r="E68" s="87"/>
      <c r="F68" s="87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153</v>
      </c>
    </row>
    <row r="2" spans="1:12" s="2" customFormat="1" ht="21" x14ac:dyDescent="0.4">
      <c r="F2" s="3"/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112</v>
      </c>
      <c r="C7" s="10">
        <v>96</v>
      </c>
      <c r="D7" s="10">
        <v>1209</v>
      </c>
      <c r="E7" s="10">
        <v>1195</v>
      </c>
      <c r="F7" s="11">
        <f>((E7*100)/D7)-100</f>
        <v>-1.1579818031430875</v>
      </c>
      <c r="G7" s="1"/>
      <c r="H7" s="1"/>
      <c r="I7" s="1"/>
    </row>
    <row r="8" spans="1:12" x14ac:dyDescent="0.3">
      <c r="A8" s="12" t="s">
        <v>31</v>
      </c>
      <c r="B8" s="13">
        <v>68</v>
      </c>
      <c r="C8" s="13">
        <v>63</v>
      </c>
      <c r="D8" s="13">
        <v>923</v>
      </c>
      <c r="E8" s="13">
        <v>838</v>
      </c>
      <c r="F8" s="14">
        <f t="shared" ref="F8:F35" si="0">((E8*100)/D8)-100</f>
        <v>-9.2091007583965308</v>
      </c>
      <c r="G8" s="1"/>
      <c r="H8" s="1"/>
      <c r="I8" s="1"/>
    </row>
    <row r="9" spans="1:12" x14ac:dyDescent="0.3">
      <c r="A9" s="9" t="s">
        <v>162</v>
      </c>
      <c r="B9" s="10">
        <v>119</v>
      </c>
      <c r="C9" s="10">
        <v>144</v>
      </c>
      <c r="D9" s="10">
        <v>1574</v>
      </c>
      <c r="E9" s="10">
        <v>2074</v>
      </c>
      <c r="F9" s="11">
        <f t="shared" si="0"/>
        <v>31.76620076238882</v>
      </c>
      <c r="G9" s="1"/>
      <c r="H9" s="1"/>
      <c r="I9" s="1"/>
    </row>
    <row r="10" spans="1:12" x14ac:dyDescent="0.3">
      <c r="A10" s="12" t="s">
        <v>164</v>
      </c>
      <c r="B10" s="13">
        <v>85</v>
      </c>
      <c r="C10" s="13">
        <v>59</v>
      </c>
      <c r="D10" s="13">
        <v>824</v>
      </c>
      <c r="E10" s="13">
        <v>829</v>
      </c>
      <c r="F10" s="14">
        <f t="shared" si="0"/>
        <v>0.60679611650485299</v>
      </c>
      <c r="G10" s="1"/>
      <c r="H10" s="1"/>
      <c r="I10" s="1"/>
    </row>
    <row r="11" spans="1:12" x14ac:dyDescent="0.3">
      <c r="A11" s="9" t="s">
        <v>165</v>
      </c>
      <c r="B11" s="10">
        <v>2367</v>
      </c>
      <c r="C11" s="10">
        <v>2177</v>
      </c>
      <c r="D11" s="10">
        <v>29681</v>
      </c>
      <c r="E11" s="10">
        <v>28249</v>
      </c>
      <c r="F11" s="11">
        <f t="shared" si="0"/>
        <v>-4.8246352885684445</v>
      </c>
      <c r="G11" s="1"/>
      <c r="H11" s="1"/>
      <c r="I11" s="1"/>
    </row>
    <row r="12" spans="1:12" x14ac:dyDescent="0.3">
      <c r="A12" s="12" t="s">
        <v>166</v>
      </c>
      <c r="B12" s="13">
        <v>63</v>
      </c>
      <c r="C12" s="13">
        <v>88</v>
      </c>
      <c r="D12" s="13">
        <v>954</v>
      </c>
      <c r="E12" s="13">
        <v>1149</v>
      </c>
      <c r="F12" s="14">
        <f t="shared" si="0"/>
        <v>20.440251572327043</v>
      </c>
      <c r="G12" s="1"/>
      <c r="H12" s="1"/>
      <c r="I12" s="1"/>
    </row>
    <row r="13" spans="1:12" x14ac:dyDescent="0.3">
      <c r="A13" s="9" t="s">
        <v>32</v>
      </c>
      <c r="B13" s="10">
        <v>2053</v>
      </c>
      <c r="C13" s="10">
        <v>2011</v>
      </c>
      <c r="D13" s="10">
        <v>41871</v>
      </c>
      <c r="E13" s="10">
        <v>44214</v>
      </c>
      <c r="F13" s="11">
        <f t="shared" si="0"/>
        <v>5.5957584008024668</v>
      </c>
      <c r="G13" s="1"/>
      <c r="H13" s="1"/>
      <c r="I13" s="1"/>
    </row>
    <row r="14" spans="1:12" x14ac:dyDescent="0.3">
      <c r="A14" s="12" t="s">
        <v>33</v>
      </c>
      <c r="B14" s="13">
        <v>702</v>
      </c>
      <c r="C14" s="13">
        <v>688</v>
      </c>
      <c r="D14" s="13">
        <v>8728</v>
      </c>
      <c r="E14" s="13">
        <v>8974</v>
      </c>
      <c r="F14" s="14">
        <f t="shared" si="0"/>
        <v>2.8185151237396866</v>
      </c>
      <c r="G14" s="1"/>
      <c r="H14" s="1"/>
      <c r="I14" s="1"/>
    </row>
    <row r="15" spans="1:12" x14ac:dyDescent="0.3">
      <c r="A15" s="9" t="s">
        <v>34</v>
      </c>
      <c r="B15" s="10">
        <v>260</v>
      </c>
      <c r="C15" s="10">
        <v>236</v>
      </c>
      <c r="D15" s="10">
        <v>2815</v>
      </c>
      <c r="E15" s="10">
        <v>2855</v>
      </c>
      <c r="F15" s="11">
        <f t="shared" si="0"/>
        <v>1.4209591474245116</v>
      </c>
      <c r="G15" s="1"/>
      <c r="H15" s="1"/>
      <c r="I15" s="1"/>
    </row>
    <row r="16" spans="1:12" x14ac:dyDescent="0.3">
      <c r="A16" s="12" t="s">
        <v>35</v>
      </c>
      <c r="B16" s="13">
        <v>99</v>
      </c>
      <c r="C16" s="13">
        <v>179</v>
      </c>
      <c r="D16" s="13">
        <v>1908</v>
      </c>
      <c r="E16" s="13">
        <v>2127</v>
      </c>
      <c r="F16" s="14">
        <f t="shared" si="0"/>
        <v>11.477987421383645</v>
      </c>
      <c r="G16" s="1"/>
      <c r="H16" s="1"/>
      <c r="I16" s="1"/>
    </row>
    <row r="17" spans="1:9" x14ac:dyDescent="0.3">
      <c r="A17" s="9" t="s">
        <v>167</v>
      </c>
      <c r="B17" s="10">
        <v>140</v>
      </c>
      <c r="C17" s="10">
        <v>130</v>
      </c>
      <c r="D17" s="10">
        <v>1655</v>
      </c>
      <c r="E17" s="10">
        <v>1705</v>
      </c>
      <c r="F17" s="11">
        <f t="shared" si="0"/>
        <v>3.021148036253777</v>
      </c>
      <c r="G17" s="1"/>
      <c r="H17" s="1"/>
      <c r="I17" s="1"/>
    </row>
    <row r="18" spans="1:9" x14ac:dyDescent="0.3">
      <c r="A18" s="12" t="s">
        <v>36</v>
      </c>
      <c r="B18" s="13">
        <v>797</v>
      </c>
      <c r="C18" s="13">
        <v>941</v>
      </c>
      <c r="D18" s="13">
        <v>10444</v>
      </c>
      <c r="E18" s="13">
        <v>10772</v>
      </c>
      <c r="F18" s="14">
        <f t="shared" si="0"/>
        <v>3.1405591727307609</v>
      </c>
      <c r="G18" s="1"/>
      <c r="H18" s="1"/>
      <c r="I18" s="1"/>
    </row>
    <row r="19" spans="1:9" x14ac:dyDescent="0.3">
      <c r="A19" s="9" t="s">
        <v>37</v>
      </c>
      <c r="B19" s="10">
        <v>76</v>
      </c>
      <c r="C19" s="10">
        <v>101</v>
      </c>
      <c r="D19" s="10">
        <v>1054</v>
      </c>
      <c r="E19" s="10">
        <v>1108</v>
      </c>
      <c r="F19" s="11">
        <f t="shared" si="0"/>
        <v>5.1233396584440243</v>
      </c>
      <c r="G19" s="1"/>
      <c r="H19" s="1"/>
      <c r="I19" s="1"/>
    </row>
    <row r="20" spans="1:9" x14ac:dyDescent="0.3">
      <c r="A20" s="12" t="s">
        <v>168</v>
      </c>
      <c r="B20" s="13">
        <v>83</v>
      </c>
      <c r="C20" s="13">
        <v>101</v>
      </c>
      <c r="D20" s="13">
        <v>1156</v>
      </c>
      <c r="E20" s="13">
        <v>1298</v>
      </c>
      <c r="F20" s="14">
        <f t="shared" si="0"/>
        <v>12.283737024221452</v>
      </c>
      <c r="G20" s="1"/>
      <c r="H20" s="1"/>
      <c r="I20" s="1"/>
    </row>
    <row r="21" spans="1:9" x14ac:dyDescent="0.3">
      <c r="A21" s="9" t="s">
        <v>38</v>
      </c>
      <c r="B21" s="10">
        <v>258</v>
      </c>
      <c r="C21" s="10">
        <v>207</v>
      </c>
      <c r="D21" s="10">
        <v>2191</v>
      </c>
      <c r="E21" s="10">
        <v>2291</v>
      </c>
      <c r="F21" s="11">
        <f t="shared" si="0"/>
        <v>4.5641259698767698</v>
      </c>
      <c r="G21" s="1"/>
      <c r="H21" s="1"/>
      <c r="I21" s="1"/>
    </row>
    <row r="22" spans="1:9" x14ac:dyDescent="0.3">
      <c r="A22" s="12" t="s">
        <v>59</v>
      </c>
      <c r="B22" s="13">
        <v>784</v>
      </c>
      <c r="C22" s="13">
        <v>1028</v>
      </c>
      <c r="D22" s="13">
        <v>11554</v>
      </c>
      <c r="E22" s="13">
        <v>11446</v>
      </c>
      <c r="F22" s="14">
        <f t="shared" si="0"/>
        <v>-0.93474121516358366</v>
      </c>
      <c r="G22" s="1"/>
      <c r="H22" s="1"/>
      <c r="I22" s="1"/>
    </row>
    <row r="23" spans="1:9" x14ac:dyDescent="0.3">
      <c r="A23" s="9" t="s">
        <v>169</v>
      </c>
      <c r="B23" s="10">
        <v>90</v>
      </c>
      <c r="C23" s="10">
        <v>111</v>
      </c>
      <c r="D23" s="10">
        <v>1379</v>
      </c>
      <c r="E23" s="10">
        <v>1551</v>
      </c>
      <c r="F23" s="11">
        <f t="shared" si="0"/>
        <v>12.472806381435817</v>
      </c>
      <c r="G23" s="1"/>
      <c r="H23" s="1"/>
      <c r="I23" s="1"/>
    </row>
    <row r="24" spans="1:9" x14ac:dyDescent="0.3">
      <c r="A24" s="12" t="s">
        <v>171</v>
      </c>
      <c r="B24" s="13">
        <v>49</v>
      </c>
      <c r="C24" s="13">
        <v>55</v>
      </c>
      <c r="D24" s="13">
        <v>529</v>
      </c>
      <c r="E24" s="13">
        <v>549</v>
      </c>
      <c r="F24" s="14">
        <f t="shared" si="0"/>
        <v>3.780718336483929</v>
      </c>
      <c r="G24" s="1"/>
      <c r="H24" s="1"/>
      <c r="I24" s="1"/>
    </row>
    <row r="25" spans="1:9" x14ac:dyDescent="0.3">
      <c r="A25" s="9" t="s">
        <v>39</v>
      </c>
      <c r="B25" s="10">
        <v>146</v>
      </c>
      <c r="C25" s="10">
        <v>132</v>
      </c>
      <c r="D25" s="10">
        <v>1591</v>
      </c>
      <c r="E25" s="10">
        <v>1869</v>
      </c>
      <c r="F25" s="11">
        <f t="shared" si="0"/>
        <v>17.473287240729107</v>
      </c>
      <c r="G25" s="1"/>
      <c r="H25" s="1"/>
      <c r="I25" s="1"/>
    </row>
    <row r="26" spans="1:9" x14ac:dyDescent="0.3">
      <c r="A26" s="12" t="s">
        <v>40</v>
      </c>
      <c r="B26" s="13">
        <v>110</v>
      </c>
      <c r="C26" s="13">
        <v>107</v>
      </c>
      <c r="D26" s="13">
        <v>1273</v>
      </c>
      <c r="E26" s="13">
        <v>1345</v>
      </c>
      <c r="F26" s="14">
        <f t="shared" si="0"/>
        <v>5.6559308719560164</v>
      </c>
      <c r="G26" s="1"/>
      <c r="H26" s="1"/>
      <c r="I26" s="1"/>
    </row>
    <row r="27" spans="1:9" x14ac:dyDescent="0.3">
      <c r="A27" s="9" t="s">
        <v>41</v>
      </c>
      <c r="B27" s="10">
        <v>77</v>
      </c>
      <c r="C27" s="10">
        <v>73</v>
      </c>
      <c r="D27" s="10">
        <v>994</v>
      </c>
      <c r="E27" s="10">
        <v>865</v>
      </c>
      <c r="F27" s="11">
        <f t="shared" si="0"/>
        <v>-12.977867203219319</v>
      </c>
      <c r="G27" s="1"/>
      <c r="H27" s="1"/>
      <c r="I27" s="1"/>
    </row>
    <row r="28" spans="1:9" x14ac:dyDescent="0.3">
      <c r="A28" s="12" t="s">
        <v>42</v>
      </c>
      <c r="B28" s="13">
        <v>1103</v>
      </c>
      <c r="C28" s="13">
        <v>1302</v>
      </c>
      <c r="D28" s="13">
        <v>12518</v>
      </c>
      <c r="E28" s="13">
        <v>13359</v>
      </c>
      <c r="F28" s="14">
        <f t="shared" si="0"/>
        <v>6.7183256111199938</v>
      </c>
      <c r="G28" s="1"/>
      <c r="H28" s="1"/>
      <c r="I28" s="1"/>
    </row>
    <row r="29" spans="1:9" x14ac:dyDescent="0.3">
      <c r="A29" s="9" t="s">
        <v>43</v>
      </c>
      <c r="B29" s="10">
        <v>128</v>
      </c>
      <c r="C29" s="10">
        <v>110</v>
      </c>
      <c r="D29" s="10">
        <v>1413</v>
      </c>
      <c r="E29" s="10">
        <v>1522</v>
      </c>
      <c r="F29" s="11">
        <f t="shared" si="0"/>
        <v>7.7140835102618581</v>
      </c>
      <c r="G29" s="1"/>
      <c r="H29" s="1"/>
      <c r="I29" s="1"/>
    </row>
    <row r="30" spans="1:9" x14ac:dyDescent="0.3">
      <c r="A30" s="12" t="s">
        <v>44</v>
      </c>
      <c r="B30" s="13">
        <v>96</v>
      </c>
      <c r="C30" s="13">
        <v>86</v>
      </c>
      <c r="D30" s="13">
        <v>1134</v>
      </c>
      <c r="E30" s="13">
        <v>1030</v>
      </c>
      <c r="F30" s="14">
        <f t="shared" si="0"/>
        <v>-9.1710758377425066</v>
      </c>
      <c r="G30" s="1"/>
      <c r="H30" s="1"/>
      <c r="I30" s="1"/>
    </row>
    <row r="31" spans="1:9" x14ac:dyDescent="0.3">
      <c r="A31" s="9" t="s">
        <v>45</v>
      </c>
      <c r="B31" s="10">
        <v>248</v>
      </c>
      <c r="C31" s="10">
        <v>217</v>
      </c>
      <c r="D31" s="10">
        <v>2643</v>
      </c>
      <c r="E31" s="10">
        <v>2655</v>
      </c>
      <c r="F31" s="11">
        <f t="shared" si="0"/>
        <v>0.45402951191827867</v>
      </c>
      <c r="G31" s="1"/>
      <c r="H31" s="1"/>
      <c r="I31" s="1"/>
    </row>
    <row r="32" spans="1:9" x14ac:dyDescent="0.3">
      <c r="A32" s="12" t="s">
        <v>46</v>
      </c>
      <c r="B32" s="13">
        <v>615</v>
      </c>
      <c r="C32" s="13">
        <v>617</v>
      </c>
      <c r="D32" s="13">
        <v>7702</v>
      </c>
      <c r="E32" s="13">
        <v>7715</v>
      </c>
      <c r="F32" s="14">
        <f t="shared" si="0"/>
        <v>0.16878732796676843</v>
      </c>
      <c r="G32" s="1"/>
      <c r="H32" s="1"/>
      <c r="I32" s="1"/>
    </row>
    <row r="33" spans="1:9" x14ac:dyDescent="0.3">
      <c r="A33" s="9" t="s">
        <v>47</v>
      </c>
      <c r="B33" s="10">
        <v>125</v>
      </c>
      <c r="C33" s="10">
        <v>145</v>
      </c>
      <c r="D33" s="10">
        <v>1546</v>
      </c>
      <c r="E33" s="10">
        <v>1724</v>
      </c>
      <c r="F33" s="11">
        <f t="shared" si="0"/>
        <v>11.513583441138422</v>
      </c>
      <c r="G33" s="1"/>
      <c r="H33" s="1"/>
      <c r="I33" s="1"/>
    </row>
    <row r="34" spans="1:9" x14ac:dyDescent="0.3">
      <c r="A34" s="12" t="s">
        <v>170</v>
      </c>
      <c r="B34" s="13">
        <v>25</v>
      </c>
      <c r="C34" s="13">
        <v>23</v>
      </c>
      <c r="D34" s="13">
        <v>301</v>
      </c>
      <c r="E34" s="13">
        <v>323</v>
      </c>
      <c r="F34" s="14">
        <f t="shared" si="0"/>
        <v>7.3089700996677749</v>
      </c>
      <c r="G34" s="1"/>
      <c r="H34" s="1"/>
      <c r="I34" s="1"/>
    </row>
    <row r="35" spans="1:9" x14ac:dyDescent="0.3">
      <c r="A35" s="15" t="s">
        <v>48</v>
      </c>
      <c r="B35" s="16">
        <f>SUM(B7:B34)</f>
        <v>10878</v>
      </c>
      <c r="C35" s="16">
        <f t="shared" ref="C35:E35" si="1">SUM(C7:C34)</f>
        <v>11227</v>
      </c>
      <c r="D35" s="16">
        <f t="shared" si="1"/>
        <v>151564</v>
      </c>
      <c r="E35" s="16">
        <f t="shared" si="1"/>
        <v>155631</v>
      </c>
      <c r="F35" s="17">
        <f t="shared" si="0"/>
        <v>2.6833548863846346</v>
      </c>
      <c r="G35" s="1"/>
      <c r="H35" s="1"/>
      <c r="I35" s="1"/>
    </row>
    <row r="36" spans="1:9" x14ac:dyDescent="0.3">
      <c r="A36" s="73" t="s">
        <v>127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1195</v>
      </c>
      <c r="C39" s="51">
        <f t="shared" si="3"/>
        <v>1209</v>
      </c>
      <c r="D39" s="51">
        <f>_xlfn.RANK.EQ(B39,$B$39:$B$66)+COUNTIF($B$39:$B$66,B39)-1</f>
        <v>20</v>
      </c>
      <c r="E39" s="50" t="str">
        <f t="shared" ref="E39:E66" si="5">INDEX($A$39:$B$66,MATCH(ROW()-38,$D$39:$D$66,0),1)</f>
        <v>BALEARES</v>
      </c>
      <c r="F39" s="50">
        <f>LOOKUP(E39,$A$39:$A$66,$B$39:$B$66)</f>
        <v>44214</v>
      </c>
      <c r="G39" s="50">
        <f>LOOKUP(E39,$A$39:$A$66,$C$39:$C$66)</f>
        <v>41871</v>
      </c>
    </row>
    <row r="40" spans="1:9" x14ac:dyDescent="0.3">
      <c r="A40" s="50" t="str">
        <f t="shared" si="4"/>
        <v>ALICANTE</v>
      </c>
      <c r="B40" s="51">
        <f t="shared" si="2"/>
        <v>838</v>
      </c>
      <c r="C40" s="51">
        <f t="shared" si="3"/>
        <v>923</v>
      </c>
      <c r="D40" s="51">
        <f t="shared" ref="D40:D66" si="6">_xlfn.RANK.EQ(B40,$B$39:$B$66)+COUNTIF($B$39:$B$66,B40)-1</f>
        <v>25</v>
      </c>
      <c r="E40" s="50" t="str">
        <f t="shared" si="5"/>
        <v>BAHÍA DE ALGECIRAS</v>
      </c>
      <c r="F40" s="50">
        <f t="shared" ref="F40:F55" si="7">LOOKUP(E40,$A$39:$A$66,$B$39:$B$66)</f>
        <v>28249</v>
      </c>
      <c r="G40" s="50">
        <f t="shared" ref="G40:G66" si="8">LOOKUP(E40,$A$39:$A$66,$C$39:$C$66)</f>
        <v>29681</v>
      </c>
    </row>
    <row r="41" spans="1:9" x14ac:dyDescent="0.3">
      <c r="A41" s="50" t="str">
        <f t="shared" si="4"/>
        <v>ALMERÍA</v>
      </c>
      <c r="B41" s="51">
        <f t="shared" si="2"/>
        <v>2074</v>
      </c>
      <c r="C41" s="51">
        <f t="shared" si="3"/>
        <v>1574</v>
      </c>
      <c r="D41" s="51">
        <f t="shared" si="6"/>
        <v>12</v>
      </c>
      <c r="E41" s="50" t="str">
        <f t="shared" si="5"/>
        <v>SANTA CRUZ DE TENERIFE</v>
      </c>
      <c r="F41" s="50">
        <f t="shared" si="7"/>
        <v>13359</v>
      </c>
      <c r="G41" s="50">
        <f t="shared" si="8"/>
        <v>12518</v>
      </c>
    </row>
    <row r="42" spans="1:9" x14ac:dyDescent="0.3">
      <c r="A42" s="50" t="str">
        <f t="shared" si="4"/>
        <v>AVILÉS</v>
      </c>
      <c r="B42" s="51">
        <f t="shared" si="2"/>
        <v>829</v>
      </c>
      <c r="C42" s="51">
        <f t="shared" si="3"/>
        <v>824</v>
      </c>
      <c r="D42" s="51">
        <f t="shared" si="6"/>
        <v>26</v>
      </c>
      <c r="E42" s="50" t="str">
        <f t="shared" si="5"/>
        <v>LAS PALMAS</v>
      </c>
      <c r="F42" s="50">
        <f t="shared" si="7"/>
        <v>11446</v>
      </c>
      <c r="G42" s="50">
        <f t="shared" si="8"/>
        <v>11554</v>
      </c>
    </row>
    <row r="43" spans="1:9" x14ac:dyDescent="0.3">
      <c r="A43" s="50" t="str">
        <f t="shared" si="4"/>
        <v>BAHÍA DE ALGECIRAS</v>
      </c>
      <c r="B43" s="51">
        <f t="shared" si="2"/>
        <v>28249</v>
      </c>
      <c r="C43" s="51">
        <f t="shared" si="3"/>
        <v>29681</v>
      </c>
      <c r="D43" s="51">
        <f t="shared" si="6"/>
        <v>2</v>
      </c>
      <c r="E43" s="50" t="str">
        <f t="shared" si="5"/>
        <v>CEUTA</v>
      </c>
      <c r="F43" s="50">
        <f t="shared" si="7"/>
        <v>10772</v>
      </c>
      <c r="G43" s="50">
        <f t="shared" si="8"/>
        <v>10444</v>
      </c>
    </row>
    <row r="44" spans="1:9" x14ac:dyDescent="0.3">
      <c r="A44" s="50" t="str">
        <f t="shared" si="4"/>
        <v>BAHÍA DE CÁDIZ</v>
      </c>
      <c r="B44" s="51">
        <f t="shared" si="2"/>
        <v>1149</v>
      </c>
      <c r="C44" s="51">
        <f t="shared" si="3"/>
        <v>954</v>
      </c>
      <c r="D44" s="51">
        <f t="shared" si="6"/>
        <v>21</v>
      </c>
      <c r="E44" s="50" t="str">
        <f t="shared" si="5"/>
        <v>BARCELONA</v>
      </c>
      <c r="F44" s="50">
        <f t="shared" si="7"/>
        <v>8974</v>
      </c>
      <c r="G44" s="50">
        <f t="shared" si="8"/>
        <v>8728</v>
      </c>
    </row>
    <row r="45" spans="1:9" x14ac:dyDescent="0.3">
      <c r="A45" s="50" t="str">
        <f t="shared" si="4"/>
        <v>BALEARES</v>
      </c>
      <c r="B45" s="51">
        <f t="shared" si="2"/>
        <v>44214</v>
      </c>
      <c r="C45" s="51">
        <f t="shared" si="3"/>
        <v>41871</v>
      </c>
      <c r="D45" s="51">
        <f t="shared" si="6"/>
        <v>1</v>
      </c>
      <c r="E45" s="50" t="str">
        <f t="shared" si="5"/>
        <v>VALENCIA</v>
      </c>
      <c r="F45" s="50">
        <f t="shared" si="7"/>
        <v>7715</v>
      </c>
      <c r="G45" s="50">
        <f t="shared" si="8"/>
        <v>7702</v>
      </c>
    </row>
    <row r="46" spans="1:9" x14ac:dyDescent="0.3">
      <c r="A46" s="50" t="str">
        <f t="shared" si="4"/>
        <v>BARCELONA</v>
      </c>
      <c r="B46" s="51">
        <f t="shared" si="2"/>
        <v>8974</v>
      </c>
      <c r="C46" s="51">
        <f t="shared" si="3"/>
        <v>8728</v>
      </c>
      <c r="D46" s="51">
        <f t="shared" si="6"/>
        <v>6</v>
      </c>
      <c r="E46" s="50" t="str">
        <f t="shared" si="5"/>
        <v>BILBAO</v>
      </c>
      <c r="F46" s="50">
        <f t="shared" si="7"/>
        <v>2855</v>
      </c>
      <c r="G46" s="50">
        <f t="shared" si="8"/>
        <v>2815</v>
      </c>
    </row>
    <row r="47" spans="1:9" x14ac:dyDescent="0.3">
      <c r="A47" s="50" t="str">
        <f t="shared" si="4"/>
        <v>BILBAO</v>
      </c>
      <c r="B47" s="51">
        <f t="shared" si="2"/>
        <v>2855</v>
      </c>
      <c r="C47" s="51">
        <f t="shared" si="3"/>
        <v>2815</v>
      </c>
      <c r="D47" s="51">
        <f t="shared" si="6"/>
        <v>8</v>
      </c>
      <c r="E47" s="50" t="str">
        <f t="shared" si="5"/>
        <v>TARRAGONA</v>
      </c>
      <c r="F47" s="50">
        <f t="shared" si="7"/>
        <v>2655</v>
      </c>
      <c r="G47" s="50">
        <f t="shared" si="8"/>
        <v>2643</v>
      </c>
    </row>
    <row r="48" spans="1:9" x14ac:dyDescent="0.3">
      <c r="A48" s="50" t="str">
        <f t="shared" si="4"/>
        <v>CARTAGENA</v>
      </c>
      <c r="B48" s="51">
        <f t="shared" si="2"/>
        <v>2127</v>
      </c>
      <c r="C48" s="51">
        <f t="shared" si="3"/>
        <v>1908</v>
      </c>
      <c r="D48" s="51">
        <f t="shared" si="6"/>
        <v>11</v>
      </c>
      <c r="E48" s="50" t="str">
        <f t="shared" si="5"/>
        <v>HUELVA</v>
      </c>
      <c r="F48" s="50">
        <f t="shared" si="7"/>
        <v>2291</v>
      </c>
      <c r="G48" s="50">
        <f t="shared" si="8"/>
        <v>2191</v>
      </c>
    </row>
    <row r="49" spans="1:7" x14ac:dyDescent="0.3">
      <c r="A49" s="50" t="str">
        <f t="shared" si="4"/>
        <v>CASTELLÓN</v>
      </c>
      <c r="B49" s="51">
        <f t="shared" si="2"/>
        <v>1705</v>
      </c>
      <c r="C49" s="51">
        <f t="shared" si="3"/>
        <v>1655</v>
      </c>
      <c r="D49" s="51">
        <f t="shared" si="6"/>
        <v>15</v>
      </c>
      <c r="E49" s="50" t="str">
        <f t="shared" si="5"/>
        <v>CARTAGENA</v>
      </c>
      <c r="F49" s="50">
        <f t="shared" si="7"/>
        <v>2127</v>
      </c>
      <c r="G49" s="50">
        <f t="shared" si="8"/>
        <v>1908</v>
      </c>
    </row>
    <row r="50" spans="1:7" x14ac:dyDescent="0.3">
      <c r="A50" s="50" t="str">
        <f t="shared" si="4"/>
        <v>CEUTA</v>
      </c>
      <c r="B50" s="51">
        <f t="shared" si="2"/>
        <v>10772</v>
      </c>
      <c r="C50" s="51">
        <f t="shared" si="3"/>
        <v>10444</v>
      </c>
      <c r="D50" s="51">
        <f t="shared" si="6"/>
        <v>5</v>
      </c>
      <c r="E50" s="50" t="str">
        <f t="shared" si="5"/>
        <v>ALMERÍA</v>
      </c>
      <c r="F50" s="50">
        <f t="shared" si="7"/>
        <v>2074</v>
      </c>
      <c r="G50" s="50">
        <f t="shared" si="8"/>
        <v>1574</v>
      </c>
    </row>
    <row r="51" spans="1:7" x14ac:dyDescent="0.3">
      <c r="A51" s="50" t="str">
        <f t="shared" si="4"/>
        <v>FERROL-SAN CIBRAO</v>
      </c>
      <c r="B51" s="51">
        <f t="shared" si="2"/>
        <v>1108</v>
      </c>
      <c r="C51" s="51">
        <f t="shared" si="3"/>
        <v>1054</v>
      </c>
      <c r="D51" s="51">
        <f t="shared" si="6"/>
        <v>22</v>
      </c>
      <c r="E51" s="50" t="str">
        <f t="shared" si="5"/>
        <v>MELILLA</v>
      </c>
      <c r="F51" s="50">
        <f t="shared" si="7"/>
        <v>1869</v>
      </c>
      <c r="G51" s="50">
        <f t="shared" si="8"/>
        <v>1591</v>
      </c>
    </row>
    <row r="52" spans="1:7" x14ac:dyDescent="0.3">
      <c r="A52" s="50" t="str">
        <f t="shared" si="4"/>
        <v>GIJÓN</v>
      </c>
      <c r="B52" s="51">
        <f t="shared" si="2"/>
        <v>1298</v>
      </c>
      <c r="C52" s="51">
        <f t="shared" si="3"/>
        <v>1156</v>
      </c>
      <c r="D52" s="51">
        <f t="shared" si="6"/>
        <v>19</v>
      </c>
      <c r="E52" s="50" t="str">
        <f t="shared" si="5"/>
        <v>VIGO</v>
      </c>
      <c r="F52" s="50">
        <f t="shared" si="7"/>
        <v>1724</v>
      </c>
      <c r="G52" s="50">
        <f t="shared" si="8"/>
        <v>1546</v>
      </c>
    </row>
    <row r="53" spans="1:7" x14ac:dyDescent="0.3">
      <c r="A53" s="50" t="str">
        <f t="shared" si="4"/>
        <v>HUELVA</v>
      </c>
      <c r="B53" s="51">
        <f t="shared" si="2"/>
        <v>2291</v>
      </c>
      <c r="C53" s="51">
        <f t="shared" si="3"/>
        <v>2191</v>
      </c>
      <c r="D53" s="51">
        <f t="shared" si="6"/>
        <v>10</v>
      </c>
      <c r="E53" s="50" t="str">
        <f t="shared" si="5"/>
        <v>CASTELLÓN</v>
      </c>
      <c r="F53" s="50">
        <f t="shared" si="7"/>
        <v>1705</v>
      </c>
      <c r="G53" s="50">
        <f t="shared" si="8"/>
        <v>1655</v>
      </c>
    </row>
    <row r="54" spans="1:7" x14ac:dyDescent="0.3">
      <c r="A54" s="50" t="str">
        <f t="shared" si="4"/>
        <v>LAS PALMAS</v>
      </c>
      <c r="B54" s="51">
        <f t="shared" si="2"/>
        <v>11446</v>
      </c>
      <c r="C54" s="51">
        <f t="shared" si="3"/>
        <v>11554</v>
      </c>
      <c r="D54" s="51">
        <f t="shared" si="6"/>
        <v>4</v>
      </c>
      <c r="E54" s="50" t="str">
        <f t="shared" si="5"/>
        <v>MÁLAGA</v>
      </c>
      <c r="F54" s="50">
        <f t="shared" si="7"/>
        <v>1551</v>
      </c>
      <c r="G54" s="50">
        <f t="shared" si="8"/>
        <v>1379</v>
      </c>
    </row>
    <row r="55" spans="1:7" x14ac:dyDescent="0.3">
      <c r="A55" s="50" t="str">
        <f t="shared" si="4"/>
        <v>MÁLAGA</v>
      </c>
      <c r="B55" s="51">
        <f t="shared" si="2"/>
        <v>1551</v>
      </c>
      <c r="C55" s="51">
        <f t="shared" si="3"/>
        <v>1379</v>
      </c>
      <c r="D55" s="51">
        <f t="shared" si="6"/>
        <v>16</v>
      </c>
      <c r="E55" s="50" t="str">
        <f t="shared" si="5"/>
        <v>SANTANDER</v>
      </c>
      <c r="F55" s="50">
        <f t="shared" si="7"/>
        <v>1522</v>
      </c>
      <c r="G55" s="50">
        <f t="shared" si="8"/>
        <v>1413</v>
      </c>
    </row>
    <row r="56" spans="1:7" x14ac:dyDescent="0.3">
      <c r="A56" s="50" t="str">
        <f t="shared" si="4"/>
        <v>MARÍN Y RÍA DE PONTEVEDRA</v>
      </c>
      <c r="B56" s="51">
        <f t="shared" si="2"/>
        <v>549</v>
      </c>
      <c r="C56" s="51">
        <f t="shared" si="3"/>
        <v>529</v>
      </c>
      <c r="D56" s="51">
        <f t="shared" si="6"/>
        <v>27</v>
      </c>
      <c r="E56" s="50" t="str">
        <f t="shared" si="5"/>
        <v>MOTRIL</v>
      </c>
      <c r="F56" s="50">
        <f t="shared" ref="F56:F66" si="9">LOOKUP(E56,$A$39:$A$66,$B$39:$B$66)</f>
        <v>1345</v>
      </c>
      <c r="G56" s="50">
        <f t="shared" si="8"/>
        <v>1273</v>
      </c>
    </row>
    <row r="57" spans="1:7" x14ac:dyDescent="0.3">
      <c r="A57" s="50" t="str">
        <f t="shared" si="4"/>
        <v>MELILLA</v>
      </c>
      <c r="B57" s="51">
        <f t="shared" si="2"/>
        <v>1869</v>
      </c>
      <c r="C57" s="51">
        <f t="shared" si="3"/>
        <v>1591</v>
      </c>
      <c r="D57" s="51">
        <f t="shared" si="6"/>
        <v>13</v>
      </c>
      <c r="E57" s="50" t="str">
        <f t="shared" si="5"/>
        <v>GIJÓN</v>
      </c>
      <c r="F57" s="50">
        <f t="shared" si="9"/>
        <v>1298</v>
      </c>
      <c r="G57" s="50">
        <f t="shared" si="8"/>
        <v>1156</v>
      </c>
    </row>
    <row r="58" spans="1:7" x14ac:dyDescent="0.3">
      <c r="A58" s="50" t="str">
        <f t="shared" si="4"/>
        <v>MOTRIL</v>
      </c>
      <c r="B58" s="51">
        <f t="shared" si="2"/>
        <v>1345</v>
      </c>
      <c r="C58" s="51">
        <f t="shared" si="3"/>
        <v>1273</v>
      </c>
      <c r="D58" s="51">
        <f t="shared" si="6"/>
        <v>18</v>
      </c>
      <c r="E58" s="50" t="str">
        <f t="shared" si="5"/>
        <v>A CORUÑA</v>
      </c>
      <c r="F58" s="50">
        <f t="shared" si="9"/>
        <v>1195</v>
      </c>
      <c r="G58" s="50">
        <f t="shared" si="8"/>
        <v>1209</v>
      </c>
    </row>
    <row r="59" spans="1:7" x14ac:dyDescent="0.3">
      <c r="A59" s="50" t="str">
        <f t="shared" si="4"/>
        <v>PASAIA</v>
      </c>
      <c r="B59" s="51">
        <f t="shared" si="2"/>
        <v>865</v>
      </c>
      <c r="C59" s="51">
        <f t="shared" si="3"/>
        <v>994</v>
      </c>
      <c r="D59" s="51">
        <f t="shared" si="6"/>
        <v>24</v>
      </c>
      <c r="E59" s="50" t="str">
        <f t="shared" si="5"/>
        <v>BAHÍA DE CÁDIZ</v>
      </c>
      <c r="F59" s="50">
        <f t="shared" si="9"/>
        <v>1149</v>
      </c>
      <c r="G59" s="50">
        <f t="shared" si="8"/>
        <v>954</v>
      </c>
    </row>
    <row r="60" spans="1:7" x14ac:dyDescent="0.3">
      <c r="A60" s="50" t="str">
        <f t="shared" si="4"/>
        <v>SANTA CRUZ DE TENERIFE</v>
      </c>
      <c r="B60" s="51">
        <f t="shared" si="2"/>
        <v>13359</v>
      </c>
      <c r="C60" s="51">
        <f t="shared" si="3"/>
        <v>12518</v>
      </c>
      <c r="D60" s="51">
        <f t="shared" si="6"/>
        <v>3</v>
      </c>
      <c r="E60" s="50" t="str">
        <f t="shared" si="5"/>
        <v>FERROL-SAN CIBRAO</v>
      </c>
      <c r="F60" s="50">
        <f t="shared" si="9"/>
        <v>1108</v>
      </c>
      <c r="G60" s="50">
        <f t="shared" si="8"/>
        <v>1054</v>
      </c>
    </row>
    <row r="61" spans="1:7" x14ac:dyDescent="0.3">
      <c r="A61" s="50" t="str">
        <f t="shared" si="4"/>
        <v>SANTANDER</v>
      </c>
      <c r="B61" s="51">
        <f t="shared" si="2"/>
        <v>1522</v>
      </c>
      <c r="C61" s="51">
        <f t="shared" si="3"/>
        <v>1413</v>
      </c>
      <c r="D61" s="51">
        <f t="shared" si="6"/>
        <v>17</v>
      </c>
      <c r="E61" s="50" t="str">
        <f t="shared" si="5"/>
        <v>SEVILLA</v>
      </c>
      <c r="F61" s="50">
        <f t="shared" si="9"/>
        <v>1030</v>
      </c>
      <c r="G61" s="50">
        <f t="shared" si="8"/>
        <v>1134</v>
      </c>
    </row>
    <row r="62" spans="1:7" x14ac:dyDescent="0.3">
      <c r="A62" s="50" t="str">
        <f t="shared" si="4"/>
        <v>SEVILLA</v>
      </c>
      <c r="B62" s="51">
        <f t="shared" si="2"/>
        <v>1030</v>
      </c>
      <c r="C62" s="51">
        <f t="shared" si="3"/>
        <v>1134</v>
      </c>
      <c r="D62" s="51">
        <f t="shared" si="6"/>
        <v>23</v>
      </c>
      <c r="E62" s="50" t="str">
        <f t="shared" si="5"/>
        <v>PASAIA</v>
      </c>
      <c r="F62" s="50">
        <f t="shared" si="9"/>
        <v>865</v>
      </c>
      <c r="G62" s="50">
        <f t="shared" si="8"/>
        <v>994</v>
      </c>
    </row>
    <row r="63" spans="1:7" x14ac:dyDescent="0.3">
      <c r="A63" s="50" t="str">
        <f t="shared" si="4"/>
        <v>TARRAGONA</v>
      </c>
      <c r="B63" s="51">
        <f t="shared" si="2"/>
        <v>2655</v>
      </c>
      <c r="C63" s="51">
        <f t="shared" si="3"/>
        <v>2643</v>
      </c>
      <c r="D63" s="51">
        <f t="shared" si="6"/>
        <v>9</v>
      </c>
      <c r="E63" s="50" t="str">
        <f t="shared" si="5"/>
        <v>ALICANTE</v>
      </c>
      <c r="F63" s="50">
        <f t="shared" si="9"/>
        <v>838</v>
      </c>
      <c r="G63" s="50">
        <f t="shared" si="8"/>
        <v>923</v>
      </c>
    </row>
    <row r="64" spans="1:7" x14ac:dyDescent="0.3">
      <c r="A64" s="50" t="str">
        <f t="shared" si="4"/>
        <v>VALENCIA</v>
      </c>
      <c r="B64" s="51">
        <f t="shared" si="2"/>
        <v>7715</v>
      </c>
      <c r="C64" s="51">
        <f t="shared" si="3"/>
        <v>7702</v>
      </c>
      <c r="D64" s="51">
        <f t="shared" si="6"/>
        <v>7</v>
      </c>
      <c r="E64" s="50" t="str">
        <f t="shared" si="5"/>
        <v>AVILÉS</v>
      </c>
      <c r="F64" s="50">
        <f t="shared" si="9"/>
        <v>829</v>
      </c>
      <c r="G64" s="50">
        <f t="shared" si="8"/>
        <v>824</v>
      </c>
    </row>
    <row r="65" spans="1:7" x14ac:dyDescent="0.3">
      <c r="A65" s="50" t="str">
        <f t="shared" si="4"/>
        <v>VIGO</v>
      </c>
      <c r="B65" s="51">
        <f t="shared" si="2"/>
        <v>1724</v>
      </c>
      <c r="C65" s="51">
        <f t="shared" si="3"/>
        <v>1546</v>
      </c>
      <c r="D65" s="51">
        <f t="shared" si="6"/>
        <v>14</v>
      </c>
      <c r="E65" s="50" t="str">
        <f t="shared" si="5"/>
        <v>MARÍN Y RÍA DE PONTEVEDRA</v>
      </c>
      <c r="F65" s="50">
        <f t="shared" si="9"/>
        <v>549</v>
      </c>
      <c r="G65" s="50">
        <f t="shared" si="8"/>
        <v>529</v>
      </c>
    </row>
    <row r="66" spans="1:7" x14ac:dyDescent="0.3">
      <c r="A66" s="50" t="str">
        <f t="shared" si="4"/>
        <v>VILAGARCÍA</v>
      </c>
      <c r="B66" s="51">
        <f t="shared" si="2"/>
        <v>323</v>
      </c>
      <c r="C66" s="51">
        <f t="shared" si="3"/>
        <v>301</v>
      </c>
      <c r="D66" s="51">
        <f t="shared" si="6"/>
        <v>28</v>
      </c>
      <c r="E66" s="50" t="str">
        <f t="shared" si="5"/>
        <v>VILAGARCÍA</v>
      </c>
      <c r="F66" s="50">
        <f t="shared" si="9"/>
        <v>323</v>
      </c>
      <c r="G66" s="50">
        <f t="shared" si="8"/>
        <v>301</v>
      </c>
    </row>
    <row r="67" spans="1:7" x14ac:dyDescent="0.3">
      <c r="A67" s="87"/>
      <c r="B67" s="87"/>
      <c r="C67" s="87"/>
      <c r="D67" s="87"/>
      <c r="E67" s="87"/>
      <c r="F67" s="87"/>
    </row>
    <row r="68" spans="1:7" x14ac:dyDescent="0.3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139</v>
      </c>
    </row>
    <row r="2" spans="1:12" s="2" customFormat="1" ht="21" x14ac:dyDescent="0.4">
      <c r="F2" s="3"/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1584554</v>
      </c>
      <c r="C7" s="10">
        <v>1714599</v>
      </c>
      <c r="D7" s="10">
        <v>18889724</v>
      </c>
      <c r="E7" s="10">
        <v>21753225</v>
      </c>
      <c r="F7" s="11">
        <f>((E7*100)/D7)-100</f>
        <v>15.159040968518127</v>
      </c>
      <c r="G7" s="1"/>
      <c r="H7" s="1"/>
      <c r="I7" s="1"/>
    </row>
    <row r="8" spans="1:12" x14ac:dyDescent="0.3">
      <c r="A8" s="12" t="s">
        <v>31</v>
      </c>
      <c r="B8" s="13">
        <v>771095</v>
      </c>
      <c r="C8" s="13">
        <v>857739</v>
      </c>
      <c r="D8" s="13">
        <v>12817174</v>
      </c>
      <c r="E8" s="13">
        <v>12163393</v>
      </c>
      <c r="F8" s="14">
        <f t="shared" ref="F8:F35" si="0">((E8*100)/D8)-100</f>
        <v>-5.1008201964021112</v>
      </c>
      <c r="G8" s="1"/>
      <c r="H8" s="1"/>
      <c r="I8" s="1"/>
    </row>
    <row r="9" spans="1:12" x14ac:dyDescent="0.3">
      <c r="A9" s="9" t="s">
        <v>162</v>
      </c>
      <c r="B9" s="10">
        <v>2221937</v>
      </c>
      <c r="C9" s="10">
        <v>2506792</v>
      </c>
      <c r="D9" s="10">
        <v>27621728</v>
      </c>
      <c r="E9" s="10">
        <v>33671744</v>
      </c>
      <c r="F9" s="11">
        <f t="shared" si="0"/>
        <v>21.90310468628175</v>
      </c>
      <c r="G9" s="1"/>
      <c r="H9" s="1"/>
      <c r="I9" s="1"/>
    </row>
    <row r="10" spans="1:12" x14ac:dyDescent="0.3">
      <c r="A10" s="12" t="s">
        <v>164</v>
      </c>
      <c r="B10" s="13">
        <v>602140</v>
      </c>
      <c r="C10" s="13">
        <v>457361</v>
      </c>
      <c r="D10" s="13">
        <v>6025883</v>
      </c>
      <c r="E10" s="13">
        <v>5912947</v>
      </c>
      <c r="F10" s="14">
        <f t="shared" si="0"/>
        <v>-1.8741817589223047</v>
      </c>
      <c r="G10" s="1"/>
      <c r="H10" s="1"/>
      <c r="I10" s="1"/>
    </row>
    <row r="11" spans="1:12" x14ac:dyDescent="0.3">
      <c r="A11" s="9" t="s">
        <v>165</v>
      </c>
      <c r="B11" s="10">
        <v>34970681</v>
      </c>
      <c r="C11" s="10">
        <v>32134437</v>
      </c>
      <c r="D11" s="10">
        <v>452407013</v>
      </c>
      <c r="E11" s="10">
        <v>406252774</v>
      </c>
      <c r="F11" s="11">
        <f t="shared" si="0"/>
        <v>-10.201928280010989</v>
      </c>
      <c r="G11" s="1"/>
      <c r="H11" s="1"/>
      <c r="I11" s="1"/>
    </row>
    <row r="12" spans="1:12" x14ac:dyDescent="0.3">
      <c r="A12" s="12" t="s">
        <v>166</v>
      </c>
      <c r="B12" s="13">
        <v>1435381</v>
      </c>
      <c r="C12" s="13">
        <v>1823963</v>
      </c>
      <c r="D12" s="13">
        <v>25450980</v>
      </c>
      <c r="E12" s="13">
        <v>26686705</v>
      </c>
      <c r="F12" s="14">
        <f t="shared" si="0"/>
        <v>4.8553140193422877</v>
      </c>
      <c r="G12" s="1"/>
      <c r="H12" s="1"/>
      <c r="I12" s="1"/>
    </row>
    <row r="13" spans="1:12" x14ac:dyDescent="0.3">
      <c r="A13" s="9" t="s">
        <v>32</v>
      </c>
      <c r="B13" s="10">
        <v>12534226</v>
      </c>
      <c r="C13" s="10">
        <v>13003940</v>
      </c>
      <c r="D13" s="10">
        <v>215107321</v>
      </c>
      <c r="E13" s="10">
        <v>222818378</v>
      </c>
      <c r="F13" s="11">
        <f t="shared" si="0"/>
        <v>3.5847487496718031</v>
      </c>
      <c r="G13" s="1"/>
      <c r="H13" s="1"/>
      <c r="I13" s="1"/>
    </row>
    <row r="14" spans="1:12" x14ac:dyDescent="0.3">
      <c r="A14" s="12" t="s">
        <v>33</v>
      </c>
      <c r="B14" s="13">
        <v>23147056</v>
      </c>
      <c r="C14" s="13">
        <v>24114789</v>
      </c>
      <c r="D14" s="13">
        <v>310338799</v>
      </c>
      <c r="E14" s="13">
        <v>329412544</v>
      </c>
      <c r="F14" s="14">
        <f t="shared" si="0"/>
        <v>6.1461038907996794</v>
      </c>
      <c r="G14" s="1"/>
      <c r="H14" s="1"/>
      <c r="I14" s="1"/>
    </row>
    <row r="15" spans="1:12" x14ac:dyDescent="0.3">
      <c r="A15" s="9" t="s">
        <v>34</v>
      </c>
      <c r="B15" s="10">
        <v>4215939</v>
      </c>
      <c r="C15" s="10">
        <v>3845733</v>
      </c>
      <c r="D15" s="10">
        <v>44810733</v>
      </c>
      <c r="E15" s="10">
        <v>46789495</v>
      </c>
      <c r="F15" s="11">
        <f t="shared" si="0"/>
        <v>4.4158215398975926</v>
      </c>
      <c r="G15" s="1"/>
      <c r="H15" s="1"/>
      <c r="I15" s="1"/>
    </row>
    <row r="16" spans="1:12" x14ac:dyDescent="0.3">
      <c r="A16" s="12" t="s">
        <v>35</v>
      </c>
      <c r="B16" s="13">
        <v>2714790</v>
      </c>
      <c r="C16" s="13">
        <v>2809479</v>
      </c>
      <c r="D16" s="13">
        <v>37886995</v>
      </c>
      <c r="E16" s="13">
        <v>42134157</v>
      </c>
      <c r="F16" s="14">
        <f t="shared" si="0"/>
        <v>11.210078814643396</v>
      </c>
      <c r="G16" s="1"/>
      <c r="H16" s="1"/>
      <c r="I16" s="1"/>
    </row>
    <row r="17" spans="1:9" x14ac:dyDescent="0.3">
      <c r="A17" s="9" t="s">
        <v>167</v>
      </c>
      <c r="B17" s="10">
        <v>2039679</v>
      </c>
      <c r="C17" s="10">
        <v>1869833</v>
      </c>
      <c r="D17" s="10">
        <v>22898695</v>
      </c>
      <c r="E17" s="10">
        <v>24777843</v>
      </c>
      <c r="F17" s="11">
        <f t="shared" si="0"/>
        <v>8.2063541175599681</v>
      </c>
      <c r="G17" s="1"/>
      <c r="H17" s="1"/>
      <c r="I17" s="1"/>
    </row>
    <row r="18" spans="1:9" x14ac:dyDescent="0.3">
      <c r="A18" s="12" t="s">
        <v>36</v>
      </c>
      <c r="B18" s="13">
        <v>4462547</v>
      </c>
      <c r="C18" s="13">
        <v>6084267</v>
      </c>
      <c r="D18" s="13">
        <v>59614987</v>
      </c>
      <c r="E18" s="13">
        <v>64123650</v>
      </c>
      <c r="F18" s="14">
        <f t="shared" si="0"/>
        <v>7.5629690232088791</v>
      </c>
      <c r="G18" s="1"/>
      <c r="H18" s="1"/>
      <c r="I18" s="1"/>
    </row>
    <row r="19" spans="1:9" x14ac:dyDescent="0.3">
      <c r="A19" s="9" t="s">
        <v>37</v>
      </c>
      <c r="B19" s="10">
        <v>907416</v>
      </c>
      <c r="C19" s="10">
        <v>1505613</v>
      </c>
      <c r="D19" s="10">
        <v>15659987</v>
      </c>
      <c r="E19" s="10">
        <v>15329923</v>
      </c>
      <c r="F19" s="11">
        <f t="shared" si="0"/>
        <v>-2.1076901277121181</v>
      </c>
      <c r="G19" s="1"/>
      <c r="H19" s="1"/>
      <c r="I19" s="1"/>
    </row>
    <row r="20" spans="1:9" x14ac:dyDescent="0.3">
      <c r="A20" s="12" t="s">
        <v>168</v>
      </c>
      <c r="B20" s="13">
        <v>1064761</v>
      </c>
      <c r="C20" s="13">
        <v>1277553</v>
      </c>
      <c r="D20" s="13">
        <v>18310522</v>
      </c>
      <c r="E20" s="13">
        <v>19606955</v>
      </c>
      <c r="F20" s="14">
        <f t="shared" si="0"/>
        <v>7.0802623759169734</v>
      </c>
      <c r="G20" s="1"/>
      <c r="H20" s="1"/>
      <c r="I20" s="1"/>
    </row>
    <row r="21" spans="1:9" x14ac:dyDescent="0.3">
      <c r="A21" s="9" t="s">
        <v>38</v>
      </c>
      <c r="B21" s="10">
        <v>4096147</v>
      </c>
      <c r="C21" s="10">
        <v>3264108</v>
      </c>
      <c r="D21" s="10">
        <v>33453338</v>
      </c>
      <c r="E21" s="10">
        <v>35441146</v>
      </c>
      <c r="F21" s="11">
        <f t="shared" si="0"/>
        <v>5.9420318534431402</v>
      </c>
      <c r="G21" s="1"/>
      <c r="H21" s="1"/>
      <c r="I21" s="1"/>
    </row>
    <row r="22" spans="1:9" x14ac:dyDescent="0.3">
      <c r="A22" s="12" t="s">
        <v>59</v>
      </c>
      <c r="B22" s="13">
        <v>21652247</v>
      </c>
      <c r="C22" s="13">
        <v>24712601</v>
      </c>
      <c r="D22" s="13">
        <v>234372337</v>
      </c>
      <c r="E22" s="13">
        <v>241050065</v>
      </c>
      <c r="F22" s="14">
        <f t="shared" si="0"/>
        <v>2.849196319615146</v>
      </c>
      <c r="G22" s="1"/>
      <c r="H22" s="1"/>
      <c r="I22" s="1"/>
    </row>
    <row r="23" spans="1:9" x14ac:dyDescent="0.3">
      <c r="A23" s="9" t="s">
        <v>169</v>
      </c>
      <c r="B23" s="10">
        <v>2303439</v>
      </c>
      <c r="C23" s="10">
        <v>2393249</v>
      </c>
      <c r="D23" s="10">
        <v>36469226</v>
      </c>
      <c r="E23" s="10">
        <v>38049983</v>
      </c>
      <c r="F23" s="11">
        <f t="shared" si="0"/>
        <v>4.3344956100795713</v>
      </c>
      <c r="G23" s="1"/>
      <c r="H23" s="1"/>
      <c r="I23" s="1"/>
    </row>
    <row r="24" spans="1:9" x14ac:dyDescent="0.3">
      <c r="A24" s="12" t="s">
        <v>171</v>
      </c>
      <c r="B24" s="13">
        <v>395986</v>
      </c>
      <c r="C24" s="13">
        <v>344727</v>
      </c>
      <c r="D24" s="13">
        <v>4505489</v>
      </c>
      <c r="E24" s="13">
        <v>4799960</v>
      </c>
      <c r="F24" s="14">
        <f t="shared" si="0"/>
        <v>6.5358277425602438</v>
      </c>
      <c r="G24" s="1"/>
      <c r="H24" s="1"/>
      <c r="I24" s="1"/>
    </row>
    <row r="25" spans="1:9" x14ac:dyDescent="0.3">
      <c r="A25" s="9" t="s">
        <v>39</v>
      </c>
      <c r="B25" s="10">
        <v>3109980</v>
      </c>
      <c r="C25" s="10">
        <v>2995142</v>
      </c>
      <c r="D25" s="10">
        <v>34058927</v>
      </c>
      <c r="E25" s="10">
        <v>37819321</v>
      </c>
      <c r="F25" s="11">
        <f t="shared" si="0"/>
        <v>11.040846941537524</v>
      </c>
      <c r="G25" s="1"/>
      <c r="H25" s="1"/>
      <c r="I25" s="1"/>
    </row>
    <row r="26" spans="1:9" x14ac:dyDescent="0.3">
      <c r="A26" s="12" t="s">
        <v>40</v>
      </c>
      <c r="B26" s="13">
        <v>1890877</v>
      </c>
      <c r="C26" s="13">
        <v>1799403</v>
      </c>
      <c r="D26" s="13">
        <v>21892845</v>
      </c>
      <c r="E26" s="13">
        <v>21561246</v>
      </c>
      <c r="F26" s="14">
        <f t="shared" si="0"/>
        <v>-1.5146455383025881</v>
      </c>
      <c r="G26" s="1"/>
      <c r="H26" s="1"/>
      <c r="I26" s="1"/>
    </row>
    <row r="27" spans="1:9" x14ac:dyDescent="0.3">
      <c r="A27" s="9" t="s">
        <v>41</v>
      </c>
      <c r="B27" s="10">
        <v>530039</v>
      </c>
      <c r="C27" s="10">
        <v>496184</v>
      </c>
      <c r="D27" s="10">
        <v>6928324</v>
      </c>
      <c r="E27" s="10">
        <v>6320422</v>
      </c>
      <c r="F27" s="11">
        <f t="shared" si="0"/>
        <v>-8.7741566358617149</v>
      </c>
      <c r="G27" s="1"/>
      <c r="H27" s="1"/>
      <c r="I27" s="1"/>
    </row>
    <row r="28" spans="1:9" x14ac:dyDescent="0.3">
      <c r="A28" s="12" t="s">
        <v>42</v>
      </c>
      <c r="B28" s="13">
        <v>17642470</v>
      </c>
      <c r="C28" s="13">
        <v>19962168</v>
      </c>
      <c r="D28" s="13">
        <v>174830792</v>
      </c>
      <c r="E28" s="13">
        <v>185585177</v>
      </c>
      <c r="F28" s="14">
        <f t="shared" si="0"/>
        <v>6.1513105769148524</v>
      </c>
      <c r="G28" s="1"/>
      <c r="H28" s="1"/>
      <c r="I28" s="1"/>
    </row>
    <row r="29" spans="1:9" x14ac:dyDescent="0.3">
      <c r="A29" s="9" t="s">
        <v>43</v>
      </c>
      <c r="B29" s="10">
        <v>2245114</v>
      </c>
      <c r="C29" s="10">
        <v>1629430</v>
      </c>
      <c r="D29" s="10">
        <v>26390021</v>
      </c>
      <c r="E29" s="10">
        <v>28424727</v>
      </c>
      <c r="F29" s="11">
        <f t="shared" si="0"/>
        <v>7.7101340692377676</v>
      </c>
      <c r="G29" s="1"/>
      <c r="H29" s="1"/>
      <c r="I29" s="1"/>
    </row>
    <row r="30" spans="1:9" x14ac:dyDescent="0.3">
      <c r="A30" s="12" t="s">
        <v>44</v>
      </c>
      <c r="B30" s="13">
        <v>452786</v>
      </c>
      <c r="C30" s="13">
        <v>425186</v>
      </c>
      <c r="D30" s="13">
        <v>5939847</v>
      </c>
      <c r="E30" s="13">
        <v>5419409</v>
      </c>
      <c r="F30" s="14">
        <f t="shared" si="0"/>
        <v>-8.7618081745203256</v>
      </c>
      <c r="G30" s="1"/>
      <c r="H30" s="1"/>
      <c r="I30" s="1"/>
    </row>
    <row r="31" spans="1:9" x14ac:dyDescent="0.3">
      <c r="A31" s="9" t="s">
        <v>45</v>
      </c>
      <c r="B31" s="10">
        <v>4237886</v>
      </c>
      <c r="C31" s="10">
        <v>3592237</v>
      </c>
      <c r="D31" s="10">
        <v>46869069</v>
      </c>
      <c r="E31" s="10">
        <v>48043269</v>
      </c>
      <c r="F31" s="11">
        <f t="shared" si="0"/>
        <v>2.5052769876866989</v>
      </c>
      <c r="G31" s="1"/>
      <c r="H31" s="1"/>
      <c r="I31" s="1"/>
    </row>
    <row r="32" spans="1:9" x14ac:dyDescent="0.3">
      <c r="A32" s="12" t="s">
        <v>46</v>
      </c>
      <c r="B32" s="13">
        <v>20201129</v>
      </c>
      <c r="C32" s="13">
        <v>20955957</v>
      </c>
      <c r="D32" s="13">
        <v>255887783</v>
      </c>
      <c r="E32" s="13">
        <v>256175377</v>
      </c>
      <c r="F32" s="14">
        <f t="shared" si="0"/>
        <v>0.11239067243785428</v>
      </c>
      <c r="G32" s="1"/>
      <c r="H32" s="1"/>
      <c r="I32" s="1"/>
    </row>
    <row r="33" spans="1:9" x14ac:dyDescent="0.3">
      <c r="A33" s="9" t="s">
        <v>47</v>
      </c>
      <c r="B33" s="10">
        <v>2669025</v>
      </c>
      <c r="C33" s="10">
        <v>2576397</v>
      </c>
      <c r="D33" s="10">
        <v>33430495</v>
      </c>
      <c r="E33" s="10">
        <v>36471209</v>
      </c>
      <c r="F33" s="11">
        <f t="shared" si="0"/>
        <v>9.0956296040486393</v>
      </c>
      <c r="G33" s="1"/>
      <c r="H33" s="1"/>
      <c r="I33" s="1"/>
    </row>
    <row r="34" spans="1:9" x14ac:dyDescent="0.3">
      <c r="A34" s="12" t="s">
        <v>170</v>
      </c>
      <c r="B34" s="13">
        <v>183225</v>
      </c>
      <c r="C34" s="13">
        <v>212237</v>
      </c>
      <c r="D34" s="13">
        <v>1720024</v>
      </c>
      <c r="E34" s="13">
        <v>2310409</v>
      </c>
      <c r="F34" s="14">
        <f t="shared" si="0"/>
        <v>34.324230359576376</v>
      </c>
      <c r="G34" s="1"/>
      <c r="H34" s="1"/>
      <c r="I34" s="1"/>
    </row>
    <row r="35" spans="1:9" x14ac:dyDescent="0.3">
      <c r="A35" s="15" t="s">
        <v>48</v>
      </c>
      <c r="B35" s="16">
        <f>SUM(B7:B34)</f>
        <v>174282552</v>
      </c>
      <c r="C35" s="16">
        <f t="shared" ref="C35:E35" si="1">SUM(C7:C34)</f>
        <v>179365124</v>
      </c>
      <c r="D35" s="16">
        <f t="shared" si="1"/>
        <v>2184589058</v>
      </c>
      <c r="E35" s="16">
        <f t="shared" si="1"/>
        <v>2218905453</v>
      </c>
      <c r="F35" s="17">
        <f t="shared" si="0"/>
        <v>1.570839827945349</v>
      </c>
      <c r="G35" s="1"/>
      <c r="H35" s="1"/>
      <c r="I35" s="1"/>
    </row>
    <row r="36" spans="1:9" x14ac:dyDescent="0.3">
      <c r="A36" s="73" t="s">
        <v>128</v>
      </c>
    </row>
    <row r="37" spans="1:9" x14ac:dyDescent="0.3">
      <c r="A37" s="52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3">
      <c r="A39" s="50" t="str">
        <f t="shared" ref="A39:A66" si="4">A7</f>
        <v>A CORUÑA</v>
      </c>
      <c r="B39" s="51">
        <f t="shared" si="2"/>
        <v>21753225</v>
      </c>
      <c r="C39" s="51">
        <f t="shared" si="3"/>
        <v>18889724</v>
      </c>
      <c r="D39" s="51">
        <f>_xlfn.RANK.EQ(B39,$B$39:$B$66)+COUNTIF($B$39:$B$66,B39)-1</f>
        <v>19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406252774</v>
      </c>
      <c r="G39" s="50">
        <f>LOOKUP(E39,$A$39:$A$66,$C$39:$C$66)</f>
        <v>452407013</v>
      </c>
    </row>
    <row r="40" spans="1:9" x14ac:dyDescent="0.3">
      <c r="A40" s="50" t="str">
        <f t="shared" si="4"/>
        <v>ALICANTE</v>
      </c>
      <c r="B40" s="51">
        <f t="shared" si="2"/>
        <v>12163393</v>
      </c>
      <c r="C40" s="51">
        <f t="shared" si="3"/>
        <v>12817174</v>
      </c>
      <c r="D40" s="51">
        <f t="shared" ref="D40:D66" si="6">_xlfn.RANK.EQ(B40,$B$39:$B$66)+COUNTIF($B$39:$B$66,B40)-1</f>
        <v>23</v>
      </c>
      <c r="E40" s="50" t="str">
        <f t="shared" si="5"/>
        <v>BARCELONA</v>
      </c>
      <c r="F40" s="50">
        <f t="shared" ref="F40:F55" si="7">LOOKUP(E40,$A$39:$A$66,$B$39:$B$66)</f>
        <v>329412544</v>
      </c>
      <c r="G40" s="50">
        <f t="shared" ref="G40:G66" si="8">LOOKUP(E40,$A$39:$A$66,$C$39:$C$66)</f>
        <v>310338799</v>
      </c>
    </row>
    <row r="41" spans="1:9" x14ac:dyDescent="0.3">
      <c r="A41" s="50" t="str">
        <f t="shared" si="4"/>
        <v>ALMERÍA</v>
      </c>
      <c r="B41" s="51">
        <f t="shared" si="2"/>
        <v>33671744</v>
      </c>
      <c r="C41" s="51">
        <f t="shared" si="3"/>
        <v>27621728</v>
      </c>
      <c r="D41" s="51">
        <f t="shared" si="6"/>
        <v>15</v>
      </c>
      <c r="E41" s="50" t="str">
        <f t="shared" si="5"/>
        <v>VALENCIA</v>
      </c>
      <c r="F41" s="50">
        <f t="shared" si="7"/>
        <v>256175377</v>
      </c>
      <c r="G41" s="50">
        <f t="shared" si="8"/>
        <v>255887783</v>
      </c>
    </row>
    <row r="42" spans="1:9" x14ac:dyDescent="0.3">
      <c r="A42" s="50" t="str">
        <f t="shared" si="4"/>
        <v>AVILÉS</v>
      </c>
      <c r="B42" s="51">
        <f t="shared" si="2"/>
        <v>5912947</v>
      </c>
      <c r="C42" s="51">
        <f t="shared" si="3"/>
        <v>6025883</v>
      </c>
      <c r="D42" s="51">
        <f t="shared" si="6"/>
        <v>25</v>
      </c>
      <c r="E42" s="50" t="str">
        <f t="shared" si="5"/>
        <v>LAS PALMAS</v>
      </c>
      <c r="F42" s="50">
        <f t="shared" si="7"/>
        <v>241050065</v>
      </c>
      <c r="G42" s="50">
        <f t="shared" si="8"/>
        <v>234372337</v>
      </c>
    </row>
    <row r="43" spans="1:9" x14ac:dyDescent="0.3">
      <c r="A43" s="50" t="str">
        <f t="shared" si="4"/>
        <v>BAHÍA DE ALGECIRAS</v>
      </c>
      <c r="B43" s="51">
        <f t="shared" si="2"/>
        <v>406252774</v>
      </c>
      <c r="C43" s="51">
        <f t="shared" si="3"/>
        <v>452407013</v>
      </c>
      <c r="D43" s="51">
        <f t="shared" si="6"/>
        <v>1</v>
      </c>
      <c r="E43" s="50" t="str">
        <f t="shared" si="5"/>
        <v>BALEARES</v>
      </c>
      <c r="F43" s="50">
        <f t="shared" si="7"/>
        <v>222818378</v>
      </c>
      <c r="G43" s="50">
        <f t="shared" si="8"/>
        <v>215107321</v>
      </c>
    </row>
    <row r="44" spans="1:9" x14ac:dyDescent="0.3">
      <c r="A44" s="50" t="str">
        <f t="shared" si="4"/>
        <v>BAHÍA DE CÁDIZ</v>
      </c>
      <c r="B44" s="51">
        <f t="shared" si="2"/>
        <v>26686705</v>
      </c>
      <c r="C44" s="51">
        <f t="shared" si="3"/>
        <v>25450980</v>
      </c>
      <c r="D44" s="51">
        <f t="shared" si="6"/>
        <v>17</v>
      </c>
      <c r="E44" s="50" t="str">
        <f t="shared" si="5"/>
        <v>SANTA CRUZ DE TENERIFE</v>
      </c>
      <c r="F44" s="50">
        <f t="shared" si="7"/>
        <v>185585177</v>
      </c>
      <c r="G44" s="50">
        <f t="shared" si="8"/>
        <v>174830792</v>
      </c>
    </row>
    <row r="45" spans="1:9" x14ac:dyDescent="0.3">
      <c r="A45" s="50" t="str">
        <f t="shared" si="4"/>
        <v>BALEARES</v>
      </c>
      <c r="B45" s="51">
        <f t="shared" si="2"/>
        <v>222818378</v>
      </c>
      <c r="C45" s="51">
        <f t="shared" si="3"/>
        <v>215107321</v>
      </c>
      <c r="D45" s="51">
        <f t="shared" si="6"/>
        <v>5</v>
      </c>
      <c r="E45" s="50" t="str">
        <f t="shared" si="5"/>
        <v>CEUTA</v>
      </c>
      <c r="F45" s="50">
        <f t="shared" si="7"/>
        <v>64123650</v>
      </c>
      <c r="G45" s="50">
        <f t="shared" si="8"/>
        <v>59614987</v>
      </c>
    </row>
    <row r="46" spans="1:9" x14ac:dyDescent="0.3">
      <c r="A46" s="50" t="str">
        <f t="shared" si="4"/>
        <v>BARCELONA</v>
      </c>
      <c r="B46" s="51">
        <f t="shared" si="2"/>
        <v>329412544</v>
      </c>
      <c r="C46" s="51">
        <f t="shared" si="3"/>
        <v>310338799</v>
      </c>
      <c r="D46" s="51">
        <f t="shared" si="6"/>
        <v>2</v>
      </c>
      <c r="E46" s="50" t="str">
        <f t="shared" si="5"/>
        <v>TARRAGONA</v>
      </c>
      <c r="F46" s="50">
        <f t="shared" si="7"/>
        <v>48043269</v>
      </c>
      <c r="G46" s="50">
        <f t="shared" si="8"/>
        <v>46869069</v>
      </c>
    </row>
    <row r="47" spans="1:9" x14ac:dyDescent="0.3">
      <c r="A47" s="50" t="str">
        <f t="shared" si="4"/>
        <v>BILBAO</v>
      </c>
      <c r="B47" s="51">
        <f t="shared" si="2"/>
        <v>46789495</v>
      </c>
      <c r="C47" s="51">
        <f t="shared" si="3"/>
        <v>44810733</v>
      </c>
      <c r="D47" s="51">
        <f t="shared" si="6"/>
        <v>9</v>
      </c>
      <c r="E47" s="50" t="str">
        <f t="shared" si="5"/>
        <v>BILBAO</v>
      </c>
      <c r="F47" s="50">
        <f t="shared" si="7"/>
        <v>46789495</v>
      </c>
      <c r="G47" s="50">
        <f t="shared" si="8"/>
        <v>44810733</v>
      </c>
    </row>
    <row r="48" spans="1:9" x14ac:dyDescent="0.3">
      <c r="A48" s="50" t="str">
        <f t="shared" si="4"/>
        <v>CARTAGENA</v>
      </c>
      <c r="B48" s="51">
        <f t="shared" si="2"/>
        <v>42134157</v>
      </c>
      <c r="C48" s="51">
        <f t="shared" si="3"/>
        <v>37886995</v>
      </c>
      <c r="D48" s="51">
        <f t="shared" si="6"/>
        <v>10</v>
      </c>
      <c r="E48" s="50" t="str">
        <f t="shared" si="5"/>
        <v>CARTAGENA</v>
      </c>
      <c r="F48" s="50">
        <f t="shared" si="7"/>
        <v>42134157</v>
      </c>
      <c r="G48" s="50">
        <f t="shared" si="8"/>
        <v>37886995</v>
      </c>
    </row>
    <row r="49" spans="1:7" x14ac:dyDescent="0.3">
      <c r="A49" s="50" t="str">
        <f t="shared" si="4"/>
        <v>CASTELLÓN</v>
      </c>
      <c r="B49" s="51">
        <f t="shared" si="2"/>
        <v>24777843</v>
      </c>
      <c r="C49" s="51">
        <f t="shared" si="3"/>
        <v>22898695</v>
      </c>
      <c r="D49" s="51">
        <f t="shared" si="6"/>
        <v>18</v>
      </c>
      <c r="E49" s="50" t="str">
        <f t="shared" si="5"/>
        <v>MÁLAGA</v>
      </c>
      <c r="F49" s="50">
        <f t="shared" si="7"/>
        <v>38049983</v>
      </c>
      <c r="G49" s="50">
        <f t="shared" si="8"/>
        <v>36469226</v>
      </c>
    </row>
    <row r="50" spans="1:7" x14ac:dyDescent="0.3">
      <c r="A50" s="50" t="str">
        <f t="shared" si="4"/>
        <v>CEUTA</v>
      </c>
      <c r="B50" s="51">
        <f t="shared" si="2"/>
        <v>64123650</v>
      </c>
      <c r="C50" s="51">
        <f t="shared" si="3"/>
        <v>59614987</v>
      </c>
      <c r="D50" s="51">
        <f t="shared" si="6"/>
        <v>7</v>
      </c>
      <c r="E50" s="50" t="str">
        <f t="shared" si="5"/>
        <v>MELILLA</v>
      </c>
      <c r="F50" s="50">
        <f t="shared" si="7"/>
        <v>37819321</v>
      </c>
      <c r="G50" s="50">
        <f t="shared" si="8"/>
        <v>34058927</v>
      </c>
    </row>
    <row r="51" spans="1:7" x14ac:dyDescent="0.3">
      <c r="A51" s="50" t="str">
        <f t="shared" si="4"/>
        <v>FERROL-SAN CIBRAO</v>
      </c>
      <c r="B51" s="51">
        <f t="shared" si="2"/>
        <v>15329923</v>
      </c>
      <c r="C51" s="51">
        <f t="shared" si="3"/>
        <v>15659987</v>
      </c>
      <c r="D51" s="51">
        <f t="shared" si="6"/>
        <v>22</v>
      </c>
      <c r="E51" s="50" t="str">
        <f t="shared" si="5"/>
        <v>VIGO</v>
      </c>
      <c r="F51" s="50">
        <f t="shared" si="7"/>
        <v>36471209</v>
      </c>
      <c r="G51" s="50">
        <f t="shared" si="8"/>
        <v>33430495</v>
      </c>
    </row>
    <row r="52" spans="1:7" x14ac:dyDescent="0.3">
      <c r="A52" s="50" t="str">
        <f t="shared" si="4"/>
        <v>GIJÓN</v>
      </c>
      <c r="B52" s="51">
        <f t="shared" si="2"/>
        <v>19606955</v>
      </c>
      <c r="C52" s="51">
        <f t="shared" si="3"/>
        <v>18310522</v>
      </c>
      <c r="D52" s="51">
        <f t="shared" si="6"/>
        <v>21</v>
      </c>
      <c r="E52" s="50" t="str">
        <f t="shared" si="5"/>
        <v>HUELVA</v>
      </c>
      <c r="F52" s="50">
        <f t="shared" si="7"/>
        <v>35441146</v>
      </c>
      <c r="G52" s="50">
        <f t="shared" si="8"/>
        <v>33453338</v>
      </c>
    </row>
    <row r="53" spans="1:7" x14ac:dyDescent="0.3">
      <c r="A53" s="50" t="str">
        <f t="shared" si="4"/>
        <v>HUELVA</v>
      </c>
      <c r="B53" s="51">
        <f t="shared" si="2"/>
        <v>35441146</v>
      </c>
      <c r="C53" s="51">
        <f t="shared" si="3"/>
        <v>33453338</v>
      </c>
      <c r="D53" s="51">
        <f t="shared" si="6"/>
        <v>14</v>
      </c>
      <c r="E53" s="50" t="str">
        <f t="shared" si="5"/>
        <v>ALMERÍA</v>
      </c>
      <c r="F53" s="50">
        <f t="shared" si="7"/>
        <v>33671744</v>
      </c>
      <c r="G53" s="50">
        <f t="shared" si="8"/>
        <v>27621728</v>
      </c>
    </row>
    <row r="54" spans="1:7" x14ac:dyDescent="0.3">
      <c r="A54" s="50" t="str">
        <f t="shared" si="4"/>
        <v>LAS PALMAS</v>
      </c>
      <c r="B54" s="51">
        <f t="shared" si="2"/>
        <v>241050065</v>
      </c>
      <c r="C54" s="51">
        <f t="shared" si="3"/>
        <v>234372337</v>
      </c>
      <c r="D54" s="51">
        <f t="shared" si="6"/>
        <v>4</v>
      </c>
      <c r="E54" s="50" t="str">
        <f t="shared" si="5"/>
        <v>SANTANDER</v>
      </c>
      <c r="F54" s="50">
        <f t="shared" si="7"/>
        <v>28424727</v>
      </c>
      <c r="G54" s="50">
        <f t="shared" si="8"/>
        <v>26390021</v>
      </c>
    </row>
    <row r="55" spans="1:7" x14ac:dyDescent="0.3">
      <c r="A55" s="50" t="str">
        <f t="shared" si="4"/>
        <v>MÁLAGA</v>
      </c>
      <c r="B55" s="51">
        <f t="shared" si="2"/>
        <v>38049983</v>
      </c>
      <c r="C55" s="51">
        <f t="shared" si="3"/>
        <v>36469226</v>
      </c>
      <c r="D55" s="51">
        <f t="shared" si="6"/>
        <v>11</v>
      </c>
      <c r="E55" s="50" t="str">
        <f t="shared" si="5"/>
        <v>BAHÍA DE CÁDIZ</v>
      </c>
      <c r="F55" s="50">
        <f t="shared" si="7"/>
        <v>26686705</v>
      </c>
      <c r="G55" s="50">
        <f t="shared" si="8"/>
        <v>25450980</v>
      </c>
    </row>
    <row r="56" spans="1:7" x14ac:dyDescent="0.3">
      <c r="A56" s="50" t="str">
        <f t="shared" si="4"/>
        <v>MARÍN Y RÍA DE PONTEVEDRA</v>
      </c>
      <c r="B56" s="51">
        <f t="shared" si="2"/>
        <v>4799960</v>
      </c>
      <c r="C56" s="51">
        <f t="shared" si="3"/>
        <v>4505489</v>
      </c>
      <c r="D56" s="51">
        <f t="shared" si="6"/>
        <v>27</v>
      </c>
      <c r="E56" s="50" t="str">
        <f t="shared" si="5"/>
        <v>CASTELLÓN</v>
      </c>
      <c r="F56" s="50">
        <f t="shared" ref="F56:F66" si="9">LOOKUP(E56,$A$39:$A$66,$B$39:$B$66)</f>
        <v>24777843</v>
      </c>
      <c r="G56" s="50">
        <f t="shared" si="8"/>
        <v>22898695</v>
      </c>
    </row>
    <row r="57" spans="1:7" x14ac:dyDescent="0.3">
      <c r="A57" s="50" t="str">
        <f t="shared" si="4"/>
        <v>MELILLA</v>
      </c>
      <c r="B57" s="51">
        <f t="shared" si="2"/>
        <v>37819321</v>
      </c>
      <c r="C57" s="51">
        <f t="shared" si="3"/>
        <v>34058927</v>
      </c>
      <c r="D57" s="51">
        <f t="shared" si="6"/>
        <v>12</v>
      </c>
      <c r="E57" s="50" t="str">
        <f t="shared" si="5"/>
        <v>A CORUÑA</v>
      </c>
      <c r="F57" s="50">
        <f t="shared" si="9"/>
        <v>21753225</v>
      </c>
      <c r="G57" s="50">
        <f t="shared" si="8"/>
        <v>18889724</v>
      </c>
    </row>
    <row r="58" spans="1:7" x14ac:dyDescent="0.3">
      <c r="A58" s="50" t="str">
        <f t="shared" si="4"/>
        <v>MOTRIL</v>
      </c>
      <c r="B58" s="51">
        <f t="shared" si="2"/>
        <v>21561246</v>
      </c>
      <c r="C58" s="51">
        <f t="shared" si="3"/>
        <v>21892845</v>
      </c>
      <c r="D58" s="51">
        <f t="shared" si="6"/>
        <v>20</v>
      </c>
      <c r="E58" s="50" t="str">
        <f t="shared" si="5"/>
        <v>MOTRIL</v>
      </c>
      <c r="F58" s="50">
        <f t="shared" si="9"/>
        <v>21561246</v>
      </c>
      <c r="G58" s="50">
        <f t="shared" si="8"/>
        <v>21892845</v>
      </c>
    </row>
    <row r="59" spans="1:7" x14ac:dyDescent="0.3">
      <c r="A59" s="50" t="str">
        <f t="shared" si="4"/>
        <v>PASAIA</v>
      </c>
      <c r="B59" s="51">
        <f t="shared" si="2"/>
        <v>6320422</v>
      </c>
      <c r="C59" s="51">
        <f t="shared" si="3"/>
        <v>6928324</v>
      </c>
      <c r="D59" s="51">
        <f t="shared" si="6"/>
        <v>24</v>
      </c>
      <c r="E59" s="50" t="str">
        <f t="shared" si="5"/>
        <v>GIJÓN</v>
      </c>
      <c r="F59" s="50">
        <f t="shared" si="9"/>
        <v>19606955</v>
      </c>
      <c r="G59" s="50">
        <f t="shared" si="8"/>
        <v>18310522</v>
      </c>
    </row>
    <row r="60" spans="1:7" x14ac:dyDescent="0.3">
      <c r="A60" s="50" t="str">
        <f t="shared" si="4"/>
        <v>SANTA CRUZ DE TENERIFE</v>
      </c>
      <c r="B60" s="51">
        <f t="shared" si="2"/>
        <v>185585177</v>
      </c>
      <c r="C60" s="51">
        <f t="shared" si="3"/>
        <v>174830792</v>
      </c>
      <c r="D60" s="51">
        <f t="shared" si="6"/>
        <v>6</v>
      </c>
      <c r="E60" s="50" t="str">
        <f t="shared" si="5"/>
        <v>FERROL-SAN CIBRAO</v>
      </c>
      <c r="F60" s="50">
        <f t="shared" si="9"/>
        <v>15329923</v>
      </c>
      <c r="G60" s="50">
        <f t="shared" si="8"/>
        <v>15659987</v>
      </c>
    </row>
    <row r="61" spans="1:7" x14ac:dyDescent="0.3">
      <c r="A61" s="50" t="str">
        <f t="shared" si="4"/>
        <v>SANTANDER</v>
      </c>
      <c r="B61" s="51">
        <f t="shared" si="2"/>
        <v>28424727</v>
      </c>
      <c r="C61" s="51">
        <f t="shared" si="3"/>
        <v>26390021</v>
      </c>
      <c r="D61" s="51">
        <f t="shared" si="6"/>
        <v>16</v>
      </c>
      <c r="E61" s="50" t="str">
        <f t="shared" si="5"/>
        <v>ALICANTE</v>
      </c>
      <c r="F61" s="50">
        <f t="shared" si="9"/>
        <v>12163393</v>
      </c>
      <c r="G61" s="50">
        <f t="shared" si="8"/>
        <v>12817174</v>
      </c>
    </row>
    <row r="62" spans="1:7" x14ac:dyDescent="0.3">
      <c r="A62" s="50" t="str">
        <f t="shared" si="4"/>
        <v>SEVILLA</v>
      </c>
      <c r="B62" s="51">
        <f t="shared" si="2"/>
        <v>5419409</v>
      </c>
      <c r="C62" s="51">
        <f t="shared" si="3"/>
        <v>5939847</v>
      </c>
      <c r="D62" s="51">
        <f t="shared" si="6"/>
        <v>26</v>
      </c>
      <c r="E62" s="50" t="str">
        <f t="shared" si="5"/>
        <v>PASAIA</v>
      </c>
      <c r="F62" s="50">
        <f t="shared" si="9"/>
        <v>6320422</v>
      </c>
      <c r="G62" s="50">
        <f t="shared" si="8"/>
        <v>6928324</v>
      </c>
    </row>
    <row r="63" spans="1:7" x14ac:dyDescent="0.3">
      <c r="A63" s="50" t="str">
        <f t="shared" si="4"/>
        <v>TARRAGONA</v>
      </c>
      <c r="B63" s="51">
        <f t="shared" si="2"/>
        <v>48043269</v>
      </c>
      <c r="C63" s="51">
        <f t="shared" si="3"/>
        <v>46869069</v>
      </c>
      <c r="D63" s="51">
        <f t="shared" si="6"/>
        <v>8</v>
      </c>
      <c r="E63" s="50" t="str">
        <f t="shared" si="5"/>
        <v>AVILÉS</v>
      </c>
      <c r="F63" s="50">
        <f t="shared" si="9"/>
        <v>5912947</v>
      </c>
      <c r="G63" s="50">
        <f t="shared" si="8"/>
        <v>6025883</v>
      </c>
    </row>
    <row r="64" spans="1:7" x14ac:dyDescent="0.3">
      <c r="A64" s="50" t="str">
        <f t="shared" si="4"/>
        <v>VALENCIA</v>
      </c>
      <c r="B64" s="51">
        <f t="shared" si="2"/>
        <v>256175377</v>
      </c>
      <c r="C64" s="51">
        <f t="shared" si="3"/>
        <v>255887783</v>
      </c>
      <c r="D64" s="51">
        <f t="shared" si="6"/>
        <v>3</v>
      </c>
      <c r="E64" s="50" t="str">
        <f t="shared" si="5"/>
        <v>SEVILLA</v>
      </c>
      <c r="F64" s="50">
        <f t="shared" si="9"/>
        <v>5419409</v>
      </c>
      <c r="G64" s="50">
        <f t="shared" si="8"/>
        <v>5939847</v>
      </c>
    </row>
    <row r="65" spans="1:7" x14ac:dyDescent="0.3">
      <c r="A65" s="50" t="str">
        <f t="shared" si="4"/>
        <v>VIGO</v>
      </c>
      <c r="B65" s="51">
        <f t="shared" si="2"/>
        <v>36471209</v>
      </c>
      <c r="C65" s="51">
        <f t="shared" si="3"/>
        <v>33430495</v>
      </c>
      <c r="D65" s="51">
        <f t="shared" si="6"/>
        <v>13</v>
      </c>
      <c r="E65" s="50" t="str">
        <f t="shared" si="5"/>
        <v>MARÍN Y RÍA DE PONTEVEDRA</v>
      </c>
      <c r="F65" s="50">
        <f t="shared" si="9"/>
        <v>4799960</v>
      </c>
      <c r="G65" s="50">
        <f t="shared" si="8"/>
        <v>4505489</v>
      </c>
    </row>
    <row r="66" spans="1:7" x14ac:dyDescent="0.3">
      <c r="A66" s="50" t="str">
        <f t="shared" si="4"/>
        <v>VILAGARCÍA</v>
      </c>
      <c r="B66" s="51">
        <f t="shared" si="2"/>
        <v>2310409</v>
      </c>
      <c r="C66" s="51">
        <f t="shared" si="3"/>
        <v>1720024</v>
      </c>
      <c r="D66" s="51">
        <f t="shared" si="6"/>
        <v>28</v>
      </c>
      <c r="E66" s="50" t="str">
        <f t="shared" si="5"/>
        <v>VILAGARCÍA</v>
      </c>
      <c r="F66" s="50">
        <f t="shared" si="9"/>
        <v>2310409</v>
      </c>
      <c r="G66" s="50">
        <f t="shared" si="8"/>
        <v>1720024</v>
      </c>
    </row>
    <row r="67" spans="1:7" x14ac:dyDescent="0.3">
      <c r="A67" s="87"/>
      <c r="B67" s="87"/>
      <c r="C67" s="87"/>
      <c r="D67" s="87"/>
      <c r="E67" s="87"/>
      <c r="F67" s="87"/>
      <c r="G67" s="50"/>
    </row>
    <row r="68" spans="1:7" x14ac:dyDescent="0.3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9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37" t="s">
        <v>49</v>
      </c>
      <c r="B5" s="135" t="str">
        <f>'Resumen general'!D6</f>
        <v>Mes diciembre</v>
      </c>
      <c r="C5" s="136"/>
      <c r="D5" s="135" t="str">
        <f>'Resumen general'!F6</f>
        <v>Acumulado desde enero</v>
      </c>
      <c r="E5" s="136"/>
      <c r="F5" s="136"/>
      <c r="L5" s="4" t="str">
        <f>'Resumen general'!I4</f>
        <v>Fecha: 20/12/2018</v>
      </c>
    </row>
    <row r="6" spans="1:12" x14ac:dyDescent="0.3">
      <c r="A6" s="138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3">
      <c r="A7" s="9" t="s">
        <v>30</v>
      </c>
      <c r="B7" s="10">
        <v>5</v>
      </c>
      <c r="C7" s="10">
        <v>8</v>
      </c>
      <c r="D7" s="10">
        <v>94</v>
      </c>
      <c r="E7" s="10">
        <v>124</v>
      </c>
      <c r="F7" s="11">
        <f>((E7*100)/D7)-100</f>
        <v>31.914893617021278</v>
      </c>
      <c r="G7" s="1"/>
      <c r="H7" s="1"/>
      <c r="I7" s="1"/>
    </row>
    <row r="8" spans="1:12" x14ac:dyDescent="0.3">
      <c r="A8" s="12" t="s">
        <v>31</v>
      </c>
      <c r="B8" s="13">
        <v>2</v>
      </c>
      <c r="C8" s="13">
        <v>4</v>
      </c>
      <c r="D8" s="13">
        <v>54</v>
      </c>
      <c r="E8" s="13">
        <v>56</v>
      </c>
      <c r="F8" s="14">
        <f t="shared" ref="F8:F35" si="0">((E8*100)/D8)-100</f>
        <v>3.7037037037037095</v>
      </c>
      <c r="G8" s="1"/>
      <c r="H8" s="1"/>
      <c r="I8" s="1"/>
    </row>
    <row r="9" spans="1:12" x14ac:dyDescent="0.3">
      <c r="A9" s="9" t="s">
        <v>162</v>
      </c>
      <c r="B9" s="10">
        <v>0</v>
      </c>
      <c r="C9" s="10">
        <v>1</v>
      </c>
      <c r="D9" s="10">
        <v>39</v>
      </c>
      <c r="E9" s="10">
        <v>38</v>
      </c>
      <c r="F9" s="11">
        <f t="shared" si="0"/>
        <v>-2.5641025641025692</v>
      </c>
      <c r="G9" s="1"/>
      <c r="H9" s="1"/>
      <c r="I9" s="1"/>
    </row>
    <row r="10" spans="1:12" x14ac:dyDescent="0.3">
      <c r="A10" s="12" t="s">
        <v>164</v>
      </c>
      <c r="B10" s="13">
        <v>0</v>
      </c>
      <c r="C10" s="13">
        <v>1</v>
      </c>
      <c r="D10" s="13">
        <v>4</v>
      </c>
      <c r="E10" s="13">
        <v>4</v>
      </c>
      <c r="F10" s="14">
        <f t="shared" si="0"/>
        <v>0</v>
      </c>
      <c r="G10" s="1"/>
      <c r="H10" s="1"/>
      <c r="I10" s="1"/>
    </row>
    <row r="11" spans="1:12" x14ac:dyDescent="0.3">
      <c r="A11" s="9" t="s">
        <v>165</v>
      </c>
      <c r="B11" s="10">
        <v>1</v>
      </c>
      <c r="C11" s="10">
        <v>0</v>
      </c>
      <c r="D11" s="10">
        <v>2</v>
      </c>
      <c r="E11" s="10">
        <v>2</v>
      </c>
      <c r="F11" s="11">
        <f t="shared" si="0"/>
        <v>0</v>
      </c>
      <c r="G11" s="1"/>
      <c r="H11" s="1"/>
      <c r="I11" s="1"/>
    </row>
    <row r="12" spans="1:12" x14ac:dyDescent="0.3">
      <c r="A12" s="12" t="s">
        <v>166</v>
      </c>
      <c r="B12" s="13">
        <v>12</v>
      </c>
      <c r="C12" s="13">
        <v>18</v>
      </c>
      <c r="D12" s="13">
        <v>284</v>
      </c>
      <c r="E12" s="13">
        <v>291</v>
      </c>
      <c r="F12" s="14">
        <f t="shared" si="0"/>
        <v>2.4647887323943678</v>
      </c>
      <c r="G12" s="1"/>
      <c r="H12" s="1"/>
      <c r="I12" s="1"/>
    </row>
    <row r="13" spans="1:12" x14ac:dyDescent="0.3">
      <c r="A13" s="9" t="s">
        <v>32</v>
      </c>
      <c r="B13" s="10">
        <v>10</v>
      </c>
      <c r="C13" s="10">
        <v>14</v>
      </c>
      <c r="D13" s="10">
        <v>741</v>
      </c>
      <c r="E13" s="10">
        <v>825</v>
      </c>
      <c r="F13" s="11">
        <f t="shared" si="0"/>
        <v>11.336032388663966</v>
      </c>
      <c r="G13" s="1"/>
      <c r="H13" s="1"/>
      <c r="I13" s="1"/>
    </row>
    <row r="14" spans="1:12" x14ac:dyDescent="0.3">
      <c r="A14" s="12" t="s">
        <v>33</v>
      </c>
      <c r="B14" s="13">
        <v>30</v>
      </c>
      <c r="C14" s="13">
        <v>32</v>
      </c>
      <c r="D14" s="13">
        <v>758</v>
      </c>
      <c r="E14" s="13">
        <v>775</v>
      </c>
      <c r="F14" s="14">
        <f t="shared" si="0"/>
        <v>2.2427440633245368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0</v>
      </c>
      <c r="D15" s="10">
        <v>51</v>
      </c>
      <c r="E15" s="10">
        <v>61</v>
      </c>
      <c r="F15" s="11">
        <f t="shared" si="0"/>
        <v>19.607843137254903</v>
      </c>
      <c r="G15" s="1"/>
      <c r="H15" s="1"/>
      <c r="I15" s="1"/>
    </row>
    <row r="16" spans="1:12" x14ac:dyDescent="0.3">
      <c r="A16" s="12" t="s">
        <v>35</v>
      </c>
      <c r="B16" s="13">
        <v>2</v>
      </c>
      <c r="C16" s="13">
        <v>3</v>
      </c>
      <c r="D16" s="13">
        <v>121</v>
      </c>
      <c r="E16" s="13">
        <v>152</v>
      </c>
      <c r="F16" s="14">
        <f t="shared" si="0"/>
        <v>25.619834710743802</v>
      </c>
      <c r="G16" s="1"/>
      <c r="H16" s="1"/>
      <c r="I16" s="1"/>
    </row>
    <row r="17" spans="1:9" x14ac:dyDescent="0.3">
      <c r="A17" s="9" t="s">
        <v>167</v>
      </c>
      <c r="B17" s="10">
        <v>0</v>
      </c>
      <c r="C17" s="10">
        <v>0</v>
      </c>
      <c r="D17" s="10">
        <v>2</v>
      </c>
      <c r="E17" s="10">
        <v>1</v>
      </c>
      <c r="F17" s="11">
        <f t="shared" si="0"/>
        <v>-50</v>
      </c>
      <c r="G17" s="1"/>
      <c r="H17" s="1"/>
      <c r="I17" s="1"/>
    </row>
    <row r="18" spans="1:9" x14ac:dyDescent="0.3">
      <c r="A18" s="12" t="s">
        <v>36</v>
      </c>
      <c r="B18" s="13">
        <v>2</v>
      </c>
      <c r="C18" s="13">
        <v>1</v>
      </c>
      <c r="D18" s="13">
        <v>17</v>
      </c>
      <c r="E18" s="13">
        <v>10</v>
      </c>
      <c r="F18" s="14">
        <f t="shared" si="0"/>
        <v>-41.176470588235297</v>
      </c>
      <c r="G18" s="1"/>
      <c r="H18" s="1"/>
      <c r="I18" s="1"/>
    </row>
    <row r="19" spans="1:9" x14ac:dyDescent="0.3">
      <c r="A19" s="9" t="s">
        <v>37</v>
      </c>
      <c r="B19" s="10">
        <v>2</v>
      </c>
      <c r="C19" s="10">
        <v>0</v>
      </c>
      <c r="D19" s="10">
        <v>24</v>
      </c>
      <c r="E19" s="10">
        <v>23</v>
      </c>
      <c r="F19" s="11">
        <f t="shared" si="0"/>
        <v>-4.1666666666666714</v>
      </c>
      <c r="G19" s="1"/>
      <c r="H19" s="1"/>
      <c r="I19" s="1"/>
    </row>
    <row r="20" spans="1:9" x14ac:dyDescent="0.3">
      <c r="A20" s="12" t="s">
        <v>168</v>
      </c>
      <c r="B20" s="13">
        <v>0</v>
      </c>
      <c r="C20" s="13">
        <v>0</v>
      </c>
      <c r="D20" s="13">
        <v>18</v>
      </c>
      <c r="E20" s="13">
        <v>17</v>
      </c>
      <c r="F20" s="14">
        <f t="shared" si="0"/>
        <v>-5.5555555555555571</v>
      </c>
      <c r="G20" s="1"/>
      <c r="H20" s="1"/>
      <c r="I20" s="1"/>
    </row>
    <row r="21" spans="1:9" x14ac:dyDescent="0.3">
      <c r="A21" s="9" t="s">
        <v>38</v>
      </c>
      <c r="B21" s="10">
        <v>1</v>
      </c>
      <c r="C21" s="10">
        <v>0</v>
      </c>
      <c r="D21" s="10">
        <v>17</v>
      </c>
      <c r="E21" s="10">
        <v>6</v>
      </c>
      <c r="F21" s="19">
        <f t="shared" si="0"/>
        <v>-64.705882352941174</v>
      </c>
      <c r="G21" s="1"/>
      <c r="H21" s="1"/>
      <c r="I21" s="1"/>
    </row>
    <row r="22" spans="1:9" x14ac:dyDescent="0.3">
      <c r="A22" s="12" t="s">
        <v>59</v>
      </c>
      <c r="B22" s="13">
        <v>98</v>
      </c>
      <c r="C22" s="13">
        <v>117</v>
      </c>
      <c r="D22" s="13">
        <v>524</v>
      </c>
      <c r="E22" s="13">
        <v>565</v>
      </c>
      <c r="F22" s="14">
        <f t="shared" si="0"/>
        <v>7.8244274809160288</v>
      </c>
      <c r="G22" s="1"/>
      <c r="H22" s="1"/>
      <c r="I22" s="1"/>
    </row>
    <row r="23" spans="1:9" x14ac:dyDescent="0.3">
      <c r="A23" s="9" t="s">
        <v>169</v>
      </c>
      <c r="B23" s="10">
        <v>9</v>
      </c>
      <c r="C23" s="10">
        <v>10</v>
      </c>
      <c r="D23" s="10">
        <v>250</v>
      </c>
      <c r="E23" s="10">
        <v>299</v>
      </c>
      <c r="F23" s="11">
        <f t="shared" si="0"/>
        <v>19.599999999999994</v>
      </c>
      <c r="G23" s="1"/>
      <c r="H23" s="1"/>
      <c r="I23" s="1"/>
    </row>
    <row r="24" spans="1:9" x14ac:dyDescent="0.3">
      <c r="A24" s="12" t="s">
        <v>171</v>
      </c>
      <c r="B24" s="13">
        <v>0</v>
      </c>
      <c r="C24" s="13">
        <v>0</v>
      </c>
      <c r="D24" s="13">
        <v>0</v>
      </c>
      <c r="E24" s="13">
        <v>1</v>
      </c>
      <c r="F24" s="18"/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1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21</v>
      </c>
      <c r="E26" s="13">
        <v>31</v>
      </c>
      <c r="F26" s="14">
        <f t="shared" si="0"/>
        <v>47.61904761904762</v>
      </c>
      <c r="G26" s="1"/>
      <c r="H26" s="1"/>
      <c r="I26" s="1"/>
    </row>
    <row r="27" spans="1:9" x14ac:dyDescent="0.3">
      <c r="A27" s="9" t="s">
        <v>41</v>
      </c>
      <c r="B27" s="10">
        <v>3</v>
      </c>
      <c r="C27" s="10">
        <v>0</v>
      </c>
      <c r="D27" s="10">
        <v>3</v>
      </c>
      <c r="E27" s="10">
        <v>9</v>
      </c>
      <c r="F27" s="19">
        <f t="shared" si="0"/>
        <v>200</v>
      </c>
      <c r="G27" s="1"/>
      <c r="H27" s="1"/>
      <c r="I27" s="1"/>
    </row>
    <row r="28" spans="1:9" x14ac:dyDescent="0.3">
      <c r="A28" s="12" t="s">
        <v>42</v>
      </c>
      <c r="B28" s="13">
        <v>92</v>
      </c>
      <c r="C28" s="13">
        <v>110</v>
      </c>
      <c r="D28" s="13">
        <v>526</v>
      </c>
      <c r="E28" s="13">
        <v>539</v>
      </c>
      <c r="F28" s="14">
        <f t="shared" si="0"/>
        <v>2.471482889733835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6</v>
      </c>
      <c r="E29" s="10">
        <v>11</v>
      </c>
      <c r="F29" s="11">
        <f t="shared" si="0"/>
        <v>83.333333333333343</v>
      </c>
      <c r="G29" s="1"/>
      <c r="H29" s="1"/>
      <c r="I29" s="1"/>
    </row>
    <row r="30" spans="1:9" x14ac:dyDescent="0.3">
      <c r="A30" s="12" t="s">
        <v>44</v>
      </c>
      <c r="B30" s="13">
        <v>4</v>
      </c>
      <c r="C30" s="13">
        <v>3</v>
      </c>
      <c r="D30" s="13">
        <v>74</v>
      </c>
      <c r="E30" s="13">
        <v>80</v>
      </c>
      <c r="F30" s="14">
        <f t="shared" si="0"/>
        <v>8.1081081081081123</v>
      </c>
      <c r="G30" s="1"/>
      <c r="H30" s="1"/>
      <c r="I30" s="1"/>
    </row>
    <row r="31" spans="1:9" x14ac:dyDescent="0.3">
      <c r="A31" s="9" t="s">
        <v>45</v>
      </c>
      <c r="B31" s="10">
        <v>1</v>
      </c>
      <c r="C31" s="10">
        <v>0</v>
      </c>
      <c r="D31" s="10">
        <v>22</v>
      </c>
      <c r="E31" s="10">
        <v>36</v>
      </c>
      <c r="F31" s="11">
        <f t="shared" si="0"/>
        <v>63.636363636363626</v>
      </c>
      <c r="G31" s="1"/>
      <c r="H31" s="1"/>
      <c r="I31" s="1"/>
    </row>
    <row r="32" spans="1:9" x14ac:dyDescent="0.3">
      <c r="A32" s="12" t="s">
        <v>46</v>
      </c>
      <c r="B32" s="13">
        <v>5</v>
      </c>
      <c r="C32" s="13">
        <v>7</v>
      </c>
      <c r="D32" s="13">
        <v>181</v>
      </c>
      <c r="E32" s="13">
        <v>203</v>
      </c>
      <c r="F32" s="14">
        <f t="shared" si="0"/>
        <v>12.154696132596683</v>
      </c>
      <c r="G32" s="1"/>
      <c r="H32" s="1"/>
      <c r="I32" s="1"/>
    </row>
    <row r="33" spans="1:9" x14ac:dyDescent="0.3">
      <c r="A33" s="9" t="s">
        <v>47</v>
      </c>
      <c r="B33" s="10">
        <v>4</v>
      </c>
      <c r="C33" s="10">
        <v>2</v>
      </c>
      <c r="D33" s="10">
        <v>83</v>
      </c>
      <c r="E33" s="10">
        <v>73</v>
      </c>
      <c r="F33" s="11">
        <f t="shared" si="0"/>
        <v>-12.048192771084331</v>
      </c>
      <c r="G33" s="1"/>
      <c r="H33" s="1"/>
      <c r="I33" s="1"/>
    </row>
    <row r="34" spans="1:9" x14ac:dyDescent="0.3">
      <c r="A34" s="12" t="s">
        <v>170</v>
      </c>
      <c r="B34" s="13">
        <v>0</v>
      </c>
      <c r="C34" s="13">
        <v>0</v>
      </c>
      <c r="D34" s="13">
        <v>3</v>
      </c>
      <c r="E34" s="13">
        <v>6</v>
      </c>
      <c r="F34" s="14">
        <f t="shared" si="0"/>
        <v>100</v>
      </c>
      <c r="G34" s="1"/>
      <c r="H34" s="1"/>
      <c r="I34" s="1"/>
    </row>
    <row r="35" spans="1:9" x14ac:dyDescent="0.3">
      <c r="A35" s="15" t="s">
        <v>48</v>
      </c>
      <c r="B35" s="16">
        <f>SUM(B7:B34)</f>
        <v>283</v>
      </c>
      <c r="C35" s="16">
        <f t="shared" ref="C35:E35" si="1">SUM(C7:C34)</f>
        <v>331</v>
      </c>
      <c r="D35" s="16">
        <f t="shared" si="1"/>
        <v>3920</v>
      </c>
      <c r="E35" s="16">
        <f t="shared" si="1"/>
        <v>4238</v>
      </c>
      <c r="F35" s="17">
        <f t="shared" si="0"/>
        <v>8.1122448979591866</v>
      </c>
      <c r="G35" s="1"/>
      <c r="H35" s="1"/>
      <c r="I35" s="1"/>
    </row>
    <row r="37" spans="1:9" x14ac:dyDescent="0.3">
      <c r="A37" s="101"/>
      <c r="B37" s="50"/>
      <c r="C37" s="50"/>
      <c r="D37" s="50"/>
      <c r="E37" s="50"/>
      <c r="F37" s="50"/>
      <c r="G37" s="50"/>
      <c r="H37" s="97"/>
      <c r="I37" s="97"/>
    </row>
    <row r="38" spans="1:9" x14ac:dyDescent="0.3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  <c r="H38" s="97"/>
      <c r="I38" s="97"/>
    </row>
    <row r="39" spans="1:9" x14ac:dyDescent="0.3">
      <c r="A39" s="50" t="str">
        <f t="shared" ref="A39:A66" si="4">A7</f>
        <v>A CORUÑA</v>
      </c>
      <c r="B39" s="51">
        <f t="shared" si="2"/>
        <v>124</v>
      </c>
      <c r="C39" s="51">
        <f t="shared" si="3"/>
        <v>94</v>
      </c>
      <c r="D39" s="51">
        <f>_xlfn.RANK.EQ(B39,$B$39:$B$66)+COUNTIF($B$39:$B$66,B39)-1</f>
        <v>9</v>
      </c>
      <c r="E39" s="50" t="str">
        <f t="shared" ref="E39:E47" si="5">INDEX($A$39:$B$66,MATCH(ROW()-38,$D$39:$D$66,0),1)</f>
        <v>BALEARES</v>
      </c>
      <c r="F39" s="50">
        <f>LOOKUP(E39,$A$39:$A$66,$B$39:$B$66)</f>
        <v>825</v>
      </c>
      <c r="G39" s="50">
        <f>LOOKUP(E39,$A$39:$A$66,$C$39:$C$66)</f>
        <v>741</v>
      </c>
      <c r="H39" s="97"/>
      <c r="I39" s="97"/>
    </row>
    <row r="40" spans="1:9" x14ac:dyDescent="0.3">
      <c r="A40" s="50" t="str">
        <f t="shared" si="4"/>
        <v>ALICANTE</v>
      </c>
      <c r="B40" s="51">
        <f t="shared" si="2"/>
        <v>56</v>
      </c>
      <c r="C40" s="51">
        <f t="shared" si="3"/>
        <v>54</v>
      </c>
      <c r="D40" s="51">
        <f t="shared" ref="D40:D66" si="6">_xlfn.RANK.EQ(B40,$B$39:$B$66)+COUNTIF($B$39:$B$66,B40)-1</f>
        <v>13</v>
      </c>
      <c r="E40" s="50" t="str">
        <f t="shared" si="5"/>
        <v>BARCELONA</v>
      </c>
      <c r="F40" s="50">
        <f t="shared" ref="F40:F55" si="7">LOOKUP(E40,$A$39:$A$66,$B$39:$B$66)</f>
        <v>775</v>
      </c>
      <c r="G40" s="50">
        <f t="shared" ref="G40:G66" si="8">LOOKUP(E40,$A$39:$A$66,$C$39:$C$66)</f>
        <v>758</v>
      </c>
      <c r="H40" s="97"/>
      <c r="I40" s="97"/>
    </row>
    <row r="41" spans="1:9" x14ac:dyDescent="0.3">
      <c r="A41" s="50" t="str">
        <f t="shared" si="4"/>
        <v>ALMERÍA</v>
      </c>
      <c r="B41" s="51">
        <f t="shared" si="2"/>
        <v>38</v>
      </c>
      <c r="C41" s="51">
        <f t="shared" si="3"/>
        <v>39</v>
      </c>
      <c r="D41" s="51">
        <f t="shared" si="6"/>
        <v>14</v>
      </c>
      <c r="E41" s="50" t="str">
        <f t="shared" si="5"/>
        <v>LAS PALMAS</v>
      </c>
      <c r="F41" s="50">
        <f t="shared" si="7"/>
        <v>565</v>
      </c>
      <c r="G41" s="50">
        <f t="shared" si="8"/>
        <v>524</v>
      </c>
      <c r="H41" s="97"/>
      <c r="I41" s="97"/>
    </row>
    <row r="42" spans="1:9" x14ac:dyDescent="0.3">
      <c r="A42" s="50" t="str">
        <f t="shared" si="4"/>
        <v>AVILÉS</v>
      </c>
      <c r="B42" s="51">
        <f t="shared" si="2"/>
        <v>4</v>
      </c>
      <c r="C42" s="51">
        <f t="shared" si="3"/>
        <v>4</v>
      </c>
      <c r="D42" s="51">
        <f t="shared" si="6"/>
        <v>24</v>
      </c>
      <c r="E42" s="50" t="str">
        <f t="shared" si="5"/>
        <v>SANTA CRUZ DE TENERIFE</v>
      </c>
      <c r="F42" s="50">
        <f t="shared" si="7"/>
        <v>539</v>
      </c>
      <c r="G42" s="50">
        <f t="shared" si="8"/>
        <v>526</v>
      </c>
      <c r="H42" s="97"/>
      <c r="I42" s="97"/>
    </row>
    <row r="43" spans="1:9" x14ac:dyDescent="0.3">
      <c r="A43" s="50" t="str">
        <f t="shared" si="4"/>
        <v>BAHÍA DE ALGECIRAS</v>
      </c>
      <c r="B43" s="51">
        <f t="shared" si="2"/>
        <v>2</v>
      </c>
      <c r="C43" s="51">
        <f t="shared" si="3"/>
        <v>2</v>
      </c>
      <c r="D43" s="51">
        <f t="shared" si="6"/>
        <v>25</v>
      </c>
      <c r="E43" s="50" t="str">
        <f t="shared" si="5"/>
        <v>MÁLAGA</v>
      </c>
      <c r="F43" s="50">
        <f t="shared" si="7"/>
        <v>299</v>
      </c>
      <c r="G43" s="50">
        <f t="shared" si="8"/>
        <v>250</v>
      </c>
      <c r="H43" s="97"/>
      <c r="I43" s="97"/>
    </row>
    <row r="44" spans="1:9" x14ac:dyDescent="0.3">
      <c r="A44" s="50" t="str">
        <f t="shared" si="4"/>
        <v>BAHÍA DE CÁDIZ</v>
      </c>
      <c r="B44" s="51">
        <f t="shared" si="2"/>
        <v>291</v>
      </c>
      <c r="C44" s="51">
        <f t="shared" si="3"/>
        <v>284</v>
      </c>
      <c r="D44" s="51">
        <f t="shared" si="6"/>
        <v>6</v>
      </c>
      <c r="E44" s="50" t="str">
        <f t="shared" si="5"/>
        <v>BAHÍA DE CÁDIZ</v>
      </c>
      <c r="F44" s="50">
        <f t="shared" si="7"/>
        <v>291</v>
      </c>
      <c r="G44" s="50">
        <f t="shared" si="8"/>
        <v>284</v>
      </c>
      <c r="H44" s="97"/>
      <c r="I44" s="97"/>
    </row>
    <row r="45" spans="1:9" x14ac:dyDescent="0.3">
      <c r="A45" s="50" t="str">
        <f t="shared" si="4"/>
        <v>BALEARES</v>
      </c>
      <c r="B45" s="51">
        <f t="shared" si="2"/>
        <v>825</v>
      </c>
      <c r="C45" s="51">
        <f t="shared" si="3"/>
        <v>741</v>
      </c>
      <c r="D45" s="51">
        <f t="shared" si="6"/>
        <v>1</v>
      </c>
      <c r="E45" s="50" t="str">
        <f t="shared" si="5"/>
        <v>VALENCIA</v>
      </c>
      <c r="F45" s="50">
        <f t="shared" si="7"/>
        <v>203</v>
      </c>
      <c r="G45" s="50">
        <f t="shared" si="8"/>
        <v>181</v>
      </c>
      <c r="H45" s="97"/>
      <c r="I45" s="97"/>
    </row>
    <row r="46" spans="1:9" x14ac:dyDescent="0.3">
      <c r="A46" s="50" t="str">
        <f t="shared" si="4"/>
        <v>BARCELONA</v>
      </c>
      <c r="B46" s="51">
        <f t="shared" si="2"/>
        <v>775</v>
      </c>
      <c r="C46" s="51">
        <f t="shared" si="3"/>
        <v>758</v>
      </c>
      <c r="D46" s="51">
        <f t="shared" si="6"/>
        <v>2</v>
      </c>
      <c r="E46" s="50" t="str">
        <f t="shared" si="5"/>
        <v>CARTAGENA</v>
      </c>
      <c r="F46" s="50">
        <f t="shared" si="7"/>
        <v>152</v>
      </c>
      <c r="G46" s="50">
        <f t="shared" si="8"/>
        <v>121</v>
      </c>
      <c r="H46" s="97"/>
      <c r="I46" s="97"/>
    </row>
    <row r="47" spans="1:9" x14ac:dyDescent="0.3">
      <c r="A47" s="50" t="str">
        <f t="shared" si="4"/>
        <v>BILBAO</v>
      </c>
      <c r="B47" s="51">
        <f t="shared" si="2"/>
        <v>61</v>
      </c>
      <c r="C47" s="51">
        <f t="shared" si="3"/>
        <v>51</v>
      </c>
      <c r="D47" s="51">
        <f t="shared" si="6"/>
        <v>12</v>
      </c>
      <c r="E47" s="50" t="str">
        <f t="shared" si="5"/>
        <v>A CORUÑA</v>
      </c>
      <c r="F47" s="50">
        <f t="shared" si="7"/>
        <v>124</v>
      </c>
      <c r="G47" s="50">
        <f t="shared" si="8"/>
        <v>94</v>
      </c>
      <c r="H47" s="97"/>
      <c r="I47" s="97"/>
    </row>
    <row r="48" spans="1:9" x14ac:dyDescent="0.3">
      <c r="A48" s="50" t="str">
        <f t="shared" si="4"/>
        <v>CARTAGENA</v>
      </c>
      <c r="B48" s="51">
        <f t="shared" si="2"/>
        <v>152</v>
      </c>
      <c r="C48" s="51">
        <f t="shared" si="3"/>
        <v>121</v>
      </c>
      <c r="D48" s="51">
        <f t="shared" si="6"/>
        <v>8</v>
      </c>
      <c r="E48" s="50" t="s">
        <v>47</v>
      </c>
      <c r="F48" s="50">
        <f t="shared" si="7"/>
        <v>73</v>
      </c>
      <c r="G48" s="50">
        <f t="shared" si="8"/>
        <v>83</v>
      </c>
      <c r="H48" s="97"/>
      <c r="I48" s="97"/>
    </row>
    <row r="49" spans="1:9" x14ac:dyDescent="0.3">
      <c r="A49" s="50" t="str">
        <f t="shared" si="4"/>
        <v>CASTELLÓN</v>
      </c>
      <c r="B49" s="51">
        <f t="shared" si="2"/>
        <v>1</v>
      </c>
      <c r="C49" s="51">
        <f t="shared" si="3"/>
        <v>2</v>
      </c>
      <c r="D49" s="51">
        <f t="shared" si="6"/>
        <v>27</v>
      </c>
      <c r="E49" s="50" t="str">
        <f t="shared" ref="E49:E66" si="9">INDEX($A$39:$B$66,MATCH(ROW()-38,$D$39:$D$66,0),1)</f>
        <v>VIGO</v>
      </c>
      <c r="F49" s="50">
        <f t="shared" si="7"/>
        <v>73</v>
      </c>
      <c r="G49" s="50">
        <f t="shared" si="8"/>
        <v>83</v>
      </c>
      <c r="H49" s="97"/>
      <c r="I49" s="97"/>
    </row>
    <row r="50" spans="1:9" x14ac:dyDescent="0.3">
      <c r="A50" s="50" t="str">
        <f t="shared" si="4"/>
        <v>CEUTA</v>
      </c>
      <c r="B50" s="51">
        <f t="shared" si="2"/>
        <v>10</v>
      </c>
      <c r="C50" s="51">
        <f t="shared" si="3"/>
        <v>17</v>
      </c>
      <c r="D50" s="51">
        <f t="shared" si="6"/>
        <v>20</v>
      </c>
      <c r="E50" s="50" t="str">
        <f t="shared" si="9"/>
        <v>BILBAO</v>
      </c>
      <c r="F50" s="50">
        <f t="shared" si="7"/>
        <v>61</v>
      </c>
      <c r="G50" s="50">
        <f t="shared" si="8"/>
        <v>51</v>
      </c>
      <c r="H50" s="97"/>
      <c r="I50" s="97"/>
    </row>
    <row r="51" spans="1:9" x14ac:dyDescent="0.3">
      <c r="A51" s="50" t="str">
        <f t="shared" si="4"/>
        <v>FERROL-SAN CIBRAO</v>
      </c>
      <c r="B51" s="51">
        <f t="shared" si="2"/>
        <v>23</v>
      </c>
      <c r="C51" s="51">
        <f t="shared" si="3"/>
        <v>24</v>
      </c>
      <c r="D51" s="51">
        <f t="shared" si="6"/>
        <v>17</v>
      </c>
      <c r="E51" s="50" t="str">
        <f t="shared" si="9"/>
        <v>ALICANTE</v>
      </c>
      <c r="F51" s="50">
        <f t="shared" si="7"/>
        <v>56</v>
      </c>
      <c r="G51" s="50">
        <f t="shared" si="8"/>
        <v>54</v>
      </c>
      <c r="H51" s="97"/>
      <c r="I51" s="97"/>
    </row>
    <row r="52" spans="1:9" x14ac:dyDescent="0.3">
      <c r="A52" s="50" t="str">
        <f t="shared" si="4"/>
        <v>GIJÓN</v>
      </c>
      <c r="B52" s="51">
        <f t="shared" si="2"/>
        <v>17</v>
      </c>
      <c r="C52" s="51">
        <f t="shared" si="3"/>
        <v>18</v>
      </c>
      <c r="D52" s="51">
        <f t="shared" si="6"/>
        <v>18</v>
      </c>
      <c r="E52" s="50" t="str">
        <f t="shared" si="9"/>
        <v>ALMERÍA</v>
      </c>
      <c r="F52" s="50">
        <f t="shared" si="7"/>
        <v>38</v>
      </c>
      <c r="G52" s="50">
        <f t="shared" si="8"/>
        <v>39</v>
      </c>
      <c r="H52" s="97"/>
      <c r="I52" s="97"/>
    </row>
    <row r="53" spans="1:9" x14ac:dyDescent="0.3">
      <c r="A53" s="50" t="str">
        <f t="shared" si="4"/>
        <v>HUELVA</v>
      </c>
      <c r="B53" s="51">
        <f t="shared" si="2"/>
        <v>6</v>
      </c>
      <c r="C53" s="51">
        <f t="shared" si="3"/>
        <v>17</v>
      </c>
      <c r="D53" s="51">
        <f t="shared" si="6"/>
        <v>23</v>
      </c>
      <c r="E53" s="50" t="str">
        <f t="shared" si="9"/>
        <v>TARRAGONA</v>
      </c>
      <c r="F53" s="50">
        <f t="shared" si="7"/>
        <v>36</v>
      </c>
      <c r="G53" s="50">
        <f t="shared" si="8"/>
        <v>22</v>
      </c>
      <c r="H53" s="97"/>
      <c r="I53" s="97"/>
    </row>
    <row r="54" spans="1:9" x14ac:dyDescent="0.3">
      <c r="A54" s="50" t="str">
        <f t="shared" si="4"/>
        <v>LAS PALMAS</v>
      </c>
      <c r="B54" s="51">
        <f t="shared" si="2"/>
        <v>565</v>
      </c>
      <c r="C54" s="51">
        <f t="shared" si="3"/>
        <v>524</v>
      </c>
      <c r="D54" s="51">
        <f t="shared" si="6"/>
        <v>3</v>
      </c>
      <c r="E54" s="50" t="str">
        <f t="shared" si="9"/>
        <v>MOTRIL</v>
      </c>
      <c r="F54" s="50">
        <f t="shared" si="7"/>
        <v>31</v>
      </c>
      <c r="G54" s="50">
        <f t="shared" si="8"/>
        <v>21</v>
      </c>
      <c r="H54" s="97"/>
      <c r="I54" s="97"/>
    </row>
    <row r="55" spans="1:9" x14ac:dyDescent="0.3">
      <c r="A55" s="50" t="str">
        <f t="shared" si="4"/>
        <v>MÁLAGA</v>
      </c>
      <c r="B55" s="51">
        <f t="shared" si="2"/>
        <v>299</v>
      </c>
      <c r="C55" s="51">
        <f t="shared" si="3"/>
        <v>250</v>
      </c>
      <c r="D55" s="51">
        <f t="shared" si="6"/>
        <v>5</v>
      </c>
      <c r="E55" s="50" t="str">
        <f t="shared" si="9"/>
        <v>FERROL-SAN CIBRAO</v>
      </c>
      <c r="F55" s="50">
        <f t="shared" si="7"/>
        <v>23</v>
      </c>
      <c r="G55" s="50">
        <f t="shared" si="8"/>
        <v>24</v>
      </c>
      <c r="H55" s="97"/>
      <c r="I55" s="97"/>
    </row>
    <row r="56" spans="1:9" x14ac:dyDescent="0.3">
      <c r="A56" s="50" t="str">
        <f t="shared" si="4"/>
        <v>MARÍN Y RÍA DE PONTEVEDRA</v>
      </c>
      <c r="B56" s="51">
        <f t="shared" si="2"/>
        <v>1</v>
      </c>
      <c r="C56" s="51">
        <f t="shared" si="3"/>
        <v>0</v>
      </c>
      <c r="D56" s="51">
        <f t="shared" si="6"/>
        <v>27</v>
      </c>
      <c r="E56" s="50" t="str">
        <f t="shared" si="9"/>
        <v>GIJÓN</v>
      </c>
      <c r="F56" s="50">
        <f t="shared" ref="F56:F66" si="10">LOOKUP(E56,$A$39:$A$66,$B$39:$B$66)</f>
        <v>17</v>
      </c>
      <c r="G56" s="50">
        <f t="shared" si="8"/>
        <v>18</v>
      </c>
      <c r="H56" s="97"/>
      <c r="I56" s="97"/>
    </row>
    <row r="57" spans="1:9" x14ac:dyDescent="0.3">
      <c r="A57" s="50" t="str">
        <f t="shared" si="4"/>
        <v>MELILLA</v>
      </c>
      <c r="B57" s="51">
        <f t="shared" si="2"/>
        <v>0</v>
      </c>
      <c r="C57" s="51">
        <f t="shared" si="3"/>
        <v>1</v>
      </c>
      <c r="D57" s="51">
        <f t="shared" si="6"/>
        <v>28</v>
      </c>
      <c r="E57" s="50" t="str">
        <f t="shared" si="9"/>
        <v>SANTANDER</v>
      </c>
      <c r="F57" s="50">
        <f t="shared" si="10"/>
        <v>11</v>
      </c>
      <c r="G57" s="50">
        <f t="shared" si="8"/>
        <v>6</v>
      </c>
      <c r="H57" s="97"/>
      <c r="I57" s="97"/>
    </row>
    <row r="58" spans="1:9" x14ac:dyDescent="0.3">
      <c r="A58" s="50" t="str">
        <f t="shared" si="4"/>
        <v>MOTRIL</v>
      </c>
      <c r="B58" s="51">
        <f t="shared" si="2"/>
        <v>31</v>
      </c>
      <c r="C58" s="51">
        <f t="shared" si="3"/>
        <v>21</v>
      </c>
      <c r="D58" s="51">
        <f t="shared" si="6"/>
        <v>16</v>
      </c>
      <c r="E58" s="50" t="str">
        <f t="shared" si="9"/>
        <v>CEUTA</v>
      </c>
      <c r="F58" s="50">
        <f t="shared" si="10"/>
        <v>10</v>
      </c>
      <c r="G58" s="50">
        <f t="shared" si="8"/>
        <v>17</v>
      </c>
      <c r="H58" s="97"/>
      <c r="I58" s="97"/>
    </row>
    <row r="59" spans="1:9" x14ac:dyDescent="0.3">
      <c r="A59" s="50" t="str">
        <f t="shared" si="4"/>
        <v>PASAIA</v>
      </c>
      <c r="B59" s="51">
        <f t="shared" si="2"/>
        <v>9</v>
      </c>
      <c r="C59" s="51">
        <f t="shared" si="3"/>
        <v>3</v>
      </c>
      <c r="D59" s="51">
        <f t="shared" si="6"/>
        <v>21</v>
      </c>
      <c r="E59" s="50" t="str">
        <f t="shared" si="9"/>
        <v>PASAIA</v>
      </c>
      <c r="F59" s="50">
        <f t="shared" si="10"/>
        <v>9</v>
      </c>
      <c r="G59" s="50">
        <f t="shared" si="8"/>
        <v>3</v>
      </c>
      <c r="H59" s="97"/>
      <c r="I59" s="97"/>
    </row>
    <row r="60" spans="1:9" x14ac:dyDescent="0.3">
      <c r="A60" s="50" t="str">
        <f t="shared" si="4"/>
        <v>SANTA CRUZ DE TENERIFE</v>
      </c>
      <c r="B60" s="51">
        <f t="shared" si="2"/>
        <v>539</v>
      </c>
      <c r="C60" s="51">
        <f t="shared" si="3"/>
        <v>526</v>
      </c>
      <c r="D60" s="51">
        <f t="shared" si="6"/>
        <v>4</v>
      </c>
      <c r="E60" s="50" t="e">
        <f t="shared" si="9"/>
        <v>#N/A</v>
      </c>
      <c r="F60" s="50" t="e">
        <f t="shared" si="10"/>
        <v>#N/A</v>
      </c>
      <c r="G60" s="50" t="e">
        <f t="shared" si="8"/>
        <v>#N/A</v>
      </c>
      <c r="H60" s="97"/>
      <c r="I60" s="97"/>
    </row>
    <row r="61" spans="1:9" x14ac:dyDescent="0.3">
      <c r="A61" s="50" t="str">
        <f t="shared" si="4"/>
        <v>SANTANDER</v>
      </c>
      <c r="B61" s="51">
        <f t="shared" si="2"/>
        <v>11</v>
      </c>
      <c r="C61" s="51">
        <f t="shared" si="3"/>
        <v>6</v>
      </c>
      <c r="D61" s="51">
        <f t="shared" si="6"/>
        <v>19</v>
      </c>
      <c r="E61" s="50" t="str">
        <f t="shared" si="9"/>
        <v>HUELVA</v>
      </c>
      <c r="F61" s="50">
        <f t="shared" si="10"/>
        <v>6</v>
      </c>
      <c r="G61" s="50">
        <f t="shared" si="8"/>
        <v>17</v>
      </c>
      <c r="H61" s="97"/>
      <c r="I61" s="97"/>
    </row>
    <row r="62" spans="1:9" x14ac:dyDescent="0.3">
      <c r="A62" s="50" t="str">
        <f t="shared" si="4"/>
        <v>SEVILLA</v>
      </c>
      <c r="B62" s="51">
        <f t="shared" si="2"/>
        <v>80</v>
      </c>
      <c r="C62" s="51">
        <f t="shared" si="3"/>
        <v>74</v>
      </c>
      <c r="D62" s="51">
        <f t="shared" si="6"/>
        <v>10</v>
      </c>
      <c r="E62" s="50" t="str">
        <f t="shared" si="9"/>
        <v>AVILÉS</v>
      </c>
      <c r="F62" s="50">
        <f t="shared" si="10"/>
        <v>4</v>
      </c>
      <c r="G62" s="50">
        <f t="shared" si="8"/>
        <v>4</v>
      </c>
      <c r="H62" s="97"/>
      <c r="I62" s="97"/>
    </row>
    <row r="63" spans="1:9" x14ac:dyDescent="0.3">
      <c r="A63" s="50" t="str">
        <f t="shared" si="4"/>
        <v>TARRAGONA</v>
      </c>
      <c r="B63" s="51">
        <f t="shared" si="2"/>
        <v>36</v>
      </c>
      <c r="C63" s="51">
        <f t="shared" si="3"/>
        <v>22</v>
      </c>
      <c r="D63" s="51">
        <f t="shared" si="6"/>
        <v>15</v>
      </c>
      <c r="E63" s="50" t="str">
        <f t="shared" si="9"/>
        <v>BAHÍA DE ALGECIRAS</v>
      </c>
      <c r="F63" s="50">
        <f t="shared" si="10"/>
        <v>2</v>
      </c>
      <c r="G63" s="50">
        <f t="shared" si="8"/>
        <v>2</v>
      </c>
      <c r="H63" s="97"/>
      <c r="I63" s="97"/>
    </row>
    <row r="64" spans="1:9" x14ac:dyDescent="0.3">
      <c r="A64" s="50" t="str">
        <f t="shared" si="4"/>
        <v>VALENCIA</v>
      </c>
      <c r="B64" s="51">
        <f t="shared" si="2"/>
        <v>203</v>
      </c>
      <c r="C64" s="51">
        <f t="shared" si="3"/>
        <v>181</v>
      </c>
      <c r="D64" s="51">
        <f t="shared" si="6"/>
        <v>7</v>
      </c>
      <c r="E64" s="50" t="e">
        <f t="shared" si="9"/>
        <v>#N/A</v>
      </c>
      <c r="F64" s="50" t="e">
        <f t="shared" si="10"/>
        <v>#N/A</v>
      </c>
      <c r="G64" s="50" t="e">
        <f t="shared" si="8"/>
        <v>#N/A</v>
      </c>
      <c r="H64" s="97"/>
      <c r="I64" s="97"/>
    </row>
    <row r="65" spans="1:9" x14ac:dyDescent="0.3">
      <c r="A65" s="50" t="str">
        <f t="shared" si="4"/>
        <v>VIGO</v>
      </c>
      <c r="B65" s="51">
        <f t="shared" si="2"/>
        <v>73</v>
      </c>
      <c r="C65" s="51">
        <f t="shared" si="3"/>
        <v>83</v>
      </c>
      <c r="D65" s="51">
        <f t="shared" si="6"/>
        <v>11</v>
      </c>
      <c r="E65" s="50" t="str">
        <f t="shared" si="9"/>
        <v>CASTELLÓN</v>
      </c>
      <c r="F65" s="50">
        <f t="shared" si="10"/>
        <v>1</v>
      </c>
      <c r="G65" s="50">
        <f t="shared" si="8"/>
        <v>2</v>
      </c>
      <c r="H65" s="97"/>
      <c r="I65" s="97"/>
    </row>
    <row r="66" spans="1:9" x14ac:dyDescent="0.3">
      <c r="A66" s="50" t="str">
        <f t="shared" si="4"/>
        <v>VILAGARCÍA</v>
      </c>
      <c r="B66" s="51">
        <f t="shared" si="2"/>
        <v>6</v>
      </c>
      <c r="C66" s="51">
        <f t="shared" si="3"/>
        <v>3</v>
      </c>
      <c r="D66" s="51">
        <f t="shared" si="6"/>
        <v>23</v>
      </c>
      <c r="E66" s="50" t="str">
        <f t="shared" si="9"/>
        <v>MELILLA</v>
      </c>
      <c r="F66" s="50">
        <f t="shared" si="10"/>
        <v>0</v>
      </c>
      <c r="G66" s="50">
        <f t="shared" si="8"/>
        <v>1</v>
      </c>
      <c r="H66" s="97"/>
      <c r="I66" s="97"/>
    </row>
    <row r="67" spans="1:9" x14ac:dyDescent="0.3">
      <c r="A67" s="97"/>
      <c r="B67" s="97"/>
      <c r="C67" s="97"/>
      <c r="D67" s="97"/>
      <c r="E67" s="97"/>
      <c r="F67" s="97"/>
      <c r="G67" s="97"/>
      <c r="H67" s="97"/>
      <c r="I67" s="97"/>
    </row>
    <row r="68" spans="1:9" x14ac:dyDescent="0.3">
      <c r="A68" s="98"/>
      <c r="B68" s="99"/>
      <c r="C68" s="99"/>
      <c r="D68" s="99"/>
      <c r="E68" s="99"/>
      <c r="F68" s="100"/>
      <c r="G68" s="97"/>
      <c r="H68" s="97"/>
      <c r="I68" s="97"/>
    </row>
    <row r="69" spans="1:9" x14ac:dyDescent="0.3">
      <c r="A69" s="97"/>
      <c r="B69" s="97"/>
      <c r="C69" s="97"/>
      <c r="D69" s="97"/>
      <c r="E69" s="97"/>
      <c r="F69" s="97"/>
      <c r="G69" s="97"/>
      <c r="H69" s="97"/>
      <c r="I69" s="9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30A02204-9C0D-4977-A21C-D90442EEDB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6D1FC9-6259-4CD5-83B5-9F38192BA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9a2cf-6078-4836-bf13-60f186c07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525C6C-5441-48D9-ABF2-79E53B20D281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d989a2cf-6078-4836-bf13-60f186c072ca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 Diciembre 2017</dc:title>
  <dc:creator>osp</dc:creator>
  <cp:lastModifiedBy>Oscar Souto Pascual</cp:lastModifiedBy>
  <cp:lastPrinted>2018-02-09T09:24:53Z</cp:lastPrinted>
  <dcterms:created xsi:type="dcterms:W3CDTF">2015-12-29T08:33:54Z</dcterms:created>
  <dcterms:modified xsi:type="dcterms:W3CDTF">2018-12-20T16:29:17Z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