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5" i="26" l="1"/>
  <c r="B64" i="26"/>
  <c r="B63" i="33"/>
  <c r="B62" i="33"/>
  <c r="B61" i="33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A63" i="33"/>
  <c r="C62" i="33"/>
  <c r="A62" i="33"/>
  <c r="C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H33" i="4" s="1"/>
  <c r="C35" i="28"/>
  <c r="E33" i="4" s="1"/>
  <c r="B35" i="28"/>
  <c r="D33" i="4" s="1"/>
  <c r="I33" i="4" l="1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/>
  <c r="F63" i="27" l="1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A65" i="26"/>
  <c r="C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F10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D13" i="4" l="1"/>
  <c r="E10" i="4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D19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F48" i="26" s="1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F66" i="26" s="1"/>
  <c r="E62" i="26"/>
  <c r="E58" i="26"/>
  <c r="E54" i="26"/>
  <c r="E65" i="26"/>
  <c r="E61" i="26"/>
  <c r="E57" i="26"/>
  <c r="E53" i="26"/>
  <c r="E49" i="26"/>
  <c r="E45" i="26"/>
  <c r="G45" i="26" s="1"/>
  <c r="E41" i="26"/>
  <c r="E59" i="26"/>
  <c r="E56" i="26"/>
  <c r="E46" i="26"/>
  <c r="E55" i="26"/>
  <c r="E52" i="26"/>
  <c r="E39" i="26"/>
  <c r="E51" i="26"/>
  <c r="E64" i="26"/>
  <c r="E44" i="26"/>
  <c r="E40" i="26"/>
  <c r="E50" i="26"/>
  <c r="F50" i="26" s="1"/>
  <c r="E42" i="26"/>
  <c r="E43" i="26"/>
  <c r="E60" i="26"/>
  <c r="E63" i="26"/>
  <c r="F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F45" i="26"/>
  <c r="F41" i="26"/>
  <c r="G41" i="26"/>
  <c r="G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<sst xmlns="http://schemas.openxmlformats.org/spreadsheetml/2006/main" count="973" uniqueCount="179">
  <si>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</si>
  <si>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</si>
  <si>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</si>
  <si>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</si>
  <si>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</si>
  <si>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</si>
  <si>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</si>
  <si>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</si>
  <si>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</si>
  <si>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</si>
  <si>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</si>
  <si>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</si>
  <si>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</si>
  <si>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</si>
  <si>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</si>
  <si>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</si>
  <si>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</si>
  <si>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</si>
  <si>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</si>
  <si>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</si>
  <si>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</si>
  <si>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</si>
  <si>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</si>
  <si>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</si>
  <si>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</si>
  <si>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</si>
  <si>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</si>
  <si>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</si>
  <si>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</si>
  <si>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</si>
  <si>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</si>
  <si>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</si>
  <si>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</si>
  <si>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</si>
  <si>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</si>
  <si>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</si>
  <si>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</si>
  <si>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</si>
  <si>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</si>
  <si>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</si>
  <si>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</si>
  <si>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</si>
  <si>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</si>
  <si>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</si>
  <si>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</si>
  <si>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</si>
  <si>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</si>
  <si>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</si>
  <si>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</si>
  <si>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</si>
  <si>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</si>
  <si>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</si>
  <si>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</si>
  <si>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</si>
  <si>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</si>
  <si>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</si>
  <si>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</si>
  <si>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</si>
  <si>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</si>
  <si>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</si>
  <si>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</si>
  <si>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</si>
  <si>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</si>
  <si>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</si>
  <si>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</si>
  <si>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</si>
  <si>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</si>
  <si>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</si>
  <si>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</si>
  <si>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</si>
  <si>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</si>
  <si>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</si>
  <si>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</si>
  <si>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</si>
  <si>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</si>
  <si>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</si>
  <si>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</si>
  <si>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</si>
  <si>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</si>
  <si>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</si>
  <si>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</si>
  <si>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</si>
  <si>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</si>
  <si>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</si>
  <si>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</si>
  <si>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</si>
  <si>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</si>
  <si>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</si>
  <si>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</si>
  <si>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</si>
  <si>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</si>
  <si>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</si>
  <si>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</si>
  <si>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</si>
  <si>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</si>
  <si>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</si>
  <si>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</si>
  <si>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</si>
  <si>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</si>
  <si>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</si>
  <si>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</si>
  <si>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</si>
  <si>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</si>
  <si>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</si>
  <si>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</si>
  <si>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</si>
  <si>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</si>
  <si>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</si>
  <si>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</si>
  <si>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</si>
  <si>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</si>
  <si>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</si>
  <si>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</si>
  <si>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</si>
  <si>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</si>
  <si>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</si>
  <si>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</si>
  <si>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</si>
  <si>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</si>
  <si>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</si>
  <si>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</si>
  <si>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</si>
  <si>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</si>
  <si>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</si>
  <si>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</si>
  <si>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</si>
  <si>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</si>
  <si>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</si>
  <si>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</si>
  <si>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</si>
  <si>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</si>
  <si>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</si>
  <si>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</si>
  <si>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</si>
  <si>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</si>
  <si>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</si>
  <si>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</si>
  <si>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</si>
  <si>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</si>
  <si>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</si>
  <si>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</si>
  <si>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</si>
  <si>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</si>
  <si>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</si>
  <si>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</si>
  <si>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</si>
  <si>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</si>
  <si>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</si>
  <si>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</si>
  <si>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</si>
  <si>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</si>
  <si>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</si>
  <si>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</si>
  <si>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</si>
  <si>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</si>
  <si>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</si>
  <si>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</si>
  <si>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</si>
  <si>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</si>
  <si>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</si>
  <si>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</si>
  <si>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</si>
  <si>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</si>
  <si>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</si>
  <si>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</si>
  <si>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</si>
  <si>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</si>
  <si>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</si>
  <si>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</si>
  <si>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</si>
  <si>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</si>
  <si>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</si>
  <si>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</si>
  <si>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</si>
  <si>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</si>
  <si>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</si>
  <si>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enero 2018</t>
  </si>
  <si>
    <t>Mes enero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</si>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</sst>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9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8" fillId="7" borderId="0" xfId="0" applyFont="1" applyFill="1"/>
    <xf numFmtId="3" fontId="8" fillId="7" borderId="0" xfId="0" applyNumberFormat="1" applyFont="1" applyFill="1"/>
    <xf numFmtId="0" fontId="35" fillId="7" borderId="0" xfId="0" applyFont="1" applyFill="1"/>
    <xf numFmtId="0" fontId="0" fillId="7" borderId="0" xfId="0" applyFill="1"/>
    <xf numFmtId="0" fontId="35" fillId="7" borderId="6" xfId="0" applyFont="1" applyFill="1" applyBorder="1"/>
    <xf numFmtId="0" fontId="35" fillId="7" borderId="7" xfId="0" applyFont="1" applyFill="1" applyBorder="1"/>
    <xf numFmtId="0" fontId="35" fillId="7" borderId="8" xfId="0" applyFont="1" applyFill="1" applyBorder="1"/>
    <xf numFmtId="0" fontId="34" fillId="7" borderId="6" xfId="0" applyFont="1" applyFill="1" applyBorder="1"/>
    <xf numFmtId="0" fontId="34" fillId="7" borderId="7" xfId="0" applyFont="1" applyFill="1" applyBorder="1"/>
    <xf numFmtId="0" fontId="34" fillId="7" borderId="8" xfId="0" applyFont="1" applyFill="1" applyBorder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9525690</c:v>
                </c:pt>
                <c:pt idx="1">
                  <c:v>5741428</c:v>
                </c:pt>
                <c:pt idx="2">
                  <c:v>5639928</c:v>
                </c:pt>
                <c:pt idx="3">
                  <c:v>3462607</c:v>
                </c:pt>
                <c:pt idx="4">
                  <c:v>3053617</c:v>
                </c:pt>
                <c:pt idx="5">
                  <c:v>2893263</c:v>
                </c:pt>
                <c:pt idx="6">
                  <c:v>2841454</c:v>
                </c:pt>
                <c:pt idx="7">
                  <c:v>2047179</c:v>
                </c:pt>
                <c:pt idx="8">
                  <c:v>1825117</c:v>
                </c:pt>
                <c:pt idx="9">
                  <c:v>1735754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8763516</c:v>
                </c:pt>
                <c:pt idx="1">
                  <c:v>5869732</c:v>
                </c:pt>
                <c:pt idx="2">
                  <c:v>3664925</c:v>
                </c:pt>
                <c:pt idx="3">
                  <c:v>2926428</c:v>
                </c:pt>
                <c:pt idx="4">
                  <c:v>2793280</c:v>
                </c:pt>
                <c:pt idx="5">
                  <c:v>2273307</c:v>
                </c:pt>
                <c:pt idx="6">
                  <c:v>2686707</c:v>
                </c:pt>
                <c:pt idx="7">
                  <c:v>2009482</c:v>
                </c:pt>
                <c:pt idx="8">
                  <c:v>1459969</c:v>
                </c:pt>
                <c:pt idx="9">
                  <c:v>1612942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CASTELLÓN</c:v>
                </c:pt>
                <c:pt idx="8">
                  <c:v>LAS PALMAS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8064655</c:v>
                </c:pt>
                <c:pt idx="1">
                  <c:v>5717192</c:v>
                </c:pt>
                <c:pt idx="2">
                  <c:v>5516643</c:v>
                </c:pt>
                <c:pt idx="3">
                  <c:v>3458574</c:v>
                </c:pt>
                <c:pt idx="4">
                  <c:v>3045701</c:v>
                </c:pt>
                <c:pt idx="5">
                  <c:v>2884843</c:v>
                </c:pt>
                <c:pt idx="6">
                  <c:v>2826682</c:v>
                </c:pt>
                <c:pt idx="7">
                  <c:v>1823766</c:v>
                </c:pt>
                <c:pt idx="8">
                  <c:v>1805741</c:v>
                </c:pt>
                <c:pt idx="9">
                  <c:v>1731668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TARRAGONA</c:v>
                </c:pt>
                <c:pt idx="5">
                  <c:v>BILBAO</c:v>
                </c:pt>
                <c:pt idx="6">
                  <c:v>HUELVA</c:v>
                </c:pt>
                <c:pt idx="7">
                  <c:v>CASTELLÓN</c:v>
                </c:pt>
                <c:pt idx="8">
                  <c:v>LAS PALMAS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8289619</c:v>
                </c:pt>
                <c:pt idx="1">
                  <c:v>5835717</c:v>
                </c:pt>
                <c:pt idx="2">
                  <c:v>3606302</c:v>
                </c:pt>
                <c:pt idx="3">
                  <c:v>2922884</c:v>
                </c:pt>
                <c:pt idx="4">
                  <c:v>2788692</c:v>
                </c:pt>
                <c:pt idx="5">
                  <c:v>2265858</c:v>
                </c:pt>
                <c:pt idx="6">
                  <c:v>2675611</c:v>
                </c:pt>
                <c:pt idx="7">
                  <c:v>1457833</c:v>
                </c:pt>
                <c:pt idx="8">
                  <c:v>1797456</c:v>
                </c:pt>
                <c:pt idx="9">
                  <c:v>1608077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CARTAGENA</c:v>
                </c:pt>
                <c:pt idx="1">
                  <c:v>BAHÍA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2705501</c:v>
                </c:pt>
                <c:pt idx="1">
                  <c:v>2582580</c:v>
                </c:pt>
                <c:pt idx="2">
                  <c:v>1989929</c:v>
                </c:pt>
                <c:pt idx="3">
                  <c:v>1962978</c:v>
                </c:pt>
                <c:pt idx="4">
                  <c:v>1670843</c:v>
                </c:pt>
                <c:pt idx="5">
                  <c:v>1392301</c:v>
                </c:pt>
                <c:pt idx="6">
                  <c:v>1002705</c:v>
                </c:pt>
                <c:pt idx="7">
                  <c:v>958566</c:v>
                </c:pt>
                <c:pt idx="8">
                  <c:v>504478</c:v>
                </c:pt>
                <c:pt idx="9">
                  <c:v>415529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CARTAGENA</c:v>
                </c:pt>
                <c:pt idx="1">
                  <c:v>BAHÍA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2350135</c:v>
                </c:pt>
                <c:pt idx="1">
                  <c:v>2393730</c:v>
                </c:pt>
                <c:pt idx="2">
                  <c:v>2023029</c:v>
                </c:pt>
                <c:pt idx="3">
                  <c:v>1722497</c:v>
                </c:pt>
                <c:pt idx="4">
                  <c:v>1359409</c:v>
                </c:pt>
                <c:pt idx="5">
                  <c:v>926447</c:v>
                </c:pt>
                <c:pt idx="6">
                  <c:v>689212</c:v>
                </c:pt>
                <c:pt idx="7">
                  <c:v>862809</c:v>
                </c:pt>
                <c:pt idx="8">
                  <c:v>628619</c:v>
                </c:pt>
                <c:pt idx="9">
                  <c:v>505353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HUELVA</c:v>
                </c:pt>
                <c:pt idx="3">
                  <c:v>CARTAGENA</c:v>
                </c:pt>
                <c:pt idx="4">
                  <c:v>FERROL-SAN CIBRAO</c:v>
                </c:pt>
                <c:pt idx="5">
                  <c:v>CASTELLÓN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1536408</c:v>
                </c:pt>
                <c:pt idx="1">
                  <c:v>891618</c:v>
                </c:pt>
                <c:pt idx="2">
                  <c:v>757250</c:v>
                </c:pt>
                <c:pt idx="3">
                  <c:v>653739</c:v>
                </c:pt>
                <c:pt idx="4">
                  <c:v>596658</c:v>
                </c:pt>
                <c:pt idx="5">
                  <c:v>569321</c:v>
                </c:pt>
                <c:pt idx="6">
                  <c:v>555703</c:v>
                </c:pt>
                <c:pt idx="7">
                  <c:v>520073</c:v>
                </c:pt>
                <c:pt idx="8">
                  <c:v>490254</c:v>
                </c:pt>
                <c:pt idx="9">
                  <c:v>400590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TARRAGONA</c:v>
                </c:pt>
                <c:pt idx="2">
                  <c:v>HUELVA</c:v>
                </c:pt>
                <c:pt idx="3">
                  <c:v>CARTAGENA</c:v>
                </c:pt>
                <c:pt idx="4">
                  <c:v>FERROL-SAN CIBRAO</c:v>
                </c:pt>
                <c:pt idx="5">
                  <c:v>CASTELLÓN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1413357</c:v>
                </c:pt>
                <c:pt idx="1">
                  <c:v>898804</c:v>
                </c:pt>
                <c:pt idx="2">
                  <c:v>592845</c:v>
                </c:pt>
                <c:pt idx="3">
                  <c:v>466243</c:v>
                </c:pt>
                <c:pt idx="4">
                  <c:v>1079921</c:v>
                </c:pt>
                <c:pt idx="5">
                  <c:v>476036</c:v>
                </c:pt>
                <c:pt idx="6">
                  <c:v>316755</c:v>
                </c:pt>
                <c:pt idx="7">
                  <c:v>323128</c:v>
                </c:pt>
                <c:pt idx="8">
                  <c:v>302654</c:v>
                </c:pt>
                <c:pt idx="9">
                  <c:v>198670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5419958</c:v>
                </c:pt>
                <c:pt idx="1">
                  <c:v>5283065</c:v>
                </c:pt>
                <c:pt idx="2">
                  <c:v>3723752</c:v>
                </c:pt>
                <c:pt idx="3">
                  <c:v>1243640</c:v>
                </c:pt>
                <c:pt idx="4">
                  <c:v>861153</c:v>
                </c:pt>
                <c:pt idx="5">
                  <c:v>723746</c:v>
                </c:pt>
                <c:pt idx="6">
                  <c:v>635464</c:v>
                </c:pt>
                <c:pt idx="7">
                  <c:v>275591</c:v>
                </c:pt>
                <c:pt idx="8">
                  <c:v>251740</c:v>
                </c:pt>
                <c:pt idx="9">
                  <c:v>191105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5336968</c:v>
                </c:pt>
                <c:pt idx="1">
                  <c:v>5682095</c:v>
                </c:pt>
                <c:pt idx="2">
                  <c:v>2481185</c:v>
                </c:pt>
                <c:pt idx="3">
                  <c:v>1140051</c:v>
                </c:pt>
                <c:pt idx="4">
                  <c:v>720789</c:v>
                </c:pt>
                <c:pt idx="5">
                  <c:v>603795</c:v>
                </c:pt>
                <c:pt idx="6">
                  <c:v>534359</c:v>
                </c:pt>
                <c:pt idx="7">
                  <c:v>255150</c:v>
                </c:pt>
                <c:pt idx="8">
                  <c:v>292585</c:v>
                </c:pt>
                <c:pt idx="9">
                  <c:v>167391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MARÍN Y RÍA DE PONTEVEDRA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4605386</c:v>
                </c:pt>
                <c:pt idx="1">
                  <c:v>4219798</c:v>
                </c:pt>
                <c:pt idx="2">
                  <c:v>2890747</c:v>
                </c:pt>
                <c:pt idx="3">
                  <c:v>891447</c:v>
                </c:pt>
                <c:pt idx="4">
                  <c:v>514419</c:v>
                </c:pt>
                <c:pt idx="5">
                  <c:v>312671</c:v>
                </c:pt>
                <c:pt idx="6">
                  <c:v>234584</c:v>
                </c:pt>
                <c:pt idx="7">
                  <c:v>198994</c:v>
                </c:pt>
                <c:pt idx="8">
                  <c:v>97484</c:v>
                </c:pt>
                <c:pt idx="9">
                  <c:v>77305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MARÍN Y RÍA DE PONTEVEDRA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4977830</c:v>
                </c:pt>
                <c:pt idx="1">
                  <c:v>4514616</c:v>
                </c:pt>
                <c:pt idx="2">
                  <c:v>1745945</c:v>
                </c:pt>
                <c:pt idx="3">
                  <c:v>809118</c:v>
                </c:pt>
                <c:pt idx="4">
                  <c:v>426008</c:v>
                </c:pt>
                <c:pt idx="5">
                  <c:v>249115</c:v>
                </c:pt>
                <c:pt idx="6">
                  <c:v>263909</c:v>
                </c:pt>
                <c:pt idx="7">
                  <c:v>196486</c:v>
                </c:pt>
                <c:pt idx="8">
                  <c:v>99856</c:v>
                </c:pt>
                <c:pt idx="9">
                  <c:v>70156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SANTANDER</c:v>
                </c:pt>
                <c:pt idx="6">
                  <c:v>VALENCIA</c:v>
                </c:pt>
                <c:pt idx="7">
                  <c:v>ALMERÍA</c:v>
                </c:pt>
                <c:pt idx="8">
                  <c:v>BARCELONA</c:v>
                </c:pt>
                <c:pt idx="9">
                  <c:v>ALICANTE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4983</c:v>
                </c:pt>
                <c:pt idx="1">
                  <c:v>1860</c:v>
                </c:pt>
                <c:pt idx="2">
                  <c:v>1803</c:v>
                </c:pt>
                <c:pt idx="3">
                  <c:v>1156</c:v>
                </c:pt>
                <c:pt idx="4">
                  <c:v>718</c:v>
                </c:pt>
                <c:pt idx="5">
                  <c:v>427</c:v>
                </c:pt>
                <c:pt idx="6">
                  <c:v>242</c:v>
                </c:pt>
                <c:pt idx="7">
                  <c:v>226</c:v>
                </c:pt>
                <c:pt idx="8">
                  <c:v>196</c:v>
                </c:pt>
                <c:pt idx="9">
                  <c:v>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PASAIA</c:v>
                </c:pt>
                <c:pt idx="2">
                  <c:v>A CORUÑA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SANTANDER</c:v>
                </c:pt>
                <c:pt idx="6">
                  <c:v>VALENCIA</c:v>
                </c:pt>
                <c:pt idx="7">
                  <c:v>ALMERÍA</c:v>
                </c:pt>
                <c:pt idx="8">
                  <c:v>BARCELONA</c:v>
                </c:pt>
                <c:pt idx="9">
                  <c:v>ALICANTE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5557</c:v>
                </c:pt>
                <c:pt idx="1">
                  <c:v>1878</c:v>
                </c:pt>
                <c:pt idx="2">
                  <c:v>2119</c:v>
                </c:pt>
                <c:pt idx="3">
                  <c:v>1035</c:v>
                </c:pt>
                <c:pt idx="4">
                  <c:v>721</c:v>
                </c:pt>
                <c:pt idx="5">
                  <c:v>340</c:v>
                </c:pt>
                <c:pt idx="6">
                  <c:v>125</c:v>
                </c:pt>
                <c:pt idx="7">
                  <c:v>293</c:v>
                </c:pt>
                <c:pt idx="8">
                  <c:v>335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BALEARES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241426</c:v>
                </c:pt>
                <c:pt idx="1">
                  <c:v>175323</c:v>
                </c:pt>
                <c:pt idx="2">
                  <c:v>123089</c:v>
                </c:pt>
                <c:pt idx="3">
                  <c:v>70501</c:v>
                </c:pt>
                <c:pt idx="4">
                  <c:v>56348</c:v>
                </c:pt>
                <c:pt idx="5">
                  <c:v>23994</c:v>
                </c:pt>
                <c:pt idx="6">
                  <c:v>15685</c:v>
                </c:pt>
                <c:pt idx="7">
                  <c:v>14624</c:v>
                </c:pt>
                <c:pt idx="8">
                  <c:v>9682</c:v>
                </c:pt>
                <c:pt idx="9">
                  <c:v>8420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VIGO</c:v>
                </c:pt>
                <c:pt idx="7">
                  <c:v>HUELVA</c:v>
                </c:pt>
                <c:pt idx="8">
                  <c:v>BALEARES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212024</c:v>
                </c:pt>
                <c:pt idx="1">
                  <c:v>242040</c:v>
                </c:pt>
                <c:pt idx="2">
                  <c:v>58288</c:v>
                </c:pt>
                <c:pt idx="3">
                  <c:v>51161</c:v>
                </c:pt>
                <c:pt idx="4">
                  <c:v>55769</c:v>
                </c:pt>
                <c:pt idx="5">
                  <c:v>33890</c:v>
                </c:pt>
                <c:pt idx="6">
                  <c:v>13846</c:v>
                </c:pt>
                <c:pt idx="7">
                  <c:v>10958</c:v>
                </c:pt>
                <c:pt idx="8">
                  <c:v>4837</c:v>
                </c:pt>
                <c:pt idx="9">
                  <c:v>7449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211098</c:v>
                </c:pt>
                <c:pt idx="1">
                  <c:v>163412</c:v>
                </c:pt>
                <c:pt idx="2">
                  <c:v>98372</c:v>
                </c:pt>
                <c:pt idx="3">
                  <c:v>68558</c:v>
                </c:pt>
                <c:pt idx="4">
                  <c:v>39728</c:v>
                </c:pt>
                <c:pt idx="5">
                  <c:v>17056</c:v>
                </c:pt>
                <c:pt idx="6">
                  <c:v>12697</c:v>
                </c:pt>
                <c:pt idx="7">
                  <c:v>8992</c:v>
                </c:pt>
                <c:pt idx="8">
                  <c:v>5289</c:v>
                </c:pt>
                <c:pt idx="9">
                  <c:v>4701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180721</c:v>
                </c:pt>
                <c:pt idx="1">
                  <c:v>229355</c:v>
                </c:pt>
                <c:pt idx="2">
                  <c:v>43041</c:v>
                </c:pt>
                <c:pt idx="3">
                  <c:v>49546</c:v>
                </c:pt>
                <c:pt idx="4">
                  <c:v>38101</c:v>
                </c:pt>
                <c:pt idx="5">
                  <c:v>28165</c:v>
                </c:pt>
                <c:pt idx="6">
                  <c:v>9587</c:v>
                </c:pt>
                <c:pt idx="7">
                  <c:v>7813</c:v>
                </c:pt>
                <c:pt idx="8">
                  <c:v>4321</c:v>
                </c:pt>
                <c:pt idx="9">
                  <c:v>2014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GIJÓN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SEVILLA</c:v>
                </c:pt>
                <c:pt idx="8">
                  <c:v>TARRAGONA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1285661</c:v>
                </c:pt>
                <c:pt idx="1">
                  <c:v>30475</c:v>
                </c:pt>
                <c:pt idx="2">
                  <c:v>2947</c:v>
                </c:pt>
                <c:pt idx="3">
                  <c:v>800</c:v>
                </c:pt>
                <c:pt idx="4">
                  <c:v>80</c:v>
                </c:pt>
                <c:pt idx="5">
                  <c:v>28</c:v>
                </c:pt>
                <c:pt idx="6">
                  <c:v>0.3</c:v>
                </c:pt>
                <c:pt idx="7">
                  <c:v>0.2</c:v>
                </c:pt>
                <c:pt idx="8">
                  <c:v>0.1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FERROL-SAN CIBRAO</c:v>
                </c:pt>
                <c:pt idx="3">
                  <c:v>GIJÓN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SEVILLA</c:v>
                </c:pt>
                <c:pt idx="8">
                  <c:v>TARRAGONA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231804</c:v>
                </c:pt>
                <c:pt idx="1">
                  <c:v>23051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123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BAHÍA DE CÁDIZ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5645345</c:v>
                </c:pt>
                <c:pt idx="1">
                  <c:v>2466462</c:v>
                </c:pt>
                <c:pt idx="2">
                  <c:v>1852434</c:v>
                </c:pt>
                <c:pt idx="3">
                  <c:v>671957</c:v>
                </c:pt>
                <c:pt idx="4">
                  <c:v>232480</c:v>
                </c:pt>
                <c:pt idx="5">
                  <c:v>201148</c:v>
                </c:pt>
                <c:pt idx="6">
                  <c:v>57462</c:v>
                </c:pt>
                <c:pt idx="7">
                  <c:v>20450</c:v>
                </c:pt>
                <c:pt idx="8">
                  <c:v>13106</c:v>
                </c:pt>
                <c:pt idx="9">
                  <c:v>11143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MARÍN Y RÍA DE PONTEVEDRA</c:v>
                </c:pt>
                <c:pt idx="9">
                  <c:v>BAHÍA DE CÁDIZ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5713400</c:v>
                </c:pt>
                <c:pt idx="1">
                  <c:v>2938993</c:v>
                </c:pt>
                <c:pt idx="2">
                  <c:v>797969</c:v>
                </c:pt>
                <c:pt idx="3">
                  <c:v>621163</c:v>
                </c:pt>
                <c:pt idx="4">
                  <c:v>325247</c:v>
                </c:pt>
                <c:pt idx="5">
                  <c:v>163752</c:v>
                </c:pt>
                <c:pt idx="6">
                  <c:v>3629</c:v>
                </c:pt>
                <c:pt idx="7">
                  <c:v>17262</c:v>
                </c:pt>
                <c:pt idx="8">
                  <c:v>1366</c:v>
                </c:pt>
                <c:pt idx="9">
                  <c:v>37679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MARÍN Y RÍA DE PONTEVEDRA</c:v>
                </c:pt>
                <c:pt idx="7">
                  <c:v>HUELVA</c:v>
                </c:pt>
                <c:pt idx="8">
                  <c:v>BAHÍA DE CÁDIZ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4260617</c:v>
                </c:pt>
                <c:pt idx="1">
                  <c:v>2432796</c:v>
                </c:pt>
                <c:pt idx="2">
                  <c:v>1381272</c:v>
                </c:pt>
                <c:pt idx="3">
                  <c:v>539145</c:v>
                </c:pt>
                <c:pt idx="4">
                  <c:v>56599</c:v>
                </c:pt>
                <c:pt idx="5">
                  <c:v>13923</c:v>
                </c:pt>
                <c:pt idx="6">
                  <c:v>13106</c:v>
                </c:pt>
                <c:pt idx="7">
                  <c:v>8634</c:v>
                </c:pt>
                <c:pt idx="8">
                  <c:v>6539</c:v>
                </c:pt>
                <c:pt idx="9">
                  <c:v>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MARÍN Y RÍA DE PONTEVEDRA</c:v>
                </c:pt>
                <c:pt idx="7">
                  <c:v>HUELVA</c:v>
                </c:pt>
                <c:pt idx="8">
                  <c:v>BAHÍA DE CÁDIZ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4614177</c:v>
                </c:pt>
                <c:pt idx="1">
                  <c:v>2861530</c:v>
                </c:pt>
                <c:pt idx="2">
                  <c:v>422769</c:v>
                </c:pt>
                <c:pt idx="3">
                  <c:v>486773</c:v>
                </c:pt>
                <c:pt idx="4">
                  <c:v>2888</c:v>
                </c:pt>
                <c:pt idx="5">
                  <c:v>12801</c:v>
                </c:pt>
                <c:pt idx="6">
                  <c:v>1366</c:v>
                </c:pt>
                <c:pt idx="7">
                  <c:v>0</c:v>
                </c:pt>
                <c:pt idx="8">
                  <c:v>0</c:v>
                </c:pt>
                <c:pt idx="9">
                  <c:v>2935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MOTRIL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973348</c:v>
                </c:pt>
                <c:pt idx="1">
                  <c:v>845644</c:v>
                </c:pt>
                <c:pt idx="2">
                  <c:v>802837</c:v>
                </c:pt>
                <c:pt idx="3">
                  <c:v>663311</c:v>
                </c:pt>
                <c:pt idx="4">
                  <c:v>336372</c:v>
                </c:pt>
                <c:pt idx="5">
                  <c:v>330961</c:v>
                </c:pt>
                <c:pt idx="6">
                  <c:v>128017</c:v>
                </c:pt>
                <c:pt idx="7">
                  <c:v>91250</c:v>
                </c:pt>
                <c:pt idx="8">
                  <c:v>82208</c:v>
                </c:pt>
                <c:pt idx="9">
                  <c:v>65716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MOTRIL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606126</c:v>
                </c:pt>
                <c:pt idx="1">
                  <c:v>715580</c:v>
                </c:pt>
                <c:pt idx="2">
                  <c:v>698967</c:v>
                </c:pt>
                <c:pt idx="3">
                  <c:v>673614</c:v>
                </c:pt>
                <c:pt idx="4">
                  <c:v>309328</c:v>
                </c:pt>
                <c:pt idx="5">
                  <c:v>332834</c:v>
                </c:pt>
                <c:pt idx="6">
                  <c:v>115478</c:v>
                </c:pt>
                <c:pt idx="7">
                  <c:v>73938</c:v>
                </c:pt>
                <c:pt idx="8">
                  <c:v>74936</c:v>
                </c:pt>
                <c:pt idx="9">
                  <c:v>37178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18942</c:v>
                </c:pt>
                <c:pt idx="1">
                  <c:v>18792</c:v>
                </c:pt>
                <c:pt idx="2">
                  <c:v>17603</c:v>
                </c:pt>
                <c:pt idx="3">
                  <c:v>14811</c:v>
                </c:pt>
                <c:pt idx="4">
                  <c:v>12199</c:v>
                </c:pt>
                <c:pt idx="5">
                  <c:v>10740</c:v>
                </c:pt>
                <c:pt idx="6">
                  <c:v>2719</c:v>
                </c:pt>
                <c:pt idx="7">
                  <c:v>2440</c:v>
                </c:pt>
                <c:pt idx="8">
                  <c:v>2051</c:v>
                </c:pt>
                <c:pt idx="9">
                  <c:v>1722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14666</c:v>
                </c:pt>
                <c:pt idx="1">
                  <c:v>18574</c:v>
                </c:pt>
                <c:pt idx="2">
                  <c:v>15806</c:v>
                </c:pt>
                <c:pt idx="3">
                  <c:v>13928</c:v>
                </c:pt>
                <c:pt idx="4">
                  <c:v>11475</c:v>
                </c:pt>
                <c:pt idx="5">
                  <c:v>9382</c:v>
                </c:pt>
                <c:pt idx="6">
                  <c:v>2052</c:v>
                </c:pt>
                <c:pt idx="7">
                  <c:v>1423</c:v>
                </c:pt>
                <c:pt idx="8">
                  <c:v>1952</c:v>
                </c:pt>
                <c:pt idx="9">
                  <c:v>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BILBAO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394675</c:v>
                </c:pt>
                <c:pt idx="1">
                  <c:v>359446</c:v>
                </c:pt>
                <c:pt idx="2">
                  <c:v>272247</c:v>
                </c:pt>
                <c:pt idx="3">
                  <c:v>87369</c:v>
                </c:pt>
                <c:pt idx="4">
                  <c:v>50522</c:v>
                </c:pt>
                <c:pt idx="5">
                  <c:v>48973</c:v>
                </c:pt>
                <c:pt idx="6">
                  <c:v>17973</c:v>
                </c:pt>
                <c:pt idx="7">
                  <c:v>14439</c:v>
                </c:pt>
                <c:pt idx="8">
                  <c:v>12278</c:v>
                </c:pt>
                <c:pt idx="9">
                  <c:v>9754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BILBAO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383532</c:v>
                </c:pt>
                <c:pt idx="1">
                  <c:v>392706</c:v>
                </c:pt>
                <c:pt idx="2">
                  <c:v>183672</c:v>
                </c:pt>
                <c:pt idx="3">
                  <c:v>77468</c:v>
                </c:pt>
                <c:pt idx="4">
                  <c:v>31904</c:v>
                </c:pt>
                <c:pt idx="5">
                  <c:v>40792</c:v>
                </c:pt>
                <c:pt idx="6">
                  <c:v>17845</c:v>
                </c:pt>
                <c:pt idx="7">
                  <c:v>13893</c:v>
                </c:pt>
                <c:pt idx="8">
                  <c:v>12459</c:v>
                </c:pt>
                <c:pt idx="9">
                  <c:v>8511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MARÍN Y RÍA DE PONTEVEDRA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MÁLAGA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330764</c:v>
                </c:pt>
                <c:pt idx="1">
                  <c:v>211996</c:v>
                </c:pt>
                <c:pt idx="2">
                  <c:v>111094</c:v>
                </c:pt>
                <c:pt idx="3">
                  <c:v>42501</c:v>
                </c:pt>
                <c:pt idx="4">
                  <c:v>18030</c:v>
                </c:pt>
                <c:pt idx="5">
                  <c:v>1637</c:v>
                </c:pt>
                <c:pt idx="6">
                  <c:v>799</c:v>
                </c:pt>
                <c:pt idx="7">
                  <c:v>669</c:v>
                </c:pt>
                <c:pt idx="8">
                  <c:v>512</c:v>
                </c:pt>
                <c:pt idx="9">
                  <c:v>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MARÍN Y RÍA DE PONTEVEDRA</c:v>
                </c:pt>
                <c:pt idx="6">
                  <c:v>VIGO</c:v>
                </c:pt>
                <c:pt idx="7">
                  <c:v>HUELVA</c:v>
                </c:pt>
                <c:pt idx="8">
                  <c:v>BAHÍA DE CÁDIZ</c:v>
                </c:pt>
                <c:pt idx="9">
                  <c:v>MÁLAGA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364070</c:v>
                </c:pt>
                <c:pt idx="1">
                  <c:v>220850</c:v>
                </c:pt>
                <c:pt idx="2">
                  <c:v>39489</c:v>
                </c:pt>
                <c:pt idx="3">
                  <c:v>35251</c:v>
                </c:pt>
                <c:pt idx="4">
                  <c:v>229</c:v>
                </c:pt>
                <c:pt idx="5">
                  <c:v>653</c:v>
                </c:pt>
                <c:pt idx="6">
                  <c:v>831</c:v>
                </c:pt>
                <c:pt idx="7">
                  <c:v>0</c:v>
                </c:pt>
                <c:pt idx="8">
                  <c:v>0</c:v>
                </c:pt>
                <c:pt idx="9">
                  <c:v>3784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37435</c:v>
                </c:pt>
                <c:pt idx="1">
                  <c:v>28293</c:v>
                </c:pt>
                <c:pt idx="2">
                  <c:v>18469</c:v>
                </c:pt>
                <c:pt idx="3">
                  <c:v>15503</c:v>
                </c:pt>
                <c:pt idx="4">
                  <c:v>10954</c:v>
                </c:pt>
                <c:pt idx="5">
                  <c:v>9565</c:v>
                </c:pt>
                <c:pt idx="6">
                  <c:v>8031</c:v>
                </c:pt>
                <c:pt idx="7">
                  <c:v>5406</c:v>
                </c:pt>
                <c:pt idx="8">
                  <c:v>4612</c:v>
                </c:pt>
                <c:pt idx="9">
                  <c:v>3887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35767</c:v>
                </c:pt>
                <c:pt idx="1">
                  <c:v>28337</c:v>
                </c:pt>
                <c:pt idx="2">
                  <c:v>17693</c:v>
                </c:pt>
                <c:pt idx="3">
                  <c:v>13921</c:v>
                </c:pt>
                <c:pt idx="4">
                  <c:v>10802</c:v>
                </c:pt>
                <c:pt idx="5">
                  <c:v>8485</c:v>
                </c:pt>
                <c:pt idx="6">
                  <c:v>7955</c:v>
                </c:pt>
                <c:pt idx="7">
                  <c:v>4341</c:v>
                </c:pt>
                <c:pt idx="8">
                  <c:v>5032</c:v>
                </c:pt>
                <c:pt idx="9">
                  <c:v>3951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GIJÓN</c:v>
                </c:pt>
                <c:pt idx="9">
                  <c:v>CARTAGENA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167176</c:v>
                </c:pt>
                <c:pt idx="1">
                  <c:v>142685</c:v>
                </c:pt>
                <c:pt idx="2">
                  <c:v>43480</c:v>
                </c:pt>
                <c:pt idx="3">
                  <c:v>28519</c:v>
                </c:pt>
                <c:pt idx="4">
                  <c:v>16900</c:v>
                </c:pt>
                <c:pt idx="5">
                  <c:v>11329</c:v>
                </c:pt>
                <c:pt idx="6">
                  <c:v>7433</c:v>
                </c:pt>
                <c:pt idx="7">
                  <c:v>5392</c:v>
                </c:pt>
                <c:pt idx="8">
                  <c:v>4812</c:v>
                </c:pt>
                <c:pt idx="9">
                  <c:v>4667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GIJÓN</c:v>
                </c:pt>
                <c:pt idx="9">
                  <c:v>CARTAGENA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148761</c:v>
                </c:pt>
                <c:pt idx="1">
                  <c:v>126490</c:v>
                </c:pt>
                <c:pt idx="2">
                  <c:v>36248</c:v>
                </c:pt>
                <c:pt idx="3">
                  <c:v>28246</c:v>
                </c:pt>
                <c:pt idx="4">
                  <c:v>14167</c:v>
                </c:pt>
                <c:pt idx="5">
                  <c:v>11531</c:v>
                </c:pt>
                <c:pt idx="6">
                  <c:v>6450</c:v>
                </c:pt>
                <c:pt idx="7">
                  <c:v>6322</c:v>
                </c:pt>
                <c:pt idx="8">
                  <c:v>4598</c:v>
                </c:pt>
                <c:pt idx="9">
                  <c:v>6621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182679</c:v>
                </c:pt>
                <c:pt idx="1">
                  <c:v>161154</c:v>
                </c:pt>
                <c:pt idx="2">
                  <c:v>48886</c:v>
                </c:pt>
                <c:pt idx="3">
                  <c:v>44868</c:v>
                </c:pt>
                <c:pt idx="4">
                  <c:v>32492</c:v>
                </c:pt>
                <c:pt idx="5">
                  <c:v>28682</c:v>
                </c:pt>
                <c:pt idx="6">
                  <c:v>17680</c:v>
                </c:pt>
                <c:pt idx="7">
                  <c:v>13640</c:v>
                </c:pt>
                <c:pt idx="8">
                  <c:v>11932</c:v>
                </c:pt>
                <c:pt idx="9">
                  <c:v>9742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BAHÍA DE ALGECIRAS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162682</c:v>
                </c:pt>
                <c:pt idx="1">
                  <c:v>144183</c:v>
                </c:pt>
                <c:pt idx="2">
                  <c:v>40588</c:v>
                </c:pt>
                <c:pt idx="3">
                  <c:v>42217</c:v>
                </c:pt>
                <c:pt idx="4">
                  <c:v>31675</c:v>
                </c:pt>
                <c:pt idx="5">
                  <c:v>28636</c:v>
                </c:pt>
                <c:pt idx="6">
                  <c:v>14396</c:v>
                </c:pt>
                <c:pt idx="7">
                  <c:v>13062</c:v>
                </c:pt>
                <c:pt idx="8">
                  <c:v>12324</c:v>
                </c:pt>
                <c:pt idx="9">
                  <c:v>8511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488763</c:v>
                </c:pt>
                <c:pt idx="1">
                  <c:v>338766</c:v>
                </c:pt>
                <c:pt idx="2">
                  <c:v>269998</c:v>
                </c:pt>
                <c:pt idx="3">
                  <c:v>257113</c:v>
                </c:pt>
                <c:pt idx="4">
                  <c:v>150272</c:v>
                </c:pt>
                <c:pt idx="5">
                  <c:v>134419</c:v>
                </c:pt>
                <c:pt idx="6">
                  <c:v>53400</c:v>
                </c:pt>
                <c:pt idx="7">
                  <c:v>50093</c:v>
                </c:pt>
                <c:pt idx="8">
                  <c:v>42834</c:v>
                </c:pt>
                <c:pt idx="9">
                  <c:v>30978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LAS PALMAS</c:v>
                </c:pt>
                <c:pt idx="3">
                  <c:v>BALEARES</c:v>
                </c:pt>
                <c:pt idx="4">
                  <c:v>BARCELONA</c:v>
                </c:pt>
                <c:pt idx="5">
                  <c:v>CEUTA</c:v>
                </c:pt>
                <c:pt idx="6">
                  <c:v>MELILLA</c:v>
                </c:pt>
                <c:pt idx="7">
                  <c:v>VALENCIA</c:v>
                </c:pt>
                <c:pt idx="8">
                  <c:v>ALMERÍA</c:v>
                </c:pt>
                <c:pt idx="9">
                  <c:v>MÁLAGA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427505</c:v>
                </c:pt>
                <c:pt idx="1">
                  <c:v>341062</c:v>
                </c:pt>
                <c:pt idx="2">
                  <c:v>218813</c:v>
                </c:pt>
                <c:pt idx="3">
                  <c:v>187512</c:v>
                </c:pt>
                <c:pt idx="4">
                  <c:v>108409</c:v>
                </c:pt>
                <c:pt idx="5">
                  <c:v>130494</c:v>
                </c:pt>
                <c:pt idx="6">
                  <c:v>54214</c:v>
                </c:pt>
                <c:pt idx="7">
                  <c:v>42368</c:v>
                </c:pt>
                <c:pt idx="8">
                  <c:v>38521</c:v>
                </c:pt>
                <c:pt idx="9">
                  <c:v>36995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ALICANTE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196770</c:v>
                </c:pt>
                <c:pt idx="1">
                  <c:v>137768</c:v>
                </c:pt>
                <c:pt idx="2">
                  <c:v>90898</c:v>
                </c:pt>
                <c:pt idx="3">
                  <c:v>67358</c:v>
                </c:pt>
                <c:pt idx="4">
                  <c:v>14147</c:v>
                </c:pt>
                <c:pt idx="5">
                  <c:v>9431</c:v>
                </c:pt>
                <c:pt idx="6">
                  <c:v>5345</c:v>
                </c:pt>
                <c:pt idx="7">
                  <c:v>3886</c:v>
                </c:pt>
                <c:pt idx="8">
                  <c:v>3864</c:v>
                </c:pt>
                <c:pt idx="9">
                  <c:v>2907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ALICANTE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142914</c:v>
                </c:pt>
                <c:pt idx="1">
                  <c:v>98629</c:v>
                </c:pt>
                <c:pt idx="2">
                  <c:v>56730</c:v>
                </c:pt>
                <c:pt idx="3">
                  <c:v>25705</c:v>
                </c:pt>
                <c:pt idx="4">
                  <c:v>9878</c:v>
                </c:pt>
                <c:pt idx="5">
                  <c:v>13959</c:v>
                </c:pt>
                <c:pt idx="6">
                  <c:v>6771</c:v>
                </c:pt>
                <c:pt idx="7">
                  <c:v>2061</c:v>
                </c:pt>
                <c:pt idx="8">
                  <c:v>6671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MOTRIL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87969</c:v>
                </c:pt>
                <c:pt idx="1">
                  <c:v>69955</c:v>
                </c:pt>
                <c:pt idx="2">
                  <c:v>32961</c:v>
                </c:pt>
                <c:pt idx="3">
                  <c:v>29800</c:v>
                </c:pt>
                <c:pt idx="4">
                  <c:v>28624</c:v>
                </c:pt>
                <c:pt idx="5">
                  <c:v>17657</c:v>
                </c:pt>
                <c:pt idx="6">
                  <c:v>12118</c:v>
                </c:pt>
                <c:pt idx="7">
                  <c:v>9765</c:v>
                </c:pt>
                <c:pt idx="8">
                  <c:v>9529</c:v>
                </c:pt>
                <c:pt idx="9">
                  <c:v>3649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ALMERÍA</c:v>
                </c:pt>
                <c:pt idx="8">
                  <c:v>MELILLA</c:v>
                </c:pt>
                <c:pt idx="9">
                  <c:v>MOTRIL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77622</c:v>
                </c:pt>
                <c:pt idx="1">
                  <c:v>71883</c:v>
                </c:pt>
                <c:pt idx="2">
                  <c:v>27726</c:v>
                </c:pt>
                <c:pt idx="3">
                  <c:v>23521</c:v>
                </c:pt>
                <c:pt idx="4">
                  <c:v>27348</c:v>
                </c:pt>
                <c:pt idx="5">
                  <c:v>14082</c:v>
                </c:pt>
                <c:pt idx="6">
                  <c:v>10103</c:v>
                </c:pt>
                <c:pt idx="7">
                  <c:v>7952</c:v>
                </c:pt>
                <c:pt idx="8">
                  <c:v>9379</c:v>
                </c:pt>
                <c:pt idx="9">
                  <c:v>3968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TARRAGONA</c:v>
                </c:pt>
                <c:pt idx="5">
                  <c:v>PASAIA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63987</c:v>
                </c:pt>
                <c:pt idx="1">
                  <c:v>60991</c:v>
                </c:pt>
                <c:pt idx="2">
                  <c:v>32115</c:v>
                </c:pt>
                <c:pt idx="3">
                  <c:v>31252</c:v>
                </c:pt>
                <c:pt idx="4">
                  <c:v>18231</c:v>
                </c:pt>
                <c:pt idx="5">
                  <c:v>17212</c:v>
                </c:pt>
                <c:pt idx="6">
                  <c:v>8292</c:v>
                </c:pt>
                <c:pt idx="7">
                  <c:v>8025</c:v>
                </c:pt>
                <c:pt idx="8">
                  <c:v>6035</c:v>
                </c:pt>
                <c:pt idx="9">
                  <c:v>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TARRAGONA</c:v>
                </c:pt>
                <c:pt idx="5">
                  <c:v>PASAIA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BAHÍA DE CÁDIZ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51267</c:v>
                </c:pt>
                <c:pt idx="1">
                  <c:v>54427</c:v>
                </c:pt>
                <c:pt idx="2">
                  <c:v>31520</c:v>
                </c:pt>
                <c:pt idx="3">
                  <c:v>28809</c:v>
                </c:pt>
                <c:pt idx="4">
                  <c:v>15932</c:v>
                </c:pt>
                <c:pt idx="5">
                  <c:v>14829</c:v>
                </c:pt>
                <c:pt idx="6">
                  <c:v>6201</c:v>
                </c:pt>
                <c:pt idx="7">
                  <c:v>7303</c:v>
                </c:pt>
                <c:pt idx="8">
                  <c:v>5430</c:v>
                </c:pt>
                <c:pt idx="9">
                  <c:v>1175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2193</c:v>
                </c:pt>
                <c:pt idx="1">
                  <c:v>2115</c:v>
                </c:pt>
                <c:pt idx="2">
                  <c:v>1294</c:v>
                </c:pt>
                <c:pt idx="3">
                  <c:v>1037</c:v>
                </c:pt>
                <c:pt idx="4">
                  <c:v>891</c:v>
                </c:pt>
                <c:pt idx="5">
                  <c:v>695</c:v>
                </c:pt>
                <c:pt idx="6">
                  <c:v>597</c:v>
                </c:pt>
                <c:pt idx="7">
                  <c:v>219</c:v>
                </c:pt>
                <c:pt idx="8">
                  <c:v>211</c:v>
                </c:pt>
                <c:pt idx="9">
                  <c:v>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1929</c:v>
                </c:pt>
                <c:pt idx="1">
                  <c:v>2450</c:v>
                </c:pt>
                <c:pt idx="2">
                  <c:v>1062</c:v>
                </c:pt>
                <c:pt idx="3">
                  <c:v>959</c:v>
                </c:pt>
                <c:pt idx="4">
                  <c:v>887</c:v>
                </c:pt>
                <c:pt idx="5">
                  <c:v>603</c:v>
                </c:pt>
                <c:pt idx="6">
                  <c:v>601</c:v>
                </c:pt>
                <c:pt idx="7">
                  <c:v>191</c:v>
                </c:pt>
                <c:pt idx="8">
                  <c:v>222</c:v>
                </c:pt>
                <c:pt idx="9">
                  <c:v>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30909719</c:v>
                </c:pt>
                <c:pt idx="1">
                  <c:v>24507319</c:v>
                </c:pt>
                <c:pt idx="2">
                  <c:v>22473795</c:v>
                </c:pt>
                <c:pt idx="3">
                  <c:v>20355869</c:v>
                </c:pt>
                <c:pt idx="4">
                  <c:v>17858649</c:v>
                </c:pt>
                <c:pt idx="5">
                  <c:v>14050388</c:v>
                </c:pt>
                <c:pt idx="6">
                  <c:v>5598991</c:v>
                </c:pt>
                <c:pt idx="7">
                  <c:v>3869278</c:v>
                </c:pt>
                <c:pt idx="8">
                  <c:v>3339896</c:v>
                </c:pt>
                <c:pt idx="9">
                  <c:v>3263420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34596383</c:v>
                </c:pt>
                <c:pt idx="1">
                  <c:v>19277992</c:v>
                </c:pt>
                <c:pt idx="2">
                  <c:v>19662167</c:v>
                </c:pt>
                <c:pt idx="3">
                  <c:v>19417134</c:v>
                </c:pt>
                <c:pt idx="4">
                  <c:v>15150564</c:v>
                </c:pt>
                <c:pt idx="5">
                  <c:v>11938601</c:v>
                </c:pt>
                <c:pt idx="6">
                  <c:v>5010682</c:v>
                </c:pt>
                <c:pt idx="7">
                  <c:v>4103720</c:v>
                </c:pt>
                <c:pt idx="8">
                  <c:v>3040695</c:v>
                </c:pt>
                <c:pt idx="9">
                  <c:v>3341355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85</c:v>
                </c:pt>
                <c:pt idx="1">
                  <c:v>72</c:v>
                </c:pt>
                <c:pt idx="2">
                  <c:v>23</c:v>
                </c:pt>
                <c:pt idx="3">
                  <c:v>16</c:v>
                </c:pt>
                <c:pt idx="4">
                  <c:v>9</c:v>
                </c:pt>
                <c:pt idx="5">
                  <c:v>4</c:v>
                </c:pt>
                <c:pt idx="6">
                  <c:v>3.2</c:v>
                </c:pt>
                <c:pt idx="7">
                  <c:v>3</c:v>
                </c:pt>
                <c:pt idx="8">
                  <c:v>2.1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71</c:v>
                </c:pt>
                <c:pt idx="1">
                  <c:v>68</c:v>
                </c:pt>
                <c:pt idx="2">
                  <c:v>15</c:v>
                </c:pt>
                <c:pt idx="3">
                  <c:v>8</c:v>
                </c:pt>
                <c:pt idx="4">
                  <c:v>4</c:v>
                </c:pt>
                <c:pt idx="5">
                  <c:v>6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>
      <selection activeCell="G17" sqref="G17"/>
    </sheetView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176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79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>
      <selection activeCell="D8" sqref="D8"/>
    </sheetView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92" t="s">
        <v>28</v>
      </c>
      <c r="B6" s="93"/>
      <c r="C6" s="93"/>
      <c r="D6" s="89" t="s">
        <v>177</v>
      </c>
      <c r="E6" s="90"/>
      <c r="F6" s="89" t="s">
        <v>175</v>
      </c>
      <c r="G6" s="90"/>
      <c r="H6" s="91" t="s">
        <v>27</v>
      </c>
      <c r="I6" s="90"/>
    </row>
    <row r="7" spans="1:13" x14ac:dyDescent="0.3">
      <c r="A7" s="94"/>
      <c r="B7" s="94"/>
      <c r="C7" s="94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83" t="s">
        <v>10</v>
      </c>
      <c r="B8" s="83" t="s">
        <v>11</v>
      </c>
      <c r="C8" s="43" t="s">
        <v>12</v>
      </c>
      <c r="D8" s="81">
        <f>Líquidos!B35</f>
        <v>14400851</v>
      </c>
      <c r="E8" s="81">
        <f>Líquidos!C35</f>
        <v>16059078</v>
      </c>
      <c r="F8" s="81">
        <f>Líquidos!D35</f>
        <v>14400851</v>
      </c>
      <c r="G8" s="81">
        <f>Líquidos!E35</f>
        <v>16059078</v>
      </c>
      <c r="H8" s="44">
        <f>G8-F8</f>
        <v>1658227</v>
      </c>
      <c r="I8" s="45">
        <f>((G8*100/F8)-100)</f>
        <v>11.514784785982442</v>
      </c>
    </row>
    <row r="9" spans="1:13" x14ac:dyDescent="0.3">
      <c r="A9" s="84"/>
      <c r="B9" s="86"/>
      <c r="C9" s="43" t="s">
        <v>13</v>
      </c>
      <c r="D9" s="81">
        <f>Sólidos!B35</f>
        <v>7768336</v>
      </c>
      <c r="E9" s="81">
        <f>Sólidos!C35</f>
        <v>9057538</v>
      </c>
      <c r="F9" s="81">
        <f>Sólidos!D35</f>
        <v>7768336</v>
      </c>
      <c r="G9" s="81">
        <f>Sólidos!E35</f>
        <v>9057538</v>
      </c>
      <c r="H9" s="44">
        <f t="shared" ref="H9:H19" si="0">G9-F9</f>
        <v>1289202</v>
      </c>
      <c r="I9" s="45">
        <f t="shared" ref="I9:I19" si="1">((G9*100/F9)-100)</f>
        <v>16.595600396275344</v>
      </c>
    </row>
    <row r="10" spans="1:13" x14ac:dyDescent="0.3">
      <c r="A10" s="84"/>
      <c r="B10" s="83" t="s">
        <v>14</v>
      </c>
      <c r="C10" s="43" t="s">
        <v>15</v>
      </c>
      <c r="D10" s="81">
        <f>D12-D11</f>
        <v>5007569</v>
      </c>
      <c r="E10" s="81">
        <f t="shared" ref="E10:G10" si="2">E12-E11</f>
        <v>5801918</v>
      </c>
      <c r="F10" s="81">
        <f t="shared" si="2"/>
        <v>5007569</v>
      </c>
      <c r="G10" s="81">
        <f t="shared" si="2"/>
        <v>5801918</v>
      </c>
      <c r="H10" s="44">
        <f t="shared" si="0"/>
        <v>794349</v>
      </c>
      <c r="I10" s="45">
        <f t="shared" si="1"/>
        <v>15.862966641098708</v>
      </c>
    </row>
    <row r="11" spans="1:13" x14ac:dyDescent="0.3">
      <c r="A11" s="84"/>
      <c r="B11" s="84"/>
      <c r="C11" s="43" t="s">
        <v>16</v>
      </c>
      <c r="D11" s="81">
        <f>'Mercancías contenedores'!B35</f>
        <v>13896175</v>
      </c>
      <c r="E11" s="81">
        <f>'Mercancías contenedores'!C35</f>
        <v>14576783</v>
      </c>
      <c r="F11" s="81">
        <f>'Mercancías contenedores'!D35</f>
        <v>13896175</v>
      </c>
      <c r="G11" s="81">
        <f>'Mercancías contenedores'!E35</f>
        <v>14576783</v>
      </c>
      <c r="H11" s="44">
        <f t="shared" si="0"/>
        <v>680608</v>
      </c>
      <c r="I11" s="45">
        <f t="shared" si="1"/>
        <v>4.8978082098131352</v>
      </c>
    </row>
    <row r="12" spans="1:13" x14ac:dyDescent="0.3">
      <c r="A12" s="86"/>
      <c r="B12" s="86"/>
      <c r="C12" s="43" t="s">
        <v>1</v>
      </c>
      <c r="D12" s="81">
        <f>'Mercancía general'!B35</f>
        <v>18903744</v>
      </c>
      <c r="E12" s="81">
        <f>'Mercancía general'!C35</f>
        <v>20378701</v>
      </c>
      <c r="F12" s="81">
        <f>'Mercancía general'!D35</f>
        <v>18903744</v>
      </c>
      <c r="G12" s="81">
        <f>'Mercancía general'!E35</f>
        <v>20378701</v>
      </c>
      <c r="H12" s="44">
        <f t="shared" si="0"/>
        <v>1474957</v>
      </c>
      <c r="I12" s="45">
        <f t="shared" si="1"/>
        <v>7.8024596609010359</v>
      </c>
    </row>
    <row r="13" spans="1:13" x14ac:dyDescent="0.3">
      <c r="A13" s="46"/>
      <c r="B13" s="46"/>
      <c r="C13" s="78" t="s">
        <v>1</v>
      </c>
      <c r="D13" s="82">
        <f>+D8+D9+D12</f>
        <v>41072931</v>
      </c>
      <c r="E13" s="82">
        <f t="shared" ref="E13:G13" si="3">+E8+E9+E12</f>
        <v>45495317</v>
      </c>
      <c r="F13" s="82">
        <f t="shared" si="3"/>
        <v>41072931</v>
      </c>
      <c r="G13" s="82">
        <f t="shared" si="3"/>
        <v>45495317</v>
      </c>
      <c r="H13" s="47">
        <f t="shared" si="0"/>
        <v>4422386</v>
      </c>
      <c r="I13" s="48">
        <f t="shared" si="1"/>
        <v>10.767154649859293</v>
      </c>
    </row>
    <row r="14" spans="1:13" x14ac:dyDescent="0.3">
      <c r="A14" s="83" t="s">
        <v>3</v>
      </c>
      <c r="B14" s="49" t="s">
        <v>4</v>
      </c>
      <c r="C14" s="43" t="s">
        <v>5</v>
      </c>
      <c r="D14" s="81">
        <f>Pesca!B35</f>
        <v>13707</v>
      </c>
      <c r="E14" s="81">
        <f>Pesca!C35</f>
        <v>12933</v>
      </c>
      <c r="F14" s="81">
        <f>Pesca!D35</f>
        <v>13707</v>
      </c>
      <c r="G14" s="81">
        <f>Pesca!E35</f>
        <v>12933</v>
      </c>
      <c r="H14" s="44">
        <f>G14-F14</f>
        <v>-774</v>
      </c>
      <c r="I14" s="45">
        <f t="shared" si="1"/>
        <v>-5.6467498358503008</v>
      </c>
    </row>
    <row r="15" spans="1:13" x14ac:dyDescent="0.3">
      <c r="A15" s="84"/>
      <c r="B15" s="83" t="s">
        <v>6</v>
      </c>
      <c r="C15" s="58" t="s">
        <v>167</v>
      </c>
      <c r="D15" s="81">
        <f>'Avit. combustibles'!B35</f>
        <v>612511</v>
      </c>
      <c r="E15" s="81">
        <f>'Avit. combustibles'!C35</f>
        <v>648531</v>
      </c>
      <c r="F15" s="81">
        <f>'Avit. combustibles'!D35</f>
        <v>612511</v>
      </c>
      <c r="G15" s="81">
        <f>'Avit. combustibles'!E35</f>
        <v>648531</v>
      </c>
      <c r="H15" s="44">
        <f>G15-F15</f>
        <v>36020</v>
      </c>
      <c r="I15" s="45">
        <f t="shared" si="1"/>
        <v>5.8807107137667742</v>
      </c>
      <c r="J15" s="50"/>
      <c r="K15" s="50"/>
      <c r="L15" s="50"/>
      <c r="M15" s="50"/>
    </row>
    <row r="16" spans="1:13" x14ac:dyDescent="0.3">
      <c r="A16" s="84"/>
      <c r="B16" s="86"/>
      <c r="C16" s="43" t="s">
        <v>7</v>
      </c>
      <c r="D16" s="81">
        <f>Avituallamiento!B35-'Resumen general'!D15</f>
        <v>130707</v>
      </c>
      <c r="E16" s="81">
        <f>Avituallamiento!C35-'Resumen general'!E15</f>
        <v>148683</v>
      </c>
      <c r="F16" s="81">
        <f>Avituallamiento!D35-'Resumen general'!F15</f>
        <v>130707</v>
      </c>
      <c r="G16" s="81">
        <f>Avituallamiento!E35-'Resumen general'!G15</f>
        <v>148683</v>
      </c>
      <c r="H16" s="44">
        <f>G16-F16</f>
        <v>17976</v>
      </c>
      <c r="I16" s="45">
        <f t="shared" si="1"/>
        <v>13.752897702494892</v>
      </c>
    </row>
    <row r="17" spans="1:9" x14ac:dyDescent="0.3">
      <c r="A17" s="86"/>
      <c r="B17" s="49" t="s">
        <v>8</v>
      </c>
      <c r="C17" s="43" t="s">
        <v>9</v>
      </c>
      <c r="D17" s="81">
        <f>'Tráfico interior'!B35</f>
        <v>254978</v>
      </c>
      <c r="E17" s="81">
        <f>'Tráfico interior'!C35</f>
        <v>1319991</v>
      </c>
      <c r="F17" s="81">
        <f>'Tráfico interior'!D35</f>
        <v>254978</v>
      </c>
      <c r="G17" s="81">
        <f>'Tráfico interior'!E35</f>
        <v>1319991</v>
      </c>
      <c r="H17" s="44">
        <f t="shared" si="0"/>
        <v>1065013</v>
      </c>
      <c r="I17" s="45">
        <f t="shared" si="1"/>
        <v>417.68819270682172</v>
      </c>
    </row>
    <row r="18" spans="1:9" x14ac:dyDescent="0.3">
      <c r="A18" s="51"/>
      <c r="B18" s="51"/>
      <c r="C18" s="78" t="s">
        <v>1</v>
      </c>
      <c r="D18" s="82">
        <f>+D14+D15+D16+D17</f>
        <v>1011903</v>
      </c>
      <c r="E18" s="82">
        <f t="shared" ref="E18:F18" si="4">+E14+E15+E16+E17</f>
        <v>2130138</v>
      </c>
      <c r="F18" s="82">
        <f t="shared" si="4"/>
        <v>1011903</v>
      </c>
      <c r="G18" s="82">
        <f>+G14+G15+G16+G17</f>
        <v>2130138</v>
      </c>
      <c r="H18" s="47">
        <f t="shared" si="0"/>
        <v>1118235</v>
      </c>
      <c r="I18" s="48">
        <f t="shared" si="1"/>
        <v>110.50812182590624</v>
      </c>
    </row>
    <row r="19" spans="1:9" x14ac:dyDescent="0.3">
      <c r="A19" s="52"/>
      <c r="B19" s="52"/>
      <c r="C19" s="57" t="s">
        <v>109</v>
      </c>
      <c r="D19" s="53">
        <f>+D13+D18</f>
        <v>42084834</v>
      </c>
      <c r="E19" s="53">
        <f t="shared" ref="E19:F19" si="5">+E13+E18</f>
        <v>47625455</v>
      </c>
      <c r="F19" s="53">
        <f t="shared" si="5"/>
        <v>42084834</v>
      </c>
      <c r="G19" s="53">
        <f>+G13+G18</f>
        <v>47625455</v>
      </c>
      <c r="H19" s="53">
        <f t="shared" si="0"/>
        <v>5540621</v>
      </c>
      <c r="I19" s="54">
        <f t="shared" si="1"/>
        <v>13.165362610198244</v>
      </c>
    </row>
    <row r="20" spans="1:9" x14ac:dyDescent="0.3">
      <c r="A20" s="51"/>
      <c r="B20" s="51"/>
      <c r="I20" s="55"/>
    </row>
    <row r="21" spans="1:9" x14ac:dyDescent="0.3">
      <c r="A21" s="83" t="s">
        <v>17</v>
      </c>
      <c r="B21" s="83" t="s">
        <v>18</v>
      </c>
      <c r="C21" s="43" t="s">
        <v>19</v>
      </c>
      <c r="D21" s="81">
        <f>'Mercancías tránsito'!B35</f>
        <v>10710968</v>
      </c>
      <c r="E21" s="81">
        <f>'Mercancías tránsito'!C35</f>
        <v>11193090</v>
      </c>
      <c r="F21" s="81">
        <f>'Mercancías tránsito'!D35</f>
        <v>10710968</v>
      </c>
      <c r="G21" s="81">
        <f>'Mercancías tránsito'!E35</f>
        <v>11193090</v>
      </c>
      <c r="H21" s="44">
        <f>G21-F21</f>
        <v>482122</v>
      </c>
      <c r="I21" s="45">
        <f t="shared" ref="I21:I36" si="6">((G21*100/F21)-100)</f>
        <v>4.5011991446524746</v>
      </c>
    </row>
    <row r="22" spans="1:9" x14ac:dyDescent="0.3">
      <c r="A22" s="84"/>
      <c r="B22" s="86"/>
      <c r="C22" s="43" t="s">
        <v>20</v>
      </c>
      <c r="D22" s="81">
        <f>'Mercan. contene. tránsito'!B35</f>
        <v>8492264</v>
      </c>
      <c r="E22" s="81">
        <f>'Mercan. contene. tránsito'!C35</f>
        <v>8722869</v>
      </c>
      <c r="F22" s="81">
        <f>'Mercan. contene. tránsito'!D35</f>
        <v>8492264</v>
      </c>
      <c r="G22" s="81">
        <f>'Mercan. contene. tránsito'!E35</f>
        <v>8722869</v>
      </c>
      <c r="H22" s="44">
        <f>G22-F22</f>
        <v>230605</v>
      </c>
      <c r="I22" s="45">
        <f t="shared" si="6"/>
        <v>2.7154713984398029</v>
      </c>
    </row>
    <row r="23" spans="1:9" x14ac:dyDescent="0.3">
      <c r="A23" s="84"/>
      <c r="B23" s="83" t="s">
        <v>21</v>
      </c>
      <c r="C23" s="43" t="s">
        <v>22</v>
      </c>
      <c r="D23" s="81">
        <f>'Ro-Ro'!B35</f>
        <v>4049568</v>
      </c>
      <c r="E23" s="81">
        <f>'Ro-Ro'!C35</f>
        <v>4695725</v>
      </c>
      <c r="F23" s="81">
        <f>'Ro-Ro'!D35</f>
        <v>4049568</v>
      </c>
      <c r="G23" s="81">
        <f>'Ro-Ro'!E35</f>
        <v>4695725</v>
      </c>
      <c r="H23" s="44">
        <f t="shared" ref="H23:H36" si="7">G23-F23</f>
        <v>646157</v>
      </c>
      <c r="I23" s="45">
        <f t="shared" si="6"/>
        <v>15.956195821381442</v>
      </c>
    </row>
    <row r="24" spans="1:9" x14ac:dyDescent="0.3">
      <c r="A24" s="84"/>
      <c r="B24" s="86"/>
      <c r="C24" s="58" t="s">
        <v>152</v>
      </c>
      <c r="D24" s="81">
        <f>'Ro-Ro remolques'!B35</f>
        <v>99300</v>
      </c>
      <c r="E24" s="81">
        <f>'Ro-Ro remolques'!C35</f>
        <v>110334</v>
      </c>
      <c r="F24" s="81">
        <f>'Ro-Ro remolques'!D35</f>
        <v>99300</v>
      </c>
      <c r="G24" s="81">
        <f>'Ro-Ro remolques'!E35</f>
        <v>110334</v>
      </c>
      <c r="H24" s="44">
        <f t="shared" si="7"/>
        <v>11034</v>
      </c>
      <c r="I24" s="45">
        <f t="shared" si="6"/>
        <v>11.111782477341393</v>
      </c>
    </row>
    <row r="25" spans="1:9" x14ac:dyDescent="0.3">
      <c r="A25" s="84"/>
      <c r="B25" s="87" t="s">
        <v>140</v>
      </c>
      <c r="C25" s="58" t="s">
        <v>139</v>
      </c>
      <c r="D25" s="81">
        <f>TEUS!B35</f>
        <v>1225889</v>
      </c>
      <c r="E25" s="81">
        <f>TEUS!C35</f>
        <v>1324874</v>
      </c>
      <c r="F25" s="81">
        <f>TEUS!D35</f>
        <v>1225889</v>
      </c>
      <c r="G25" s="81">
        <f>TEUS!E35</f>
        <v>1324874</v>
      </c>
      <c r="H25" s="44">
        <f t="shared" si="7"/>
        <v>98985</v>
      </c>
      <c r="I25" s="45">
        <f t="shared" si="6"/>
        <v>8.0745483481783396</v>
      </c>
    </row>
    <row r="26" spans="1:9" x14ac:dyDescent="0.3">
      <c r="A26" s="84"/>
      <c r="B26" s="84"/>
      <c r="C26" s="43" t="s">
        <v>141</v>
      </c>
      <c r="D26" s="81">
        <f>'TEUS tránsito'!B35</f>
        <v>670071</v>
      </c>
      <c r="E26" s="81">
        <f>'TEUS tránsito'!C35</f>
        <v>719214</v>
      </c>
      <c r="F26" s="81">
        <f>'TEUS tránsito'!D35</f>
        <v>670071</v>
      </c>
      <c r="G26" s="81">
        <f>'TEUS tránsito'!E35</f>
        <v>719214</v>
      </c>
      <c r="H26" s="44">
        <f t="shared" si="7"/>
        <v>49143</v>
      </c>
      <c r="I26" s="45">
        <f t="shared" si="6"/>
        <v>7.3339989344412686</v>
      </c>
    </row>
    <row r="27" spans="1:9" x14ac:dyDescent="0.3">
      <c r="A27" s="84"/>
      <c r="B27" s="84"/>
      <c r="C27" s="43" t="s">
        <v>142</v>
      </c>
      <c r="D27" s="81">
        <f>'TEUS nacional'!B35</f>
        <v>151190</v>
      </c>
      <c r="E27" s="81">
        <f>'TEUS nacional'!C35</f>
        <v>155429</v>
      </c>
      <c r="F27" s="81">
        <f>'TEUS nacional'!D35</f>
        <v>151190</v>
      </c>
      <c r="G27" s="81">
        <f>'TEUS nacional'!E35</f>
        <v>155429</v>
      </c>
      <c r="H27" s="44">
        <f t="shared" si="7"/>
        <v>4239</v>
      </c>
      <c r="I27" s="45">
        <f t="shared" si="6"/>
        <v>2.8037568622263365</v>
      </c>
    </row>
    <row r="28" spans="1:9" x14ac:dyDescent="0.3">
      <c r="A28" s="84"/>
      <c r="B28" s="84"/>
      <c r="C28" s="43" t="s">
        <v>143</v>
      </c>
      <c r="D28" s="81">
        <f>'TEUS exterior'!B35</f>
        <v>404629</v>
      </c>
      <c r="E28" s="81">
        <f>'TEUS exterior'!C35</f>
        <v>450232</v>
      </c>
      <c r="F28" s="81">
        <f>'TEUS exterior'!D35</f>
        <v>404629</v>
      </c>
      <c r="G28" s="81">
        <f>'TEUS exterior'!E35</f>
        <v>450232</v>
      </c>
      <c r="H28" s="44">
        <f t="shared" si="7"/>
        <v>45603</v>
      </c>
      <c r="I28" s="45">
        <f t="shared" si="6"/>
        <v>11.270324173502146</v>
      </c>
    </row>
    <row r="29" spans="1:9" x14ac:dyDescent="0.3">
      <c r="A29" s="84"/>
      <c r="B29" s="86"/>
      <c r="C29" s="43" t="s">
        <v>144</v>
      </c>
      <c r="D29" s="81">
        <f>'TEUS nacional y exterior'!B35</f>
        <v>555818</v>
      </c>
      <c r="E29" s="81">
        <f>'TEUS nacional y exterior'!C35</f>
        <v>605661</v>
      </c>
      <c r="F29" s="81">
        <f>'TEUS nacional y exterior'!D35</f>
        <v>555818</v>
      </c>
      <c r="G29" s="81">
        <f>'TEUS nacional y exterior'!E35</f>
        <v>605661</v>
      </c>
      <c r="H29" s="44">
        <f t="shared" si="7"/>
        <v>49843</v>
      </c>
      <c r="I29" s="45">
        <f t="shared" si="6"/>
        <v>8.9675037512279232</v>
      </c>
    </row>
    <row r="30" spans="1:9" x14ac:dyDescent="0.3">
      <c r="A30" s="84"/>
      <c r="B30" s="83" t="s">
        <v>23</v>
      </c>
      <c r="C30" s="58" t="s">
        <v>168</v>
      </c>
      <c r="D30" s="81">
        <f>'Pasajeros total'!B35</f>
        <v>1645227</v>
      </c>
      <c r="E30" s="81">
        <f>'Pasajeros total'!C35</f>
        <v>1880324</v>
      </c>
      <c r="F30" s="81">
        <f>'Pasajeros total'!D35</f>
        <v>1645227</v>
      </c>
      <c r="G30" s="81">
        <f>'Pasajeros total'!E35</f>
        <v>1880324</v>
      </c>
      <c r="H30" s="44">
        <f t="shared" si="7"/>
        <v>235097</v>
      </c>
      <c r="I30" s="45">
        <f t="shared" si="6"/>
        <v>14.289639058926213</v>
      </c>
    </row>
    <row r="31" spans="1:9" x14ac:dyDescent="0.3">
      <c r="A31" s="84"/>
      <c r="B31" s="86"/>
      <c r="C31" s="58" t="s">
        <v>169</v>
      </c>
      <c r="D31" s="81">
        <f>'Pasajeros crucero'!B35</f>
        <v>366132</v>
      </c>
      <c r="E31" s="81">
        <f>'Pasajeros crucero'!C35</f>
        <v>533051</v>
      </c>
      <c r="F31" s="81">
        <f>'Pasajeros crucero'!D35</f>
        <v>366132</v>
      </c>
      <c r="G31" s="81">
        <f>'Pasajeros crucero'!E35</f>
        <v>533051</v>
      </c>
      <c r="H31" s="44">
        <f t="shared" si="7"/>
        <v>166919</v>
      </c>
      <c r="I31" s="45">
        <f t="shared" si="6"/>
        <v>45.589841914937779</v>
      </c>
    </row>
    <row r="32" spans="1:9" x14ac:dyDescent="0.3">
      <c r="A32" s="84"/>
      <c r="B32" s="87" t="s">
        <v>153</v>
      </c>
      <c r="C32" s="43" t="s">
        <v>145</v>
      </c>
      <c r="D32" s="81">
        <f>'Automóviles régimen pasaje'!B35</f>
        <v>285535</v>
      </c>
      <c r="E32" s="81">
        <f>'Automóviles régimen pasaje'!C35</f>
        <v>313444</v>
      </c>
      <c r="F32" s="81">
        <f>'Automóviles régimen pasaje'!D35</f>
        <v>285535</v>
      </c>
      <c r="G32" s="81">
        <f>'Automóviles régimen pasaje'!E35</f>
        <v>313444</v>
      </c>
      <c r="H32" s="44">
        <f t="shared" si="7"/>
        <v>27909</v>
      </c>
      <c r="I32" s="45">
        <f t="shared" si="6"/>
        <v>9.7742833628101664</v>
      </c>
    </row>
    <row r="33" spans="1:9" x14ac:dyDescent="0.3">
      <c r="A33" s="84"/>
      <c r="B33" s="86"/>
      <c r="C33" s="58" t="s">
        <v>117</v>
      </c>
      <c r="D33" s="81">
        <f>'Automóviles régimen mercancía'!B35</f>
        <v>219043</v>
      </c>
      <c r="E33" s="81">
        <f>'Automóviles régimen mercancía'!C35</f>
        <v>249107</v>
      </c>
      <c r="F33" s="81">
        <f>'Automóviles régimen mercancía'!D35</f>
        <v>219043</v>
      </c>
      <c r="G33" s="81">
        <f>'Automóviles régimen mercancía'!E35</f>
        <v>249107</v>
      </c>
      <c r="H33" s="44">
        <f t="shared" si="7"/>
        <v>30064</v>
      </c>
      <c r="I33" s="45">
        <f t="shared" si="6"/>
        <v>13.725158987048204</v>
      </c>
    </row>
    <row r="34" spans="1:9" x14ac:dyDescent="0.3">
      <c r="A34" s="84"/>
      <c r="B34" s="83" t="s">
        <v>24</v>
      </c>
      <c r="C34" s="43" t="s">
        <v>146</v>
      </c>
      <c r="D34" s="81">
        <f>'Buques número'!B35</f>
        <v>10814</v>
      </c>
      <c r="E34" s="81">
        <f>'Buques número'!C35</f>
        <v>11274</v>
      </c>
      <c r="F34" s="81">
        <f>'Buques número'!D35</f>
        <v>10814</v>
      </c>
      <c r="G34" s="81">
        <f>'Buques número'!E35</f>
        <v>11274</v>
      </c>
      <c r="H34" s="44">
        <f t="shared" si="7"/>
        <v>460</v>
      </c>
      <c r="I34" s="45">
        <f t="shared" si="6"/>
        <v>4.2537451451821653</v>
      </c>
    </row>
    <row r="35" spans="1:9" x14ac:dyDescent="0.3">
      <c r="A35" s="84"/>
      <c r="B35" s="84"/>
      <c r="C35" s="43" t="s">
        <v>25</v>
      </c>
      <c r="D35" s="81">
        <f>'Buques GT'!B35</f>
        <v>160751998</v>
      </c>
      <c r="E35" s="81">
        <f>'Buques GT'!C35</f>
        <v>174086156</v>
      </c>
      <c r="F35" s="81">
        <f>'Buques GT'!D35</f>
        <v>160751998</v>
      </c>
      <c r="G35" s="81">
        <f>'Buques GT'!E35</f>
        <v>174086156</v>
      </c>
      <c r="H35" s="44">
        <f t="shared" si="7"/>
        <v>13334158</v>
      </c>
      <c r="I35" s="45">
        <f t="shared" si="6"/>
        <v>8.2948629975970789</v>
      </c>
    </row>
    <row r="36" spans="1:9" x14ac:dyDescent="0.3">
      <c r="A36" s="85"/>
      <c r="B36" s="88"/>
      <c r="C36" s="43" t="s">
        <v>147</v>
      </c>
      <c r="D36" s="81">
        <f>Cruceros!B35</f>
        <v>181</v>
      </c>
      <c r="E36" s="81">
        <f>Cruceros!C35</f>
        <v>221</v>
      </c>
      <c r="F36" s="81">
        <f>Cruceros!D35</f>
        <v>181</v>
      </c>
      <c r="G36" s="81">
        <f>Cruceros!E35</f>
        <v>221</v>
      </c>
      <c r="H36" s="44">
        <f t="shared" si="7"/>
        <v>40</v>
      </c>
      <c r="I36" s="45">
        <f t="shared" si="6"/>
        <v>22.099447513812152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1286519</v>
      </c>
      <c r="C7" s="30">
        <v>1586352</v>
      </c>
      <c r="D7" s="30">
        <v>1286519</v>
      </c>
      <c r="E7" s="30">
        <v>1586352</v>
      </c>
      <c r="F7" s="11">
        <f>((E7*100)/D7)-100</f>
        <v>23.305757629696885</v>
      </c>
      <c r="G7" s="1"/>
      <c r="H7" s="1"/>
      <c r="I7" s="1"/>
    </row>
    <row r="8" spans="1:12" x14ac:dyDescent="0.3">
      <c r="A8" s="12" t="s">
        <v>31</v>
      </c>
      <c r="B8" s="31">
        <v>228735</v>
      </c>
      <c r="C8" s="31">
        <v>221252</v>
      </c>
      <c r="D8" s="31">
        <v>228735</v>
      </c>
      <c r="E8" s="31">
        <v>221252</v>
      </c>
      <c r="F8" s="14">
        <f t="shared" ref="F8:F34" si="0">((E8*100)/D8)-100</f>
        <v>-3.2714713533127906</v>
      </c>
      <c r="G8" s="1"/>
      <c r="H8" s="1"/>
      <c r="I8" s="1"/>
    </row>
    <row r="9" spans="1:12" x14ac:dyDescent="0.3">
      <c r="A9" s="9" t="s">
        <v>157</v>
      </c>
      <c r="B9" s="30">
        <v>370220</v>
      </c>
      <c r="C9" s="30">
        <v>597991</v>
      </c>
      <c r="D9" s="30">
        <v>370220</v>
      </c>
      <c r="E9" s="30">
        <v>597991</v>
      </c>
      <c r="F9" s="11">
        <f t="shared" si="0"/>
        <v>61.523148398249702</v>
      </c>
      <c r="G9" s="1"/>
      <c r="H9" s="1"/>
      <c r="I9" s="1"/>
    </row>
    <row r="10" spans="1:12" x14ac:dyDescent="0.3">
      <c r="A10" s="12" t="s">
        <v>159</v>
      </c>
      <c r="B10" s="31">
        <v>393303</v>
      </c>
      <c r="C10" s="31">
        <v>525481</v>
      </c>
      <c r="D10" s="31">
        <v>393303</v>
      </c>
      <c r="E10" s="31">
        <v>525481</v>
      </c>
      <c r="F10" s="14">
        <f t="shared" si="0"/>
        <v>33.60716801041437</v>
      </c>
      <c r="G10" s="1"/>
      <c r="H10" s="1"/>
      <c r="I10" s="1"/>
    </row>
    <row r="11" spans="1:12" x14ac:dyDescent="0.3">
      <c r="A11" s="9" t="s">
        <v>160</v>
      </c>
      <c r="B11" s="30">
        <v>8763516</v>
      </c>
      <c r="C11" s="30">
        <v>9525690</v>
      </c>
      <c r="D11" s="30">
        <v>8763516</v>
      </c>
      <c r="E11" s="30">
        <v>9525690</v>
      </c>
      <c r="F11" s="11">
        <f t="shared" si="0"/>
        <v>8.6971256742156982</v>
      </c>
      <c r="G11" s="1"/>
      <c r="H11" s="1"/>
      <c r="I11" s="1"/>
    </row>
    <row r="12" spans="1:12" x14ac:dyDescent="0.3">
      <c r="A12" s="12" t="s">
        <v>161</v>
      </c>
      <c r="B12" s="31">
        <v>333237</v>
      </c>
      <c r="C12" s="31">
        <v>300995</v>
      </c>
      <c r="D12" s="31">
        <v>333237</v>
      </c>
      <c r="E12" s="31">
        <v>300995</v>
      </c>
      <c r="F12" s="14">
        <f t="shared" si="0"/>
        <v>-9.6753961894987697</v>
      </c>
      <c r="G12" s="1"/>
      <c r="H12" s="1"/>
      <c r="I12" s="1"/>
    </row>
    <row r="13" spans="1:12" x14ac:dyDescent="0.3">
      <c r="A13" s="9" t="s">
        <v>32</v>
      </c>
      <c r="B13" s="30">
        <v>930159</v>
      </c>
      <c r="C13" s="30">
        <v>1084030</v>
      </c>
      <c r="D13" s="30">
        <v>930159</v>
      </c>
      <c r="E13" s="30">
        <v>1084030</v>
      </c>
      <c r="F13" s="11">
        <f t="shared" si="0"/>
        <v>16.542440593489928</v>
      </c>
      <c r="G13" s="1"/>
      <c r="H13" s="1"/>
      <c r="I13" s="1"/>
    </row>
    <row r="14" spans="1:12" x14ac:dyDescent="0.3">
      <c r="A14" s="12" t="s">
        <v>33</v>
      </c>
      <c r="B14" s="31">
        <v>3664925</v>
      </c>
      <c r="C14" s="31">
        <v>5639928</v>
      </c>
      <c r="D14" s="31">
        <v>3664925</v>
      </c>
      <c r="E14" s="31">
        <v>5639928</v>
      </c>
      <c r="F14" s="14">
        <f t="shared" si="0"/>
        <v>53.889315606731373</v>
      </c>
      <c r="G14" s="1"/>
      <c r="H14" s="1"/>
      <c r="I14" s="1"/>
    </row>
    <row r="15" spans="1:12" x14ac:dyDescent="0.3">
      <c r="A15" s="9" t="s">
        <v>34</v>
      </c>
      <c r="B15" s="30">
        <v>2273307</v>
      </c>
      <c r="C15" s="30">
        <v>2893263</v>
      </c>
      <c r="D15" s="30">
        <v>2273307</v>
      </c>
      <c r="E15" s="30">
        <v>2893263</v>
      </c>
      <c r="F15" s="11">
        <f t="shared" si="0"/>
        <v>27.27110768585149</v>
      </c>
      <c r="G15" s="1"/>
      <c r="H15" s="1"/>
      <c r="I15" s="1"/>
    </row>
    <row r="16" spans="1:12" x14ac:dyDescent="0.3">
      <c r="A16" s="12" t="s">
        <v>35</v>
      </c>
      <c r="B16" s="31">
        <v>2926428</v>
      </c>
      <c r="C16" s="31">
        <v>3462607</v>
      </c>
      <c r="D16" s="31">
        <v>2926428</v>
      </c>
      <c r="E16" s="31">
        <v>3462607</v>
      </c>
      <c r="F16" s="14">
        <f t="shared" si="0"/>
        <v>18.321961107534506</v>
      </c>
      <c r="G16" s="1"/>
      <c r="H16" s="1"/>
      <c r="I16" s="1"/>
    </row>
    <row r="17" spans="1:9" x14ac:dyDescent="0.3">
      <c r="A17" s="9" t="s">
        <v>162</v>
      </c>
      <c r="B17" s="30">
        <v>1459969</v>
      </c>
      <c r="C17" s="30">
        <v>1825117</v>
      </c>
      <c r="D17" s="30">
        <v>1459969</v>
      </c>
      <c r="E17" s="30">
        <v>1825117</v>
      </c>
      <c r="F17" s="11">
        <f t="shared" si="0"/>
        <v>25.010668034732248</v>
      </c>
      <c r="G17" s="1"/>
      <c r="H17" s="1"/>
      <c r="I17" s="1"/>
    </row>
    <row r="18" spans="1:9" x14ac:dyDescent="0.3">
      <c r="A18" s="12" t="s">
        <v>36</v>
      </c>
      <c r="B18" s="31">
        <v>185128</v>
      </c>
      <c r="C18" s="31">
        <v>209180</v>
      </c>
      <c r="D18" s="31">
        <v>185128</v>
      </c>
      <c r="E18" s="31">
        <v>209180</v>
      </c>
      <c r="F18" s="14">
        <f t="shared" si="0"/>
        <v>12.992091957996635</v>
      </c>
      <c r="G18" s="1"/>
      <c r="H18" s="1"/>
      <c r="I18" s="1"/>
    </row>
    <row r="19" spans="1:9" x14ac:dyDescent="0.3">
      <c r="A19" s="9" t="s">
        <v>37</v>
      </c>
      <c r="B19" s="30">
        <v>1322473</v>
      </c>
      <c r="C19" s="30">
        <v>855636</v>
      </c>
      <c r="D19" s="30">
        <v>1322473</v>
      </c>
      <c r="E19" s="30">
        <v>855636</v>
      </c>
      <c r="F19" s="11">
        <f t="shared" si="0"/>
        <v>-35.300304807735202</v>
      </c>
      <c r="G19" s="1"/>
      <c r="H19" s="1"/>
      <c r="I19" s="1"/>
    </row>
    <row r="20" spans="1:9" x14ac:dyDescent="0.3">
      <c r="A20" s="12" t="s">
        <v>163</v>
      </c>
      <c r="B20" s="31">
        <v>1612942</v>
      </c>
      <c r="C20" s="31">
        <v>1735754</v>
      </c>
      <c r="D20" s="31">
        <v>1612942</v>
      </c>
      <c r="E20" s="31">
        <v>1735754</v>
      </c>
      <c r="F20" s="14">
        <f t="shared" si="0"/>
        <v>7.6141609555706253</v>
      </c>
      <c r="G20" s="1"/>
      <c r="H20" s="1"/>
      <c r="I20" s="1"/>
    </row>
    <row r="21" spans="1:9" x14ac:dyDescent="0.3">
      <c r="A21" s="9" t="s">
        <v>38</v>
      </c>
      <c r="B21" s="30">
        <v>2686707</v>
      </c>
      <c r="C21" s="30">
        <v>2841454</v>
      </c>
      <c r="D21" s="30">
        <v>2686707</v>
      </c>
      <c r="E21" s="30">
        <v>2841454</v>
      </c>
      <c r="F21" s="11">
        <f t="shared" si="0"/>
        <v>5.7597274284095761</v>
      </c>
      <c r="G21" s="1"/>
      <c r="H21" s="1"/>
      <c r="I21" s="1"/>
    </row>
    <row r="22" spans="1:9" x14ac:dyDescent="0.3">
      <c r="A22" s="12" t="s">
        <v>59</v>
      </c>
      <c r="B22" s="31">
        <v>2009482</v>
      </c>
      <c r="C22" s="31">
        <v>2047179</v>
      </c>
      <c r="D22" s="31">
        <v>2009482</v>
      </c>
      <c r="E22" s="31">
        <v>2047179</v>
      </c>
      <c r="F22" s="14">
        <f t="shared" si="0"/>
        <v>1.87595609216703</v>
      </c>
      <c r="G22" s="1"/>
      <c r="H22" s="1"/>
      <c r="I22" s="1"/>
    </row>
    <row r="23" spans="1:9" x14ac:dyDescent="0.3">
      <c r="A23" s="9" t="s">
        <v>164</v>
      </c>
      <c r="B23" s="30">
        <v>151699</v>
      </c>
      <c r="C23" s="30">
        <v>198405</v>
      </c>
      <c r="D23" s="30">
        <v>151699</v>
      </c>
      <c r="E23" s="30">
        <v>198405</v>
      </c>
      <c r="F23" s="11">
        <f t="shared" si="0"/>
        <v>30.788601111411424</v>
      </c>
      <c r="G23" s="1"/>
      <c r="H23" s="1"/>
      <c r="I23" s="1"/>
    </row>
    <row r="24" spans="1:9" x14ac:dyDescent="0.3">
      <c r="A24" s="12" t="s">
        <v>166</v>
      </c>
      <c r="B24" s="31">
        <v>191490</v>
      </c>
      <c r="C24" s="31">
        <v>275206</v>
      </c>
      <c r="D24" s="31">
        <v>191490</v>
      </c>
      <c r="E24" s="31">
        <v>275206</v>
      </c>
      <c r="F24" s="14">
        <f t="shared" si="0"/>
        <v>43.718209828189458</v>
      </c>
      <c r="G24" s="1"/>
      <c r="H24" s="1"/>
      <c r="I24" s="1"/>
    </row>
    <row r="25" spans="1:9" x14ac:dyDescent="0.3">
      <c r="A25" s="9" t="s">
        <v>39</v>
      </c>
      <c r="B25" s="30">
        <v>88602</v>
      </c>
      <c r="C25" s="30">
        <v>67753</v>
      </c>
      <c r="D25" s="30">
        <v>88602</v>
      </c>
      <c r="E25" s="30">
        <v>67753</v>
      </c>
      <c r="F25" s="11">
        <f t="shared" si="0"/>
        <v>-23.531071533373961</v>
      </c>
      <c r="G25" s="1"/>
      <c r="H25" s="1"/>
      <c r="I25" s="1"/>
    </row>
    <row r="26" spans="1:9" x14ac:dyDescent="0.3">
      <c r="A26" s="12" t="s">
        <v>40</v>
      </c>
      <c r="B26" s="31">
        <v>135219</v>
      </c>
      <c r="C26" s="31">
        <v>290347</v>
      </c>
      <c r="D26" s="31">
        <v>135219</v>
      </c>
      <c r="E26" s="31">
        <v>290347</v>
      </c>
      <c r="F26" s="14">
        <f t="shared" si="0"/>
        <v>114.72352258188567</v>
      </c>
      <c r="G26" s="1"/>
      <c r="H26" s="1"/>
      <c r="I26" s="1"/>
    </row>
    <row r="27" spans="1:9" x14ac:dyDescent="0.3">
      <c r="A27" s="9" t="s">
        <v>41</v>
      </c>
      <c r="B27" s="30">
        <v>218103</v>
      </c>
      <c r="C27" s="30">
        <v>266945</v>
      </c>
      <c r="D27" s="30">
        <v>218103</v>
      </c>
      <c r="E27" s="30">
        <v>266945</v>
      </c>
      <c r="F27" s="11">
        <f t="shared" si="0"/>
        <v>22.394006501515335</v>
      </c>
      <c r="G27" s="1"/>
      <c r="H27" s="1"/>
      <c r="I27" s="1"/>
    </row>
    <row r="28" spans="1:9" x14ac:dyDescent="0.3">
      <c r="A28" s="12" t="s">
        <v>42</v>
      </c>
      <c r="B28" s="31">
        <v>1114343</v>
      </c>
      <c r="C28" s="31">
        <v>1126882</v>
      </c>
      <c r="D28" s="31">
        <v>1114343</v>
      </c>
      <c r="E28" s="31">
        <v>1126882</v>
      </c>
      <c r="F28" s="14">
        <f t="shared" si="0"/>
        <v>1.1252370230709943</v>
      </c>
      <c r="G28" s="1"/>
      <c r="H28" s="1"/>
      <c r="I28" s="1"/>
    </row>
    <row r="29" spans="1:9" x14ac:dyDescent="0.3">
      <c r="A29" s="9" t="s">
        <v>43</v>
      </c>
      <c r="B29" s="30">
        <v>390773</v>
      </c>
      <c r="C29" s="30">
        <v>444928</v>
      </c>
      <c r="D29" s="30">
        <v>390773</v>
      </c>
      <c r="E29" s="30">
        <v>444928</v>
      </c>
      <c r="F29" s="11">
        <f t="shared" si="0"/>
        <v>13.858429318299883</v>
      </c>
      <c r="G29" s="1"/>
      <c r="H29" s="1"/>
      <c r="I29" s="1"/>
    </row>
    <row r="30" spans="1:9" x14ac:dyDescent="0.3">
      <c r="A30" s="12" t="s">
        <v>44</v>
      </c>
      <c r="B30" s="31">
        <v>304567</v>
      </c>
      <c r="C30" s="31">
        <v>384397</v>
      </c>
      <c r="D30" s="31">
        <v>304567</v>
      </c>
      <c r="E30" s="31">
        <v>384397</v>
      </c>
      <c r="F30" s="14">
        <f t="shared" si="0"/>
        <v>26.210981491757153</v>
      </c>
      <c r="G30" s="1"/>
      <c r="H30" s="1"/>
      <c r="I30" s="1"/>
    </row>
    <row r="31" spans="1:9" x14ac:dyDescent="0.3">
      <c r="A31" s="9" t="s">
        <v>45</v>
      </c>
      <c r="B31" s="30">
        <v>2793280</v>
      </c>
      <c r="C31" s="30">
        <v>3053617</v>
      </c>
      <c r="D31" s="30">
        <v>2793280</v>
      </c>
      <c r="E31" s="30">
        <v>3053617</v>
      </c>
      <c r="F31" s="11">
        <f t="shared" si="0"/>
        <v>9.3201182838813139</v>
      </c>
      <c r="G31" s="1"/>
      <c r="H31" s="1"/>
      <c r="I31" s="1"/>
    </row>
    <row r="32" spans="1:9" x14ac:dyDescent="0.3">
      <c r="A32" s="12" t="s">
        <v>46</v>
      </c>
      <c r="B32" s="31">
        <v>5869732</v>
      </c>
      <c r="C32" s="31">
        <v>5741428</v>
      </c>
      <c r="D32" s="31">
        <v>5869732</v>
      </c>
      <c r="E32" s="31">
        <v>5741428</v>
      </c>
      <c r="F32" s="14">
        <f t="shared" si="0"/>
        <v>-2.1858578892528584</v>
      </c>
      <c r="G32" s="1"/>
      <c r="H32" s="1"/>
      <c r="I32" s="1"/>
    </row>
    <row r="33" spans="1:9" x14ac:dyDescent="0.3">
      <c r="A33" s="9" t="s">
        <v>47</v>
      </c>
      <c r="B33" s="30">
        <v>296449</v>
      </c>
      <c r="C33" s="30">
        <v>332885</v>
      </c>
      <c r="D33" s="30">
        <v>296449</v>
      </c>
      <c r="E33" s="30">
        <v>332885</v>
      </c>
      <c r="F33" s="11">
        <f t="shared" si="0"/>
        <v>12.29081562089938</v>
      </c>
      <c r="G33" s="1"/>
      <c r="H33" s="1"/>
      <c r="I33" s="1"/>
    </row>
    <row r="34" spans="1:9" x14ac:dyDescent="0.3">
      <c r="A34" s="12" t="s">
        <v>165</v>
      </c>
      <c r="B34" s="31">
        <v>83527</v>
      </c>
      <c r="C34" s="31">
        <v>90753</v>
      </c>
      <c r="D34" s="31">
        <v>83527</v>
      </c>
      <c r="E34" s="31">
        <v>90753</v>
      </c>
      <c r="F34" s="14">
        <f t="shared" si="0"/>
        <v>8.6510948555556837</v>
      </c>
      <c r="G34" s="1"/>
      <c r="H34" s="1"/>
      <c r="I34" s="1"/>
    </row>
    <row r="35" spans="1:9" x14ac:dyDescent="0.3">
      <c r="A35" s="15" t="s">
        <v>48</v>
      </c>
      <c r="B35" s="16">
        <f>SUM(B7:B34)</f>
        <v>42084834</v>
      </c>
      <c r="C35" s="16">
        <f t="shared" ref="C35:E35" si="1">SUM(C7:C34)</f>
        <v>47625455</v>
      </c>
      <c r="D35" s="16">
        <f t="shared" si="1"/>
        <v>42084834</v>
      </c>
      <c r="E35" s="16">
        <f t="shared" si="1"/>
        <v>47625455</v>
      </c>
      <c r="F35" s="17">
        <f t="shared" ref="F35" si="2">((E35*100)/D35)-100</f>
        <v>13.165362610198244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1586352</v>
      </c>
      <c r="C39" s="37">
        <f t="shared" si="4"/>
        <v>1286519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9525690</v>
      </c>
      <c r="G39" s="36">
        <f>LOOKUP(E39,$A$39:$A$66,$C$39:$C$66)</f>
        <v>8763516</v>
      </c>
    </row>
    <row r="40" spans="1:9" x14ac:dyDescent="0.3">
      <c r="A40" s="36" t="str">
        <f t="shared" si="5"/>
        <v>ALICANTE</v>
      </c>
      <c r="B40" s="37">
        <f t="shared" si="3"/>
        <v>221252</v>
      </c>
      <c r="C40" s="37">
        <f t="shared" si="4"/>
        <v>228735</v>
      </c>
      <c r="D40" s="37">
        <f t="shared" ref="D40:D66" si="7">_xlfn.RANK.EQ(B40,$B$39:$B$66)+COUNTIF($B$39:$B$66,B40)-1</f>
        <v>24</v>
      </c>
      <c r="E40" s="36" t="str">
        <f t="shared" si="6"/>
        <v>VALENCIA</v>
      </c>
      <c r="F40" s="36">
        <f t="shared" ref="F40:F66" si="8">LOOKUP(E40,$A$39:$A$66,$B$39:$B$66)</f>
        <v>5741428</v>
      </c>
      <c r="G40" s="36">
        <f t="shared" ref="G40:G66" si="9">LOOKUP(E40,$A$39:$A$66,$C$39:$C$66)</f>
        <v>5869732</v>
      </c>
    </row>
    <row r="41" spans="1:9" x14ac:dyDescent="0.3">
      <c r="A41" s="36" t="str">
        <f t="shared" si="5"/>
        <v>ALMERÍA</v>
      </c>
      <c r="B41" s="37">
        <f t="shared" si="3"/>
        <v>597991</v>
      </c>
      <c r="C41" s="37">
        <f t="shared" si="4"/>
        <v>370220</v>
      </c>
      <c r="D41" s="37">
        <f t="shared" si="7"/>
        <v>15</v>
      </c>
      <c r="E41" s="36" t="str">
        <f t="shared" si="6"/>
        <v>BARCELONA</v>
      </c>
      <c r="F41" s="36">
        <f t="shared" si="8"/>
        <v>5639928</v>
      </c>
      <c r="G41" s="36">
        <f t="shared" si="9"/>
        <v>3664925</v>
      </c>
    </row>
    <row r="42" spans="1:9" x14ac:dyDescent="0.3">
      <c r="A42" s="36" t="str">
        <f t="shared" si="5"/>
        <v>AVILÉS</v>
      </c>
      <c r="B42" s="37">
        <f t="shared" si="3"/>
        <v>525481</v>
      </c>
      <c r="C42" s="37">
        <f t="shared" si="4"/>
        <v>393303</v>
      </c>
      <c r="D42" s="37">
        <f t="shared" si="7"/>
        <v>16</v>
      </c>
      <c r="E42" s="36" t="str">
        <f t="shared" si="6"/>
        <v>CARTAGENA</v>
      </c>
      <c r="F42" s="36">
        <f t="shared" si="8"/>
        <v>3462607</v>
      </c>
      <c r="G42" s="36">
        <f t="shared" si="9"/>
        <v>2926428</v>
      </c>
    </row>
    <row r="43" spans="1:9" x14ac:dyDescent="0.3">
      <c r="A43" s="36" t="str">
        <f t="shared" si="5"/>
        <v>BAHÍA DE ALGECIRAS</v>
      </c>
      <c r="B43" s="37">
        <f t="shared" si="3"/>
        <v>9525690</v>
      </c>
      <c r="C43" s="37">
        <f t="shared" si="4"/>
        <v>8763516</v>
      </c>
      <c r="D43" s="37">
        <f t="shared" si="7"/>
        <v>1</v>
      </c>
      <c r="E43" s="36" t="str">
        <f t="shared" si="6"/>
        <v>TARRAGONA</v>
      </c>
      <c r="F43" s="36">
        <f t="shared" si="8"/>
        <v>3053617</v>
      </c>
      <c r="G43" s="36">
        <f t="shared" si="9"/>
        <v>2793280</v>
      </c>
    </row>
    <row r="44" spans="1:9" x14ac:dyDescent="0.3">
      <c r="A44" s="36" t="str">
        <f t="shared" si="5"/>
        <v>BAHÍA DE CÁDIZ</v>
      </c>
      <c r="B44" s="37">
        <f t="shared" si="3"/>
        <v>300995</v>
      </c>
      <c r="C44" s="37">
        <f t="shared" si="4"/>
        <v>333237</v>
      </c>
      <c r="D44" s="37">
        <f t="shared" si="7"/>
        <v>20</v>
      </c>
      <c r="E44" s="36" t="str">
        <f t="shared" si="6"/>
        <v>BILBAO</v>
      </c>
      <c r="F44" s="36">
        <f t="shared" si="8"/>
        <v>2893263</v>
      </c>
      <c r="G44" s="36">
        <f t="shared" si="9"/>
        <v>2273307</v>
      </c>
    </row>
    <row r="45" spans="1:9" x14ac:dyDescent="0.3">
      <c r="A45" s="36" t="str">
        <f t="shared" si="5"/>
        <v>BALEARES</v>
      </c>
      <c r="B45" s="37">
        <f t="shared" si="3"/>
        <v>1084030</v>
      </c>
      <c r="C45" s="37">
        <f t="shared" si="4"/>
        <v>930159</v>
      </c>
      <c r="D45" s="37">
        <f t="shared" si="7"/>
        <v>13</v>
      </c>
      <c r="E45" s="36" t="str">
        <f t="shared" si="6"/>
        <v>HUELVA</v>
      </c>
      <c r="F45" s="36">
        <f t="shared" si="8"/>
        <v>2841454</v>
      </c>
      <c r="G45" s="36">
        <f t="shared" si="9"/>
        <v>2686707</v>
      </c>
    </row>
    <row r="46" spans="1:9" x14ac:dyDescent="0.3">
      <c r="A46" s="36" t="str">
        <f t="shared" si="5"/>
        <v>BARCELONA</v>
      </c>
      <c r="B46" s="37">
        <f t="shared" si="3"/>
        <v>5639928</v>
      </c>
      <c r="C46" s="37">
        <f t="shared" si="4"/>
        <v>3664925</v>
      </c>
      <c r="D46" s="37">
        <f t="shared" si="7"/>
        <v>3</v>
      </c>
      <c r="E46" s="36" t="str">
        <f t="shared" si="6"/>
        <v>LAS PALMAS</v>
      </c>
      <c r="F46" s="36">
        <f t="shared" si="8"/>
        <v>2047179</v>
      </c>
      <c r="G46" s="36">
        <f t="shared" si="9"/>
        <v>2009482</v>
      </c>
    </row>
    <row r="47" spans="1:9" x14ac:dyDescent="0.3">
      <c r="A47" s="36" t="str">
        <f t="shared" si="5"/>
        <v>BILBAO</v>
      </c>
      <c r="B47" s="37">
        <f t="shared" si="3"/>
        <v>2893263</v>
      </c>
      <c r="C47" s="37">
        <f t="shared" si="4"/>
        <v>2273307</v>
      </c>
      <c r="D47" s="37">
        <f t="shared" si="7"/>
        <v>6</v>
      </c>
      <c r="E47" s="36" t="str">
        <f t="shared" si="6"/>
        <v>CASTELLÓN</v>
      </c>
      <c r="F47" s="36">
        <f t="shared" si="8"/>
        <v>1825117</v>
      </c>
      <c r="G47" s="36">
        <f t="shared" si="9"/>
        <v>1459969</v>
      </c>
    </row>
    <row r="48" spans="1:9" x14ac:dyDescent="0.3">
      <c r="A48" s="36" t="str">
        <f t="shared" si="5"/>
        <v>CARTAGENA</v>
      </c>
      <c r="B48" s="37">
        <f t="shared" si="3"/>
        <v>3462607</v>
      </c>
      <c r="C48" s="37">
        <f t="shared" si="4"/>
        <v>2926428</v>
      </c>
      <c r="D48" s="37">
        <f t="shared" si="7"/>
        <v>4</v>
      </c>
      <c r="E48" s="36" t="str">
        <f t="shared" si="6"/>
        <v>GIJÓN</v>
      </c>
      <c r="F48" s="36">
        <f t="shared" si="8"/>
        <v>1735754</v>
      </c>
      <c r="G48" s="36">
        <f t="shared" si="9"/>
        <v>1612942</v>
      </c>
    </row>
    <row r="49" spans="1:7" x14ac:dyDescent="0.3">
      <c r="A49" s="36" t="str">
        <f t="shared" si="5"/>
        <v>CASTELLÓN</v>
      </c>
      <c r="B49" s="37">
        <f t="shared" si="3"/>
        <v>1825117</v>
      </c>
      <c r="C49" s="37">
        <f t="shared" si="4"/>
        <v>1459969</v>
      </c>
      <c r="D49" s="37">
        <f t="shared" si="7"/>
        <v>9</v>
      </c>
      <c r="E49" s="36" t="str">
        <f t="shared" si="6"/>
        <v>A CORUÑA</v>
      </c>
      <c r="F49" s="36">
        <f t="shared" si="8"/>
        <v>1586352</v>
      </c>
      <c r="G49" s="36">
        <f t="shared" si="9"/>
        <v>1286519</v>
      </c>
    </row>
    <row r="50" spans="1:7" x14ac:dyDescent="0.3">
      <c r="A50" s="36" t="str">
        <f t="shared" si="5"/>
        <v>CEUTA</v>
      </c>
      <c r="B50" s="37">
        <f t="shared" si="3"/>
        <v>209180</v>
      </c>
      <c r="C50" s="37">
        <f t="shared" si="4"/>
        <v>185128</v>
      </c>
      <c r="D50" s="37">
        <f t="shared" si="7"/>
        <v>25</v>
      </c>
      <c r="E50" s="36" t="str">
        <f t="shared" si="6"/>
        <v>SANTA CRUZ DE TENERIFE</v>
      </c>
      <c r="F50" s="36">
        <f t="shared" si="8"/>
        <v>1126882</v>
      </c>
      <c r="G50" s="36">
        <f t="shared" si="9"/>
        <v>1114343</v>
      </c>
    </row>
    <row r="51" spans="1:7" x14ac:dyDescent="0.3">
      <c r="A51" s="36" t="str">
        <f t="shared" si="5"/>
        <v>FERROL-SAN CIBRAO</v>
      </c>
      <c r="B51" s="37">
        <f t="shared" si="3"/>
        <v>855636</v>
      </c>
      <c r="C51" s="37">
        <f t="shared" si="4"/>
        <v>1322473</v>
      </c>
      <c r="D51" s="37">
        <f t="shared" si="7"/>
        <v>14</v>
      </c>
      <c r="E51" s="36" t="str">
        <f t="shared" si="6"/>
        <v>BALEARES</v>
      </c>
      <c r="F51" s="36">
        <f t="shared" si="8"/>
        <v>1084030</v>
      </c>
      <c r="G51" s="36">
        <f t="shared" si="9"/>
        <v>930159</v>
      </c>
    </row>
    <row r="52" spans="1:7" x14ac:dyDescent="0.3">
      <c r="A52" s="36" t="str">
        <f t="shared" si="5"/>
        <v>GIJÓN</v>
      </c>
      <c r="B52" s="37">
        <f t="shared" si="3"/>
        <v>1735754</v>
      </c>
      <c r="C52" s="37">
        <f t="shared" si="4"/>
        <v>1612942</v>
      </c>
      <c r="D52" s="37">
        <f t="shared" si="7"/>
        <v>10</v>
      </c>
      <c r="E52" s="36" t="str">
        <f t="shared" si="6"/>
        <v>FERROL-SAN CIBRAO</v>
      </c>
      <c r="F52" s="36">
        <f t="shared" si="8"/>
        <v>855636</v>
      </c>
      <c r="G52" s="36">
        <f t="shared" si="9"/>
        <v>1322473</v>
      </c>
    </row>
    <row r="53" spans="1:7" x14ac:dyDescent="0.3">
      <c r="A53" s="36" t="str">
        <f t="shared" si="5"/>
        <v>HUELVA</v>
      </c>
      <c r="B53" s="37">
        <f t="shared" si="3"/>
        <v>2841454</v>
      </c>
      <c r="C53" s="37">
        <f t="shared" si="4"/>
        <v>2686707</v>
      </c>
      <c r="D53" s="37">
        <f t="shared" si="7"/>
        <v>7</v>
      </c>
      <c r="E53" s="36" t="str">
        <f t="shared" si="6"/>
        <v>ALMERÍA</v>
      </c>
      <c r="F53" s="36">
        <f t="shared" si="8"/>
        <v>597991</v>
      </c>
      <c r="G53" s="36">
        <f t="shared" si="9"/>
        <v>370220</v>
      </c>
    </row>
    <row r="54" spans="1:7" x14ac:dyDescent="0.3">
      <c r="A54" s="36" t="str">
        <f t="shared" si="5"/>
        <v>LAS PALMAS</v>
      </c>
      <c r="B54" s="37">
        <f t="shared" si="3"/>
        <v>2047179</v>
      </c>
      <c r="C54" s="37">
        <f t="shared" si="4"/>
        <v>2009482</v>
      </c>
      <c r="D54" s="37">
        <f t="shared" si="7"/>
        <v>8</v>
      </c>
      <c r="E54" s="36" t="str">
        <f t="shared" si="6"/>
        <v>AVILÉS</v>
      </c>
      <c r="F54" s="36">
        <f t="shared" si="8"/>
        <v>525481</v>
      </c>
      <c r="G54" s="36">
        <f t="shared" si="9"/>
        <v>393303</v>
      </c>
    </row>
    <row r="55" spans="1:7" x14ac:dyDescent="0.3">
      <c r="A55" s="36" t="str">
        <f t="shared" si="5"/>
        <v>MÁLAGA</v>
      </c>
      <c r="B55" s="37">
        <f t="shared" si="3"/>
        <v>198405</v>
      </c>
      <c r="C55" s="37">
        <f t="shared" si="4"/>
        <v>151699</v>
      </c>
      <c r="D55" s="37">
        <f t="shared" si="7"/>
        <v>26</v>
      </c>
      <c r="E55" s="36" t="str">
        <f t="shared" si="6"/>
        <v>SANTANDER</v>
      </c>
      <c r="F55" s="36">
        <f t="shared" si="8"/>
        <v>444928</v>
      </c>
      <c r="G55" s="36">
        <f t="shared" si="9"/>
        <v>390773</v>
      </c>
    </row>
    <row r="56" spans="1:7" x14ac:dyDescent="0.3">
      <c r="A56" s="36" t="str">
        <f t="shared" si="5"/>
        <v>MARÍN Y RÍA DE PONTEVEDRA</v>
      </c>
      <c r="B56" s="37">
        <f t="shared" si="3"/>
        <v>275206</v>
      </c>
      <c r="C56" s="37">
        <f t="shared" si="4"/>
        <v>191490</v>
      </c>
      <c r="D56" s="37">
        <f t="shared" si="7"/>
        <v>22</v>
      </c>
      <c r="E56" s="36" t="str">
        <f t="shared" si="6"/>
        <v>SEVILLA</v>
      </c>
      <c r="F56" s="36">
        <f t="shared" si="8"/>
        <v>384397</v>
      </c>
      <c r="G56" s="36">
        <f t="shared" si="9"/>
        <v>304567</v>
      </c>
    </row>
    <row r="57" spans="1:7" x14ac:dyDescent="0.3">
      <c r="A57" s="36" t="str">
        <f t="shared" si="5"/>
        <v>MELILLA</v>
      </c>
      <c r="B57" s="37">
        <f t="shared" si="3"/>
        <v>67753</v>
      </c>
      <c r="C57" s="37">
        <f t="shared" si="4"/>
        <v>88602</v>
      </c>
      <c r="D57" s="37">
        <f t="shared" si="7"/>
        <v>28</v>
      </c>
      <c r="E57" s="36" t="str">
        <f t="shared" si="6"/>
        <v>VIGO</v>
      </c>
      <c r="F57" s="36">
        <f t="shared" si="8"/>
        <v>332885</v>
      </c>
      <c r="G57" s="36">
        <f t="shared" si="9"/>
        <v>296449</v>
      </c>
    </row>
    <row r="58" spans="1:7" x14ac:dyDescent="0.3">
      <c r="A58" s="36" t="str">
        <f t="shared" si="5"/>
        <v>MOTRIL</v>
      </c>
      <c r="B58" s="37">
        <f t="shared" si="3"/>
        <v>290347</v>
      </c>
      <c r="C58" s="37">
        <f t="shared" si="4"/>
        <v>135219</v>
      </c>
      <c r="D58" s="37">
        <f t="shared" si="7"/>
        <v>21</v>
      </c>
      <c r="E58" s="36" t="str">
        <f t="shared" si="6"/>
        <v>BAHÍA DE CÁDIZ</v>
      </c>
      <c r="F58" s="36">
        <f t="shared" si="8"/>
        <v>300995</v>
      </c>
      <c r="G58" s="36">
        <f t="shared" si="9"/>
        <v>333237</v>
      </c>
    </row>
    <row r="59" spans="1:7" x14ac:dyDescent="0.3">
      <c r="A59" s="36" t="str">
        <f t="shared" si="5"/>
        <v>PASAIA</v>
      </c>
      <c r="B59" s="37">
        <f t="shared" si="3"/>
        <v>266945</v>
      </c>
      <c r="C59" s="37">
        <f t="shared" si="4"/>
        <v>218103</v>
      </c>
      <c r="D59" s="37">
        <f t="shared" si="7"/>
        <v>23</v>
      </c>
      <c r="E59" s="36" t="str">
        <f t="shared" si="6"/>
        <v>MOTRIL</v>
      </c>
      <c r="F59" s="36">
        <f t="shared" si="8"/>
        <v>290347</v>
      </c>
      <c r="G59" s="36">
        <f t="shared" si="9"/>
        <v>135219</v>
      </c>
    </row>
    <row r="60" spans="1:7" x14ac:dyDescent="0.3">
      <c r="A60" s="36" t="str">
        <f t="shared" si="5"/>
        <v>SANTA CRUZ DE TENERIFE</v>
      </c>
      <c r="B60" s="37">
        <f t="shared" si="3"/>
        <v>1126882</v>
      </c>
      <c r="C60" s="37">
        <f t="shared" si="4"/>
        <v>1114343</v>
      </c>
      <c r="D60" s="37">
        <f t="shared" si="7"/>
        <v>12</v>
      </c>
      <c r="E60" s="36" t="str">
        <f t="shared" si="6"/>
        <v>MARÍN Y RÍA DE PONTEVEDRA</v>
      </c>
      <c r="F60" s="36">
        <f t="shared" si="8"/>
        <v>275206</v>
      </c>
      <c r="G60" s="36">
        <f t="shared" si="9"/>
        <v>191490</v>
      </c>
    </row>
    <row r="61" spans="1:7" x14ac:dyDescent="0.3">
      <c r="A61" s="36" t="str">
        <f t="shared" si="5"/>
        <v>SANTANDER</v>
      </c>
      <c r="B61" s="37">
        <f t="shared" si="3"/>
        <v>444928</v>
      </c>
      <c r="C61" s="37">
        <f t="shared" si="4"/>
        <v>390773</v>
      </c>
      <c r="D61" s="37">
        <f t="shared" si="7"/>
        <v>17</v>
      </c>
      <c r="E61" s="36" t="str">
        <f t="shared" si="6"/>
        <v>PASAIA</v>
      </c>
      <c r="F61" s="36">
        <f t="shared" si="8"/>
        <v>266945</v>
      </c>
      <c r="G61" s="36">
        <f t="shared" si="9"/>
        <v>218103</v>
      </c>
    </row>
    <row r="62" spans="1:7" x14ac:dyDescent="0.3">
      <c r="A62" s="36" t="str">
        <f t="shared" si="5"/>
        <v>SEVILLA</v>
      </c>
      <c r="B62" s="37">
        <f t="shared" si="3"/>
        <v>384397</v>
      </c>
      <c r="C62" s="37">
        <f t="shared" si="4"/>
        <v>304567</v>
      </c>
      <c r="D62" s="37">
        <f t="shared" si="7"/>
        <v>18</v>
      </c>
      <c r="E62" s="36" t="str">
        <f t="shared" si="6"/>
        <v>ALICANTE</v>
      </c>
      <c r="F62" s="36">
        <f t="shared" si="8"/>
        <v>221252</v>
      </c>
      <c r="G62" s="36">
        <f t="shared" si="9"/>
        <v>228735</v>
      </c>
    </row>
    <row r="63" spans="1:7" x14ac:dyDescent="0.3">
      <c r="A63" s="36" t="str">
        <f t="shared" si="5"/>
        <v>TARRAGONA</v>
      </c>
      <c r="B63" s="37">
        <f t="shared" si="3"/>
        <v>3053617</v>
      </c>
      <c r="C63" s="37">
        <f t="shared" si="4"/>
        <v>2793280</v>
      </c>
      <c r="D63" s="37">
        <f t="shared" si="7"/>
        <v>5</v>
      </c>
      <c r="E63" s="36" t="str">
        <f t="shared" si="6"/>
        <v>CEUTA</v>
      </c>
      <c r="F63" s="36">
        <f t="shared" si="8"/>
        <v>209180</v>
      </c>
      <c r="G63" s="36">
        <f t="shared" si="9"/>
        <v>185128</v>
      </c>
    </row>
    <row r="64" spans="1:7" x14ac:dyDescent="0.3">
      <c r="A64" s="36" t="str">
        <f t="shared" si="5"/>
        <v>VALENCIA</v>
      </c>
      <c r="B64" s="37">
        <f t="shared" si="3"/>
        <v>5741428</v>
      </c>
      <c r="C64" s="37">
        <f t="shared" si="4"/>
        <v>5869732</v>
      </c>
      <c r="D64" s="37">
        <f t="shared" si="7"/>
        <v>2</v>
      </c>
      <c r="E64" s="36" t="str">
        <f t="shared" si="6"/>
        <v>MÁLAGA</v>
      </c>
      <c r="F64" s="36">
        <f t="shared" si="8"/>
        <v>198405</v>
      </c>
      <c r="G64" s="36">
        <f t="shared" si="9"/>
        <v>151699</v>
      </c>
    </row>
    <row r="65" spans="1:7" x14ac:dyDescent="0.3">
      <c r="A65" s="36" t="str">
        <f t="shared" si="5"/>
        <v>VIGO</v>
      </c>
      <c r="B65" s="37">
        <f t="shared" si="3"/>
        <v>332885</v>
      </c>
      <c r="C65" s="37">
        <f t="shared" si="4"/>
        <v>296449</v>
      </c>
      <c r="D65" s="37">
        <f t="shared" si="7"/>
        <v>19</v>
      </c>
      <c r="E65" s="36" t="str">
        <f t="shared" si="6"/>
        <v>VILAGARCÍA</v>
      </c>
      <c r="F65" s="36">
        <f t="shared" si="8"/>
        <v>90753</v>
      </c>
      <c r="G65" s="36">
        <f t="shared" si="9"/>
        <v>83527</v>
      </c>
    </row>
    <row r="66" spans="1:7" x14ac:dyDescent="0.3">
      <c r="A66" s="36" t="str">
        <f t="shared" si="5"/>
        <v>VILAGARCÍA</v>
      </c>
      <c r="B66" s="37">
        <f t="shared" si="3"/>
        <v>90753</v>
      </c>
      <c r="C66" s="37">
        <f t="shared" si="4"/>
        <v>83527</v>
      </c>
      <c r="D66" s="37">
        <f t="shared" si="7"/>
        <v>27</v>
      </c>
      <c r="E66" s="36" t="str">
        <f t="shared" si="6"/>
        <v>MELILLA</v>
      </c>
      <c r="F66" s="36">
        <f t="shared" si="8"/>
        <v>67753</v>
      </c>
      <c r="G66" s="36">
        <f t="shared" si="9"/>
        <v>88602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1258158</v>
      </c>
      <c r="C7" s="30">
        <v>1550605</v>
      </c>
      <c r="D7" s="30">
        <v>1258158</v>
      </c>
      <c r="E7" s="30">
        <v>1550605</v>
      </c>
      <c r="F7" s="11">
        <f>((E7*100)/D7)-100</f>
        <v>23.244059967031163</v>
      </c>
      <c r="G7" s="1"/>
      <c r="H7" s="1"/>
      <c r="I7" s="1"/>
    </row>
    <row r="8" spans="1:12" x14ac:dyDescent="0.3">
      <c r="A8" s="12" t="s">
        <v>31</v>
      </c>
      <c r="B8" s="31">
        <v>227445</v>
      </c>
      <c r="C8" s="31">
        <v>218195</v>
      </c>
      <c r="D8" s="31">
        <v>227445</v>
      </c>
      <c r="E8" s="31">
        <v>218195</v>
      </c>
      <c r="F8" s="14">
        <f t="shared" ref="F8:F34" si="0">((E8*100)/D8)-100</f>
        <v>-4.0669172767042596</v>
      </c>
      <c r="G8" s="1"/>
      <c r="H8" s="1"/>
      <c r="I8" s="1"/>
    </row>
    <row r="9" spans="1:12" x14ac:dyDescent="0.3">
      <c r="A9" s="9" t="s">
        <v>157</v>
      </c>
      <c r="B9" s="30">
        <v>364362</v>
      </c>
      <c r="C9" s="30">
        <v>591575</v>
      </c>
      <c r="D9" s="30">
        <v>364362</v>
      </c>
      <c r="E9" s="30">
        <v>591575</v>
      </c>
      <c r="F9" s="11">
        <f t="shared" si="0"/>
        <v>62.359137341435172</v>
      </c>
      <c r="G9" s="1"/>
      <c r="H9" s="1"/>
      <c r="I9" s="1"/>
    </row>
    <row r="10" spans="1:12" x14ac:dyDescent="0.3">
      <c r="A10" s="12" t="s">
        <v>159</v>
      </c>
      <c r="B10" s="31">
        <v>389129</v>
      </c>
      <c r="C10" s="31">
        <v>519940</v>
      </c>
      <c r="D10" s="31">
        <v>389129</v>
      </c>
      <c r="E10" s="31">
        <v>519940</v>
      </c>
      <c r="F10" s="14">
        <f t="shared" si="0"/>
        <v>33.616358585456226</v>
      </c>
      <c r="G10" s="1"/>
      <c r="H10" s="1"/>
      <c r="I10" s="1"/>
    </row>
    <row r="11" spans="1:12" x14ac:dyDescent="0.3">
      <c r="A11" s="9" t="s">
        <v>160</v>
      </c>
      <c r="B11" s="30">
        <v>8289619</v>
      </c>
      <c r="C11" s="30">
        <v>8064655</v>
      </c>
      <c r="D11" s="30">
        <v>8289619</v>
      </c>
      <c r="E11" s="30">
        <v>8064655</v>
      </c>
      <c r="F11" s="11">
        <f t="shared" si="0"/>
        <v>-2.7138038551590853</v>
      </c>
      <c r="G11" s="1"/>
      <c r="H11" s="1"/>
      <c r="I11" s="1"/>
    </row>
    <row r="12" spans="1:12" x14ac:dyDescent="0.3">
      <c r="A12" s="12" t="s">
        <v>161</v>
      </c>
      <c r="B12" s="31">
        <v>324010</v>
      </c>
      <c r="C12" s="31">
        <v>292117</v>
      </c>
      <c r="D12" s="31">
        <v>324010</v>
      </c>
      <c r="E12" s="31">
        <v>292117</v>
      </c>
      <c r="F12" s="14">
        <f t="shared" si="0"/>
        <v>-9.8432147155951952</v>
      </c>
      <c r="G12" s="1"/>
      <c r="H12" s="1"/>
      <c r="I12" s="1"/>
    </row>
    <row r="13" spans="1:12" x14ac:dyDescent="0.3">
      <c r="A13" s="9" t="s">
        <v>32</v>
      </c>
      <c r="B13" s="30">
        <v>925180</v>
      </c>
      <c r="C13" s="30">
        <v>1074095</v>
      </c>
      <c r="D13" s="30">
        <v>925180</v>
      </c>
      <c r="E13" s="30">
        <v>1074095</v>
      </c>
      <c r="F13" s="11">
        <f t="shared" si="0"/>
        <v>16.095786765818545</v>
      </c>
      <c r="G13" s="1"/>
      <c r="H13" s="1"/>
      <c r="I13" s="1"/>
    </row>
    <row r="14" spans="1:12" x14ac:dyDescent="0.3">
      <c r="A14" s="12" t="s">
        <v>33</v>
      </c>
      <c r="B14" s="31">
        <v>3606302</v>
      </c>
      <c r="C14" s="31">
        <v>5516643</v>
      </c>
      <c r="D14" s="31">
        <v>3606302</v>
      </c>
      <c r="E14" s="31">
        <v>5516643</v>
      </c>
      <c r="F14" s="14">
        <f t="shared" si="0"/>
        <v>52.97229682927275</v>
      </c>
      <c r="G14" s="1"/>
      <c r="H14" s="1"/>
      <c r="I14" s="1"/>
    </row>
    <row r="15" spans="1:12" x14ac:dyDescent="0.3">
      <c r="A15" s="9" t="s">
        <v>34</v>
      </c>
      <c r="B15" s="30">
        <v>2265858</v>
      </c>
      <c r="C15" s="30">
        <v>2884843</v>
      </c>
      <c r="D15" s="30">
        <v>2265858</v>
      </c>
      <c r="E15" s="30">
        <v>2884843</v>
      </c>
      <c r="F15" s="11">
        <f t="shared" si="0"/>
        <v>27.317907830058189</v>
      </c>
      <c r="G15" s="1"/>
      <c r="H15" s="1"/>
      <c r="I15" s="1"/>
    </row>
    <row r="16" spans="1:12" x14ac:dyDescent="0.3">
      <c r="A16" s="12" t="s">
        <v>35</v>
      </c>
      <c r="B16" s="31">
        <v>2922884</v>
      </c>
      <c r="C16" s="31">
        <v>3458574</v>
      </c>
      <c r="D16" s="31">
        <v>2922884</v>
      </c>
      <c r="E16" s="31">
        <v>3458574</v>
      </c>
      <c r="F16" s="14">
        <f t="shared" si="0"/>
        <v>18.327446453571199</v>
      </c>
      <c r="G16" s="1"/>
      <c r="H16" s="1"/>
      <c r="I16" s="1"/>
    </row>
    <row r="17" spans="1:9" x14ac:dyDescent="0.3">
      <c r="A17" s="9" t="s">
        <v>162</v>
      </c>
      <c r="B17" s="30">
        <v>1457833</v>
      </c>
      <c r="C17" s="30">
        <v>1823766</v>
      </c>
      <c r="D17" s="30">
        <v>1457833</v>
      </c>
      <c r="E17" s="30">
        <v>1823766</v>
      </c>
      <c r="F17" s="11">
        <f t="shared" si="0"/>
        <v>25.101160420981003</v>
      </c>
      <c r="G17" s="1"/>
      <c r="H17" s="1"/>
      <c r="I17" s="1"/>
    </row>
    <row r="18" spans="1:9" x14ac:dyDescent="0.3">
      <c r="A18" s="12" t="s">
        <v>36</v>
      </c>
      <c r="B18" s="31">
        <v>133967</v>
      </c>
      <c r="C18" s="31">
        <v>138679</v>
      </c>
      <c r="D18" s="31">
        <v>133967</v>
      </c>
      <c r="E18" s="31">
        <v>138679</v>
      </c>
      <c r="F18" s="14">
        <f t="shared" si="0"/>
        <v>3.5172841072801475</v>
      </c>
      <c r="G18" s="1"/>
      <c r="H18" s="1"/>
      <c r="I18" s="1"/>
    </row>
    <row r="19" spans="1:9" x14ac:dyDescent="0.3">
      <c r="A19" s="9" t="s">
        <v>37</v>
      </c>
      <c r="B19" s="30">
        <v>1321575</v>
      </c>
      <c r="C19" s="30">
        <v>852086</v>
      </c>
      <c r="D19" s="30">
        <v>1321575</v>
      </c>
      <c r="E19" s="30">
        <v>852086</v>
      </c>
      <c r="F19" s="11">
        <f t="shared" si="0"/>
        <v>-35.524960747592829</v>
      </c>
      <c r="G19" s="1"/>
      <c r="H19" s="1"/>
      <c r="I19" s="1"/>
    </row>
    <row r="20" spans="1:9" x14ac:dyDescent="0.3">
      <c r="A20" s="12" t="s">
        <v>163</v>
      </c>
      <c r="B20" s="31">
        <v>1608077</v>
      </c>
      <c r="C20" s="31">
        <v>1731668</v>
      </c>
      <c r="D20" s="31">
        <v>1608077</v>
      </c>
      <c r="E20" s="31">
        <v>1731668</v>
      </c>
      <c r="F20" s="14">
        <f t="shared" si="0"/>
        <v>7.6856394314451393</v>
      </c>
      <c r="G20" s="1"/>
      <c r="H20" s="1"/>
      <c r="I20" s="1"/>
    </row>
    <row r="21" spans="1:9" x14ac:dyDescent="0.3">
      <c r="A21" s="9" t="s">
        <v>38</v>
      </c>
      <c r="B21" s="30">
        <v>2675611</v>
      </c>
      <c r="C21" s="30">
        <v>2826682</v>
      </c>
      <c r="D21" s="30">
        <v>2675611</v>
      </c>
      <c r="E21" s="30">
        <v>2826682</v>
      </c>
      <c r="F21" s="11">
        <f t="shared" si="0"/>
        <v>5.6462243577261404</v>
      </c>
      <c r="G21" s="1"/>
      <c r="H21" s="1"/>
      <c r="I21" s="1"/>
    </row>
    <row r="22" spans="1:9" x14ac:dyDescent="0.3">
      <c r="A22" s="12" t="s">
        <v>59</v>
      </c>
      <c r="B22" s="31">
        <v>1797456</v>
      </c>
      <c r="C22" s="31">
        <v>1805741</v>
      </c>
      <c r="D22" s="31">
        <v>1797456</v>
      </c>
      <c r="E22" s="31">
        <v>1805741</v>
      </c>
      <c r="F22" s="14">
        <f t="shared" si="0"/>
        <v>0.46092922441495432</v>
      </c>
      <c r="G22" s="1"/>
      <c r="H22" s="1"/>
      <c r="I22" s="1"/>
    </row>
    <row r="23" spans="1:9" x14ac:dyDescent="0.3">
      <c r="A23" s="9" t="s">
        <v>164</v>
      </c>
      <c r="B23" s="30">
        <v>144385</v>
      </c>
      <c r="C23" s="30">
        <v>194293</v>
      </c>
      <c r="D23" s="30">
        <v>144385</v>
      </c>
      <c r="E23" s="30">
        <v>194293</v>
      </c>
      <c r="F23" s="11">
        <f t="shared" si="0"/>
        <v>34.565917512206937</v>
      </c>
      <c r="G23" s="1"/>
      <c r="H23" s="1"/>
      <c r="I23" s="1"/>
    </row>
    <row r="24" spans="1:9" x14ac:dyDescent="0.3">
      <c r="A24" s="12" t="s">
        <v>166</v>
      </c>
      <c r="B24" s="31">
        <v>189015</v>
      </c>
      <c r="C24" s="31">
        <v>273141</v>
      </c>
      <c r="D24" s="31">
        <v>189015</v>
      </c>
      <c r="E24" s="31">
        <v>273141</v>
      </c>
      <c r="F24" s="14">
        <f t="shared" si="0"/>
        <v>44.507578763590203</v>
      </c>
      <c r="G24" s="1"/>
      <c r="H24" s="1"/>
      <c r="I24" s="1"/>
    </row>
    <row r="25" spans="1:9" x14ac:dyDescent="0.3">
      <c r="A25" s="9" t="s">
        <v>39</v>
      </c>
      <c r="B25" s="30">
        <v>88602</v>
      </c>
      <c r="C25" s="30">
        <v>67606</v>
      </c>
      <c r="D25" s="30">
        <v>88602</v>
      </c>
      <c r="E25" s="30">
        <v>67606</v>
      </c>
      <c r="F25" s="11">
        <f t="shared" si="0"/>
        <v>-23.696982009435459</v>
      </c>
      <c r="G25" s="1"/>
      <c r="H25" s="1"/>
      <c r="I25" s="1"/>
    </row>
    <row r="26" spans="1:9" x14ac:dyDescent="0.3">
      <c r="A26" s="12" t="s">
        <v>40</v>
      </c>
      <c r="B26" s="31">
        <v>132655</v>
      </c>
      <c r="C26" s="31">
        <v>284613</v>
      </c>
      <c r="D26" s="31">
        <v>132655</v>
      </c>
      <c r="E26" s="31">
        <v>284613</v>
      </c>
      <c r="F26" s="14">
        <f t="shared" si="0"/>
        <v>114.5512796351438</v>
      </c>
      <c r="G26" s="1"/>
      <c r="H26" s="1"/>
      <c r="I26" s="1"/>
    </row>
    <row r="27" spans="1:9" x14ac:dyDescent="0.3">
      <c r="A27" s="9" t="s">
        <v>41</v>
      </c>
      <c r="B27" s="30">
        <v>214405</v>
      </c>
      <c r="C27" s="30">
        <v>263394</v>
      </c>
      <c r="D27" s="30">
        <v>214405</v>
      </c>
      <c r="E27" s="30">
        <v>263394</v>
      </c>
      <c r="F27" s="11">
        <f t="shared" si="0"/>
        <v>22.848814160117541</v>
      </c>
      <c r="G27" s="1"/>
      <c r="H27" s="1"/>
      <c r="I27" s="1"/>
    </row>
    <row r="28" spans="1:9" x14ac:dyDescent="0.3">
      <c r="A28" s="12" t="s">
        <v>42</v>
      </c>
      <c r="B28" s="31">
        <v>1058159</v>
      </c>
      <c r="C28" s="31">
        <v>1070344</v>
      </c>
      <c r="D28" s="31">
        <v>1058159</v>
      </c>
      <c r="E28" s="31">
        <v>1070344</v>
      </c>
      <c r="F28" s="14">
        <f t="shared" si="0"/>
        <v>1.1515282674909884</v>
      </c>
      <c r="G28" s="1"/>
      <c r="H28" s="1"/>
      <c r="I28" s="1"/>
    </row>
    <row r="29" spans="1:9" x14ac:dyDescent="0.3">
      <c r="A29" s="9" t="s">
        <v>43</v>
      </c>
      <c r="B29" s="30">
        <v>389882</v>
      </c>
      <c r="C29" s="30">
        <v>442466</v>
      </c>
      <c r="D29" s="30">
        <v>389882</v>
      </c>
      <c r="E29" s="30">
        <v>442466</v>
      </c>
      <c r="F29" s="11">
        <f t="shared" si="0"/>
        <v>13.487157652828287</v>
      </c>
      <c r="G29" s="1"/>
      <c r="H29" s="1"/>
      <c r="I29" s="1"/>
    </row>
    <row r="30" spans="1:9" x14ac:dyDescent="0.3">
      <c r="A30" s="12" t="s">
        <v>44</v>
      </c>
      <c r="B30" s="31">
        <v>303967</v>
      </c>
      <c r="C30" s="31">
        <v>384254</v>
      </c>
      <c r="D30" s="31">
        <v>303967</v>
      </c>
      <c r="E30" s="31">
        <v>384254</v>
      </c>
      <c r="F30" s="14">
        <f t="shared" si="0"/>
        <v>26.413064576088857</v>
      </c>
      <c r="G30" s="1"/>
      <c r="H30" s="1"/>
      <c r="I30" s="1"/>
    </row>
    <row r="31" spans="1:9" x14ac:dyDescent="0.3">
      <c r="A31" s="9" t="s">
        <v>45</v>
      </c>
      <c r="B31" s="30">
        <v>2788692</v>
      </c>
      <c r="C31" s="30">
        <v>3045701</v>
      </c>
      <c r="D31" s="30">
        <v>2788692</v>
      </c>
      <c r="E31" s="30">
        <v>3045701</v>
      </c>
      <c r="F31" s="11">
        <f t="shared" si="0"/>
        <v>9.2161127869266295</v>
      </c>
      <c r="G31" s="1"/>
      <c r="H31" s="1"/>
      <c r="I31" s="1"/>
    </row>
    <row r="32" spans="1:9" x14ac:dyDescent="0.3">
      <c r="A32" s="12" t="s">
        <v>46</v>
      </c>
      <c r="B32" s="31">
        <v>5835717</v>
      </c>
      <c r="C32" s="31">
        <v>5717192</v>
      </c>
      <c r="D32" s="31">
        <v>5835717</v>
      </c>
      <c r="E32" s="31">
        <v>5717192</v>
      </c>
      <c r="F32" s="14">
        <f t="shared" si="0"/>
        <v>-2.0310272071109665</v>
      </c>
      <c r="G32" s="1"/>
      <c r="H32" s="1"/>
      <c r="I32" s="1"/>
    </row>
    <row r="33" spans="1:9" x14ac:dyDescent="0.3">
      <c r="A33" s="9" t="s">
        <v>47</v>
      </c>
      <c r="B33" s="30">
        <v>277046</v>
      </c>
      <c r="C33" s="30">
        <v>312217</v>
      </c>
      <c r="D33" s="30">
        <v>277046</v>
      </c>
      <c r="E33" s="30">
        <v>312217</v>
      </c>
      <c r="F33" s="11">
        <f t="shared" si="0"/>
        <v>12.695003717794151</v>
      </c>
      <c r="G33" s="1"/>
      <c r="H33" s="1"/>
      <c r="I33" s="1"/>
    </row>
    <row r="34" spans="1:9" x14ac:dyDescent="0.3">
      <c r="A34" s="12" t="s">
        <v>165</v>
      </c>
      <c r="B34" s="31">
        <v>82940</v>
      </c>
      <c r="C34" s="31">
        <v>90232</v>
      </c>
      <c r="D34" s="31">
        <v>82940</v>
      </c>
      <c r="E34" s="31">
        <v>90232</v>
      </c>
      <c r="F34" s="14">
        <f t="shared" si="0"/>
        <v>8.7918977574150006</v>
      </c>
      <c r="G34" s="1"/>
      <c r="H34" s="1"/>
      <c r="I34" s="1"/>
    </row>
    <row r="35" spans="1:9" x14ac:dyDescent="0.3">
      <c r="A35" s="15" t="s">
        <v>48</v>
      </c>
      <c r="B35" s="16">
        <f>SUM(B7:B34)</f>
        <v>41072931</v>
      </c>
      <c r="C35" s="16">
        <f t="shared" ref="C35:E35" si="1">SUM(C7:C34)</f>
        <v>45495317</v>
      </c>
      <c r="D35" s="16">
        <f t="shared" si="1"/>
        <v>41072931</v>
      </c>
      <c r="E35" s="16">
        <f t="shared" si="1"/>
        <v>45495317</v>
      </c>
      <c r="F35" s="17">
        <f t="shared" ref="F35" si="2">((E35*100)/D35)-100</f>
        <v>10.767154649859293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1550605</v>
      </c>
      <c r="C39" s="37">
        <f t="shared" si="4"/>
        <v>1258158</v>
      </c>
      <c r="D39" s="37">
        <f>_xlfn.RANK.EQ(B39,$B$39:$B$66)+COUNTIF($B$39:$B$66,B39)-1</f>
        <v>11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8064655</v>
      </c>
      <c r="G39" s="36">
        <f>LOOKUP(E39,$A$39:$A$66,$C$39:$C$66)</f>
        <v>8289619</v>
      </c>
    </row>
    <row r="40" spans="1:9" x14ac:dyDescent="0.3">
      <c r="A40" s="36" t="str">
        <f t="shared" si="5"/>
        <v>ALICANTE</v>
      </c>
      <c r="B40" s="37">
        <f t="shared" si="3"/>
        <v>218195</v>
      </c>
      <c r="C40" s="37">
        <f t="shared" si="4"/>
        <v>227445</v>
      </c>
      <c r="D40" s="37">
        <f t="shared" ref="D40:D66" si="7">_xlfn.RANK.EQ(B40,$B$39:$B$66)+COUNTIF($B$39:$B$66,B40)-1</f>
        <v>24</v>
      </c>
      <c r="E40" s="36" t="str">
        <f t="shared" si="6"/>
        <v>VALENCIA</v>
      </c>
      <c r="F40" s="36">
        <f t="shared" ref="F40:F55" si="8">LOOKUP(E40,$A$39:$A$66,$B$39:$B$66)</f>
        <v>5717192</v>
      </c>
      <c r="G40" s="36">
        <f t="shared" ref="G40:G66" si="9">LOOKUP(E40,$A$39:$A$66,$C$39:$C$66)</f>
        <v>5835717</v>
      </c>
    </row>
    <row r="41" spans="1:9" x14ac:dyDescent="0.3">
      <c r="A41" s="36" t="str">
        <f t="shared" si="5"/>
        <v>ALMERÍA</v>
      </c>
      <c r="B41" s="37">
        <f t="shared" si="3"/>
        <v>591575</v>
      </c>
      <c r="C41" s="37">
        <f t="shared" si="4"/>
        <v>364362</v>
      </c>
      <c r="D41" s="37">
        <f t="shared" si="7"/>
        <v>15</v>
      </c>
      <c r="E41" s="36" t="str">
        <f t="shared" si="6"/>
        <v>BARCELONA</v>
      </c>
      <c r="F41" s="36">
        <f t="shared" si="8"/>
        <v>5516643</v>
      </c>
      <c r="G41" s="36">
        <f t="shared" si="9"/>
        <v>3606302</v>
      </c>
    </row>
    <row r="42" spans="1:9" x14ac:dyDescent="0.3">
      <c r="A42" s="36" t="str">
        <f t="shared" si="5"/>
        <v>AVILÉS</v>
      </c>
      <c r="B42" s="37">
        <f t="shared" si="3"/>
        <v>519940</v>
      </c>
      <c r="C42" s="37">
        <f t="shared" si="4"/>
        <v>389129</v>
      </c>
      <c r="D42" s="37">
        <f t="shared" si="7"/>
        <v>16</v>
      </c>
      <c r="E42" s="36" t="str">
        <f t="shared" si="6"/>
        <v>CARTAGENA</v>
      </c>
      <c r="F42" s="36">
        <f t="shared" si="8"/>
        <v>3458574</v>
      </c>
      <c r="G42" s="36">
        <f t="shared" si="9"/>
        <v>2922884</v>
      </c>
    </row>
    <row r="43" spans="1:9" x14ac:dyDescent="0.3">
      <c r="A43" s="36" t="str">
        <f t="shared" si="5"/>
        <v>BAHÍA DE ALGECIRAS</v>
      </c>
      <c r="B43" s="37">
        <f t="shared" si="3"/>
        <v>8064655</v>
      </c>
      <c r="C43" s="37">
        <f t="shared" si="4"/>
        <v>8289619</v>
      </c>
      <c r="D43" s="37">
        <f t="shared" si="7"/>
        <v>1</v>
      </c>
      <c r="E43" s="36" t="str">
        <f t="shared" si="6"/>
        <v>TARRAGONA</v>
      </c>
      <c r="F43" s="36">
        <f t="shared" si="8"/>
        <v>3045701</v>
      </c>
      <c r="G43" s="36">
        <f t="shared" si="9"/>
        <v>2788692</v>
      </c>
    </row>
    <row r="44" spans="1:9" x14ac:dyDescent="0.3">
      <c r="A44" s="36" t="str">
        <f t="shared" si="5"/>
        <v>BAHÍA DE CÁDIZ</v>
      </c>
      <c r="B44" s="37">
        <f t="shared" si="3"/>
        <v>292117</v>
      </c>
      <c r="C44" s="37">
        <f t="shared" si="4"/>
        <v>324010</v>
      </c>
      <c r="D44" s="37">
        <f t="shared" si="7"/>
        <v>20</v>
      </c>
      <c r="E44" s="36" t="str">
        <f t="shared" si="6"/>
        <v>BILBAO</v>
      </c>
      <c r="F44" s="36">
        <f t="shared" si="8"/>
        <v>2884843</v>
      </c>
      <c r="G44" s="36">
        <f t="shared" si="9"/>
        <v>2265858</v>
      </c>
    </row>
    <row r="45" spans="1:9" x14ac:dyDescent="0.3">
      <c r="A45" s="36" t="str">
        <f t="shared" si="5"/>
        <v>BALEARES</v>
      </c>
      <c r="B45" s="37">
        <f t="shared" si="3"/>
        <v>1074095</v>
      </c>
      <c r="C45" s="37">
        <f t="shared" si="4"/>
        <v>925180</v>
      </c>
      <c r="D45" s="37">
        <f t="shared" si="7"/>
        <v>12</v>
      </c>
      <c r="E45" s="36" t="str">
        <f t="shared" si="6"/>
        <v>HUELVA</v>
      </c>
      <c r="F45" s="36">
        <f t="shared" si="8"/>
        <v>2826682</v>
      </c>
      <c r="G45" s="36">
        <f t="shared" si="9"/>
        <v>2675611</v>
      </c>
    </row>
    <row r="46" spans="1:9" x14ac:dyDescent="0.3">
      <c r="A46" s="36" t="str">
        <f t="shared" si="5"/>
        <v>BARCELONA</v>
      </c>
      <c r="B46" s="37">
        <f t="shared" si="3"/>
        <v>5516643</v>
      </c>
      <c r="C46" s="37">
        <f t="shared" si="4"/>
        <v>3606302</v>
      </c>
      <c r="D46" s="37">
        <f t="shared" si="7"/>
        <v>3</v>
      </c>
      <c r="E46" s="36" t="str">
        <f t="shared" si="6"/>
        <v>CASTELLÓN</v>
      </c>
      <c r="F46" s="36">
        <f t="shared" si="8"/>
        <v>1823766</v>
      </c>
      <c r="G46" s="36">
        <f t="shared" si="9"/>
        <v>1457833</v>
      </c>
    </row>
    <row r="47" spans="1:9" x14ac:dyDescent="0.3">
      <c r="A47" s="36" t="str">
        <f t="shared" si="5"/>
        <v>BILBAO</v>
      </c>
      <c r="B47" s="37">
        <f t="shared" si="3"/>
        <v>2884843</v>
      </c>
      <c r="C47" s="37">
        <f t="shared" si="4"/>
        <v>2265858</v>
      </c>
      <c r="D47" s="37">
        <f t="shared" si="7"/>
        <v>6</v>
      </c>
      <c r="E47" s="36" t="str">
        <f t="shared" si="6"/>
        <v>LAS PALMAS</v>
      </c>
      <c r="F47" s="36">
        <f t="shared" si="8"/>
        <v>1805741</v>
      </c>
      <c r="G47" s="36">
        <f t="shared" si="9"/>
        <v>1797456</v>
      </c>
    </row>
    <row r="48" spans="1:9" x14ac:dyDescent="0.3">
      <c r="A48" s="36" t="str">
        <f t="shared" si="5"/>
        <v>CARTAGENA</v>
      </c>
      <c r="B48" s="37">
        <f t="shared" si="3"/>
        <v>3458574</v>
      </c>
      <c r="C48" s="37">
        <f t="shared" si="4"/>
        <v>2922884</v>
      </c>
      <c r="D48" s="37">
        <f t="shared" si="7"/>
        <v>4</v>
      </c>
      <c r="E48" s="36" t="str">
        <f t="shared" si="6"/>
        <v>GIJÓN</v>
      </c>
      <c r="F48" s="36">
        <f t="shared" si="8"/>
        <v>1731668</v>
      </c>
      <c r="G48" s="36">
        <f t="shared" si="9"/>
        <v>1608077</v>
      </c>
    </row>
    <row r="49" spans="1:7" x14ac:dyDescent="0.3">
      <c r="A49" s="36" t="str">
        <f t="shared" si="5"/>
        <v>CASTELLÓN</v>
      </c>
      <c r="B49" s="37">
        <f t="shared" si="3"/>
        <v>1823766</v>
      </c>
      <c r="C49" s="37">
        <f t="shared" si="4"/>
        <v>1457833</v>
      </c>
      <c r="D49" s="37">
        <f t="shared" si="7"/>
        <v>8</v>
      </c>
      <c r="E49" s="36" t="str">
        <f t="shared" si="6"/>
        <v>A CORUÑA</v>
      </c>
      <c r="F49" s="36">
        <f t="shared" si="8"/>
        <v>1550605</v>
      </c>
      <c r="G49" s="36">
        <f t="shared" si="9"/>
        <v>1258158</v>
      </c>
    </row>
    <row r="50" spans="1:7" x14ac:dyDescent="0.3">
      <c r="A50" s="36" t="str">
        <f t="shared" si="5"/>
        <v>CEUTA</v>
      </c>
      <c r="B50" s="37">
        <f t="shared" si="3"/>
        <v>138679</v>
      </c>
      <c r="C50" s="37">
        <f t="shared" si="4"/>
        <v>133967</v>
      </c>
      <c r="D50" s="37">
        <f t="shared" si="7"/>
        <v>26</v>
      </c>
      <c r="E50" s="36" t="str">
        <f t="shared" si="6"/>
        <v>BALEARES</v>
      </c>
      <c r="F50" s="36">
        <f t="shared" si="8"/>
        <v>1074095</v>
      </c>
      <c r="G50" s="36">
        <f t="shared" si="9"/>
        <v>925180</v>
      </c>
    </row>
    <row r="51" spans="1:7" x14ac:dyDescent="0.3">
      <c r="A51" s="36" t="str">
        <f t="shared" si="5"/>
        <v>FERROL-SAN CIBRAO</v>
      </c>
      <c r="B51" s="37">
        <f t="shared" si="3"/>
        <v>852086</v>
      </c>
      <c r="C51" s="37">
        <f t="shared" si="4"/>
        <v>1321575</v>
      </c>
      <c r="D51" s="37">
        <f t="shared" si="7"/>
        <v>14</v>
      </c>
      <c r="E51" s="36" t="str">
        <f t="shared" si="6"/>
        <v>SANTA CRUZ DE TENERIFE</v>
      </c>
      <c r="F51" s="36">
        <f t="shared" si="8"/>
        <v>1070344</v>
      </c>
      <c r="G51" s="36">
        <f t="shared" si="9"/>
        <v>1058159</v>
      </c>
    </row>
    <row r="52" spans="1:7" x14ac:dyDescent="0.3">
      <c r="A52" s="36" t="str">
        <f t="shared" si="5"/>
        <v>GIJÓN</v>
      </c>
      <c r="B52" s="37">
        <f t="shared" si="3"/>
        <v>1731668</v>
      </c>
      <c r="C52" s="37">
        <f t="shared" si="4"/>
        <v>1608077</v>
      </c>
      <c r="D52" s="37">
        <f t="shared" si="7"/>
        <v>10</v>
      </c>
      <c r="E52" s="36" t="str">
        <f t="shared" si="6"/>
        <v>FERROL-SAN CIBRAO</v>
      </c>
      <c r="F52" s="36">
        <f t="shared" si="8"/>
        <v>852086</v>
      </c>
      <c r="G52" s="36">
        <f t="shared" si="9"/>
        <v>1321575</v>
      </c>
    </row>
    <row r="53" spans="1:7" x14ac:dyDescent="0.3">
      <c r="A53" s="36" t="str">
        <f t="shared" si="5"/>
        <v>HUELVA</v>
      </c>
      <c r="B53" s="37">
        <f t="shared" si="3"/>
        <v>2826682</v>
      </c>
      <c r="C53" s="37">
        <f t="shared" si="4"/>
        <v>2675611</v>
      </c>
      <c r="D53" s="37">
        <f t="shared" si="7"/>
        <v>7</v>
      </c>
      <c r="E53" s="36" t="str">
        <f t="shared" si="6"/>
        <v>ALMERÍA</v>
      </c>
      <c r="F53" s="36">
        <f t="shared" si="8"/>
        <v>591575</v>
      </c>
      <c r="G53" s="36">
        <f t="shared" si="9"/>
        <v>364362</v>
      </c>
    </row>
    <row r="54" spans="1:7" x14ac:dyDescent="0.3">
      <c r="A54" s="36" t="str">
        <f t="shared" si="5"/>
        <v>LAS PALMAS</v>
      </c>
      <c r="B54" s="37">
        <f t="shared" si="3"/>
        <v>1805741</v>
      </c>
      <c r="C54" s="37">
        <f t="shared" si="4"/>
        <v>1797456</v>
      </c>
      <c r="D54" s="37">
        <f t="shared" si="7"/>
        <v>9</v>
      </c>
      <c r="E54" s="36" t="str">
        <f t="shared" si="6"/>
        <v>AVILÉS</v>
      </c>
      <c r="F54" s="36">
        <f t="shared" si="8"/>
        <v>519940</v>
      </c>
      <c r="G54" s="36">
        <f t="shared" si="9"/>
        <v>389129</v>
      </c>
    </row>
    <row r="55" spans="1:7" x14ac:dyDescent="0.3">
      <c r="A55" s="36" t="str">
        <f t="shared" si="5"/>
        <v>MÁLAGA</v>
      </c>
      <c r="B55" s="37">
        <f t="shared" si="3"/>
        <v>194293</v>
      </c>
      <c r="C55" s="37">
        <f t="shared" si="4"/>
        <v>144385</v>
      </c>
      <c r="D55" s="37">
        <f t="shared" si="7"/>
        <v>25</v>
      </c>
      <c r="E55" s="36" t="str">
        <f t="shared" si="6"/>
        <v>SANTANDER</v>
      </c>
      <c r="F55" s="36">
        <f t="shared" si="8"/>
        <v>442466</v>
      </c>
      <c r="G55" s="36">
        <f t="shared" si="9"/>
        <v>389882</v>
      </c>
    </row>
    <row r="56" spans="1:7" x14ac:dyDescent="0.3">
      <c r="A56" s="36" t="str">
        <f t="shared" si="5"/>
        <v>MARÍN Y RÍA DE PONTEVEDRA</v>
      </c>
      <c r="B56" s="37">
        <f t="shared" si="3"/>
        <v>273141</v>
      </c>
      <c r="C56" s="37">
        <f t="shared" si="4"/>
        <v>189015</v>
      </c>
      <c r="D56" s="37">
        <f t="shared" si="7"/>
        <v>22</v>
      </c>
      <c r="E56" s="36" t="str">
        <f t="shared" si="6"/>
        <v>SEVILLA</v>
      </c>
      <c r="F56" s="36">
        <f t="shared" ref="F56:F66" si="10">LOOKUP(E56,$A$39:$A$66,$B$39:$B$66)</f>
        <v>384254</v>
      </c>
      <c r="G56" s="36">
        <f t="shared" si="9"/>
        <v>303967</v>
      </c>
    </row>
    <row r="57" spans="1:7" x14ac:dyDescent="0.3">
      <c r="A57" s="36" t="str">
        <f t="shared" si="5"/>
        <v>MELILLA</v>
      </c>
      <c r="B57" s="37">
        <f t="shared" si="3"/>
        <v>67606</v>
      </c>
      <c r="C57" s="37">
        <f t="shared" si="4"/>
        <v>88602</v>
      </c>
      <c r="D57" s="37">
        <f t="shared" si="7"/>
        <v>28</v>
      </c>
      <c r="E57" s="36" t="str">
        <f t="shared" si="6"/>
        <v>VIGO</v>
      </c>
      <c r="F57" s="36">
        <f t="shared" si="10"/>
        <v>312217</v>
      </c>
      <c r="G57" s="36">
        <f t="shared" si="9"/>
        <v>277046</v>
      </c>
    </row>
    <row r="58" spans="1:7" x14ac:dyDescent="0.3">
      <c r="A58" s="36" t="str">
        <f t="shared" si="5"/>
        <v>MOTRIL</v>
      </c>
      <c r="B58" s="37">
        <f t="shared" si="3"/>
        <v>284613</v>
      </c>
      <c r="C58" s="37">
        <f t="shared" si="4"/>
        <v>132655</v>
      </c>
      <c r="D58" s="37">
        <f t="shared" si="7"/>
        <v>21</v>
      </c>
      <c r="E58" s="36" t="str">
        <f t="shared" si="6"/>
        <v>BAHÍA DE CÁDIZ</v>
      </c>
      <c r="F58" s="36">
        <f t="shared" si="10"/>
        <v>292117</v>
      </c>
      <c r="G58" s="36">
        <f t="shared" si="9"/>
        <v>324010</v>
      </c>
    </row>
    <row r="59" spans="1:7" x14ac:dyDescent="0.3">
      <c r="A59" s="36" t="str">
        <f t="shared" si="5"/>
        <v>PASAIA</v>
      </c>
      <c r="B59" s="37">
        <f t="shared" si="3"/>
        <v>263394</v>
      </c>
      <c r="C59" s="37">
        <f t="shared" si="4"/>
        <v>214405</v>
      </c>
      <c r="D59" s="37">
        <f t="shared" si="7"/>
        <v>23</v>
      </c>
      <c r="E59" s="36" t="str">
        <f t="shared" si="6"/>
        <v>MOTRIL</v>
      </c>
      <c r="F59" s="36">
        <f t="shared" si="10"/>
        <v>284613</v>
      </c>
      <c r="G59" s="36">
        <f t="shared" si="9"/>
        <v>132655</v>
      </c>
    </row>
    <row r="60" spans="1:7" x14ac:dyDescent="0.3">
      <c r="A60" s="36" t="str">
        <f t="shared" si="5"/>
        <v>SANTA CRUZ DE TENERIFE</v>
      </c>
      <c r="B60" s="37">
        <f t="shared" si="3"/>
        <v>1070344</v>
      </c>
      <c r="C60" s="37">
        <f t="shared" si="4"/>
        <v>1058159</v>
      </c>
      <c r="D60" s="37">
        <f t="shared" si="7"/>
        <v>13</v>
      </c>
      <c r="E60" s="36" t="str">
        <f t="shared" si="6"/>
        <v>MARÍN Y RÍA DE PONTEVEDRA</v>
      </c>
      <c r="F60" s="36">
        <f t="shared" si="10"/>
        <v>273141</v>
      </c>
      <c r="G60" s="36">
        <f t="shared" si="9"/>
        <v>189015</v>
      </c>
    </row>
    <row r="61" spans="1:7" x14ac:dyDescent="0.3">
      <c r="A61" s="36" t="str">
        <f t="shared" si="5"/>
        <v>SANTANDER</v>
      </c>
      <c r="B61" s="37">
        <f t="shared" si="3"/>
        <v>442466</v>
      </c>
      <c r="C61" s="37">
        <f t="shared" si="4"/>
        <v>389882</v>
      </c>
      <c r="D61" s="37">
        <f t="shared" si="7"/>
        <v>17</v>
      </c>
      <c r="E61" s="36" t="str">
        <f t="shared" si="6"/>
        <v>PASAIA</v>
      </c>
      <c r="F61" s="36">
        <f t="shared" si="10"/>
        <v>263394</v>
      </c>
      <c r="G61" s="36">
        <f t="shared" si="9"/>
        <v>214405</v>
      </c>
    </row>
    <row r="62" spans="1:7" x14ac:dyDescent="0.3">
      <c r="A62" s="36" t="str">
        <f t="shared" si="5"/>
        <v>SEVILLA</v>
      </c>
      <c r="B62" s="37">
        <f t="shared" si="3"/>
        <v>384254</v>
      </c>
      <c r="C62" s="37">
        <f t="shared" si="4"/>
        <v>303967</v>
      </c>
      <c r="D62" s="37">
        <f t="shared" si="7"/>
        <v>18</v>
      </c>
      <c r="E62" s="36" t="str">
        <f t="shared" si="6"/>
        <v>ALICANTE</v>
      </c>
      <c r="F62" s="36">
        <f t="shared" si="10"/>
        <v>218195</v>
      </c>
      <c r="G62" s="36">
        <f t="shared" si="9"/>
        <v>227445</v>
      </c>
    </row>
    <row r="63" spans="1:7" x14ac:dyDescent="0.3">
      <c r="A63" s="36" t="str">
        <f t="shared" si="5"/>
        <v>TARRAGONA</v>
      </c>
      <c r="B63" s="37">
        <f t="shared" si="3"/>
        <v>3045701</v>
      </c>
      <c r="C63" s="37">
        <f t="shared" si="4"/>
        <v>2788692</v>
      </c>
      <c r="D63" s="37">
        <f t="shared" si="7"/>
        <v>5</v>
      </c>
      <c r="E63" s="36" t="str">
        <f t="shared" si="6"/>
        <v>MÁLAGA</v>
      </c>
      <c r="F63" s="36">
        <f t="shared" si="10"/>
        <v>194293</v>
      </c>
      <c r="G63" s="36">
        <f t="shared" si="9"/>
        <v>144385</v>
      </c>
    </row>
    <row r="64" spans="1:7" x14ac:dyDescent="0.3">
      <c r="A64" s="36" t="str">
        <f t="shared" si="5"/>
        <v>VALENCIA</v>
      </c>
      <c r="B64" s="37">
        <f t="shared" si="3"/>
        <v>5717192</v>
      </c>
      <c r="C64" s="37">
        <f t="shared" si="4"/>
        <v>5835717</v>
      </c>
      <c r="D64" s="37">
        <f t="shared" si="7"/>
        <v>2</v>
      </c>
      <c r="E64" s="36" t="str">
        <f t="shared" si="6"/>
        <v>CEUTA</v>
      </c>
      <c r="F64" s="36">
        <f t="shared" si="10"/>
        <v>138679</v>
      </c>
      <c r="G64" s="36">
        <f t="shared" si="9"/>
        <v>133967</v>
      </c>
    </row>
    <row r="65" spans="1:7" x14ac:dyDescent="0.3">
      <c r="A65" s="36" t="str">
        <f t="shared" si="5"/>
        <v>VIGO</v>
      </c>
      <c r="B65" s="37">
        <f t="shared" si="3"/>
        <v>312217</v>
      </c>
      <c r="C65" s="37">
        <f t="shared" si="4"/>
        <v>277046</v>
      </c>
      <c r="D65" s="37">
        <f t="shared" si="7"/>
        <v>19</v>
      </c>
      <c r="E65" s="36" t="str">
        <f t="shared" si="6"/>
        <v>VILAGARCÍA</v>
      </c>
      <c r="F65" s="36">
        <f t="shared" si="10"/>
        <v>90232</v>
      </c>
      <c r="G65" s="36">
        <f t="shared" si="9"/>
        <v>82940</v>
      </c>
    </row>
    <row r="66" spans="1:7" x14ac:dyDescent="0.3">
      <c r="A66" s="36" t="str">
        <f t="shared" si="5"/>
        <v>VILAGARCÍA</v>
      </c>
      <c r="B66" s="37">
        <f t="shared" si="3"/>
        <v>90232</v>
      </c>
      <c r="C66" s="37">
        <f t="shared" si="4"/>
        <v>82940</v>
      </c>
      <c r="D66" s="37">
        <f t="shared" si="7"/>
        <v>27</v>
      </c>
      <c r="E66" s="36" t="str">
        <f t="shared" si="6"/>
        <v>MELILLA</v>
      </c>
      <c r="F66" s="36">
        <f t="shared" si="10"/>
        <v>67606</v>
      </c>
      <c r="G66" s="36">
        <f t="shared" si="9"/>
        <v>88602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862809</v>
      </c>
      <c r="C7" s="30">
        <v>958566</v>
      </c>
      <c r="D7" s="30">
        <v>862809</v>
      </c>
      <c r="E7" s="30">
        <v>958566</v>
      </c>
      <c r="F7" s="11">
        <f>((E7*100)/D7)-100</f>
        <v>11.098284788406247</v>
      </c>
      <c r="G7" s="1"/>
      <c r="H7" s="1"/>
      <c r="I7" s="1"/>
    </row>
    <row r="8" spans="1:12" x14ac:dyDescent="0.3">
      <c r="A8" s="12" t="s">
        <v>31</v>
      </c>
      <c r="B8" s="31">
        <v>4313</v>
      </c>
      <c r="C8" s="31">
        <v>5580</v>
      </c>
      <c r="D8" s="31">
        <v>4313</v>
      </c>
      <c r="E8" s="31">
        <v>5580</v>
      </c>
      <c r="F8" s="14">
        <f t="shared" ref="F8:F34" si="0">((E8*100)/D8)-100</f>
        <v>29.376304196614882</v>
      </c>
      <c r="G8" s="1"/>
      <c r="H8" s="1"/>
      <c r="I8" s="1"/>
    </row>
    <row r="9" spans="1:12" x14ac:dyDescent="0.3">
      <c r="A9" s="9" t="s">
        <v>157</v>
      </c>
      <c r="B9" s="30">
        <v>3001</v>
      </c>
      <c r="C9" s="30">
        <v>1</v>
      </c>
      <c r="D9" s="30">
        <v>3001</v>
      </c>
      <c r="E9" s="30">
        <v>1</v>
      </c>
      <c r="F9" s="11">
        <f t="shared" si="0"/>
        <v>-99.966677774075308</v>
      </c>
      <c r="G9" s="1"/>
      <c r="H9" s="1"/>
      <c r="I9" s="1"/>
    </row>
    <row r="10" spans="1:12" x14ac:dyDescent="0.3">
      <c r="A10" s="12" t="s">
        <v>159</v>
      </c>
      <c r="B10" s="31">
        <v>48841</v>
      </c>
      <c r="C10" s="31">
        <v>56790</v>
      </c>
      <c r="D10" s="31">
        <v>48841</v>
      </c>
      <c r="E10" s="31">
        <v>56790</v>
      </c>
      <c r="F10" s="14">
        <f t="shared" si="0"/>
        <v>16.275260539301001</v>
      </c>
      <c r="G10" s="1"/>
      <c r="H10" s="1"/>
      <c r="I10" s="1"/>
    </row>
    <row r="11" spans="1:12" x14ac:dyDescent="0.3">
      <c r="A11" s="9" t="s">
        <v>160</v>
      </c>
      <c r="B11" s="30">
        <v>2393730</v>
      </c>
      <c r="C11" s="30">
        <v>2582580</v>
      </c>
      <c r="D11" s="30">
        <v>2393730</v>
      </c>
      <c r="E11" s="30">
        <v>2582580</v>
      </c>
      <c r="F11" s="11">
        <f t="shared" si="0"/>
        <v>7.8893609554962296</v>
      </c>
      <c r="G11" s="1"/>
      <c r="H11" s="1"/>
      <c r="I11" s="1"/>
    </row>
    <row r="12" spans="1:12" x14ac:dyDescent="0.3">
      <c r="A12" s="12" t="s">
        <v>161</v>
      </c>
      <c r="B12" s="31">
        <v>48902</v>
      </c>
      <c r="C12" s="31">
        <v>4241</v>
      </c>
      <c r="D12" s="31">
        <v>48902</v>
      </c>
      <c r="E12" s="31">
        <v>4241</v>
      </c>
      <c r="F12" s="14">
        <f t="shared" si="0"/>
        <v>-91.327553065314305</v>
      </c>
      <c r="G12" s="1"/>
      <c r="H12" s="1"/>
      <c r="I12" s="1"/>
    </row>
    <row r="13" spans="1:12" x14ac:dyDescent="0.3">
      <c r="A13" s="9" t="s">
        <v>32</v>
      </c>
      <c r="B13" s="30">
        <v>90982</v>
      </c>
      <c r="C13" s="30">
        <v>93062</v>
      </c>
      <c r="D13" s="30">
        <v>90982</v>
      </c>
      <c r="E13" s="30">
        <v>93062</v>
      </c>
      <c r="F13" s="11">
        <f t="shared" si="0"/>
        <v>2.2861664944714306</v>
      </c>
      <c r="G13" s="1"/>
      <c r="H13" s="1"/>
      <c r="I13" s="1"/>
    </row>
    <row r="14" spans="1:12" x14ac:dyDescent="0.3">
      <c r="A14" s="12" t="s">
        <v>33</v>
      </c>
      <c r="B14" s="31">
        <v>926447</v>
      </c>
      <c r="C14" s="31">
        <v>1392301</v>
      </c>
      <c r="D14" s="31">
        <v>926447</v>
      </c>
      <c r="E14" s="31">
        <v>1392301</v>
      </c>
      <c r="F14" s="14">
        <f t="shared" si="0"/>
        <v>50.283934213182192</v>
      </c>
      <c r="G14" s="1"/>
      <c r="H14" s="1"/>
      <c r="I14" s="1"/>
    </row>
    <row r="15" spans="1:12" x14ac:dyDescent="0.3">
      <c r="A15" s="9" t="s">
        <v>34</v>
      </c>
      <c r="B15" s="30">
        <v>1359409</v>
      </c>
      <c r="C15" s="30">
        <v>1670843</v>
      </c>
      <c r="D15" s="30">
        <v>1359409</v>
      </c>
      <c r="E15" s="30">
        <v>1670843</v>
      </c>
      <c r="F15" s="11">
        <f t="shared" si="0"/>
        <v>22.909514355135215</v>
      </c>
      <c r="G15" s="1"/>
      <c r="H15" s="1"/>
      <c r="I15" s="1"/>
    </row>
    <row r="16" spans="1:12" x14ac:dyDescent="0.3">
      <c r="A16" s="12" t="s">
        <v>35</v>
      </c>
      <c r="B16" s="31">
        <v>2350135</v>
      </c>
      <c r="C16" s="31">
        <v>2705501</v>
      </c>
      <c r="D16" s="31">
        <v>2350135</v>
      </c>
      <c r="E16" s="31">
        <v>2705501</v>
      </c>
      <c r="F16" s="14">
        <f t="shared" si="0"/>
        <v>15.121088788516403</v>
      </c>
      <c r="G16" s="1"/>
      <c r="H16" s="1"/>
      <c r="I16" s="1"/>
    </row>
    <row r="17" spans="1:9" x14ac:dyDescent="0.3">
      <c r="A17" s="9" t="s">
        <v>162</v>
      </c>
      <c r="B17" s="30">
        <v>689212</v>
      </c>
      <c r="C17" s="30">
        <v>1002705</v>
      </c>
      <c r="D17" s="30">
        <v>689212</v>
      </c>
      <c r="E17" s="30">
        <v>1002705</v>
      </c>
      <c r="F17" s="11">
        <f t="shared" si="0"/>
        <v>45.48571411989343</v>
      </c>
      <c r="G17" s="1"/>
      <c r="H17" s="1"/>
      <c r="I17" s="1"/>
    </row>
    <row r="18" spans="1:9" x14ac:dyDescent="0.3">
      <c r="A18" s="12" t="s">
        <v>36</v>
      </c>
      <c r="B18" s="31">
        <v>46671</v>
      </c>
      <c r="C18" s="31">
        <v>77517</v>
      </c>
      <c r="D18" s="31">
        <v>46671</v>
      </c>
      <c r="E18" s="31">
        <v>77517</v>
      </c>
      <c r="F18" s="14">
        <f t="shared" si="0"/>
        <v>66.092434273960265</v>
      </c>
      <c r="G18" s="1"/>
      <c r="H18" s="1"/>
      <c r="I18" s="1"/>
    </row>
    <row r="19" spans="1:9" x14ac:dyDescent="0.3">
      <c r="A19" s="9" t="s">
        <v>37</v>
      </c>
      <c r="B19" s="30">
        <v>193849</v>
      </c>
      <c r="C19" s="30">
        <v>223526</v>
      </c>
      <c r="D19" s="30">
        <v>193849</v>
      </c>
      <c r="E19" s="30">
        <v>223526</v>
      </c>
      <c r="F19" s="11">
        <f t="shared" si="0"/>
        <v>15.309338712090337</v>
      </c>
      <c r="G19" s="1"/>
      <c r="H19" s="1"/>
      <c r="I19" s="1"/>
    </row>
    <row r="20" spans="1:9" x14ac:dyDescent="0.3">
      <c r="A20" s="12" t="s">
        <v>163</v>
      </c>
      <c r="B20" s="31">
        <v>47419</v>
      </c>
      <c r="C20" s="31">
        <v>66891</v>
      </c>
      <c r="D20" s="31">
        <v>47419</v>
      </c>
      <c r="E20" s="31">
        <v>66891</v>
      </c>
      <c r="F20" s="14">
        <f t="shared" si="0"/>
        <v>41.063708639996634</v>
      </c>
      <c r="G20" s="1"/>
      <c r="H20" s="1"/>
      <c r="I20" s="1"/>
    </row>
    <row r="21" spans="1:9" x14ac:dyDescent="0.3">
      <c r="A21" s="9" t="s">
        <v>38</v>
      </c>
      <c r="B21" s="30">
        <v>2023029</v>
      </c>
      <c r="C21" s="30">
        <v>1989929</v>
      </c>
      <c r="D21" s="30">
        <v>2023029</v>
      </c>
      <c r="E21" s="30">
        <v>1989929</v>
      </c>
      <c r="F21" s="11">
        <f t="shared" si="0"/>
        <v>-1.6361604307204658</v>
      </c>
      <c r="G21" s="1"/>
      <c r="H21" s="1"/>
      <c r="I21" s="1"/>
    </row>
    <row r="22" spans="1:9" x14ac:dyDescent="0.3">
      <c r="A22" s="12" t="s">
        <v>59</v>
      </c>
      <c r="B22" s="31">
        <v>628619</v>
      </c>
      <c r="C22" s="31">
        <v>504478</v>
      </c>
      <c r="D22" s="31">
        <v>628619</v>
      </c>
      <c r="E22" s="31">
        <v>504478</v>
      </c>
      <c r="F22" s="14">
        <f t="shared" si="0"/>
        <v>-19.74820996501856</v>
      </c>
      <c r="G22" s="1"/>
      <c r="H22" s="1"/>
      <c r="I22" s="1"/>
    </row>
    <row r="23" spans="1:9" x14ac:dyDescent="0.3">
      <c r="A23" s="9" t="s">
        <v>164</v>
      </c>
      <c r="B23" s="30">
        <v>10220</v>
      </c>
      <c r="C23" s="30">
        <v>1332</v>
      </c>
      <c r="D23" s="30">
        <v>10220</v>
      </c>
      <c r="E23" s="30">
        <v>1332</v>
      </c>
      <c r="F23" s="11">
        <f t="shared" si="0"/>
        <v>-86.966731898238748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7344</v>
      </c>
      <c r="C25" s="30">
        <v>5344</v>
      </c>
      <c r="D25" s="30">
        <v>7344</v>
      </c>
      <c r="E25" s="30">
        <v>5344</v>
      </c>
      <c r="F25" s="11">
        <f t="shared" si="0"/>
        <v>-27.233115468409579</v>
      </c>
      <c r="G25" s="1"/>
      <c r="H25" s="1"/>
      <c r="I25" s="1"/>
    </row>
    <row r="26" spans="1:9" x14ac:dyDescent="0.3">
      <c r="A26" s="12" t="s">
        <v>40</v>
      </c>
      <c r="B26" s="31">
        <v>51854</v>
      </c>
      <c r="C26" s="31">
        <v>141638</v>
      </c>
      <c r="D26" s="31">
        <v>51854</v>
      </c>
      <c r="E26" s="31">
        <v>141638</v>
      </c>
      <c r="F26" s="14">
        <f t="shared" si="0"/>
        <v>173.14768388166777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505353</v>
      </c>
      <c r="C28" s="31">
        <v>415529</v>
      </c>
      <c r="D28" s="31">
        <v>505353</v>
      </c>
      <c r="E28" s="31">
        <v>415529</v>
      </c>
      <c r="F28" s="14">
        <f t="shared" si="0"/>
        <v>-17.774506137294125</v>
      </c>
      <c r="G28" s="1"/>
      <c r="H28" s="1"/>
      <c r="I28" s="1"/>
    </row>
    <row r="29" spans="1:9" x14ac:dyDescent="0.3">
      <c r="A29" s="9" t="s">
        <v>43</v>
      </c>
      <c r="B29" s="30">
        <v>8597</v>
      </c>
      <c r="C29" s="30">
        <v>25442</v>
      </c>
      <c r="D29" s="30">
        <v>8597</v>
      </c>
      <c r="E29" s="30">
        <v>25442</v>
      </c>
      <c r="F29" s="11">
        <f t="shared" si="0"/>
        <v>195.94044434104921</v>
      </c>
      <c r="G29" s="1"/>
      <c r="H29" s="1"/>
      <c r="I29" s="1"/>
    </row>
    <row r="30" spans="1:9" x14ac:dyDescent="0.3">
      <c r="A30" s="12" t="s">
        <v>44</v>
      </c>
      <c r="B30" s="31">
        <v>20781</v>
      </c>
      <c r="C30" s="31">
        <v>18965</v>
      </c>
      <c r="D30" s="31">
        <v>20781</v>
      </c>
      <c r="E30" s="31">
        <v>18965</v>
      </c>
      <c r="F30" s="14">
        <f t="shared" si="0"/>
        <v>-8.7387517443818865</v>
      </c>
      <c r="G30" s="1"/>
      <c r="H30" s="1"/>
      <c r="I30" s="1"/>
    </row>
    <row r="31" spans="1:9" x14ac:dyDescent="0.3">
      <c r="A31" s="9" t="s">
        <v>45</v>
      </c>
      <c r="B31" s="30">
        <v>1722497</v>
      </c>
      <c r="C31" s="30">
        <v>1962978</v>
      </c>
      <c r="D31" s="30">
        <v>1722497</v>
      </c>
      <c r="E31" s="30">
        <v>1962978</v>
      </c>
      <c r="F31" s="11">
        <f t="shared" si="0"/>
        <v>13.961185418610313</v>
      </c>
      <c r="G31" s="1"/>
      <c r="H31" s="1"/>
      <c r="I31" s="1"/>
    </row>
    <row r="32" spans="1:9" x14ac:dyDescent="0.3">
      <c r="A32" s="12" t="s">
        <v>46</v>
      </c>
      <c r="B32" s="31">
        <v>343391</v>
      </c>
      <c r="C32" s="31">
        <v>126929</v>
      </c>
      <c r="D32" s="31">
        <v>343391</v>
      </c>
      <c r="E32" s="31">
        <v>126929</v>
      </c>
      <c r="F32" s="14">
        <f t="shared" si="0"/>
        <v>-63.036596765785944</v>
      </c>
      <c r="G32" s="1"/>
      <c r="H32" s="1"/>
      <c r="I32" s="1"/>
    </row>
    <row r="33" spans="1:9" x14ac:dyDescent="0.3">
      <c r="A33" s="9" t="s">
        <v>47</v>
      </c>
      <c r="B33" s="30">
        <v>3465</v>
      </c>
      <c r="C33" s="30">
        <v>14189</v>
      </c>
      <c r="D33" s="30">
        <v>3465</v>
      </c>
      <c r="E33" s="30">
        <v>14189</v>
      </c>
      <c r="F33" s="11">
        <f t="shared" si="0"/>
        <v>309.49494949494948</v>
      </c>
      <c r="G33" s="1"/>
      <c r="H33" s="1"/>
      <c r="I33" s="1"/>
    </row>
    <row r="34" spans="1:9" x14ac:dyDescent="0.3">
      <c r="A34" s="12" t="s">
        <v>165</v>
      </c>
      <c r="B34" s="31">
        <v>9981</v>
      </c>
      <c r="C34" s="31">
        <v>12221</v>
      </c>
      <c r="D34" s="31">
        <v>9981</v>
      </c>
      <c r="E34" s="31">
        <v>12221</v>
      </c>
      <c r="F34" s="14">
        <f t="shared" si="0"/>
        <v>22.442641017934079</v>
      </c>
      <c r="G34" s="1"/>
      <c r="H34" s="1"/>
      <c r="I34" s="1"/>
    </row>
    <row r="35" spans="1:9" x14ac:dyDescent="0.3">
      <c r="A35" s="15" t="s">
        <v>48</v>
      </c>
      <c r="B35" s="16">
        <f>SUM(B7:B34)</f>
        <v>14400851</v>
      </c>
      <c r="C35" s="16">
        <f t="shared" ref="C35:E35" si="1">SUM(C7:C34)</f>
        <v>16059078</v>
      </c>
      <c r="D35" s="16">
        <f t="shared" si="1"/>
        <v>14400851</v>
      </c>
      <c r="E35" s="16">
        <f t="shared" si="1"/>
        <v>16059078</v>
      </c>
      <c r="F35" s="17">
        <f t="shared" ref="F35" si="2">((E35*100)/D35)-100</f>
        <v>11.514784785982442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958566</v>
      </c>
      <c r="C39" s="37">
        <f t="shared" si="4"/>
        <v>862809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CARTAGENA</v>
      </c>
      <c r="F39" s="36">
        <f>LOOKUP(E39,$A$39:$A$66,$B$39:$B$66)</f>
        <v>2705501</v>
      </c>
      <c r="G39" s="36">
        <f>LOOKUP(E39,$A$39:$A$66,$C$39:$C$66)</f>
        <v>2350135</v>
      </c>
    </row>
    <row r="40" spans="1:9" x14ac:dyDescent="0.3">
      <c r="A40" s="36" t="str">
        <f t="shared" si="5"/>
        <v>ALICANTE</v>
      </c>
      <c r="B40" s="37">
        <f t="shared" si="3"/>
        <v>5580</v>
      </c>
      <c r="C40" s="37">
        <f t="shared" si="4"/>
        <v>4313</v>
      </c>
      <c r="D40" s="37">
        <f t="shared" ref="D40:D66" si="7">_xlfn.RANK.EQ(B40,$B$39:$B$66)+COUNTIF($B$39:$B$66,B40)-1</f>
        <v>22</v>
      </c>
      <c r="E40" s="36" t="str">
        <f t="shared" si="6"/>
        <v>BAHÍA DE ALGECIRAS</v>
      </c>
      <c r="F40" s="36">
        <f t="shared" ref="F40:F55" si="8">LOOKUP(E40,$A$39:$A$66,$B$39:$B$66)</f>
        <v>2582580</v>
      </c>
      <c r="G40" s="36">
        <f t="shared" ref="G40:G66" si="9">LOOKUP(E40,$A$39:$A$66,$C$39:$C$66)</f>
        <v>2393730</v>
      </c>
    </row>
    <row r="41" spans="1:9" x14ac:dyDescent="0.3">
      <c r="A41" s="36" t="str">
        <f t="shared" si="5"/>
        <v>ALMERÍA</v>
      </c>
      <c r="B41" s="37">
        <f t="shared" si="3"/>
        <v>1</v>
      </c>
      <c r="C41" s="37">
        <f t="shared" si="4"/>
        <v>3001</v>
      </c>
      <c r="D41" s="37">
        <f t="shared" si="7"/>
        <v>26</v>
      </c>
      <c r="E41" s="36" t="str">
        <f t="shared" si="6"/>
        <v>HUELVA</v>
      </c>
      <c r="F41" s="36">
        <f t="shared" si="8"/>
        <v>1989929</v>
      </c>
      <c r="G41" s="36">
        <f t="shared" si="9"/>
        <v>2023029</v>
      </c>
    </row>
    <row r="42" spans="1:9" x14ac:dyDescent="0.3">
      <c r="A42" s="36" t="str">
        <f t="shared" si="5"/>
        <v>AVILÉS</v>
      </c>
      <c r="B42" s="37">
        <f t="shared" si="3"/>
        <v>56790</v>
      </c>
      <c r="C42" s="37">
        <f t="shared" si="4"/>
        <v>48841</v>
      </c>
      <c r="D42" s="37">
        <f t="shared" si="7"/>
        <v>17</v>
      </c>
      <c r="E42" s="36" t="str">
        <f t="shared" si="6"/>
        <v>TARRAGONA</v>
      </c>
      <c r="F42" s="36">
        <f t="shared" si="8"/>
        <v>1962978</v>
      </c>
      <c r="G42" s="36">
        <f t="shared" si="9"/>
        <v>1722497</v>
      </c>
    </row>
    <row r="43" spans="1:9" x14ac:dyDescent="0.3">
      <c r="A43" s="36" t="str">
        <f t="shared" si="5"/>
        <v>BAHÍA DE ALGECIRAS</v>
      </c>
      <c r="B43" s="37">
        <f t="shared" si="3"/>
        <v>2582580</v>
      </c>
      <c r="C43" s="37">
        <f t="shared" si="4"/>
        <v>2393730</v>
      </c>
      <c r="D43" s="37">
        <f t="shared" si="7"/>
        <v>2</v>
      </c>
      <c r="E43" s="36" t="str">
        <f t="shared" si="6"/>
        <v>BILBAO</v>
      </c>
      <c r="F43" s="36">
        <f t="shared" si="8"/>
        <v>1670843</v>
      </c>
      <c r="G43" s="36">
        <f t="shared" si="9"/>
        <v>1359409</v>
      </c>
    </row>
    <row r="44" spans="1:9" x14ac:dyDescent="0.3">
      <c r="A44" s="36" t="str">
        <f t="shared" si="5"/>
        <v>BAHÍA DE CÁDIZ</v>
      </c>
      <c r="B44" s="37">
        <f t="shared" si="3"/>
        <v>4241</v>
      </c>
      <c r="C44" s="37">
        <f t="shared" si="4"/>
        <v>48902</v>
      </c>
      <c r="D44" s="37">
        <f t="shared" si="7"/>
        <v>24</v>
      </c>
      <c r="E44" s="36" t="str">
        <f t="shared" si="6"/>
        <v>BARCELONA</v>
      </c>
      <c r="F44" s="36">
        <f t="shared" si="8"/>
        <v>1392301</v>
      </c>
      <c r="G44" s="36">
        <f t="shared" si="9"/>
        <v>926447</v>
      </c>
    </row>
    <row r="45" spans="1:9" x14ac:dyDescent="0.3">
      <c r="A45" s="36" t="str">
        <f t="shared" si="5"/>
        <v>BALEARES</v>
      </c>
      <c r="B45" s="37">
        <f t="shared" si="3"/>
        <v>93062</v>
      </c>
      <c r="C45" s="37">
        <f t="shared" si="4"/>
        <v>90982</v>
      </c>
      <c r="D45" s="37">
        <f t="shared" si="7"/>
        <v>14</v>
      </c>
      <c r="E45" s="36" t="str">
        <f t="shared" si="6"/>
        <v>CASTELLÓN</v>
      </c>
      <c r="F45" s="36">
        <f t="shared" si="8"/>
        <v>1002705</v>
      </c>
      <c r="G45" s="36">
        <f t="shared" si="9"/>
        <v>689212</v>
      </c>
    </row>
    <row r="46" spans="1:9" x14ac:dyDescent="0.3">
      <c r="A46" s="36" t="str">
        <f t="shared" si="5"/>
        <v>BARCELONA</v>
      </c>
      <c r="B46" s="37">
        <f t="shared" si="3"/>
        <v>1392301</v>
      </c>
      <c r="C46" s="37">
        <f t="shared" si="4"/>
        <v>926447</v>
      </c>
      <c r="D46" s="37">
        <f t="shared" si="7"/>
        <v>6</v>
      </c>
      <c r="E46" s="36" t="str">
        <f t="shared" si="6"/>
        <v>A CORUÑA</v>
      </c>
      <c r="F46" s="36">
        <f t="shared" si="8"/>
        <v>958566</v>
      </c>
      <c r="G46" s="36">
        <f t="shared" si="9"/>
        <v>862809</v>
      </c>
    </row>
    <row r="47" spans="1:9" x14ac:dyDescent="0.3">
      <c r="A47" s="36" t="str">
        <f t="shared" si="5"/>
        <v>BILBAO</v>
      </c>
      <c r="B47" s="37">
        <f t="shared" si="3"/>
        <v>1670843</v>
      </c>
      <c r="C47" s="37">
        <f t="shared" si="4"/>
        <v>1359409</v>
      </c>
      <c r="D47" s="37">
        <f t="shared" si="7"/>
        <v>5</v>
      </c>
      <c r="E47" s="36" t="str">
        <f t="shared" si="6"/>
        <v>LAS PALMAS</v>
      </c>
      <c r="F47" s="36">
        <f t="shared" si="8"/>
        <v>504478</v>
      </c>
      <c r="G47" s="36">
        <f t="shared" si="9"/>
        <v>628619</v>
      </c>
    </row>
    <row r="48" spans="1:9" x14ac:dyDescent="0.3">
      <c r="A48" s="36" t="str">
        <f t="shared" si="5"/>
        <v>CARTAGENA</v>
      </c>
      <c r="B48" s="37">
        <f t="shared" si="3"/>
        <v>2705501</v>
      </c>
      <c r="C48" s="37">
        <f t="shared" si="4"/>
        <v>2350135</v>
      </c>
      <c r="D48" s="37">
        <f t="shared" si="7"/>
        <v>1</v>
      </c>
      <c r="E48" s="36" t="str">
        <f t="shared" si="6"/>
        <v>SANTA CRUZ DE TENERIFE</v>
      </c>
      <c r="F48" s="36">
        <f t="shared" si="8"/>
        <v>415529</v>
      </c>
      <c r="G48" s="36">
        <f t="shared" si="9"/>
        <v>505353</v>
      </c>
    </row>
    <row r="49" spans="1:7" x14ac:dyDescent="0.3">
      <c r="A49" s="36" t="str">
        <f t="shared" si="5"/>
        <v>CASTELLÓN</v>
      </c>
      <c r="B49" s="37">
        <f t="shared" si="3"/>
        <v>1002705</v>
      </c>
      <c r="C49" s="37">
        <f t="shared" si="4"/>
        <v>689212</v>
      </c>
      <c r="D49" s="37">
        <f t="shared" si="7"/>
        <v>7</v>
      </c>
      <c r="E49" s="36" t="str">
        <f t="shared" si="6"/>
        <v>FERROL-SAN CIBRAO</v>
      </c>
      <c r="F49" s="36">
        <f t="shared" si="8"/>
        <v>223526</v>
      </c>
      <c r="G49" s="36">
        <f t="shared" si="9"/>
        <v>193849</v>
      </c>
    </row>
    <row r="50" spans="1:7" x14ac:dyDescent="0.3">
      <c r="A50" s="36" t="str">
        <f t="shared" si="5"/>
        <v>CEUTA</v>
      </c>
      <c r="B50" s="37">
        <f t="shared" si="3"/>
        <v>77517</v>
      </c>
      <c r="C50" s="37">
        <f t="shared" si="4"/>
        <v>46671</v>
      </c>
      <c r="D50" s="37">
        <f t="shared" si="7"/>
        <v>15</v>
      </c>
      <c r="E50" s="36" t="str">
        <f t="shared" si="6"/>
        <v>MOTRIL</v>
      </c>
      <c r="F50" s="36">
        <f t="shared" si="8"/>
        <v>141638</v>
      </c>
      <c r="G50" s="36">
        <f t="shared" si="9"/>
        <v>51854</v>
      </c>
    </row>
    <row r="51" spans="1:7" x14ac:dyDescent="0.3">
      <c r="A51" s="36" t="str">
        <f t="shared" si="5"/>
        <v>FERROL-SAN CIBRAO</v>
      </c>
      <c r="B51" s="37">
        <f t="shared" si="3"/>
        <v>223526</v>
      </c>
      <c r="C51" s="37">
        <f t="shared" si="4"/>
        <v>193849</v>
      </c>
      <c r="D51" s="37">
        <f t="shared" si="7"/>
        <v>11</v>
      </c>
      <c r="E51" s="36" t="str">
        <f t="shared" si="6"/>
        <v>VALENCIA</v>
      </c>
      <c r="F51" s="36">
        <f t="shared" si="8"/>
        <v>126929</v>
      </c>
      <c r="G51" s="36">
        <f t="shared" si="9"/>
        <v>343391</v>
      </c>
    </row>
    <row r="52" spans="1:7" x14ac:dyDescent="0.3">
      <c r="A52" s="36" t="str">
        <f t="shared" si="5"/>
        <v>GIJÓN</v>
      </c>
      <c r="B52" s="37">
        <f t="shared" si="3"/>
        <v>66891</v>
      </c>
      <c r="C52" s="37">
        <f t="shared" si="4"/>
        <v>47419</v>
      </c>
      <c r="D52" s="37">
        <f t="shared" si="7"/>
        <v>16</v>
      </c>
      <c r="E52" s="36" t="str">
        <f t="shared" si="6"/>
        <v>BALEARES</v>
      </c>
      <c r="F52" s="36">
        <f t="shared" si="8"/>
        <v>93062</v>
      </c>
      <c r="G52" s="36">
        <f t="shared" si="9"/>
        <v>90982</v>
      </c>
    </row>
    <row r="53" spans="1:7" x14ac:dyDescent="0.3">
      <c r="A53" s="36" t="str">
        <f t="shared" si="5"/>
        <v>HUELVA</v>
      </c>
      <c r="B53" s="37">
        <f t="shared" si="3"/>
        <v>1989929</v>
      </c>
      <c r="C53" s="37">
        <f t="shared" si="4"/>
        <v>2023029</v>
      </c>
      <c r="D53" s="37">
        <f t="shared" si="7"/>
        <v>3</v>
      </c>
      <c r="E53" s="36" t="str">
        <f t="shared" si="6"/>
        <v>CEUTA</v>
      </c>
      <c r="F53" s="36">
        <f t="shared" si="8"/>
        <v>77517</v>
      </c>
      <c r="G53" s="36">
        <f t="shared" si="9"/>
        <v>46671</v>
      </c>
    </row>
    <row r="54" spans="1:7" x14ac:dyDescent="0.3">
      <c r="A54" s="36" t="str">
        <f t="shared" si="5"/>
        <v>LAS PALMAS</v>
      </c>
      <c r="B54" s="37">
        <f t="shared" si="3"/>
        <v>504478</v>
      </c>
      <c r="C54" s="37">
        <f t="shared" si="4"/>
        <v>628619</v>
      </c>
      <c r="D54" s="37">
        <f t="shared" si="7"/>
        <v>9</v>
      </c>
      <c r="E54" s="36" t="str">
        <f t="shared" si="6"/>
        <v>GIJÓN</v>
      </c>
      <c r="F54" s="36">
        <f t="shared" si="8"/>
        <v>66891</v>
      </c>
      <c r="G54" s="36">
        <f t="shared" si="9"/>
        <v>47419</v>
      </c>
    </row>
    <row r="55" spans="1:7" x14ac:dyDescent="0.3">
      <c r="A55" s="36" t="str">
        <f t="shared" si="5"/>
        <v>MÁLAGA</v>
      </c>
      <c r="B55" s="37">
        <f t="shared" si="3"/>
        <v>1332</v>
      </c>
      <c r="C55" s="37">
        <f t="shared" si="4"/>
        <v>10220</v>
      </c>
      <c r="D55" s="37">
        <f t="shared" si="7"/>
        <v>25</v>
      </c>
      <c r="E55" s="36" t="str">
        <f t="shared" si="6"/>
        <v>AVILÉS</v>
      </c>
      <c r="F55" s="36">
        <f t="shared" si="8"/>
        <v>56790</v>
      </c>
      <c r="G55" s="36">
        <f t="shared" si="9"/>
        <v>48841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SANTANDER</v>
      </c>
      <c r="F56" s="36">
        <f t="shared" ref="F56:F66" si="10">LOOKUP(E56,$A$39:$A$66,$B$39:$B$66)</f>
        <v>25442</v>
      </c>
      <c r="G56" s="36">
        <f t="shared" si="9"/>
        <v>8597</v>
      </c>
    </row>
    <row r="57" spans="1:7" x14ac:dyDescent="0.3">
      <c r="A57" s="36" t="str">
        <f t="shared" si="5"/>
        <v>MELILLA</v>
      </c>
      <c r="B57" s="37">
        <f t="shared" si="3"/>
        <v>5344</v>
      </c>
      <c r="C57" s="37">
        <f t="shared" si="4"/>
        <v>7344</v>
      </c>
      <c r="D57" s="37">
        <f t="shared" si="7"/>
        <v>23</v>
      </c>
      <c r="E57" s="36" t="str">
        <f t="shared" si="6"/>
        <v>SEVILLA</v>
      </c>
      <c r="F57" s="36">
        <f t="shared" si="10"/>
        <v>18965</v>
      </c>
      <c r="G57" s="36">
        <f t="shared" si="9"/>
        <v>20781</v>
      </c>
    </row>
    <row r="58" spans="1:7" x14ac:dyDescent="0.3">
      <c r="A58" s="36" t="str">
        <f t="shared" si="5"/>
        <v>MOTRIL</v>
      </c>
      <c r="B58" s="37">
        <f t="shared" si="3"/>
        <v>141638</v>
      </c>
      <c r="C58" s="37">
        <f t="shared" si="4"/>
        <v>51854</v>
      </c>
      <c r="D58" s="37">
        <f t="shared" si="7"/>
        <v>12</v>
      </c>
      <c r="E58" s="36" t="str">
        <f t="shared" si="6"/>
        <v>VIGO</v>
      </c>
      <c r="F58" s="36">
        <f t="shared" si="10"/>
        <v>14189</v>
      </c>
      <c r="G58" s="36">
        <f t="shared" si="9"/>
        <v>3465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12221</v>
      </c>
      <c r="G59" s="36">
        <f t="shared" si="9"/>
        <v>9981</v>
      </c>
    </row>
    <row r="60" spans="1:7" x14ac:dyDescent="0.3">
      <c r="A60" s="36" t="str">
        <f t="shared" si="5"/>
        <v>SANTA CRUZ DE TENERIFE</v>
      </c>
      <c r="B60" s="37">
        <f t="shared" si="3"/>
        <v>415529</v>
      </c>
      <c r="C60" s="37">
        <f t="shared" si="4"/>
        <v>505353</v>
      </c>
      <c r="D60" s="37">
        <f t="shared" si="7"/>
        <v>10</v>
      </c>
      <c r="E60" s="36" t="str">
        <f t="shared" si="6"/>
        <v>ALICANTE</v>
      </c>
      <c r="F60" s="36">
        <f t="shared" si="10"/>
        <v>5580</v>
      </c>
      <c r="G60" s="36">
        <f t="shared" si="9"/>
        <v>4313</v>
      </c>
    </row>
    <row r="61" spans="1:7" x14ac:dyDescent="0.3">
      <c r="A61" s="36" t="str">
        <f t="shared" si="5"/>
        <v>SANTANDER</v>
      </c>
      <c r="B61" s="37">
        <f t="shared" si="3"/>
        <v>25442</v>
      </c>
      <c r="C61" s="37">
        <f t="shared" si="4"/>
        <v>8597</v>
      </c>
      <c r="D61" s="37">
        <f t="shared" si="7"/>
        <v>18</v>
      </c>
      <c r="E61" s="36" t="str">
        <f t="shared" si="6"/>
        <v>MELILLA</v>
      </c>
      <c r="F61" s="36">
        <f t="shared" si="10"/>
        <v>5344</v>
      </c>
      <c r="G61" s="36">
        <f t="shared" si="9"/>
        <v>7344</v>
      </c>
    </row>
    <row r="62" spans="1:7" x14ac:dyDescent="0.3">
      <c r="A62" s="36" t="str">
        <f t="shared" si="5"/>
        <v>SEVILLA</v>
      </c>
      <c r="B62" s="37">
        <f t="shared" si="3"/>
        <v>18965</v>
      </c>
      <c r="C62" s="37">
        <f t="shared" si="4"/>
        <v>20781</v>
      </c>
      <c r="D62" s="37">
        <f t="shared" si="7"/>
        <v>19</v>
      </c>
      <c r="E62" s="36" t="str">
        <f t="shared" si="6"/>
        <v>BAHÍA DE CÁDIZ</v>
      </c>
      <c r="F62" s="36">
        <f t="shared" si="10"/>
        <v>4241</v>
      </c>
      <c r="G62" s="36">
        <f t="shared" si="9"/>
        <v>48902</v>
      </c>
    </row>
    <row r="63" spans="1:7" x14ac:dyDescent="0.3">
      <c r="A63" s="36" t="str">
        <f t="shared" si="5"/>
        <v>TARRAGONA</v>
      </c>
      <c r="B63" s="37">
        <f t="shared" si="3"/>
        <v>1962978</v>
      </c>
      <c r="C63" s="37">
        <f t="shared" si="4"/>
        <v>1722497</v>
      </c>
      <c r="D63" s="37">
        <f t="shared" si="7"/>
        <v>4</v>
      </c>
      <c r="E63" s="36" t="str">
        <f t="shared" si="6"/>
        <v>MÁLAGA</v>
      </c>
      <c r="F63" s="36">
        <f t="shared" si="10"/>
        <v>1332</v>
      </c>
      <c r="G63" s="36">
        <f t="shared" si="9"/>
        <v>10220</v>
      </c>
    </row>
    <row r="64" spans="1:7" x14ac:dyDescent="0.3">
      <c r="A64" s="36" t="str">
        <f t="shared" si="5"/>
        <v>VALENCIA</v>
      </c>
      <c r="B64" s="37">
        <f t="shared" si="3"/>
        <v>126929</v>
      </c>
      <c r="C64" s="37">
        <f t="shared" si="4"/>
        <v>343391</v>
      </c>
      <c r="D64" s="37">
        <f t="shared" si="7"/>
        <v>13</v>
      </c>
      <c r="E64" s="36" t="str">
        <f t="shared" si="6"/>
        <v>ALMERÍA</v>
      </c>
      <c r="F64" s="36">
        <f t="shared" si="10"/>
        <v>1</v>
      </c>
      <c r="G64" s="36">
        <f t="shared" si="9"/>
        <v>3001</v>
      </c>
    </row>
    <row r="65" spans="1:7" x14ac:dyDescent="0.3">
      <c r="A65" s="36" t="str">
        <f t="shared" si="5"/>
        <v>VIGO</v>
      </c>
      <c r="B65" s="37">
        <f t="shared" si="3"/>
        <v>14189</v>
      </c>
      <c r="C65" s="37">
        <f t="shared" si="4"/>
        <v>3465</v>
      </c>
      <c r="D65" s="37">
        <f t="shared" si="7"/>
        <v>20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12221</v>
      </c>
      <c r="C66" s="37">
        <f t="shared" si="4"/>
        <v>9981</v>
      </c>
      <c r="D66" s="37">
        <f t="shared" si="7"/>
        <v>21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323128</v>
      </c>
      <c r="C7" s="30">
        <v>520073</v>
      </c>
      <c r="D7" s="30">
        <v>323128</v>
      </c>
      <c r="E7" s="30">
        <v>520073</v>
      </c>
      <c r="F7" s="11">
        <f>((E7*100)/D7)-100</f>
        <v>60.949530836077344</v>
      </c>
      <c r="G7" s="1"/>
      <c r="H7" s="1"/>
      <c r="I7" s="1"/>
    </row>
    <row r="8" spans="1:12" x14ac:dyDescent="0.3">
      <c r="A8" s="12" t="s">
        <v>31</v>
      </c>
      <c r="B8" s="31">
        <v>103290</v>
      </c>
      <c r="C8" s="31">
        <v>99138</v>
      </c>
      <c r="D8" s="31">
        <v>103290</v>
      </c>
      <c r="E8" s="31">
        <v>99138</v>
      </c>
      <c r="F8" s="14">
        <f t="shared" ref="F8:F34" si="0">((E8*100)/D8)-100</f>
        <v>-4.0197502178332911</v>
      </c>
      <c r="G8" s="1"/>
      <c r="H8" s="1"/>
      <c r="I8" s="1"/>
    </row>
    <row r="9" spans="1:12" x14ac:dyDescent="0.3">
      <c r="A9" s="9" t="s">
        <v>157</v>
      </c>
      <c r="B9" s="30">
        <v>316755</v>
      </c>
      <c r="C9" s="30">
        <v>555703</v>
      </c>
      <c r="D9" s="30">
        <v>316755</v>
      </c>
      <c r="E9" s="30">
        <v>555703</v>
      </c>
      <c r="F9" s="11">
        <f t="shared" si="0"/>
        <v>75.436220422724176</v>
      </c>
      <c r="G9" s="1"/>
      <c r="H9" s="1"/>
      <c r="I9" s="1"/>
    </row>
    <row r="10" spans="1:12" x14ac:dyDescent="0.3">
      <c r="A10" s="12" t="s">
        <v>159</v>
      </c>
      <c r="B10" s="31">
        <v>224181</v>
      </c>
      <c r="C10" s="31">
        <v>332720</v>
      </c>
      <c r="D10" s="31">
        <v>224181</v>
      </c>
      <c r="E10" s="31">
        <v>332720</v>
      </c>
      <c r="F10" s="14">
        <f t="shared" si="0"/>
        <v>48.415789027616086</v>
      </c>
      <c r="G10" s="1"/>
      <c r="H10" s="1"/>
      <c r="I10" s="1"/>
    </row>
    <row r="11" spans="1:12" x14ac:dyDescent="0.3">
      <c r="A11" s="9" t="s">
        <v>160</v>
      </c>
      <c r="B11" s="30">
        <v>213794</v>
      </c>
      <c r="C11" s="30">
        <v>199010</v>
      </c>
      <c r="D11" s="30">
        <v>213794</v>
      </c>
      <c r="E11" s="30">
        <v>199010</v>
      </c>
      <c r="F11" s="11">
        <f t="shared" si="0"/>
        <v>-6.9150677755222318</v>
      </c>
      <c r="G11" s="1"/>
      <c r="H11" s="1"/>
      <c r="I11" s="1"/>
    </row>
    <row r="12" spans="1:12" x14ac:dyDescent="0.3">
      <c r="A12" s="12" t="s">
        <v>161</v>
      </c>
      <c r="B12" s="31">
        <v>160617</v>
      </c>
      <c r="C12" s="31">
        <v>161977</v>
      </c>
      <c r="D12" s="31">
        <v>160617</v>
      </c>
      <c r="E12" s="31">
        <v>161977</v>
      </c>
      <c r="F12" s="14">
        <f t="shared" si="0"/>
        <v>0.84673477900844318</v>
      </c>
      <c r="G12" s="1"/>
      <c r="H12" s="1"/>
      <c r="I12" s="1"/>
    </row>
    <row r="13" spans="1:12" x14ac:dyDescent="0.3">
      <c r="A13" s="9" t="s">
        <v>32</v>
      </c>
      <c r="B13" s="30">
        <v>113409</v>
      </c>
      <c r="C13" s="30">
        <v>119880</v>
      </c>
      <c r="D13" s="30">
        <v>113409</v>
      </c>
      <c r="E13" s="30">
        <v>119880</v>
      </c>
      <c r="F13" s="11">
        <f t="shared" si="0"/>
        <v>5.7058963574319534</v>
      </c>
      <c r="G13" s="1"/>
      <c r="H13" s="1"/>
      <c r="I13" s="1"/>
    </row>
    <row r="14" spans="1:12" x14ac:dyDescent="0.3">
      <c r="A14" s="12" t="s">
        <v>33</v>
      </c>
      <c r="B14" s="31">
        <v>198670</v>
      </c>
      <c r="C14" s="31">
        <v>400590</v>
      </c>
      <c r="D14" s="31">
        <v>198670</v>
      </c>
      <c r="E14" s="31">
        <v>400590</v>
      </c>
      <c r="F14" s="14">
        <f t="shared" si="0"/>
        <v>101.63587859264106</v>
      </c>
      <c r="G14" s="1"/>
      <c r="H14" s="1"/>
      <c r="I14" s="1"/>
    </row>
    <row r="15" spans="1:12" x14ac:dyDescent="0.3">
      <c r="A15" s="9" t="s">
        <v>34</v>
      </c>
      <c r="B15" s="30">
        <v>302654</v>
      </c>
      <c r="C15" s="30">
        <v>490254</v>
      </c>
      <c r="D15" s="30">
        <v>302654</v>
      </c>
      <c r="E15" s="30">
        <v>490254</v>
      </c>
      <c r="F15" s="11">
        <f t="shared" si="0"/>
        <v>61.98497293939613</v>
      </c>
      <c r="G15" s="1"/>
      <c r="H15" s="1"/>
      <c r="I15" s="1"/>
    </row>
    <row r="16" spans="1:12" x14ac:dyDescent="0.3">
      <c r="A16" s="12" t="s">
        <v>35</v>
      </c>
      <c r="B16" s="31">
        <v>466243</v>
      </c>
      <c r="C16" s="31">
        <v>653739</v>
      </c>
      <c r="D16" s="31">
        <v>466243</v>
      </c>
      <c r="E16" s="31">
        <v>653739</v>
      </c>
      <c r="F16" s="14">
        <f t="shared" si="0"/>
        <v>40.214223055359554</v>
      </c>
      <c r="G16" s="1"/>
      <c r="H16" s="1"/>
      <c r="I16" s="1"/>
    </row>
    <row r="17" spans="1:9" x14ac:dyDescent="0.3">
      <c r="A17" s="9" t="s">
        <v>162</v>
      </c>
      <c r="B17" s="30">
        <v>476036</v>
      </c>
      <c r="C17" s="30">
        <v>569321</v>
      </c>
      <c r="D17" s="30">
        <v>476036</v>
      </c>
      <c r="E17" s="30">
        <v>569321</v>
      </c>
      <c r="F17" s="11">
        <f t="shared" si="0"/>
        <v>19.596207009553893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5754</v>
      </c>
      <c r="D18" s="31">
        <v>0</v>
      </c>
      <c r="E18" s="31">
        <v>5754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1079921</v>
      </c>
      <c r="C19" s="30">
        <v>596658</v>
      </c>
      <c r="D19" s="30">
        <v>1079921</v>
      </c>
      <c r="E19" s="30">
        <v>596658</v>
      </c>
      <c r="F19" s="11">
        <f t="shared" si="0"/>
        <v>-44.749847442544407</v>
      </c>
      <c r="G19" s="1"/>
      <c r="H19" s="1"/>
      <c r="I19" s="1"/>
    </row>
    <row r="20" spans="1:9" x14ac:dyDescent="0.3">
      <c r="A20" s="12" t="s">
        <v>163</v>
      </c>
      <c r="B20" s="31">
        <v>1413357</v>
      </c>
      <c r="C20" s="31">
        <v>1536408</v>
      </c>
      <c r="D20" s="31">
        <v>1413357</v>
      </c>
      <c r="E20" s="31">
        <v>1536408</v>
      </c>
      <c r="F20" s="14">
        <f t="shared" si="0"/>
        <v>8.7062928899067913</v>
      </c>
      <c r="G20" s="1"/>
      <c r="H20" s="1"/>
      <c r="I20" s="1"/>
    </row>
    <row r="21" spans="1:9" x14ac:dyDescent="0.3">
      <c r="A21" s="9" t="s">
        <v>38</v>
      </c>
      <c r="B21" s="30">
        <v>592845</v>
      </c>
      <c r="C21" s="30">
        <v>757250</v>
      </c>
      <c r="D21" s="30">
        <v>592845</v>
      </c>
      <c r="E21" s="30">
        <v>757250</v>
      </c>
      <c r="F21" s="11">
        <f t="shared" si="0"/>
        <v>27.73153185065236</v>
      </c>
      <c r="G21" s="1"/>
      <c r="H21" s="1"/>
      <c r="I21" s="1"/>
    </row>
    <row r="22" spans="1:9" x14ac:dyDescent="0.3">
      <c r="A22" s="12" t="s">
        <v>59</v>
      </c>
      <c r="B22" s="31">
        <v>28786</v>
      </c>
      <c r="C22" s="31">
        <v>57623</v>
      </c>
      <c r="D22" s="31">
        <v>28786</v>
      </c>
      <c r="E22" s="31">
        <v>57623</v>
      </c>
      <c r="F22" s="14">
        <f t="shared" si="0"/>
        <v>100.1771694573751</v>
      </c>
      <c r="G22" s="1"/>
      <c r="H22" s="1"/>
      <c r="I22" s="1"/>
    </row>
    <row r="23" spans="1:9" x14ac:dyDescent="0.3">
      <c r="A23" s="9" t="s">
        <v>164</v>
      </c>
      <c r="B23" s="30">
        <v>72082</v>
      </c>
      <c r="C23" s="30">
        <v>125085</v>
      </c>
      <c r="D23" s="30">
        <v>72082</v>
      </c>
      <c r="E23" s="30">
        <v>125085</v>
      </c>
      <c r="F23" s="11">
        <f t="shared" si="0"/>
        <v>73.531533531256059</v>
      </c>
      <c r="G23" s="1"/>
      <c r="H23" s="1"/>
      <c r="I23" s="1"/>
    </row>
    <row r="24" spans="1:9" x14ac:dyDescent="0.3">
      <c r="A24" s="12" t="s">
        <v>166</v>
      </c>
      <c r="B24" s="31">
        <v>51219</v>
      </c>
      <c r="C24" s="31">
        <v>139083</v>
      </c>
      <c r="D24" s="31">
        <v>51219</v>
      </c>
      <c r="E24" s="31">
        <v>139083</v>
      </c>
      <c r="F24" s="14">
        <f t="shared" si="0"/>
        <v>171.54571545715459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34034</v>
      </c>
      <c r="C26" s="31">
        <v>50445</v>
      </c>
      <c r="D26" s="31">
        <v>34034</v>
      </c>
      <c r="E26" s="31">
        <v>50445</v>
      </c>
      <c r="F26" s="14">
        <f t="shared" si="0"/>
        <v>48.219427631192332</v>
      </c>
      <c r="G26" s="1"/>
      <c r="H26" s="1"/>
      <c r="I26" s="1"/>
    </row>
    <row r="27" spans="1:9" x14ac:dyDescent="0.3">
      <c r="A27" s="9" t="s">
        <v>41</v>
      </c>
      <c r="B27" s="30">
        <v>61423</v>
      </c>
      <c r="C27" s="30">
        <v>110715</v>
      </c>
      <c r="D27" s="30">
        <v>61423</v>
      </c>
      <c r="E27" s="30">
        <v>110715</v>
      </c>
      <c r="F27" s="11">
        <f t="shared" si="0"/>
        <v>80.250069192322087</v>
      </c>
      <c r="G27" s="1"/>
      <c r="H27" s="1"/>
      <c r="I27" s="1"/>
    </row>
    <row r="28" spans="1:9" x14ac:dyDescent="0.3">
      <c r="A28" s="12" t="s">
        <v>42</v>
      </c>
      <c r="B28" s="31">
        <v>18447</v>
      </c>
      <c r="C28" s="31">
        <v>19351</v>
      </c>
      <c r="D28" s="31">
        <v>18447</v>
      </c>
      <c r="E28" s="31">
        <v>19351</v>
      </c>
      <c r="F28" s="14">
        <f t="shared" si="0"/>
        <v>4.900525830758383</v>
      </c>
      <c r="G28" s="1"/>
      <c r="H28" s="1"/>
      <c r="I28" s="1"/>
    </row>
    <row r="29" spans="1:9" x14ac:dyDescent="0.3">
      <c r="A29" s="9" t="s">
        <v>43</v>
      </c>
      <c r="B29" s="30">
        <v>250042</v>
      </c>
      <c r="C29" s="30">
        <v>247332</v>
      </c>
      <c r="D29" s="30">
        <v>250042</v>
      </c>
      <c r="E29" s="30">
        <v>247332</v>
      </c>
      <c r="F29" s="11">
        <f t="shared" si="0"/>
        <v>-1.0838179185896735</v>
      </c>
      <c r="G29" s="1"/>
      <c r="H29" s="1"/>
      <c r="I29" s="1"/>
    </row>
    <row r="30" spans="1:9" x14ac:dyDescent="0.3">
      <c r="A30" s="12" t="s">
        <v>44</v>
      </c>
      <c r="B30" s="31">
        <v>174548</v>
      </c>
      <c r="C30" s="31">
        <v>199277</v>
      </c>
      <c r="D30" s="31">
        <v>174548</v>
      </c>
      <c r="E30" s="31">
        <v>199277</v>
      </c>
      <c r="F30" s="14">
        <f t="shared" si="0"/>
        <v>14.167449641359397</v>
      </c>
      <c r="G30" s="1"/>
      <c r="H30" s="1"/>
      <c r="I30" s="1"/>
    </row>
    <row r="31" spans="1:9" x14ac:dyDescent="0.3">
      <c r="A31" s="9" t="s">
        <v>45</v>
      </c>
      <c r="B31" s="30">
        <v>898804</v>
      </c>
      <c r="C31" s="30">
        <v>891618</v>
      </c>
      <c r="D31" s="30">
        <v>898804</v>
      </c>
      <c r="E31" s="30">
        <v>891618</v>
      </c>
      <c r="F31" s="11">
        <f t="shared" si="0"/>
        <v>-0.79950690028081794</v>
      </c>
      <c r="G31" s="1"/>
      <c r="H31" s="1"/>
      <c r="I31" s="1"/>
    </row>
    <row r="32" spans="1:9" x14ac:dyDescent="0.3">
      <c r="A32" s="12" t="s">
        <v>46</v>
      </c>
      <c r="B32" s="31">
        <v>155358</v>
      </c>
      <c r="C32" s="31">
        <v>170305</v>
      </c>
      <c r="D32" s="31">
        <v>155358</v>
      </c>
      <c r="E32" s="31">
        <v>170305</v>
      </c>
      <c r="F32" s="14">
        <f t="shared" si="0"/>
        <v>9.6210043898608433</v>
      </c>
      <c r="G32" s="1"/>
      <c r="H32" s="1"/>
      <c r="I32" s="1"/>
    </row>
    <row r="33" spans="1:9" x14ac:dyDescent="0.3">
      <c r="A33" s="9" t="s">
        <v>47</v>
      </c>
      <c r="B33" s="30">
        <v>18431</v>
      </c>
      <c r="C33" s="30">
        <v>22437</v>
      </c>
      <c r="D33" s="30">
        <v>18431</v>
      </c>
      <c r="E33" s="30">
        <v>22437</v>
      </c>
      <c r="F33" s="11">
        <f t="shared" si="0"/>
        <v>21.735120177961051</v>
      </c>
      <c r="G33" s="1"/>
      <c r="H33" s="1"/>
      <c r="I33" s="1"/>
    </row>
    <row r="34" spans="1:9" x14ac:dyDescent="0.3">
      <c r="A34" s="12" t="s">
        <v>165</v>
      </c>
      <c r="B34" s="31">
        <v>20262</v>
      </c>
      <c r="C34" s="31">
        <v>25792</v>
      </c>
      <c r="D34" s="31">
        <v>20262</v>
      </c>
      <c r="E34" s="31">
        <v>25792</v>
      </c>
      <c r="F34" s="14">
        <f t="shared" si="0"/>
        <v>27.292468660546831</v>
      </c>
      <c r="G34" s="1"/>
      <c r="H34" s="1"/>
      <c r="I34" s="1"/>
    </row>
    <row r="35" spans="1:9" x14ac:dyDescent="0.3">
      <c r="A35" s="15" t="s">
        <v>48</v>
      </c>
      <c r="B35" s="16">
        <f>SUM(B7:B34)</f>
        <v>7768336</v>
      </c>
      <c r="C35" s="16">
        <f t="shared" ref="C35:E35" si="1">SUM(C7:C34)</f>
        <v>9057538</v>
      </c>
      <c r="D35" s="16">
        <f t="shared" si="1"/>
        <v>7768336</v>
      </c>
      <c r="E35" s="16">
        <f t="shared" si="1"/>
        <v>9057538</v>
      </c>
      <c r="F35" s="17">
        <f t="shared" ref="F35" si="2">((E35*100)/D35)-100</f>
        <v>16.595600396275344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520073</v>
      </c>
      <c r="C39" s="37">
        <f t="shared" si="4"/>
        <v>323128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GIJÓN</v>
      </c>
      <c r="F39" s="36">
        <f>LOOKUP(E39,$A$39:$A$66,$B$39:$B$66)</f>
        <v>1536408</v>
      </c>
      <c r="G39" s="36">
        <f>LOOKUP(E39,$A$39:$A$66,$C$39:$C$66)</f>
        <v>1413357</v>
      </c>
    </row>
    <row r="40" spans="1:9" x14ac:dyDescent="0.3">
      <c r="A40" s="36" t="str">
        <f t="shared" si="5"/>
        <v>ALICANTE</v>
      </c>
      <c r="B40" s="37">
        <f t="shared" si="3"/>
        <v>99138</v>
      </c>
      <c r="C40" s="37">
        <f t="shared" si="4"/>
        <v>103290</v>
      </c>
      <c r="D40" s="37">
        <f t="shared" ref="D40:D66" si="7">_xlfn.RANK.EQ(B40,$B$39:$B$66)+COUNTIF($B$39:$B$66,B40)-1</f>
        <v>21</v>
      </c>
      <c r="E40" s="36" t="str">
        <f t="shared" si="6"/>
        <v>TARRAGONA</v>
      </c>
      <c r="F40" s="36">
        <f t="shared" ref="F40:F55" si="8">LOOKUP(E40,$A$39:$A$66,$B$39:$B$66)</f>
        <v>891618</v>
      </c>
      <c r="G40" s="36">
        <f t="shared" ref="G40:G66" si="9">LOOKUP(E40,$A$39:$A$66,$C$39:$C$66)</f>
        <v>898804</v>
      </c>
    </row>
    <row r="41" spans="1:9" x14ac:dyDescent="0.3">
      <c r="A41" s="36" t="str">
        <f t="shared" si="5"/>
        <v>ALMERÍA</v>
      </c>
      <c r="B41" s="37">
        <f t="shared" si="3"/>
        <v>555703</v>
      </c>
      <c r="C41" s="37">
        <f t="shared" si="4"/>
        <v>316755</v>
      </c>
      <c r="D41" s="37">
        <f t="shared" si="7"/>
        <v>7</v>
      </c>
      <c r="E41" s="36" t="str">
        <f t="shared" si="6"/>
        <v>HUELVA</v>
      </c>
      <c r="F41" s="36">
        <f t="shared" si="8"/>
        <v>757250</v>
      </c>
      <c r="G41" s="36">
        <f t="shared" si="9"/>
        <v>592845</v>
      </c>
    </row>
    <row r="42" spans="1:9" x14ac:dyDescent="0.3">
      <c r="A42" s="36" t="str">
        <f t="shared" si="5"/>
        <v>AVILÉS</v>
      </c>
      <c r="B42" s="37">
        <f t="shared" si="3"/>
        <v>332720</v>
      </c>
      <c r="C42" s="37">
        <f t="shared" si="4"/>
        <v>224181</v>
      </c>
      <c r="D42" s="37">
        <f t="shared" si="7"/>
        <v>11</v>
      </c>
      <c r="E42" s="36" t="str">
        <f t="shared" si="6"/>
        <v>CARTAGENA</v>
      </c>
      <c r="F42" s="36">
        <f t="shared" si="8"/>
        <v>653739</v>
      </c>
      <c r="G42" s="36">
        <f t="shared" si="9"/>
        <v>466243</v>
      </c>
    </row>
    <row r="43" spans="1:9" x14ac:dyDescent="0.3">
      <c r="A43" s="36" t="str">
        <f t="shared" si="5"/>
        <v>BAHÍA DE ALGECIRAS</v>
      </c>
      <c r="B43" s="37">
        <f t="shared" si="3"/>
        <v>199010</v>
      </c>
      <c r="C43" s="37">
        <f t="shared" si="4"/>
        <v>213794</v>
      </c>
      <c r="D43" s="37">
        <f t="shared" si="7"/>
        <v>14</v>
      </c>
      <c r="E43" s="36" t="str">
        <f t="shared" si="6"/>
        <v>FERROL-SAN CIBRAO</v>
      </c>
      <c r="F43" s="36">
        <f t="shared" si="8"/>
        <v>596658</v>
      </c>
      <c r="G43" s="36">
        <f t="shared" si="9"/>
        <v>1079921</v>
      </c>
    </row>
    <row r="44" spans="1:9" x14ac:dyDescent="0.3">
      <c r="A44" s="36" t="str">
        <f t="shared" si="5"/>
        <v>BAHÍA DE CÁDIZ</v>
      </c>
      <c r="B44" s="37">
        <f t="shared" si="3"/>
        <v>161977</v>
      </c>
      <c r="C44" s="37">
        <f t="shared" si="4"/>
        <v>160617</v>
      </c>
      <c r="D44" s="37">
        <f t="shared" si="7"/>
        <v>16</v>
      </c>
      <c r="E44" s="36" t="str">
        <f t="shared" si="6"/>
        <v>CASTELLÓN</v>
      </c>
      <c r="F44" s="36">
        <f t="shared" si="8"/>
        <v>569321</v>
      </c>
      <c r="G44" s="36">
        <f t="shared" si="9"/>
        <v>476036</v>
      </c>
    </row>
    <row r="45" spans="1:9" x14ac:dyDescent="0.3">
      <c r="A45" s="36" t="str">
        <f t="shared" si="5"/>
        <v>BALEARES</v>
      </c>
      <c r="B45" s="37">
        <f t="shared" si="3"/>
        <v>119880</v>
      </c>
      <c r="C45" s="37">
        <f t="shared" si="4"/>
        <v>113409</v>
      </c>
      <c r="D45" s="37">
        <f t="shared" si="7"/>
        <v>19</v>
      </c>
      <c r="E45" s="36" t="str">
        <f t="shared" si="6"/>
        <v>ALMERÍA</v>
      </c>
      <c r="F45" s="36">
        <f t="shared" si="8"/>
        <v>555703</v>
      </c>
      <c r="G45" s="36">
        <f t="shared" si="9"/>
        <v>316755</v>
      </c>
    </row>
    <row r="46" spans="1:9" x14ac:dyDescent="0.3">
      <c r="A46" s="36" t="str">
        <f t="shared" si="5"/>
        <v>BARCELONA</v>
      </c>
      <c r="B46" s="37">
        <f t="shared" si="3"/>
        <v>400590</v>
      </c>
      <c r="C46" s="37">
        <f t="shared" si="4"/>
        <v>198670</v>
      </c>
      <c r="D46" s="37">
        <f t="shared" si="7"/>
        <v>10</v>
      </c>
      <c r="E46" s="36" t="str">
        <f t="shared" si="6"/>
        <v>A CORUÑA</v>
      </c>
      <c r="F46" s="36">
        <f t="shared" si="8"/>
        <v>520073</v>
      </c>
      <c r="G46" s="36">
        <f t="shared" si="9"/>
        <v>323128</v>
      </c>
    </row>
    <row r="47" spans="1:9" x14ac:dyDescent="0.3">
      <c r="A47" s="36" t="str">
        <f t="shared" si="5"/>
        <v>BILBAO</v>
      </c>
      <c r="B47" s="37">
        <f t="shared" si="3"/>
        <v>490254</v>
      </c>
      <c r="C47" s="37">
        <f t="shared" si="4"/>
        <v>302654</v>
      </c>
      <c r="D47" s="37">
        <f t="shared" si="7"/>
        <v>9</v>
      </c>
      <c r="E47" s="36" t="str">
        <f t="shared" si="6"/>
        <v>BILBAO</v>
      </c>
      <c r="F47" s="36">
        <f t="shared" si="8"/>
        <v>490254</v>
      </c>
      <c r="G47" s="36">
        <f t="shared" si="9"/>
        <v>302654</v>
      </c>
    </row>
    <row r="48" spans="1:9" x14ac:dyDescent="0.3">
      <c r="A48" s="36" t="str">
        <f t="shared" si="5"/>
        <v>CARTAGENA</v>
      </c>
      <c r="B48" s="37">
        <f t="shared" si="3"/>
        <v>653739</v>
      </c>
      <c r="C48" s="37">
        <f t="shared" si="4"/>
        <v>466243</v>
      </c>
      <c r="D48" s="37">
        <f t="shared" si="7"/>
        <v>4</v>
      </c>
      <c r="E48" s="36" t="str">
        <f t="shared" si="6"/>
        <v>BARCELONA</v>
      </c>
      <c r="F48" s="36">
        <f t="shared" si="8"/>
        <v>400590</v>
      </c>
      <c r="G48" s="36">
        <f t="shared" si="9"/>
        <v>198670</v>
      </c>
    </row>
    <row r="49" spans="1:7" x14ac:dyDescent="0.3">
      <c r="A49" s="36" t="str">
        <f t="shared" si="5"/>
        <v>CASTELLÓN</v>
      </c>
      <c r="B49" s="37">
        <f t="shared" si="3"/>
        <v>569321</v>
      </c>
      <c r="C49" s="37">
        <f t="shared" si="4"/>
        <v>476036</v>
      </c>
      <c r="D49" s="37">
        <f t="shared" si="7"/>
        <v>6</v>
      </c>
      <c r="E49" s="36" t="str">
        <f t="shared" si="6"/>
        <v>AVILÉS</v>
      </c>
      <c r="F49" s="36">
        <f t="shared" si="8"/>
        <v>332720</v>
      </c>
      <c r="G49" s="36">
        <f t="shared" si="9"/>
        <v>224181</v>
      </c>
    </row>
    <row r="50" spans="1:7" x14ac:dyDescent="0.3">
      <c r="A50" s="36" t="str">
        <f t="shared" si="5"/>
        <v>CEUTA</v>
      </c>
      <c r="B50" s="37">
        <f t="shared" si="3"/>
        <v>5754</v>
      </c>
      <c r="C50" s="37">
        <f t="shared" si="4"/>
        <v>0</v>
      </c>
      <c r="D50" s="37">
        <f t="shared" si="7"/>
        <v>27</v>
      </c>
      <c r="E50" s="36" t="str">
        <f t="shared" si="6"/>
        <v>SANTANDER</v>
      </c>
      <c r="F50" s="36">
        <f t="shared" si="8"/>
        <v>247332</v>
      </c>
      <c r="G50" s="36">
        <f t="shared" si="9"/>
        <v>250042</v>
      </c>
    </row>
    <row r="51" spans="1:7" x14ac:dyDescent="0.3">
      <c r="A51" s="36" t="str">
        <f t="shared" si="5"/>
        <v>FERROL-SAN CIBRAO</v>
      </c>
      <c r="B51" s="37">
        <f t="shared" si="3"/>
        <v>596658</v>
      </c>
      <c r="C51" s="37">
        <f t="shared" si="4"/>
        <v>1079921</v>
      </c>
      <c r="D51" s="37">
        <f t="shared" si="7"/>
        <v>5</v>
      </c>
      <c r="E51" s="36" t="str">
        <f t="shared" si="6"/>
        <v>SEVILLA</v>
      </c>
      <c r="F51" s="36">
        <f t="shared" si="8"/>
        <v>199277</v>
      </c>
      <c r="G51" s="36">
        <f t="shared" si="9"/>
        <v>174548</v>
      </c>
    </row>
    <row r="52" spans="1:7" x14ac:dyDescent="0.3">
      <c r="A52" s="36" t="str">
        <f t="shared" si="5"/>
        <v>GIJÓN</v>
      </c>
      <c r="B52" s="37">
        <f t="shared" si="3"/>
        <v>1536408</v>
      </c>
      <c r="C52" s="37">
        <f t="shared" si="4"/>
        <v>1413357</v>
      </c>
      <c r="D52" s="37">
        <f t="shared" si="7"/>
        <v>1</v>
      </c>
      <c r="E52" s="36" t="str">
        <f t="shared" si="6"/>
        <v>BAHÍA DE ALGECIRAS</v>
      </c>
      <c r="F52" s="36">
        <f t="shared" si="8"/>
        <v>199010</v>
      </c>
      <c r="G52" s="36">
        <f t="shared" si="9"/>
        <v>213794</v>
      </c>
    </row>
    <row r="53" spans="1:7" x14ac:dyDescent="0.3">
      <c r="A53" s="36" t="str">
        <f t="shared" si="5"/>
        <v>HUELVA</v>
      </c>
      <c r="B53" s="37">
        <f t="shared" si="3"/>
        <v>757250</v>
      </c>
      <c r="C53" s="37">
        <f t="shared" si="4"/>
        <v>592845</v>
      </c>
      <c r="D53" s="37">
        <f t="shared" si="7"/>
        <v>3</v>
      </c>
      <c r="E53" s="36" t="str">
        <f t="shared" si="6"/>
        <v>VALENCIA</v>
      </c>
      <c r="F53" s="36">
        <f t="shared" si="8"/>
        <v>170305</v>
      </c>
      <c r="G53" s="36">
        <f t="shared" si="9"/>
        <v>155358</v>
      </c>
    </row>
    <row r="54" spans="1:7" x14ac:dyDescent="0.3">
      <c r="A54" s="36" t="str">
        <f t="shared" si="5"/>
        <v>LAS PALMAS</v>
      </c>
      <c r="B54" s="37">
        <f t="shared" si="3"/>
        <v>57623</v>
      </c>
      <c r="C54" s="37">
        <f t="shared" si="4"/>
        <v>28786</v>
      </c>
      <c r="D54" s="37">
        <f t="shared" si="7"/>
        <v>22</v>
      </c>
      <c r="E54" s="36" t="str">
        <f t="shared" si="6"/>
        <v>BAHÍA DE CÁDIZ</v>
      </c>
      <c r="F54" s="36">
        <f t="shared" si="8"/>
        <v>161977</v>
      </c>
      <c r="G54" s="36">
        <f t="shared" si="9"/>
        <v>160617</v>
      </c>
    </row>
    <row r="55" spans="1:7" x14ac:dyDescent="0.3">
      <c r="A55" s="36" t="str">
        <f t="shared" si="5"/>
        <v>MÁLAGA</v>
      </c>
      <c r="B55" s="37">
        <f t="shared" si="3"/>
        <v>125085</v>
      </c>
      <c r="C55" s="37">
        <f t="shared" si="4"/>
        <v>72082</v>
      </c>
      <c r="D55" s="37">
        <f t="shared" si="7"/>
        <v>18</v>
      </c>
      <c r="E55" s="36" t="str">
        <f t="shared" si="6"/>
        <v>MARÍN Y RÍA DE PONTEVEDRA</v>
      </c>
      <c r="F55" s="36">
        <f t="shared" si="8"/>
        <v>139083</v>
      </c>
      <c r="G55" s="36">
        <f t="shared" si="9"/>
        <v>51219</v>
      </c>
    </row>
    <row r="56" spans="1:7" x14ac:dyDescent="0.3">
      <c r="A56" s="36" t="str">
        <f t="shared" si="5"/>
        <v>MARÍN Y RÍA DE PONTEVEDRA</v>
      </c>
      <c r="B56" s="37">
        <f t="shared" si="3"/>
        <v>139083</v>
      </c>
      <c r="C56" s="37">
        <f t="shared" si="4"/>
        <v>51219</v>
      </c>
      <c r="D56" s="37">
        <f t="shared" si="7"/>
        <v>17</v>
      </c>
      <c r="E56" s="36" t="str">
        <f t="shared" si="6"/>
        <v>MÁLAGA</v>
      </c>
      <c r="F56" s="36">
        <f t="shared" ref="F56:F66" si="10">LOOKUP(E56,$A$39:$A$66,$B$39:$B$66)</f>
        <v>125085</v>
      </c>
      <c r="G56" s="36">
        <f t="shared" si="9"/>
        <v>72082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BALEARES</v>
      </c>
      <c r="F57" s="36">
        <f t="shared" si="10"/>
        <v>119880</v>
      </c>
      <c r="G57" s="36">
        <f t="shared" si="9"/>
        <v>113409</v>
      </c>
    </row>
    <row r="58" spans="1:7" x14ac:dyDescent="0.3">
      <c r="A58" s="36" t="str">
        <f t="shared" si="5"/>
        <v>MOTRIL</v>
      </c>
      <c r="B58" s="37">
        <f t="shared" si="3"/>
        <v>50445</v>
      </c>
      <c r="C58" s="37">
        <f t="shared" si="4"/>
        <v>34034</v>
      </c>
      <c r="D58" s="37">
        <f t="shared" si="7"/>
        <v>23</v>
      </c>
      <c r="E58" s="36" t="str">
        <f t="shared" si="6"/>
        <v>PASAIA</v>
      </c>
      <c r="F58" s="36">
        <f t="shared" si="10"/>
        <v>110715</v>
      </c>
      <c r="G58" s="36">
        <f t="shared" si="9"/>
        <v>61423</v>
      </c>
    </row>
    <row r="59" spans="1:7" x14ac:dyDescent="0.3">
      <c r="A59" s="36" t="str">
        <f t="shared" si="5"/>
        <v>PASAIA</v>
      </c>
      <c r="B59" s="37">
        <f t="shared" si="3"/>
        <v>110715</v>
      </c>
      <c r="C59" s="37">
        <f t="shared" si="4"/>
        <v>61423</v>
      </c>
      <c r="D59" s="37">
        <f t="shared" si="7"/>
        <v>20</v>
      </c>
      <c r="E59" s="36" t="str">
        <f t="shared" si="6"/>
        <v>ALICANTE</v>
      </c>
      <c r="F59" s="36">
        <f t="shared" si="10"/>
        <v>99138</v>
      </c>
      <c r="G59" s="36">
        <f t="shared" si="9"/>
        <v>103290</v>
      </c>
    </row>
    <row r="60" spans="1:7" x14ac:dyDescent="0.3">
      <c r="A60" s="36" t="str">
        <f t="shared" si="5"/>
        <v>SANTA CRUZ DE TENERIFE</v>
      </c>
      <c r="B60" s="37">
        <f t="shared" si="3"/>
        <v>19351</v>
      </c>
      <c r="C60" s="37">
        <f t="shared" si="4"/>
        <v>18447</v>
      </c>
      <c r="D60" s="37">
        <f t="shared" si="7"/>
        <v>26</v>
      </c>
      <c r="E60" s="36" t="str">
        <f t="shared" si="6"/>
        <v>LAS PALMAS</v>
      </c>
      <c r="F60" s="36">
        <f t="shared" si="10"/>
        <v>57623</v>
      </c>
      <c r="G60" s="36">
        <f t="shared" si="9"/>
        <v>28786</v>
      </c>
    </row>
    <row r="61" spans="1:7" x14ac:dyDescent="0.3">
      <c r="A61" s="36" t="str">
        <f t="shared" si="5"/>
        <v>SANTANDER</v>
      </c>
      <c r="B61" s="37">
        <f t="shared" si="3"/>
        <v>247332</v>
      </c>
      <c r="C61" s="37">
        <f t="shared" si="4"/>
        <v>250042</v>
      </c>
      <c r="D61" s="37">
        <f t="shared" si="7"/>
        <v>12</v>
      </c>
      <c r="E61" s="36" t="str">
        <f t="shared" si="6"/>
        <v>MOTRIL</v>
      </c>
      <c r="F61" s="36">
        <f t="shared" si="10"/>
        <v>50445</v>
      </c>
      <c r="G61" s="36">
        <f t="shared" si="9"/>
        <v>34034</v>
      </c>
    </row>
    <row r="62" spans="1:7" x14ac:dyDescent="0.3">
      <c r="A62" s="36" t="str">
        <f t="shared" si="5"/>
        <v>SEVILLA</v>
      </c>
      <c r="B62" s="37">
        <f t="shared" si="3"/>
        <v>199277</v>
      </c>
      <c r="C62" s="37">
        <f t="shared" si="4"/>
        <v>174548</v>
      </c>
      <c r="D62" s="37">
        <f t="shared" si="7"/>
        <v>13</v>
      </c>
      <c r="E62" s="36" t="str">
        <f t="shared" si="6"/>
        <v>VILAGARCÍA</v>
      </c>
      <c r="F62" s="36">
        <f t="shared" si="10"/>
        <v>25792</v>
      </c>
      <c r="G62" s="36">
        <f t="shared" si="9"/>
        <v>20262</v>
      </c>
    </row>
    <row r="63" spans="1:7" x14ac:dyDescent="0.3">
      <c r="A63" s="36" t="str">
        <f t="shared" si="5"/>
        <v>TARRAGONA</v>
      </c>
      <c r="B63" s="37">
        <f t="shared" si="3"/>
        <v>891618</v>
      </c>
      <c r="C63" s="37">
        <f t="shared" si="4"/>
        <v>898804</v>
      </c>
      <c r="D63" s="37">
        <f t="shared" si="7"/>
        <v>2</v>
      </c>
      <c r="E63" s="36" t="str">
        <f t="shared" si="6"/>
        <v>VIGO</v>
      </c>
      <c r="F63" s="36">
        <f t="shared" si="10"/>
        <v>22437</v>
      </c>
      <c r="G63" s="36">
        <f t="shared" si="9"/>
        <v>18431</v>
      </c>
    </row>
    <row r="64" spans="1:7" x14ac:dyDescent="0.3">
      <c r="A64" s="36" t="str">
        <f t="shared" si="5"/>
        <v>VALENCIA</v>
      </c>
      <c r="B64" s="37">
        <f t="shared" si="3"/>
        <v>170305</v>
      </c>
      <c r="C64" s="37">
        <f t="shared" si="4"/>
        <v>155358</v>
      </c>
      <c r="D64" s="37">
        <f t="shared" si="7"/>
        <v>15</v>
      </c>
      <c r="E64" s="36" t="str">
        <f t="shared" si="6"/>
        <v>SANTA CRUZ DE TENERIFE</v>
      </c>
      <c r="F64" s="36">
        <f t="shared" si="10"/>
        <v>19351</v>
      </c>
      <c r="G64" s="36">
        <f t="shared" si="9"/>
        <v>18447</v>
      </c>
    </row>
    <row r="65" spans="1:7" x14ac:dyDescent="0.3">
      <c r="A65" s="36" t="str">
        <f t="shared" si="5"/>
        <v>VIGO</v>
      </c>
      <c r="B65" s="37">
        <f t="shared" si="3"/>
        <v>22437</v>
      </c>
      <c r="C65" s="37">
        <f t="shared" si="4"/>
        <v>18431</v>
      </c>
      <c r="D65" s="37">
        <f t="shared" si="7"/>
        <v>25</v>
      </c>
      <c r="E65" s="36" t="str">
        <f t="shared" si="6"/>
        <v>CEUTA</v>
      </c>
      <c r="F65" s="36">
        <f t="shared" si="10"/>
        <v>5754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25792</v>
      </c>
      <c r="C66" s="37">
        <f t="shared" si="4"/>
        <v>20262</v>
      </c>
      <c r="D66" s="37">
        <f t="shared" si="7"/>
        <v>24</v>
      </c>
      <c r="E66" s="36" t="str">
        <f t="shared" si="6"/>
        <v>MELILLA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72221</v>
      </c>
      <c r="C7" s="30">
        <v>71966</v>
      </c>
      <c r="D7" s="30">
        <v>72221</v>
      </c>
      <c r="E7" s="30">
        <v>71966</v>
      </c>
      <c r="F7" s="11">
        <f>((E7*100)/D7)-100</f>
        <v>-0.35308289832596529</v>
      </c>
      <c r="G7" s="1"/>
      <c r="H7" s="1"/>
      <c r="I7" s="1"/>
    </row>
    <row r="8" spans="1:12" x14ac:dyDescent="0.3">
      <c r="A8" s="12" t="s">
        <v>31</v>
      </c>
      <c r="B8" s="31">
        <v>119842</v>
      </c>
      <c r="C8" s="31">
        <v>113477</v>
      </c>
      <c r="D8" s="31">
        <v>119842</v>
      </c>
      <c r="E8" s="31">
        <v>113477</v>
      </c>
      <c r="F8" s="14">
        <f t="shared" ref="F8:F34" si="0">((E8*100)/D8)-100</f>
        <v>-5.311159693596565</v>
      </c>
      <c r="G8" s="1"/>
      <c r="H8" s="1"/>
      <c r="I8" s="1"/>
    </row>
    <row r="9" spans="1:12" x14ac:dyDescent="0.3">
      <c r="A9" s="9" t="s">
        <v>157</v>
      </c>
      <c r="B9" s="30">
        <v>44606</v>
      </c>
      <c r="C9" s="30">
        <v>35871</v>
      </c>
      <c r="D9" s="30">
        <v>44606</v>
      </c>
      <c r="E9" s="30">
        <v>35871</v>
      </c>
      <c r="F9" s="11">
        <f t="shared" si="0"/>
        <v>-19.582567367618708</v>
      </c>
      <c r="G9" s="1"/>
      <c r="H9" s="1"/>
      <c r="I9" s="1"/>
    </row>
    <row r="10" spans="1:12" x14ac:dyDescent="0.3">
      <c r="A10" s="12" t="s">
        <v>159</v>
      </c>
      <c r="B10" s="31">
        <v>116107</v>
      </c>
      <c r="C10" s="31">
        <v>130430</v>
      </c>
      <c r="D10" s="31">
        <v>116107</v>
      </c>
      <c r="E10" s="31">
        <v>130430</v>
      </c>
      <c r="F10" s="14">
        <f t="shared" si="0"/>
        <v>12.336034864392332</v>
      </c>
      <c r="G10" s="1"/>
      <c r="H10" s="1"/>
      <c r="I10" s="1"/>
    </row>
    <row r="11" spans="1:12" x14ac:dyDescent="0.3">
      <c r="A11" s="9" t="s">
        <v>160</v>
      </c>
      <c r="B11" s="30">
        <v>5682095</v>
      </c>
      <c r="C11" s="30">
        <v>5283065</v>
      </c>
      <c r="D11" s="30">
        <v>5682095</v>
      </c>
      <c r="E11" s="30">
        <v>5283065</v>
      </c>
      <c r="F11" s="11">
        <f t="shared" si="0"/>
        <v>-7.0225858596169246</v>
      </c>
      <c r="G11" s="1"/>
      <c r="H11" s="1"/>
      <c r="I11" s="1"/>
    </row>
    <row r="12" spans="1:12" x14ac:dyDescent="0.3">
      <c r="A12" s="12" t="s">
        <v>161</v>
      </c>
      <c r="B12" s="31">
        <v>114491</v>
      </c>
      <c r="C12" s="31">
        <v>125899</v>
      </c>
      <c r="D12" s="31">
        <v>114491</v>
      </c>
      <c r="E12" s="31">
        <v>125899</v>
      </c>
      <c r="F12" s="14">
        <f t="shared" si="0"/>
        <v>9.9641019818151619</v>
      </c>
      <c r="G12" s="1"/>
      <c r="H12" s="1"/>
      <c r="I12" s="1"/>
    </row>
    <row r="13" spans="1:12" x14ac:dyDescent="0.3">
      <c r="A13" s="9" t="s">
        <v>32</v>
      </c>
      <c r="B13" s="30">
        <v>720789</v>
      </c>
      <c r="C13" s="30">
        <v>861153</v>
      </c>
      <c r="D13" s="30">
        <v>720789</v>
      </c>
      <c r="E13" s="30">
        <v>861153</v>
      </c>
      <c r="F13" s="11">
        <f t="shared" si="0"/>
        <v>19.473660114124939</v>
      </c>
      <c r="G13" s="1"/>
      <c r="H13" s="1"/>
      <c r="I13" s="1"/>
    </row>
    <row r="14" spans="1:12" x14ac:dyDescent="0.3">
      <c r="A14" s="12" t="s">
        <v>33</v>
      </c>
      <c r="B14" s="31">
        <v>2481185</v>
      </c>
      <c r="C14" s="31">
        <v>3723752</v>
      </c>
      <c r="D14" s="31">
        <v>2481185</v>
      </c>
      <c r="E14" s="31">
        <v>3723752</v>
      </c>
      <c r="F14" s="14">
        <f t="shared" si="0"/>
        <v>50.079578910883299</v>
      </c>
      <c r="G14" s="1"/>
      <c r="H14" s="1"/>
      <c r="I14" s="1"/>
    </row>
    <row r="15" spans="1:12" x14ac:dyDescent="0.3">
      <c r="A15" s="9" t="s">
        <v>34</v>
      </c>
      <c r="B15" s="30">
        <v>603795</v>
      </c>
      <c r="C15" s="30">
        <v>723746</v>
      </c>
      <c r="D15" s="30">
        <v>603795</v>
      </c>
      <c r="E15" s="30">
        <v>723746</v>
      </c>
      <c r="F15" s="11">
        <f t="shared" si="0"/>
        <v>19.866179746437112</v>
      </c>
      <c r="G15" s="1"/>
      <c r="H15" s="1"/>
      <c r="I15" s="1"/>
    </row>
    <row r="16" spans="1:12" x14ac:dyDescent="0.3">
      <c r="A16" s="12" t="s">
        <v>35</v>
      </c>
      <c r="B16" s="31">
        <v>106506</v>
      </c>
      <c r="C16" s="31">
        <v>99334</v>
      </c>
      <c r="D16" s="31">
        <v>106506</v>
      </c>
      <c r="E16" s="31">
        <v>99334</v>
      </c>
      <c r="F16" s="14">
        <f t="shared" si="0"/>
        <v>-6.7338929262201219</v>
      </c>
      <c r="G16" s="1"/>
      <c r="H16" s="1"/>
      <c r="I16" s="1"/>
    </row>
    <row r="17" spans="1:9" x14ac:dyDescent="0.3">
      <c r="A17" s="9" t="s">
        <v>162</v>
      </c>
      <c r="B17" s="30">
        <v>292585</v>
      </c>
      <c r="C17" s="30">
        <v>251740</v>
      </c>
      <c r="D17" s="30">
        <v>292585</v>
      </c>
      <c r="E17" s="30">
        <v>251740</v>
      </c>
      <c r="F17" s="11">
        <f t="shared" si="0"/>
        <v>-13.960045798656807</v>
      </c>
      <c r="G17" s="1"/>
      <c r="H17" s="1"/>
      <c r="I17" s="1"/>
    </row>
    <row r="18" spans="1:9" x14ac:dyDescent="0.3">
      <c r="A18" s="12" t="s">
        <v>36</v>
      </c>
      <c r="B18" s="31">
        <v>87296</v>
      </c>
      <c r="C18" s="31">
        <v>55408</v>
      </c>
      <c r="D18" s="31">
        <v>87296</v>
      </c>
      <c r="E18" s="31">
        <v>55408</v>
      </c>
      <c r="F18" s="14">
        <f t="shared" si="0"/>
        <v>-36.528592375366571</v>
      </c>
      <c r="G18" s="1"/>
      <c r="H18" s="1"/>
      <c r="I18" s="1"/>
    </row>
    <row r="19" spans="1:9" x14ac:dyDescent="0.3">
      <c r="A19" s="9" t="s">
        <v>37</v>
      </c>
      <c r="B19" s="30">
        <v>47805</v>
      </c>
      <c r="C19" s="30">
        <v>31902</v>
      </c>
      <c r="D19" s="30">
        <v>47805</v>
      </c>
      <c r="E19" s="30">
        <v>31902</v>
      </c>
      <c r="F19" s="11">
        <f t="shared" si="0"/>
        <v>-33.266394728584871</v>
      </c>
      <c r="G19" s="1"/>
      <c r="H19" s="1"/>
      <c r="I19" s="1"/>
    </row>
    <row r="20" spans="1:9" x14ac:dyDescent="0.3">
      <c r="A20" s="12" t="s">
        <v>163</v>
      </c>
      <c r="B20" s="31">
        <v>147301</v>
      </c>
      <c r="C20" s="31">
        <v>128369</v>
      </c>
      <c r="D20" s="31">
        <v>147301</v>
      </c>
      <c r="E20" s="31">
        <v>128369</v>
      </c>
      <c r="F20" s="14">
        <f t="shared" si="0"/>
        <v>-12.852594347628326</v>
      </c>
      <c r="G20" s="1"/>
      <c r="H20" s="1"/>
      <c r="I20" s="1"/>
    </row>
    <row r="21" spans="1:9" x14ac:dyDescent="0.3">
      <c r="A21" s="9" t="s">
        <v>38</v>
      </c>
      <c r="B21" s="30">
        <v>59737</v>
      </c>
      <c r="C21" s="30">
        <v>79503</v>
      </c>
      <c r="D21" s="30">
        <v>59737</v>
      </c>
      <c r="E21" s="30">
        <v>79503</v>
      </c>
      <c r="F21" s="11">
        <f t="shared" si="0"/>
        <v>33.088370691531225</v>
      </c>
      <c r="G21" s="1"/>
      <c r="H21" s="1"/>
      <c r="I21" s="1"/>
    </row>
    <row r="22" spans="1:9" x14ac:dyDescent="0.3">
      <c r="A22" s="12" t="s">
        <v>59</v>
      </c>
      <c r="B22" s="31">
        <v>1140051</v>
      </c>
      <c r="C22" s="31">
        <v>1243640</v>
      </c>
      <c r="D22" s="31">
        <v>1140051</v>
      </c>
      <c r="E22" s="31">
        <v>1243640</v>
      </c>
      <c r="F22" s="14">
        <f t="shared" si="0"/>
        <v>9.0863478914539826</v>
      </c>
      <c r="G22" s="1"/>
      <c r="H22" s="1"/>
      <c r="I22" s="1"/>
    </row>
    <row r="23" spans="1:9" x14ac:dyDescent="0.3">
      <c r="A23" s="9" t="s">
        <v>164</v>
      </c>
      <c r="B23" s="30">
        <v>62083</v>
      </c>
      <c r="C23" s="30">
        <v>67876</v>
      </c>
      <c r="D23" s="30">
        <v>62083</v>
      </c>
      <c r="E23" s="30">
        <v>67876</v>
      </c>
      <c r="F23" s="11">
        <f t="shared" si="0"/>
        <v>9.3310568110432826</v>
      </c>
      <c r="G23" s="1"/>
      <c r="H23" s="1"/>
      <c r="I23" s="1"/>
    </row>
    <row r="24" spans="1:9" x14ac:dyDescent="0.3">
      <c r="A24" s="12" t="s">
        <v>166</v>
      </c>
      <c r="B24" s="31">
        <v>137796</v>
      </c>
      <c r="C24" s="31">
        <v>134058</v>
      </c>
      <c r="D24" s="31">
        <v>137796</v>
      </c>
      <c r="E24" s="31">
        <v>134058</v>
      </c>
      <c r="F24" s="14">
        <f t="shared" si="0"/>
        <v>-2.7127057389184017</v>
      </c>
      <c r="G24" s="1"/>
      <c r="H24" s="1"/>
      <c r="I24" s="1"/>
    </row>
    <row r="25" spans="1:9" x14ac:dyDescent="0.3">
      <c r="A25" s="9" t="s">
        <v>39</v>
      </c>
      <c r="B25" s="30">
        <v>81258</v>
      </c>
      <c r="C25" s="30">
        <v>62262</v>
      </c>
      <c r="D25" s="30">
        <v>81258</v>
      </c>
      <c r="E25" s="30">
        <v>62262</v>
      </c>
      <c r="F25" s="11">
        <f t="shared" si="0"/>
        <v>-23.377390533855134</v>
      </c>
      <c r="G25" s="1"/>
      <c r="H25" s="1"/>
      <c r="I25" s="1"/>
    </row>
    <row r="26" spans="1:9" x14ac:dyDescent="0.3">
      <c r="A26" s="12" t="s">
        <v>40</v>
      </c>
      <c r="B26" s="31">
        <v>46767</v>
      </c>
      <c r="C26" s="31">
        <v>92530</v>
      </c>
      <c r="D26" s="31">
        <v>46767</v>
      </c>
      <c r="E26" s="31">
        <v>92530</v>
      </c>
      <c r="F26" s="14">
        <f t="shared" si="0"/>
        <v>97.853187076357273</v>
      </c>
      <c r="G26" s="1"/>
      <c r="H26" s="1"/>
      <c r="I26" s="1"/>
    </row>
    <row r="27" spans="1:9" x14ac:dyDescent="0.3">
      <c r="A27" s="9" t="s">
        <v>41</v>
      </c>
      <c r="B27" s="30">
        <v>152982</v>
      </c>
      <c r="C27" s="30">
        <v>152679</v>
      </c>
      <c r="D27" s="30">
        <v>152982</v>
      </c>
      <c r="E27" s="30">
        <v>152679</v>
      </c>
      <c r="F27" s="11">
        <f t="shared" si="0"/>
        <v>-0.19806251715888834</v>
      </c>
      <c r="G27" s="1"/>
      <c r="H27" s="1"/>
      <c r="I27" s="1"/>
    </row>
    <row r="28" spans="1:9" x14ac:dyDescent="0.3">
      <c r="A28" s="12" t="s">
        <v>42</v>
      </c>
      <c r="B28" s="31">
        <v>534359</v>
      </c>
      <c r="C28" s="31">
        <v>635464</v>
      </c>
      <c r="D28" s="31">
        <v>534359</v>
      </c>
      <c r="E28" s="31">
        <v>635464</v>
      </c>
      <c r="F28" s="14">
        <f t="shared" si="0"/>
        <v>18.920800435662173</v>
      </c>
      <c r="G28" s="1"/>
      <c r="H28" s="1"/>
      <c r="I28" s="1"/>
    </row>
    <row r="29" spans="1:9" x14ac:dyDescent="0.3">
      <c r="A29" s="9" t="s">
        <v>43</v>
      </c>
      <c r="B29" s="30">
        <v>131243</v>
      </c>
      <c r="C29" s="30">
        <v>169692</v>
      </c>
      <c r="D29" s="30">
        <v>131243</v>
      </c>
      <c r="E29" s="30">
        <v>169692</v>
      </c>
      <c r="F29" s="11">
        <f t="shared" si="0"/>
        <v>29.296038645870624</v>
      </c>
      <c r="G29" s="1"/>
      <c r="H29" s="1"/>
      <c r="I29" s="1"/>
    </row>
    <row r="30" spans="1:9" x14ac:dyDescent="0.3">
      <c r="A30" s="12" t="s">
        <v>44</v>
      </c>
      <c r="B30" s="31">
        <v>108638</v>
      </c>
      <c r="C30" s="31">
        <v>166012</v>
      </c>
      <c r="D30" s="31">
        <v>108638</v>
      </c>
      <c r="E30" s="31">
        <v>166012</v>
      </c>
      <c r="F30" s="14">
        <f t="shared" si="0"/>
        <v>52.812091533349275</v>
      </c>
      <c r="G30" s="1"/>
      <c r="H30" s="1"/>
      <c r="I30" s="1"/>
    </row>
    <row r="31" spans="1:9" x14ac:dyDescent="0.3">
      <c r="A31" s="9" t="s">
        <v>45</v>
      </c>
      <c r="B31" s="30">
        <v>167391</v>
      </c>
      <c r="C31" s="30">
        <v>191105</v>
      </c>
      <c r="D31" s="30">
        <v>167391</v>
      </c>
      <c r="E31" s="30">
        <v>191105</v>
      </c>
      <c r="F31" s="11">
        <f t="shared" si="0"/>
        <v>14.166830952679661</v>
      </c>
      <c r="G31" s="1"/>
      <c r="H31" s="1"/>
      <c r="I31" s="1"/>
    </row>
    <row r="32" spans="1:9" x14ac:dyDescent="0.3">
      <c r="A32" s="12" t="s">
        <v>46</v>
      </c>
      <c r="B32" s="31">
        <v>5336968</v>
      </c>
      <c r="C32" s="31">
        <v>5419958</v>
      </c>
      <c r="D32" s="31">
        <v>5336968</v>
      </c>
      <c r="E32" s="31">
        <v>5419958</v>
      </c>
      <c r="F32" s="14">
        <f t="shared" si="0"/>
        <v>1.5550027656152281</v>
      </c>
      <c r="G32" s="1"/>
      <c r="H32" s="1"/>
      <c r="I32" s="1"/>
    </row>
    <row r="33" spans="1:9" x14ac:dyDescent="0.3">
      <c r="A33" s="9" t="s">
        <v>47</v>
      </c>
      <c r="B33" s="30">
        <v>255150</v>
      </c>
      <c r="C33" s="30">
        <v>275591</v>
      </c>
      <c r="D33" s="30">
        <v>255150</v>
      </c>
      <c r="E33" s="30">
        <v>275591</v>
      </c>
      <c r="F33" s="11">
        <f t="shared" si="0"/>
        <v>8.0113658632177192</v>
      </c>
      <c r="G33" s="1"/>
      <c r="H33" s="1"/>
      <c r="I33" s="1"/>
    </row>
    <row r="34" spans="1:9" x14ac:dyDescent="0.3">
      <c r="A34" s="12" t="s">
        <v>165</v>
      </c>
      <c r="B34" s="31">
        <v>52697</v>
      </c>
      <c r="C34" s="31">
        <v>52219</v>
      </c>
      <c r="D34" s="31">
        <v>52697</v>
      </c>
      <c r="E34" s="31">
        <v>52219</v>
      </c>
      <c r="F34" s="14">
        <f t="shared" si="0"/>
        <v>-0.9070725088714795</v>
      </c>
      <c r="G34" s="1"/>
      <c r="H34" s="1"/>
      <c r="I34" s="1"/>
    </row>
    <row r="35" spans="1:9" x14ac:dyDescent="0.3">
      <c r="A35" s="15" t="s">
        <v>48</v>
      </c>
      <c r="B35" s="16">
        <f>SUM(B7:B34)</f>
        <v>18903744</v>
      </c>
      <c r="C35" s="16">
        <f t="shared" ref="C35:E35" si="1">SUM(C7:C34)</f>
        <v>20378701</v>
      </c>
      <c r="D35" s="16">
        <f t="shared" si="1"/>
        <v>18903744</v>
      </c>
      <c r="E35" s="16">
        <f t="shared" si="1"/>
        <v>20378701</v>
      </c>
      <c r="F35" s="17">
        <f t="shared" ref="F35" si="2">((E35*100)/D35)-100</f>
        <v>7.8024596609010359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71966</v>
      </c>
      <c r="C39" s="37">
        <f t="shared" si="4"/>
        <v>72221</v>
      </c>
      <c r="D39" s="37">
        <f>_xlfn.RANK.EQ(B39,$B$39:$B$66)+COUNTIF($B$39:$B$66,B39)-1</f>
        <v>22</v>
      </c>
      <c r="E39" s="36" t="str">
        <f t="shared" ref="E39:E66" si="6">INDEX($A$39:$B$66,MATCH(ROW()-38,$D$39:$D$66,0),1)</f>
        <v>VALENCIA</v>
      </c>
      <c r="F39" s="36">
        <f>LOOKUP(E39,$A$39:$A$66,$B$39:$B$66)</f>
        <v>5419958</v>
      </c>
      <c r="G39" s="36">
        <f>LOOKUP(E39,$A$39:$A$66,$C$39:$C$66)</f>
        <v>5336968</v>
      </c>
    </row>
    <row r="40" spans="1:9" x14ac:dyDescent="0.3">
      <c r="A40" s="36" t="str">
        <f t="shared" si="5"/>
        <v>ALICANTE</v>
      </c>
      <c r="B40" s="37">
        <f t="shared" si="3"/>
        <v>113477</v>
      </c>
      <c r="C40" s="37">
        <f t="shared" si="4"/>
        <v>119842</v>
      </c>
      <c r="D40" s="37">
        <f t="shared" ref="D40:D66" si="7">_xlfn.RANK.EQ(B40,$B$39:$B$66)+COUNTIF($B$39:$B$66,B40)-1</f>
        <v>18</v>
      </c>
      <c r="E40" s="36" t="str">
        <f t="shared" si="6"/>
        <v>BAHÍA DE ALGECIRAS</v>
      </c>
      <c r="F40" s="36">
        <f t="shared" ref="F40:F55" si="8">LOOKUP(E40,$A$39:$A$66,$B$39:$B$66)</f>
        <v>5283065</v>
      </c>
      <c r="G40" s="36">
        <f t="shared" ref="G40:G66" si="9">LOOKUP(E40,$A$39:$A$66,$C$39:$C$66)</f>
        <v>5682095</v>
      </c>
    </row>
    <row r="41" spans="1:9" x14ac:dyDescent="0.3">
      <c r="A41" s="36" t="str">
        <f t="shared" si="5"/>
        <v>ALMERÍA</v>
      </c>
      <c r="B41" s="37">
        <f t="shared" si="3"/>
        <v>35871</v>
      </c>
      <c r="C41" s="37">
        <f t="shared" si="4"/>
        <v>44606</v>
      </c>
      <c r="D41" s="37">
        <f t="shared" si="7"/>
        <v>27</v>
      </c>
      <c r="E41" s="36" t="str">
        <f t="shared" si="6"/>
        <v>BARCELONA</v>
      </c>
      <c r="F41" s="36">
        <f t="shared" si="8"/>
        <v>3723752</v>
      </c>
      <c r="G41" s="36">
        <f t="shared" si="9"/>
        <v>2481185</v>
      </c>
    </row>
    <row r="42" spans="1:9" x14ac:dyDescent="0.3">
      <c r="A42" s="36" t="str">
        <f t="shared" si="5"/>
        <v>AVILÉS</v>
      </c>
      <c r="B42" s="37">
        <f t="shared" si="3"/>
        <v>130430</v>
      </c>
      <c r="C42" s="37">
        <f t="shared" si="4"/>
        <v>116107</v>
      </c>
      <c r="D42" s="37">
        <f t="shared" si="7"/>
        <v>15</v>
      </c>
      <c r="E42" s="36" t="str">
        <f t="shared" si="6"/>
        <v>LAS PALMAS</v>
      </c>
      <c r="F42" s="36">
        <f t="shared" si="8"/>
        <v>1243640</v>
      </c>
      <c r="G42" s="36">
        <f t="shared" si="9"/>
        <v>1140051</v>
      </c>
    </row>
    <row r="43" spans="1:9" x14ac:dyDescent="0.3">
      <c r="A43" s="36" t="str">
        <f t="shared" si="5"/>
        <v>BAHÍA DE ALGECIRAS</v>
      </c>
      <c r="B43" s="37">
        <f t="shared" si="3"/>
        <v>5283065</v>
      </c>
      <c r="C43" s="37">
        <f t="shared" si="4"/>
        <v>5682095</v>
      </c>
      <c r="D43" s="37">
        <f t="shared" si="7"/>
        <v>2</v>
      </c>
      <c r="E43" s="36" t="str">
        <f t="shared" si="6"/>
        <v>BALEARES</v>
      </c>
      <c r="F43" s="36">
        <f t="shared" si="8"/>
        <v>861153</v>
      </c>
      <c r="G43" s="36">
        <f t="shared" si="9"/>
        <v>720789</v>
      </c>
    </row>
    <row r="44" spans="1:9" x14ac:dyDescent="0.3">
      <c r="A44" s="36" t="str">
        <f t="shared" si="5"/>
        <v>BAHÍA DE CÁDIZ</v>
      </c>
      <c r="B44" s="37">
        <f t="shared" si="3"/>
        <v>125899</v>
      </c>
      <c r="C44" s="37">
        <f t="shared" si="4"/>
        <v>114491</v>
      </c>
      <c r="D44" s="37">
        <f t="shared" si="7"/>
        <v>17</v>
      </c>
      <c r="E44" s="36" t="str">
        <f t="shared" si="6"/>
        <v>BILBAO</v>
      </c>
      <c r="F44" s="36">
        <f t="shared" si="8"/>
        <v>723746</v>
      </c>
      <c r="G44" s="36">
        <f t="shared" si="9"/>
        <v>603795</v>
      </c>
    </row>
    <row r="45" spans="1:9" x14ac:dyDescent="0.3">
      <c r="A45" s="36" t="str">
        <f t="shared" si="5"/>
        <v>BALEARES</v>
      </c>
      <c r="B45" s="37">
        <f t="shared" si="3"/>
        <v>861153</v>
      </c>
      <c r="C45" s="37">
        <f t="shared" si="4"/>
        <v>720789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635464</v>
      </c>
      <c r="G45" s="36">
        <f t="shared" si="9"/>
        <v>534359</v>
      </c>
    </row>
    <row r="46" spans="1:9" x14ac:dyDescent="0.3">
      <c r="A46" s="36" t="str">
        <f t="shared" si="5"/>
        <v>BARCELONA</v>
      </c>
      <c r="B46" s="37">
        <f t="shared" si="3"/>
        <v>3723752</v>
      </c>
      <c r="C46" s="37">
        <f t="shared" si="4"/>
        <v>2481185</v>
      </c>
      <c r="D46" s="37">
        <f t="shared" si="7"/>
        <v>3</v>
      </c>
      <c r="E46" s="36" t="str">
        <f t="shared" si="6"/>
        <v>VIGO</v>
      </c>
      <c r="F46" s="36">
        <f t="shared" si="8"/>
        <v>275591</v>
      </c>
      <c r="G46" s="36">
        <f t="shared" si="9"/>
        <v>255150</v>
      </c>
    </row>
    <row r="47" spans="1:9" x14ac:dyDescent="0.3">
      <c r="A47" s="36" t="str">
        <f t="shared" si="5"/>
        <v>BILBAO</v>
      </c>
      <c r="B47" s="37">
        <f t="shared" si="3"/>
        <v>723746</v>
      </c>
      <c r="C47" s="37">
        <f t="shared" si="4"/>
        <v>603795</v>
      </c>
      <c r="D47" s="37">
        <f t="shared" si="7"/>
        <v>6</v>
      </c>
      <c r="E47" s="36" t="str">
        <f t="shared" si="6"/>
        <v>CASTELLÓN</v>
      </c>
      <c r="F47" s="36">
        <f t="shared" si="8"/>
        <v>251740</v>
      </c>
      <c r="G47" s="36">
        <f t="shared" si="9"/>
        <v>292585</v>
      </c>
    </row>
    <row r="48" spans="1:9" x14ac:dyDescent="0.3">
      <c r="A48" s="36" t="str">
        <f t="shared" si="5"/>
        <v>CARTAGENA</v>
      </c>
      <c r="B48" s="37">
        <f t="shared" si="3"/>
        <v>99334</v>
      </c>
      <c r="C48" s="37">
        <f t="shared" si="4"/>
        <v>106506</v>
      </c>
      <c r="D48" s="37">
        <f t="shared" si="7"/>
        <v>19</v>
      </c>
      <c r="E48" s="36" t="str">
        <f t="shared" si="6"/>
        <v>TARRAGONA</v>
      </c>
      <c r="F48" s="36">
        <f t="shared" si="8"/>
        <v>191105</v>
      </c>
      <c r="G48" s="36">
        <f t="shared" si="9"/>
        <v>167391</v>
      </c>
    </row>
    <row r="49" spans="1:7" x14ac:dyDescent="0.3">
      <c r="A49" s="36" t="str">
        <f t="shared" si="5"/>
        <v>CASTELLÓN</v>
      </c>
      <c r="B49" s="37">
        <f t="shared" si="3"/>
        <v>251740</v>
      </c>
      <c r="C49" s="37">
        <f t="shared" si="4"/>
        <v>292585</v>
      </c>
      <c r="D49" s="37">
        <f t="shared" si="7"/>
        <v>9</v>
      </c>
      <c r="E49" s="36" t="str">
        <f t="shared" si="6"/>
        <v>SANTANDER</v>
      </c>
      <c r="F49" s="36">
        <f t="shared" si="8"/>
        <v>169692</v>
      </c>
      <c r="G49" s="36">
        <f t="shared" si="9"/>
        <v>131243</v>
      </c>
    </row>
    <row r="50" spans="1:7" x14ac:dyDescent="0.3">
      <c r="A50" s="36" t="str">
        <f t="shared" si="5"/>
        <v>CEUTA</v>
      </c>
      <c r="B50" s="37">
        <f t="shared" si="3"/>
        <v>55408</v>
      </c>
      <c r="C50" s="37">
        <f t="shared" si="4"/>
        <v>87296</v>
      </c>
      <c r="D50" s="37">
        <f t="shared" si="7"/>
        <v>25</v>
      </c>
      <c r="E50" s="36" t="str">
        <f t="shared" si="6"/>
        <v>SEVILLA</v>
      </c>
      <c r="F50" s="36">
        <f t="shared" si="8"/>
        <v>166012</v>
      </c>
      <c r="G50" s="36">
        <f t="shared" si="9"/>
        <v>108638</v>
      </c>
    </row>
    <row r="51" spans="1:7" x14ac:dyDescent="0.3">
      <c r="A51" s="36" t="str">
        <f t="shared" si="5"/>
        <v>FERROL-SAN CIBRAO</v>
      </c>
      <c r="B51" s="37">
        <f t="shared" si="3"/>
        <v>31902</v>
      </c>
      <c r="C51" s="37">
        <f t="shared" si="4"/>
        <v>47805</v>
      </c>
      <c r="D51" s="37">
        <f t="shared" si="7"/>
        <v>28</v>
      </c>
      <c r="E51" s="36" t="str">
        <f t="shared" si="6"/>
        <v>PASAIA</v>
      </c>
      <c r="F51" s="36">
        <f t="shared" si="8"/>
        <v>152679</v>
      </c>
      <c r="G51" s="36">
        <f t="shared" si="9"/>
        <v>152982</v>
      </c>
    </row>
    <row r="52" spans="1:7" x14ac:dyDescent="0.3">
      <c r="A52" s="36" t="str">
        <f t="shared" si="5"/>
        <v>GIJÓN</v>
      </c>
      <c r="B52" s="37">
        <f t="shared" si="3"/>
        <v>128369</v>
      </c>
      <c r="C52" s="37">
        <f t="shared" si="4"/>
        <v>147301</v>
      </c>
      <c r="D52" s="37">
        <f t="shared" si="7"/>
        <v>16</v>
      </c>
      <c r="E52" s="36" t="str">
        <f t="shared" si="6"/>
        <v>MARÍN Y RÍA DE PONTEVEDRA</v>
      </c>
      <c r="F52" s="36">
        <f t="shared" si="8"/>
        <v>134058</v>
      </c>
      <c r="G52" s="36">
        <f t="shared" si="9"/>
        <v>137796</v>
      </c>
    </row>
    <row r="53" spans="1:7" x14ac:dyDescent="0.3">
      <c r="A53" s="36" t="str">
        <f t="shared" si="5"/>
        <v>HUELVA</v>
      </c>
      <c r="B53" s="37">
        <f t="shared" si="3"/>
        <v>79503</v>
      </c>
      <c r="C53" s="37">
        <f t="shared" si="4"/>
        <v>59737</v>
      </c>
      <c r="D53" s="37">
        <f t="shared" si="7"/>
        <v>21</v>
      </c>
      <c r="E53" s="36" t="str">
        <f t="shared" si="6"/>
        <v>AVILÉS</v>
      </c>
      <c r="F53" s="36">
        <f t="shared" si="8"/>
        <v>130430</v>
      </c>
      <c r="G53" s="36">
        <f t="shared" si="9"/>
        <v>116107</v>
      </c>
    </row>
    <row r="54" spans="1:7" x14ac:dyDescent="0.3">
      <c r="A54" s="36" t="str">
        <f t="shared" si="5"/>
        <v>LAS PALMAS</v>
      </c>
      <c r="B54" s="37">
        <f t="shared" si="3"/>
        <v>1243640</v>
      </c>
      <c r="C54" s="37">
        <f t="shared" si="4"/>
        <v>1140051</v>
      </c>
      <c r="D54" s="37">
        <f t="shared" si="7"/>
        <v>4</v>
      </c>
      <c r="E54" s="36" t="str">
        <f t="shared" si="6"/>
        <v>GIJÓN</v>
      </c>
      <c r="F54" s="36">
        <f t="shared" si="8"/>
        <v>128369</v>
      </c>
      <c r="G54" s="36">
        <f t="shared" si="9"/>
        <v>147301</v>
      </c>
    </row>
    <row r="55" spans="1:7" x14ac:dyDescent="0.3">
      <c r="A55" s="36" t="str">
        <f t="shared" si="5"/>
        <v>MÁLAGA</v>
      </c>
      <c r="B55" s="37">
        <f t="shared" si="3"/>
        <v>67876</v>
      </c>
      <c r="C55" s="37">
        <f t="shared" si="4"/>
        <v>62083</v>
      </c>
      <c r="D55" s="37">
        <f t="shared" si="7"/>
        <v>23</v>
      </c>
      <c r="E55" s="36" t="str">
        <f t="shared" si="6"/>
        <v>BAHÍA DE CÁDIZ</v>
      </c>
      <c r="F55" s="36">
        <f t="shared" si="8"/>
        <v>125899</v>
      </c>
      <c r="G55" s="36">
        <f t="shared" si="9"/>
        <v>114491</v>
      </c>
    </row>
    <row r="56" spans="1:7" x14ac:dyDescent="0.3">
      <c r="A56" s="36" t="str">
        <f t="shared" si="5"/>
        <v>MARÍN Y RÍA DE PONTEVEDRA</v>
      </c>
      <c r="B56" s="37">
        <f t="shared" si="3"/>
        <v>134058</v>
      </c>
      <c r="C56" s="37">
        <f t="shared" si="4"/>
        <v>137796</v>
      </c>
      <c r="D56" s="37">
        <f t="shared" si="7"/>
        <v>14</v>
      </c>
      <c r="E56" s="36" t="str">
        <f t="shared" si="6"/>
        <v>ALICANTE</v>
      </c>
      <c r="F56" s="36">
        <f t="shared" ref="F56:F66" si="10">LOOKUP(E56,$A$39:$A$66,$B$39:$B$66)</f>
        <v>113477</v>
      </c>
      <c r="G56" s="36">
        <f t="shared" si="9"/>
        <v>119842</v>
      </c>
    </row>
    <row r="57" spans="1:7" x14ac:dyDescent="0.3">
      <c r="A57" s="36" t="str">
        <f t="shared" si="5"/>
        <v>MELILLA</v>
      </c>
      <c r="B57" s="37">
        <f t="shared" si="3"/>
        <v>62262</v>
      </c>
      <c r="C57" s="37">
        <f t="shared" si="4"/>
        <v>81258</v>
      </c>
      <c r="D57" s="37">
        <f t="shared" si="7"/>
        <v>24</v>
      </c>
      <c r="E57" s="36" t="str">
        <f t="shared" si="6"/>
        <v>CARTAGENA</v>
      </c>
      <c r="F57" s="36">
        <f t="shared" si="10"/>
        <v>99334</v>
      </c>
      <c r="G57" s="36">
        <f t="shared" si="9"/>
        <v>106506</v>
      </c>
    </row>
    <row r="58" spans="1:7" x14ac:dyDescent="0.3">
      <c r="A58" s="36" t="str">
        <f t="shared" si="5"/>
        <v>MOTRIL</v>
      </c>
      <c r="B58" s="37">
        <f t="shared" si="3"/>
        <v>92530</v>
      </c>
      <c r="C58" s="37">
        <f t="shared" si="4"/>
        <v>46767</v>
      </c>
      <c r="D58" s="37">
        <f t="shared" si="7"/>
        <v>20</v>
      </c>
      <c r="E58" s="36" t="str">
        <f t="shared" si="6"/>
        <v>MOTRIL</v>
      </c>
      <c r="F58" s="36">
        <f t="shared" si="10"/>
        <v>92530</v>
      </c>
      <c r="G58" s="36">
        <f t="shared" si="9"/>
        <v>46767</v>
      </c>
    </row>
    <row r="59" spans="1:7" x14ac:dyDescent="0.3">
      <c r="A59" s="36" t="str">
        <f t="shared" si="5"/>
        <v>PASAIA</v>
      </c>
      <c r="B59" s="37">
        <f t="shared" si="3"/>
        <v>152679</v>
      </c>
      <c r="C59" s="37">
        <f t="shared" si="4"/>
        <v>152982</v>
      </c>
      <c r="D59" s="37">
        <f t="shared" si="7"/>
        <v>13</v>
      </c>
      <c r="E59" s="36" t="str">
        <f t="shared" si="6"/>
        <v>HUELVA</v>
      </c>
      <c r="F59" s="36">
        <f t="shared" si="10"/>
        <v>79503</v>
      </c>
      <c r="G59" s="36">
        <f t="shared" si="9"/>
        <v>59737</v>
      </c>
    </row>
    <row r="60" spans="1:7" x14ac:dyDescent="0.3">
      <c r="A60" s="36" t="str">
        <f t="shared" si="5"/>
        <v>SANTA CRUZ DE TENERIFE</v>
      </c>
      <c r="B60" s="37">
        <f t="shared" si="3"/>
        <v>635464</v>
      </c>
      <c r="C60" s="37">
        <f t="shared" si="4"/>
        <v>534359</v>
      </c>
      <c r="D60" s="37">
        <f t="shared" si="7"/>
        <v>7</v>
      </c>
      <c r="E60" s="36" t="str">
        <f t="shared" si="6"/>
        <v>A CORUÑA</v>
      </c>
      <c r="F60" s="36">
        <f t="shared" si="10"/>
        <v>71966</v>
      </c>
      <c r="G60" s="36">
        <f t="shared" si="9"/>
        <v>72221</v>
      </c>
    </row>
    <row r="61" spans="1:7" x14ac:dyDescent="0.3">
      <c r="A61" s="36" t="str">
        <f t="shared" si="5"/>
        <v>SANTANDER</v>
      </c>
      <c r="B61" s="37">
        <f t="shared" si="3"/>
        <v>169692</v>
      </c>
      <c r="C61" s="37">
        <f t="shared" si="4"/>
        <v>131243</v>
      </c>
      <c r="D61" s="37">
        <f t="shared" si="7"/>
        <v>11</v>
      </c>
      <c r="E61" s="36" t="str">
        <f t="shared" si="6"/>
        <v>MÁLAGA</v>
      </c>
      <c r="F61" s="36">
        <f t="shared" si="10"/>
        <v>67876</v>
      </c>
      <c r="G61" s="36">
        <f t="shared" si="9"/>
        <v>62083</v>
      </c>
    </row>
    <row r="62" spans="1:7" x14ac:dyDescent="0.3">
      <c r="A62" s="36" t="str">
        <f t="shared" si="5"/>
        <v>SEVILLA</v>
      </c>
      <c r="B62" s="37">
        <f t="shared" si="3"/>
        <v>166012</v>
      </c>
      <c r="C62" s="37">
        <f t="shared" si="4"/>
        <v>108638</v>
      </c>
      <c r="D62" s="37">
        <f t="shared" si="7"/>
        <v>12</v>
      </c>
      <c r="E62" s="36" t="str">
        <f t="shared" si="6"/>
        <v>MELILLA</v>
      </c>
      <c r="F62" s="36">
        <f t="shared" si="10"/>
        <v>62262</v>
      </c>
      <c r="G62" s="36">
        <f t="shared" si="9"/>
        <v>81258</v>
      </c>
    </row>
    <row r="63" spans="1:7" x14ac:dyDescent="0.3">
      <c r="A63" s="36" t="str">
        <f t="shared" si="5"/>
        <v>TARRAGONA</v>
      </c>
      <c r="B63" s="37">
        <f t="shared" si="3"/>
        <v>191105</v>
      </c>
      <c r="C63" s="37">
        <f t="shared" si="4"/>
        <v>167391</v>
      </c>
      <c r="D63" s="37">
        <f t="shared" si="7"/>
        <v>10</v>
      </c>
      <c r="E63" s="36" t="str">
        <f t="shared" si="6"/>
        <v>CEUTA</v>
      </c>
      <c r="F63" s="36">
        <f t="shared" si="10"/>
        <v>55408</v>
      </c>
      <c r="G63" s="36">
        <f t="shared" si="9"/>
        <v>87296</v>
      </c>
    </row>
    <row r="64" spans="1:7" x14ac:dyDescent="0.3">
      <c r="A64" s="36" t="str">
        <f t="shared" si="5"/>
        <v>VALENCIA</v>
      </c>
      <c r="B64" s="37">
        <f t="shared" si="3"/>
        <v>5419958</v>
      </c>
      <c r="C64" s="37">
        <f t="shared" si="4"/>
        <v>5336968</v>
      </c>
      <c r="D64" s="37">
        <f t="shared" si="7"/>
        <v>1</v>
      </c>
      <c r="E64" s="36" t="str">
        <f t="shared" si="6"/>
        <v>VILAGARCÍA</v>
      </c>
      <c r="F64" s="36">
        <f t="shared" si="10"/>
        <v>52219</v>
      </c>
      <c r="G64" s="36">
        <f t="shared" si="9"/>
        <v>52697</v>
      </c>
    </row>
    <row r="65" spans="1:7" x14ac:dyDescent="0.3">
      <c r="A65" s="36" t="str">
        <f t="shared" si="5"/>
        <v>VIGO</v>
      </c>
      <c r="B65" s="37">
        <f t="shared" si="3"/>
        <v>275591</v>
      </c>
      <c r="C65" s="37">
        <f t="shared" si="4"/>
        <v>255150</v>
      </c>
      <c r="D65" s="37">
        <f t="shared" si="7"/>
        <v>8</v>
      </c>
      <c r="E65" s="36" t="str">
        <f t="shared" si="6"/>
        <v>ALMERÍA</v>
      </c>
      <c r="F65" s="36">
        <f t="shared" si="10"/>
        <v>35871</v>
      </c>
      <c r="G65" s="36">
        <f t="shared" si="9"/>
        <v>44606</v>
      </c>
    </row>
    <row r="66" spans="1:7" x14ac:dyDescent="0.3">
      <c r="A66" s="36" t="str">
        <f t="shared" si="5"/>
        <v>VILAGARCÍA</v>
      </c>
      <c r="B66" s="37">
        <f t="shared" si="3"/>
        <v>52219</v>
      </c>
      <c r="C66" s="37">
        <f t="shared" si="4"/>
        <v>52697</v>
      </c>
      <c r="D66" s="37">
        <f t="shared" si="7"/>
        <v>26</v>
      </c>
      <c r="E66" s="36" t="str">
        <f t="shared" si="6"/>
        <v>FERROL-SAN CIBRAO</v>
      </c>
      <c r="F66" s="36">
        <f t="shared" si="10"/>
        <v>31902</v>
      </c>
      <c r="G66" s="36">
        <f t="shared" si="9"/>
        <v>47805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2</v>
      </c>
      <c r="D7" s="30">
        <v>0</v>
      </c>
      <c r="E7" s="30">
        <v>2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99856</v>
      </c>
      <c r="C8" s="31">
        <v>97484</v>
      </c>
      <c r="D8" s="31">
        <v>99856</v>
      </c>
      <c r="E8" s="31">
        <v>97484</v>
      </c>
      <c r="F8" s="14">
        <f t="shared" ref="F8:F34" si="0">((E8*100)/D8)-100</f>
        <v>-2.3754206056721614</v>
      </c>
      <c r="G8" s="1"/>
      <c r="H8" s="1"/>
      <c r="I8" s="1"/>
    </row>
    <row r="9" spans="1:12" x14ac:dyDescent="0.3">
      <c r="A9" s="9" t="s">
        <v>157</v>
      </c>
      <c r="B9" s="30">
        <v>2324</v>
      </c>
      <c r="C9" s="30">
        <v>2194</v>
      </c>
      <c r="D9" s="30">
        <v>2324</v>
      </c>
      <c r="E9" s="30">
        <v>2194</v>
      </c>
      <c r="F9" s="11">
        <f t="shared" si="0"/>
        <v>-5.5938037865748669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4977830</v>
      </c>
      <c r="C11" s="30">
        <v>4605386</v>
      </c>
      <c r="D11" s="30">
        <v>4977830</v>
      </c>
      <c r="E11" s="30">
        <v>4605386</v>
      </c>
      <c r="F11" s="11">
        <f t="shared" si="0"/>
        <v>-7.482055433793434</v>
      </c>
      <c r="G11" s="1"/>
      <c r="H11" s="1"/>
      <c r="I11" s="1"/>
    </row>
    <row r="12" spans="1:12" x14ac:dyDescent="0.3">
      <c r="A12" s="12" t="s">
        <v>161</v>
      </c>
      <c r="B12" s="31">
        <v>49182</v>
      </c>
      <c r="C12" s="31">
        <v>57338</v>
      </c>
      <c r="D12" s="31">
        <v>49182</v>
      </c>
      <c r="E12" s="31">
        <v>57338</v>
      </c>
      <c r="F12" s="14">
        <f t="shared" si="0"/>
        <v>16.583302834370301</v>
      </c>
      <c r="G12" s="1"/>
      <c r="H12" s="1"/>
      <c r="I12" s="1"/>
    </row>
    <row r="13" spans="1:12" x14ac:dyDescent="0.3">
      <c r="A13" s="9" t="s">
        <v>32</v>
      </c>
      <c r="B13" s="30">
        <v>54028</v>
      </c>
      <c r="C13" s="30">
        <v>55278</v>
      </c>
      <c r="D13" s="30">
        <v>54028</v>
      </c>
      <c r="E13" s="30">
        <v>55278</v>
      </c>
      <c r="F13" s="11">
        <f t="shared" si="0"/>
        <v>2.3136151625083272</v>
      </c>
      <c r="G13" s="1"/>
      <c r="H13" s="1"/>
      <c r="I13" s="1"/>
    </row>
    <row r="14" spans="1:12" x14ac:dyDescent="0.3">
      <c r="A14" s="12" t="s">
        <v>33</v>
      </c>
      <c r="B14" s="31">
        <v>1745945</v>
      </c>
      <c r="C14" s="31">
        <v>2890747</v>
      </c>
      <c r="D14" s="31">
        <v>1745945</v>
      </c>
      <c r="E14" s="31">
        <v>2890747</v>
      </c>
      <c r="F14" s="14">
        <f t="shared" si="0"/>
        <v>65.569190323864717</v>
      </c>
      <c r="G14" s="1"/>
      <c r="H14" s="1"/>
      <c r="I14" s="1"/>
    </row>
    <row r="15" spans="1:12" x14ac:dyDescent="0.3">
      <c r="A15" s="9" t="s">
        <v>34</v>
      </c>
      <c r="B15" s="30">
        <v>426008</v>
      </c>
      <c r="C15" s="30">
        <v>514419</v>
      </c>
      <c r="D15" s="30">
        <v>426008</v>
      </c>
      <c r="E15" s="30">
        <v>514419</v>
      </c>
      <c r="F15" s="11">
        <f t="shared" si="0"/>
        <v>20.753366133969308</v>
      </c>
      <c r="G15" s="1"/>
      <c r="H15" s="1"/>
      <c r="I15" s="1"/>
    </row>
    <row r="16" spans="1:12" x14ac:dyDescent="0.3">
      <c r="A16" s="12" t="s">
        <v>35</v>
      </c>
      <c r="B16" s="31">
        <v>93658</v>
      </c>
      <c r="C16" s="31">
        <v>76321</v>
      </c>
      <c r="D16" s="31">
        <v>93658</v>
      </c>
      <c r="E16" s="31">
        <v>76321</v>
      </c>
      <c r="F16" s="14">
        <f t="shared" si="0"/>
        <v>-18.510965427406092</v>
      </c>
      <c r="G16" s="1"/>
      <c r="H16" s="1"/>
      <c r="I16" s="1"/>
    </row>
    <row r="17" spans="1:9" x14ac:dyDescent="0.3">
      <c r="A17" s="9" t="s">
        <v>162</v>
      </c>
      <c r="B17" s="30">
        <v>263909</v>
      </c>
      <c r="C17" s="30">
        <v>234584</v>
      </c>
      <c r="D17" s="30">
        <v>263909</v>
      </c>
      <c r="E17" s="30">
        <v>234584</v>
      </c>
      <c r="F17" s="11">
        <f t="shared" si="0"/>
        <v>-11.111784743983719</v>
      </c>
      <c r="G17" s="1"/>
      <c r="H17" s="1"/>
      <c r="I17" s="1"/>
    </row>
    <row r="18" spans="1:9" x14ac:dyDescent="0.3">
      <c r="A18" s="12" t="s">
        <v>36</v>
      </c>
      <c r="B18" s="31">
        <v>15826</v>
      </c>
      <c r="C18" s="31">
        <v>8191</v>
      </c>
      <c r="D18" s="31">
        <v>15826</v>
      </c>
      <c r="E18" s="31">
        <v>8191</v>
      </c>
      <c r="F18" s="14">
        <f t="shared" si="0"/>
        <v>-48.243396941741437</v>
      </c>
      <c r="G18" s="1"/>
      <c r="H18" s="1"/>
      <c r="I18" s="1"/>
    </row>
    <row r="19" spans="1:9" x14ac:dyDescent="0.3">
      <c r="A19" s="9" t="s">
        <v>37</v>
      </c>
      <c r="B19" s="30">
        <v>22</v>
      </c>
      <c r="C19" s="30">
        <v>609</v>
      </c>
      <c r="D19" s="30">
        <v>22</v>
      </c>
      <c r="E19" s="30">
        <v>609</v>
      </c>
      <c r="F19" s="11">
        <f t="shared" si="0"/>
        <v>2668.181818181818</v>
      </c>
      <c r="G19" s="1"/>
      <c r="H19" s="1"/>
      <c r="I19" s="1"/>
    </row>
    <row r="20" spans="1:9" x14ac:dyDescent="0.3">
      <c r="A20" s="12" t="s">
        <v>163</v>
      </c>
      <c r="B20" s="31">
        <v>79442</v>
      </c>
      <c r="C20" s="31">
        <v>74832</v>
      </c>
      <c r="D20" s="31">
        <v>79442</v>
      </c>
      <c r="E20" s="31">
        <v>74832</v>
      </c>
      <c r="F20" s="14">
        <f t="shared" si="0"/>
        <v>-5.8029757558973785</v>
      </c>
      <c r="G20" s="1"/>
      <c r="H20" s="1"/>
      <c r="I20" s="1"/>
    </row>
    <row r="21" spans="1:9" x14ac:dyDescent="0.3">
      <c r="A21" s="9" t="s">
        <v>38</v>
      </c>
      <c r="B21" s="30">
        <v>37535</v>
      </c>
      <c r="C21" s="30">
        <v>59866</v>
      </c>
      <c r="D21" s="30">
        <v>37535</v>
      </c>
      <c r="E21" s="30">
        <v>59866</v>
      </c>
      <c r="F21" s="11">
        <f t="shared" si="0"/>
        <v>59.493805781270822</v>
      </c>
      <c r="G21" s="1"/>
      <c r="H21" s="1"/>
      <c r="I21" s="1"/>
    </row>
    <row r="22" spans="1:9" x14ac:dyDescent="0.3">
      <c r="A22" s="12" t="s">
        <v>59</v>
      </c>
      <c r="B22" s="31">
        <v>809118</v>
      </c>
      <c r="C22" s="31">
        <v>891447</v>
      </c>
      <c r="D22" s="31">
        <v>809118</v>
      </c>
      <c r="E22" s="31">
        <v>891447</v>
      </c>
      <c r="F22" s="14">
        <f t="shared" si="0"/>
        <v>10.175153685865354</v>
      </c>
      <c r="G22" s="1"/>
      <c r="H22" s="1"/>
      <c r="I22" s="1"/>
    </row>
    <row r="23" spans="1:9" x14ac:dyDescent="0.3">
      <c r="A23" s="9" t="s">
        <v>164</v>
      </c>
      <c r="B23" s="30">
        <v>27046</v>
      </c>
      <c r="C23" s="30">
        <v>34645</v>
      </c>
      <c r="D23" s="30">
        <v>27046</v>
      </c>
      <c r="E23" s="30">
        <v>34645</v>
      </c>
      <c r="F23" s="11">
        <f t="shared" si="0"/>
        <v>28.096576203505151</v>
      </c>
      <c r="G23" s="1"/>
      <c r="H23" s="1"/>
      <c r="I23" s="1"/>
    </row>
    <row r="24" spans="1:9" x14ac:dyDescent="0.3">
      <c r="A24" s="12" t="s">
        <v>166</v>
      </c>
      <c r="B24" s="31">
        <v>70156</v>
      </c>
      <c r="C24" s="31">
        <v>77305</v>
      </c>
      <c r="D24" s="31">
        <v>70156</v>
      </c>
      <c r="E24" s="31">
        <v>77305</v>
      </c>
      <c r="F24" s="14">
        <f t="shared" si="0"/>
        <v>10.190147670904835</v>
      </c>
      <c r="G24" s="1"/>
      <c r="H24" s="1"/>
      <c r="I24" s="1"/>
    </row>
    <row r="25" spans="1:9" x14ac:dyDescent="0.3">
      <c r="A25" s="9" t="s">
        <v>39</v>
      </c>
      <c r="B25" s="30">
        <v>31323</v>
      </c>
      <c r="C25" s="30">
        <v>16432</v>
      </c>
      <c r="D25" s="30">
        <v>31323</v>
      </c>
      <c r="E25" s="30">
        <v>16432</v>
      </c>
      <c r="F25" s="11">
        <f t="shared" si="0"/>
        <v>-47.54014621843374</v>
      </c>
      <c r="G25" s="1"/>
      <c r="H25" s="1"/>
      <c r="I25" s="1"/>
    </row>
    <row r="26" spans="1:9" x14ac:dyDescent="0.3">
      <c r="A26" s="12" t="s">
        <v>40</v>
      </c>
      <c r="B26" s="31">
        <v>1105</v>
      </c>
      <c r="C26" s="31">
        <v>0</v>
      </c>
      <c r="D26" s="31">
        <v>1105</v>
      </c>
      <c r="E26" s="31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5</v>
      </c>
      <c r="D27" s="30">
        <v>0</v>
      </c>
      <c r="E27" s="30">
        <v>5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249115</v>
      </c>
      <c r="C28" s="31">
        <v>312671</v>
      </c>
      <c r="D28" s="31">
        <v>249115</v>
      </c>
      <c r="E28" s="31">
        <v>312671</v>
      </c>
      <c r="F28" s="14">
        <f t="shared" si="0"/>
        <v>25.512715011139434</v>
      </c>
      <c r="G28" s="1"/>
      <c r="H28" s="1"/>
      <c r="I28" s="1"/>
    </row>
    <row r="29" spans="1:9" x14ac:dyDescent="0.3">
      <c r="A29" s="9" t="s">
        <v>43</v>
      </c>
      <c r="B29" s="30">
        <v>2402</v>
      </c>
      <c r="C29" s="30">
        <v>8639</v>
      </c>
      <c r="D29" s="30">
        <v>2402</v>
      </c>
      <c r="E29" s="30">
        <v>8639</v>
      </c>
      <c r="F29" s="11">
        <f t="shared" si="0"/>
        <v>259.65861781848457</v>
      </c>
      <c r="G29" s="1"/>
      <c r="H29" s="1"/>
      <c r="I29" s="1"/>
    </row>
    <row r="30" spans="1:9" x14ac:dyDescent="0.3">
      <c r="A30" s="12" t="s">
        <v>44</v>
      </c>
      <c r="B30" s="31">
        <v>66393</v>
      </c>
      <c r="C30" s="31">
        <v>71811</v>
      </c>
      <c r="D30" s="31">
        <v>66393</v>
      </c>
      <c r="E30" s="31">
        <v>71811</v>
      </c>
      <c r="F30" s="14">
        <f t="shared" si="0"/>
        <v>8.1604988477700999</v>
      </c>
      <c r="G30" s="1"/>
      <c r="H30" s="1"/>
      <c r="I30" s="1"/>
    </row>
    <row r="31" spans="1:9" x14ac:dyDescent="0.3">
      <c r="A31" s="9" t="s">
        <v>45</v>
      </c>
      <c r="B31" s="30">
        <v>57902</v>
      </c>
      <c r="C31" s="30">
        <v>45215</v>
      </c>
      <c r="D31" s="30">
        <v>57902</v>
      </c>
      <c r="E31" s="30">
        <v>45215</v>
      </c>
      <c r="F31" s="11">
        <f t="shared" si="0"/>
        <v>-21.911160236261267</v>
      </c>
      <c r="G31" s="1"/>
      <c r="H31" s="1"/>
      <c r="I31" s="1"/>
    </row>
    <row r="32" spans="1:9" x14ac:dyDescent="0.3">
      <c r="A32" s="12" t="s">
        <v>46</v>
      </c>
      <c r="B32" s="31">
        <v>4514616</v>
      </c>
      <c r="C32" s="31">
        <v>4219798</v>
      </c>
      <c r="D32" s="31">
        <v>4514616</v>
      </c>
      <c r="E32" s="31">
        <v>4219798</v>
      </c>
      <c r="F32" s="14">
        <f t="shared" si="0"/>
        <v>-6.5303006944555193</v>
      </c>
      <c r="G32" s="1"/>
      <c r="H32" s="1"/>
      <c r="I32" s="1"/>
    </row>
    <row r="33" spans="1:9" x14ac:dyDescent="0.3">
      <c r="A33" s="9" t="s">
        <v>47</v>
      </c>
      <c r="B33" s="30">
        <v>196486</v>
      </c>
      <c r="C33" s="30">
        <v>198994</v>
      </c>
      <c r="D33" s="30">
        <v>196486</v>
      </c>
      <c r="E33" s="30">
        <v>198994</v>
      </c>
      <c r="F33" s="11">
        <f t="shared" si="0"/>
        <v>1.276426819213583</v>
      </c>
      <c r="G33" s="1"/>
      <c r="H33" s="1"/>
      <c r="I33" s="1"/>
    </row>
    <row r="34" spans="1:9" x14ac:dyDescent="0.3">
      <c r="A34" s="12" t="s">
        <v>165</v>
      </c>
      <c r="B34" s="31">
        <v>24948</v>
      </c>
      <c r="C34" s="31">
        <v>22570</v>
      </c>
      <c r="D34" s="31">
        <v>24948</v>
      </c>
      <c r="E34" s="31">
        <v>22570</v>
      </c>
      <c r="F34" s="14">
        <f t="shared" si="0"/>
        <v>-9.5318261984928654</v>
      </c>
      <c r="G34" s="1"/>
      <c r="H34" s="1"/>
      <c r="I34" s="1"/>
    </row>
    <row r="35" spans="1:9" x14ac:dyDescent="0.3">
      <c r="A35" s="15" t="s">
        <v>48</v>
      </c>
      <c r="B35" s="16">
        <f>SUM(B7:B34)</f>
        <v>13896175</v>
      </c>
      <c r="C35" s="16">
        <f t="shared" ref="C35:E35" si="1">SUM(C7:C34)</f>
        <v>14576783</v>
      </c>
      <c r="D35" s="16">
        <f t="shared" si="1"/>
        <v>13896175</v>
      </c>
      <c r="E35" s="16">
        <f t="shared" si="1"/>
        <v>14576783</v>
      </c>
      <c r="F35" s="17">
        <f t="shared" ref="F35" si="2">((E35*100)/D35)-100</f>
        <v>4.8978082098131352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</v>
      </c>
      <c r="C39" s="37">
        <f t="shared" si="4"/>
        <v>0</v>
      </c>
      <c r="D39" s="37">
        <f>_xlfn.RANK.EQ(B39,$B$39:$B$66)+COUNTIF($B$39:$B$66,B39)-1</f>
        <v>26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4605386</v>
      </c>
      <c r="G39" s="36">
        <f>LOOKUP(E39,$A$39:$A$66,$C$39:$C$66)</f>
        <v>4977830</v>
      </c>
    </row>
    <row r="40" spans="1:9" x14ac:dyDescent="0.3">
      <c r="A40" s="36" t="str">
        <f t="shared" si="5"/>
        <v>ALICANTE</v>
      </c>
      <c r="B40" s="37">
        <f t="shared" si="3"/>
        <v>97484</v>
      </c>
      <c r="C40" s="37">
        <f t="shared" si="4"/>
        <v>99856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4219798</v>
      </c>
      <c r="G40" s="36">
        <f t="shared" ref="G40:G66" si="9">LOOKUP(E40,$A$39:$A$66,$C$39:$C$66)</f>
        <v>4514616</v>
      </c>
    </row>
    <row r="41" spans="1:9" x14ac:dyDescent="0.3">
      <c r="A41" s="36" t="str">
        <f t="shared" si="5"/>
        <v>ALMERÍA</v>
      </c>
      <c r="B41" s="37">
        <f t="shared" si="3"/>
        <v>2194</v>
      </c>
      <c r="C41" s="37">
        <f t="shared" si="4"/>
        <v>2324</v>
      </c>
      <c r="D41" s="37">
        <f t="shared" si="7"/>
        <v>23</v>
      </c>
      <c r="E41" s="36" t="str">
        <f t="shared" si="6"/>
        <v>BARCELONA</v>
      </c>
      <c r="F41" s="36">
        <f t="shared" si="8"/>
        <v>2890747</v>
      </c>
      <c r="G41" s="36">
        <f t="shared" si="9"/>
        <v>1745945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891447</v>
      </c>
      <c r="G42" s="36">
        <f t="shared" si="9"/>
        <v>809118</v>
      </c>
    </row>
    <row r="43" spans="1:9" x14ac:dyDescent="0.3">
      <c r="A43" s="36" t="str">
        <f t="shared" si="5"/>
        <v>BAHÍA DE ALGECIRAS</v>
      </c>
      <c r="B43" s="37">
        <f t="shared" si="3"/>
        <v>4605386</v>
      </c>
      <c r="C43" s="37">
        <f t="shared" si="4"/>
        <v>4977830</v>
      </c>
      <c r="D43" s="37">
        <f t="shared" si="7"/>
        <v>1</v>
      </c>
      <c r="E43" s="36" t="str">
        <f t="shared" si="6"/>
        <v>BILBAO</v>
      </c>
      <c r="F43" s="36">
        <f t="shared" si="8"/>
        <v>514419</v>
      </c>
      <c r="G43" s="36">
        <f t="shared" si="9"/>
        <v>426008</v>
      </c>
    </row>
    <row r="44" spans="1:9" x14ac:dyDescent="0.3">
      <c r="A44" s="36" t="str">
        <f t="shared" si="5"/>
        <v>BAHÍA DE CÁDIZ</v>
      </c>
      <c r="B44" s="37">
        <f t="shared" si="3"/>
        <v>57338</v>
      </c>
      <c r="C44" s="37">
        <f t="shared" si="4"/>
        <v>49182</v>
      </c>
      <c r="D44" s="37">
        <f t="shared" si="7"/>
        <v>15</v>
      </c>
      <c r="E44" s="36" t="str">
        <f t="shared" si="6"/>
        <v>SANTA CRUZ DE TENERIFE</v>
      </c>
      <c r="F44" s="36">
        <f t="shared" si="8"/>
        <v>312671</v>
      </c>
      <c r="G44" s="36">
        <f t="shared" si="9"/>
        <v>249115</v>
      </c>
    </row>
    <row r="45" spans="1:9" x14ac:dyDescent="0.3">
      <c r="A45" s="36" t="str">
        <f t="shared" si="5"/>
        <v>BALEARES</v>
      </c>
      <c r="B45" s="37">
        <f t="shared" si="3"/>
        <v>55278</v>
      </c>
      <c r="C45" s="37">
        <f t="shared" si="4"/>
        <v>54028</v>
      </c>
      <c r="D45" s="37">
        <f t="shared" si="7"/>
        <v>16</v>
      </c>
      <c r="E45" s="36" t="str">
        <f t="shared" si="6"/>
        <v>CASTELLÓN</v>
      </c>
      <c r="F45" s="36">
        <f t="shared" si="8"/>
        <v>234584</v>
      </c>
      <c r="G45" s="36">
        <f t="shared" si="9"/>
        <v>263909</v>
      </c>
    </row>
    <row r="46" spans="1:9" x14ac:dyDescent="0.3">
      <c r="A46" s="36" t="str">
        <f t="shared" si="5"/>
        <v>BARCELONA</v>
      </c>
      <c r="B46" s="37">
        <f t="shared" si="3"/>
        <v>2890747</v>
      </c>
      <c r="C46" s="37">
        <f t="shared" si="4"/>
        <v>1745945</v>
      </c>
      <c r="D46" s="37">
        <f t="shared" si="7"/>
        <v>3</v>
      </c>
      <c r="E46" s="36" t="str">
        <f t="shared" si="6"/>
        <v>VIGO</v>
      </c>
      <c r="F46" s="36">
        <f t="shared" si="8"/>
        <v>198994</v>
      </c>
      <c r="G46" s="36">
        <f t="shared" si="9"/>
        <v>196486</v>
      </c>
    </row>
    <row r="47" spans="1:9" x14ac:dyDescent="0.3">
      <c r="A47" s="36" t="str">
        <f t="shared" si="5"/>
        <v>BILBAO</v>
      </c>
      <c r="B47" s="37">
        <f t="shared" si="3"/>
        <v>514419</v>
      </c>
      <c r="C47" s="37">
        <f t="shared" si="4"/>
        <v>426008</v>
      </c>
      <c r="D47" s="37">
        <f t="shared" si="7"/>
        <v>5</v>
      </c>
      <c r="E47" s="36" t="str">
        <f t="shared" si="6"/>
        <v>ALICANTE</v>
      </c>
      <c r="F47" s="36">
        <f t="shared" si="8"/>
        <v>97484</v>
      </c>
      <c r="G47" s="36">
        <f t="shared" si="9"/>
        <v>99856</v>
      </c>
    </row>
    <row r="48" spans="1:9" x14ac:dyDescent="0.3">
      <c r="A48" s="36" t="str">
        <f t="shared" si="5"/>
        <v>CARTAGENA</v>
      </c>
      <c r="B48" s="37">
        <f t="shared" si="3"/>
        <v>76321</v>
      </c>
      <c r="C48" s="37">
        <f t="shared" si="4"/>
        <v>93658</v>
      </c>
      <c r="D48" s="37">
        <f t="shared" si="7"/>
        <v>11</v>
      </c>
      <c r="E48" s="36" t="str">
        <f t="shared" si="6"/>
        <v>MARÍN Y RÍA DE PONTEVEDRA</v>
      </c>
      <c r="F48" s="36">
        <f t="shared" si="8"/>
        <v>77305</v>
      </c>
      <c r="G48" s="36">
        <f t="shared" si="9"/>
        <v>70156</v>
      </c>
    </row>
    <row r="49" spans="1:7" x14ac:dyDescent="0.3">
      <c r="A49" s="36" t="str">
        <f t="shared" si="5"/>
        <v>CASTELLÓN</v>
      </c>
      <c r="B49" s="37">
        <f t="shared" si="3"/>
        <v>234584</v>
      </c>
      <c r="C49" s="37">
        <f t="shared" si="4"/>
        <v>263909</v>
      </c>
      <c r="D49" s="37">
        <f t="shared" si="7"/>
        <v>7</v>
      </c>
      <c r="E49" s="36" t="str">
        <f t="shared" si="6"/>
        <v>CARTAGENA</v>
      </c>
      <c r="F49" s="36">
        <f t="shared" si="8"/>
        <v>76321</v>
      </c>
      <c r="G49" s="36">
        <f t="shared" si="9"/>
        <v>93658</v>
      </c>
    </row>
    <row r="50" spans="1:7" x14ac:dyDescent="0.3">
      <c r="A50" s="36" t="str">
        <f t="shared" si="5"/>
        <v>CEUTA</v>
      </c>
      <c r="B50" s="37">
        <f t="shared" si="3"/>
        <v>8191</v>
      </c>
      <c r="C50" s="37">
        <f t="shared" si="4"/>
        <v>15826</v>
      </c>
      <c r="D50" s="37">
        <f t="shared" si="7"/>
        <v>22</v>
      </c>
      <c r="E50" s="36" t="str">
        <f t="shared" si="6"/>
        <v>GIJÓN</v>
      </c>
      <c r="F50" s="36">
        <f t="shared" si="8"/>
        <v>74832</v>
      </c>
      <c r="G50" s="36">
        <f t="shared" si="9"/>
        <v>79442</v>
      </c>
    </row>
    <row r="51" spans="1:7" x14ac:dyDescent="0.3">
      <c r="A51" s="36" t="str">
        <f t="shared" si="5"/>
        <v>FERROL-SAN CIBRAO</v>
      </c>
      <c r="B51" s="37">
        <f t="shared" si="3"/>
        <v>609</v>
      </c>
      <c r="C51" s="37">
        <f t="shared" si="4"/>
        <v>22</v>
      </c>
      <c r="D51" s="37">
        <f t="shared" si="7"/>
        <v>24</v>
      </c>
      <c r="E51" s="36" t="str">
        <f t="shared" si="6"/>
        <v>SEVILLA</v>
      </c>
      <c r="F51" s="36">
        <f t="shared" si="8"/>
        <v>71811</v>
      </c>
      <c r="G51" s="36">
        <f t="shared" si="9"/>
        <v>66393</v>
      </c>
    </row>
    <row r="52" spans="1:7" x14ac:dyDescent="0.3">
      <c r="A52" s="36" t="str">
        <f t="shared" si="5"/>
        <v>GIJÓN</v>
      </c>
      <c r="B52" s="37">
        <f t="shared" si="3"/>
        <v>74832</v>
      </c>
      <c r="C52" s="37">
        <f t="shared" si="4"/>
        <v>79442</v>
      </c>
      <c r="D52" s="37">
        <f t="shared" si="7"/>
        <v>12</v>
      </c>
      <c r="E52" s="36" t="str">
        <f t="shared" si="6"/>
        <v>HUELVA</v>
      </c>
      <c r="F52" s="36">
        <f t="shared" si="8"/>
        <v>59866</v>
      </c>
      <c r="G52" s="36">
        <f t="shared" si="9"/>
        <v>37535</v>
      </c>
    </row>
    <row r="53" spans="1:7" x14ac:dyDescent="0.3">
      <c r="A53" s="36" t="str">
        <f t="shared" si="5"/>
        <v>HUELVA</v>
      </c>
      <c r="B53" s="37">
        <f t="shared" si="3"/>
        <v>59866</v>
      </c>
      <c r="C53" s="37">
        <f t="shared" si="4"/>
        <v>37535</v>
      </c>
      <c r="D53" s="37">
        <f t="shared" si="7"/>
        <v>14</v>
      </c>
      <c r="E53" s="36" t="str">
        <f t="shared" si="6"/>
        <v>BAHÍA DE CÁDIZ</v>
      </c>
      <c r="F53" s="36">
        <f t="shared" si="8"/>
        <v>57338</v>
      </c>
      <c r="G53" s="36">
        <f t="shared" si="9"/>
        <v>49182</v>
      </c>
    </row>
    <row r="54" spans="1:7" x14ac:dyDescent="0.3">
      <c r="A54" s="36" t="str">
        <f t="shared" si="5"/>
        <v>LAS PALMAS</v>
      </c>
      <c r="B54" s="37">
        <f t="shared" si="3"/>
        <v>891447</v>
      </c>
      <c r="C54" s="37">
        <f t="shared" si="4"/>
        <v>809118</v>
      </c>
      <c r="D54" s="37">
        <f t="shared" si="7"/>
        <v>4</v>
      </c>
      <c r="E54" s="36" t="str">
        <f t="shared" si="6"/>
        <v>BALEARES</v>
      </c>
      <c r="F54" s="36">
        <f t="shared" si="8"/>
        <v>55278</v>
      </c>
      <c r="G54" s="36">
        <f t="shared" si="9"/>
        <v>54028</v>
      </c>
    </row>
    <row r="55" spans="1:7" x14ac:dyDescent="0.3">
      <c r="A55" s="36" t="str">
        <f t="shared" si="5"/>
        <v>MÁLAGA</v>
      </c>
      <c r="B55" s="37">
        <f t="shared" si="3"/>
        <v>34645</v>
      </c>
      <c r="C55" s="37">
        <f t="shared" si="4"/>
        <v>27046</v>
      </c>
      <c r="D55" s="37">
        <f t="shared" si="7"/>
        <v>18</v>
      </c>
      <c r="E55" s="36" t="str">
        <f t="shared" si="6"/>
        <v>TARRAGONA</v>
      </c>
      <c r="F55" s="36">
        <f t="shared" si="8"/>
        <v>45215</v>
      </c>
      <c r="G55" s="36">
        <f t="shared" si="9"/>
        <v>57902</v>
      </c>
    </row>
    <row r="56" spans="1:7" x14ac:dyDescent="0.3">
      <c r="A56" s="36" t="str">
        <f t="shared" si="5"/>
        <v>MARÍN Y RÍA DE PONTEVEDRA</v>
      </c>
      <c r="B56" s="37">
        <f t="shared" si="3"/>
        <v>77305</v>
      </c>
      <c r="C56" s="37">
        <f t="shared" si="4"/>
        <v>70156</v>
      </c>
      <c r="D56" s="37">
        <f t="shared" si="7"/>
        <v>10</v>
      </c>
      <c r="E56" s="36" t="str">
        <f t="shared" si="6"/>
        <v>MÁLAGA</v>
      </c>
      <c r="F56" s="36">
        <f t="shared" ref="F56:F66" si="10">LOOKUP(E56,$A$39:$A$66,$B$39:$B$66)</f>
        <v>34645</v>
      </c>
      <c r="G56" s="36">
        <f t="shared" si="9"/>
        <v>27046</v>
      </c>
    </row>
    <row r="57" spans="1:7" x14ac:dyDescent="0.3">
      <c r="A57" s="36" t="str">
        <f t="shared" si="5"/>
        <v>MELILLA</v>
      </c>
      <c r="B57" s="37">
        <f t="shared" si="3"/>
        <v>16432</v>
      </c>
      <c r="C57" s="37">
        <f t="shared" si="4"/>
        <v>31323</v>
      </c>
      <c r="D57" s="37">
        <f t="shared" si="7"/>
        <v>20</v>
      </c>
      <c r="E57" s="36" t="str">
        <f t="shared" si="6"/>
        <v>VILAGARCÍA</v>
      </c>
      <c r="F57" s="36">
        <f t="shared" si="10"/>
        <v>22570</v>
      </c>
      <c r="G57" s="36">
        <f t="shared" si="9"/>
        <v>24948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1105</v>
      </c>
      <c r="D58" s="37">
        <f t="shared" si="7"/>
        <v>28</v>
      </c>
      <c r="E58" s="36" t="str">
        <f t="shared" si="6"/>
        <v>MELILLA</v>
      </c>
      <c r="F58" s="36">
        <f t="shared" si="10"/>
        <v>16432</v>
      </c>
      <c r="G58" s="36">
        <f t="shared" si="9"/>
        <v>31323</v>
      </c>
    </row>
    <row r="59" spans="1:7" x14ac:dyDescent="0.3">
      <c r="A59" s="36" t="str">
        <f t="shared" si="5"/>
        <v>PASAIA</v>
      </c>
      <c r="B59" s="37">
        <f t="shared" si="3"/>
        <v>5</v>
      </c>
      <c r="C59" s="37">
        <f t="shared" si="4"/>
        <v>0</v>
      </c>
      <c r="D59" s="37">
        <f t="shared" si="7"/>
        <v>25</v>
      </c>
      <c r="E59" s="36" t="str">
        <f t="shared" si="6"/>
        <v>SANTANDER</v>
      </c>
      <c r="F59" s="36">
        <f t="shared" si="10"/>
        <v>8639</v>
      </c>
      <c r="G59" s="36">
        <f t="shared" si="9"/>
        <v>2402</v>
      </c>
    </row>
    <row r="60" spans="1:7" x14ac:dyDescent="0.3">
      <c r="A60" s="36" t="str">
        <f t="shared" si="5"/>
        <v>SANTA CRUZ DE TENERIFE</v>
      </c>
      <c r="B60" s="37">
        <f t="shared" si="3"/>
        <v>312671</v>
      </c>
      <c r="C60" s="37">
        <f t="shared" si="4"/>
        <v>249115</v>
      </c>
      <c r="D60" s="37">
        <f t="shared" si="7"/>
        <v>6</v>
      </c>
      <c r="E60" s="36" t="str">
        <f t="shared" si="6"/>
        <v>CEUTA</v>
      </c>
      <c r="F60" s="36">
        <f t="shared" si="10"/>
        <v>8191</v>
      </c>
      <c r="G60" s="36">
        <f t="shared" si="9"/>
        <v>15826</v>
      </c>
    </row>
    <row r="61" spans="1:7" x14ac:dyDescent="0.3">
      <c r="A61" s="36" t="str">
        <f t="shared" si="5"/>
        <v>SANTANDER</v>
      </c>
      <c r="B61" s="37">
        <f t="shared" si="3"/>
        <v>8639</v>
      </c>
      <c r="C61" s="37">
        <f t="shared" si="4"/>
        <v>2402</v>
      </c>
      <c r="D61" s="37">
        <f t="shared" si="7"/>
        <v>21</v>
      </c>
      <c r="E61" s="36" t="str">
        <f t="shared" si="6"/>
        <v>ALMERÍA</v>
      </c>
      <c r="F61" s="36">
        <f t="shared" si="10"/>
        <v>2194</v>
      </c>
      <c r="G61" s="36">
        <f t="shared" si="9"/>
        <v>2324</v>
      </c>
    </row>
    <row r="62" spans="1:7" x14ac:dyDescent="0.3">
      <c r="A62" s="36" t="str">
        <f t="shared" si="5"/>
        <v>SEVILLA</v>
      </c>
      <c r="B62" s="37">
        <f t="shared" si="3"/>
        <v>71811</v>
      </c>
      <c r="C62" s="37">
        <f t="shared" si="4"/>
        <v>66393</v>
      </c>
      <c r="D62" s="37">
        <f t="shared" si="7"/>
        <v>13</v>
      </c>
      <c r="E62" s="36" t="str">
        <f t="shared" si="6"/>
        <v>FERROL-SAN CIBRAO</v>
      </c>
      <c r="F62" s="36">
        <f t="shared" si="10"/>
        <v>609</v>
      </c>
      <c r="G62" s="36">
        <f t="shared" si="9"/>
        <v>22</v>
      </c>
    </row>
    <row r="63" spans="1:7" x14ac:dyDescent="0.3">
      <c r="A63" s="36" t="str">
        <f t="shared" si="5"/>
        <v>TARRAGONA</v>
      </c>
      <c r="B63" s="37">
        <f t="shared" si="3"/>
        <v>45215</v>
      </c>
      <c r="C63" s="37">
        <f t="shared" si="4"/>
        <v>57902</v>
      </c>
      <c r="D63" s="37">
        <f t="shared" si="7"/>
        <v>17</v>
      </c>
      <c r="E63" s="36" t="str">
        <f t="shared" si="6"/>
        <v>PASAIA</v>
      </c>
      <c r="F63" s="36">
        <f t="shared" si="10"/>
        <v>5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4219798</v>
      </c>
      <c r="C64" s="37">
        <f t="shared" si="4"/>
        <v>4514616</v>
      </c>
      <c r="D64" s="37">
        <f t="shared" si="7"/>
        <v>2</v>
      </c>
      <c r="E64" s="36" t="str">
        <f t="shared" si="6"/>
        <v>A CORUÑA</v>
      </c>
      <c r="F64" s="36">
        <f t="shared" si="10"/>
        <v>2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198994</v>
      </c>
      <c r="C65" s="37">
        <f t="shared" si="4"/>
        <v>196486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22570</v>
      </c>
      <c r="C66" s="37">
        <f t="shared" si="4"/>
        <v>24948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2119</v>
      </c>
      <c r="C7" s="30">
        <v>1803</v>
      </c>
      <c r="D7" s="30">
        <v>2119</v>
      </c>
      <c r="E7" s="30">
        <v>1803</v>
      </c>
      <c r="F7" s="11">
        <f>((E7*100)/D7)-100</f>
        <v>-14.912694667295895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194</v>
      </c>
      <c r="D8" s="31">
        <v>0</v>
      </c>
      <c r="E8" s="31">
        <v>194</v>
      </c>
      <c r="F8" s="14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157</v>
      </c>
      <c r="B9" s="30">
        <v>293</v>
      </c>
      <c r="C9" s="30">
        <v>226</v>
      </c>
      <c r="D9" s="30">
        <v>293</v>
      </c>
      <c r="E9" s="30">
        <v>226</v>
      </c>
      <c r="F9" s="11">
        <f t="shared" si="0"/>
        <v>-22.86689419795222</v>
      </c>
      <c r="G9" s="1"/>
      <c r="H9" s="1"/>
      <c r="I9" s="1"/>
    </row>
    <row r="10" spans="1:12" x14ac:dyDescent="0.3">
      <c r="A10" s="12" t="s">
        <v>159</v>
      </c>
      <c r="B10" s="31">
        <v>721</v>
      </c>
      <c r="C10" s="31">
        <v>718</v>
      </c>
      <c r="D10" s="31">
        <v>721</v>
      </c>
      <c r="E10" s="31">
        <v>718</v>
      </c>
      <c r="F10" s="14">
        <f t="shared" si="0"/>
        <v>-0.41608876560333385</v>
      </c>
      <c r="G10" s="1"/>
      <c r="H10" s="1"/>
      <c r="I10" s="1"/>
    </row>
    <row r="11" spans="1:12" x14ac:dyDescent="0.3">
      <c r="A11" s="9" t="s">
        <v>160</v>
      </c>
      <c r="B11" s="30">
        <v>53</v>
      </c>
      <c r="C11" s="30">
        <v>51</v>
      </c>
      <c r="D11" s="30">
        <v>53</v>
      </c>
      <c r="E11" s="30">
        <v>51</v>
      </c>
      <c r="F11" s="11">
        <f t="shared" si="0"/>
        <v>-3.7735849056603712</v>
      </c>
      <c r="G11" s="1"/>
      <c r="H11" s="1"/>
      <c r="I11" s="1"/>
    </row>
    <row r="12" spans="1:12" x14ac:dyDescent="0.3">
      <c r="A12" s="12" t="s">
        <v>161</v>
      </c>
      <c r="B12" s="31">
        <v>1035</v>
      </c>
      <c r="C12" s="31">
        <v>1156</v>
      </c>
      <c r="D12" s="31">
        <v>1035</v>
      </c>
      <c r="E12" s="31">
        <v>1156</v>
      </c>
      <c r="F12" s="14">
        <f t="shared" si="0"/>
        <v>11.690821256038646</v>
      </c>
      <c r="G12" s="1"/>
      <c r="H12" s="1"/>
      <c r="I12" s="1"/>
    </row>
    <row r="13" spans="1:12" x14ac:dyDescent="0.3">
      <c r="A13" s="9" t="s">
        <v>32</v>
      </c>
      <c r="B13" s="30">
        <v>142</v>
      </c>
      <c r="C13" s="30">
        <v>173</v>
      </c>
      <c r="D13" s="30">
        <v>142</v>
      </c>
      <c r="E13" s="30">
        <v>173</v>
      </c>
      <c r="F13" s="11">
        <f t="shared" si="0"/>
        <v>21.83098591549296</v>
      </c>
      <c r="G13" s="1"/>
      <c r="H13" s="1"/>
      <c r="I13" s="1"/>
    </row>
    <row r="14" spans="1:12" x14ac:dyDescent="0.3">
      <c r="A14" s="12" t="s">
        <v>33</v>
      </c>
      <c r="B14" s="31">
        <v>335</v>
      </c>
      <c r="C14" s="31">
        <v>196</v>
      </c>
      <c r="D14" s="31">
        <v>335</v>
      </c>
      <c r="E14" s="31">
        <v>196</v>
      </c>
      <c r="F14" s="14">
        <f t="shared" si="0"/>
        <v>-41.492537313432834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31</v>
      </c>
      <c r="C16" s="31">
        <v>35</v>
      </c>
      <c r="D16" s="31">
        <v>31</v>
      </c>
      <c r="E16" s="31">
        <v>35</v>
      </c>
      <c r="F16" s="14">
        <f t="shared" si="0"/>
        <v>12.903225806451616</v>
      </c>
      <c r="G16" s="1"/>
      <c r="H16" s="1"/>
      <c r="I16" s="1"/>
    </row>
    <row r="17" spans="1:9" x14ac:dyDescent="0.3">
      <c r="A17" s="9" t="s">
        <v>162</v>
      </c>
      <c r="B17" s="30">
        <v>118</v>
      </c>
      <c r="C17" s="30">
        <v>105</v>
      </c>
      <c r="D17" s="30">
        <v>118</v>
      </c>
      <c r="E17" s="30">
        <v>105</v>
      </c>
      <c r="F17" s="11">
        <f t="shared" si="0"/>
        <v>-11.016949152542367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20</v>
      </c>
      <c r="C19" s="30">
        <v>19</v>
      </c>
      <c r="D19" s="30">
        <v>20</v>
      </c>
      <c r="E19" s="30">
        <v>19</v>
      </c>
      <c r="F19" s="11">
        <f t="shared" si="0"/>
        <v>-5</v>
      </c>
      <c r="G19" s="1"/>
      <c r="H19" s="1"/>
      <c r="I19" s="1"/>
    </row>
    <row r="20" spans="1:9" x14ac:dyDescent="0.3">
      <c r="A20" s="12" t="s">
        <v>163</v>
      </c>
      <c r="B20" s="31">
        <v>193</v>
      </c>
      <c r="C20" s="31">
        <v>15</v>
      </c>
      <c r="D20" s="31">
        <v>193</v>
      </c>
      <c r="E20" s="31">
        <v>15</v>
      </c>
      <c r="F20" s="14">
        <f t="shared" si="0"/>
        <v>-92.2279792746114</v>
      </c>
      <c r="G20" s="1"/>
      <c r="H20" s="1"/>
      <c r="I20" s="1"/>
    </row>
    <row r="21" spans="1:9" x14ac:dyDescent="0.3">
      <c r="A21" s="9" t="s">
        <v>38</v>
      </c>
      <c r="B21" s="30">
        <v>138</v>
      </c>
      <c r="C21" s="30">
        <v>148</v>
      </c>
      <c r="D21" s="30">
        <v>138</v>
      </c>
      <c r="E21" s="30">
        <v>148</v>
      </c>
      <c r="F21" s="11">
        <f t="shared" si="0"/>
        <v>7.2463768115942031</v>
      </c>
      <c r="G21" s="1"/>
      <c r="H21" s="1"/>
      <c r="I21" s="1"/>
    </row>
    <row r="22" spans="1:9" x14ac:dyDescent="0.3">
      <c r="A22" s="12" t="s">
        <v>59</v>
      </c>
      <c r="B22" s="31">
        <v>2</v>
      </c>
      <c r="C22" s="31">
        <v>12</v>
      </c>
      <c r="D22" s="31">
        <v>2</v>
      </c>
      <c r="E22" s="31">
        <v>12</v>
      </c>
      <c r="F22" s="14">
        <f t="shared" si="0"/>
        <v>500</v>
      </c>
      <c r="G22" s="1"/>
      <c r="H22" s="1"/>
      <c r="I22" s="1"/>
    </row>
    <row r="23" spans="1:9" x14ac:dyDescent="0.3">
      <c r="A23" s="9" t="s">
        <v>164</v>
      </c>
      <c r="B23" s="30">
        <v>13</v>
      </c>
      <c r="C23" s="30">
        <v>63</v>
      </c>
      <c r="D23" s="30">
        <v>13</v>
      </c>
      <c r="E23" s="30">
        <v>63</v>
      </c>
      <c r="F23" s="11">
        <f t="shared" si="0"/>
        <v>384.61538461538464</v>
      </c>
      <c r="G23" s="1"/>
      <c r="H23" s="1"/>
      <c r="I23" s="1"/>
    </row>
    <row r="24" spans="1:9" x14ac:dyDescent="0.3">
      <c r="A24" s="12" t="s">
        <v>166</v>
      </c>
      <c r="B24" s="31">
        <v>134</v>
      </c>
      <c r="C24" s="31">
        <v>117</v>
      </c>
      <c r="D24" s="31">
        <v>134</v>
      </c>
      <c r="E24" s="31">
        <v>117</v>
      </c>
      <c r="F24" s="14">
        <f t="shared" si="0"/>
        <v>-12.68656716417911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79</v>
      </c>
      <c r="C26" s="31">
        <v>148</v>
      </c>
      <c r="D26" s="31">
        <v>79</v>
      </c>
      <c r="E26" s="31">
        <v>148</v>
      </c>
      <c r="F26" s="14">
        <f t="shared" si="0"/>
        <v>87.341772151898738</v>
      </c>
      <c r="G26" s="1"/>
      <c r="H26" s="1"/>
      <c r="I26" s="1"/>
    </row>
    <row r="27" spans="1:9" x14ac:dyDescent="0.3">
      <c r="A27" s="9" t="s">
        <v>41</v>
      </c>
      <c r="B27" s="30">
        <v>1878</v>
      </c>
      <c r="C27" s="30">
        <v>1860</v>
      </c>
      <c r="D27" s="30">
        <v>1878</v>
      </c>
      <c r="E27" s="30">
        <v>1860</v>
      </c>
      <c r="F27" s="11">
        <f t="shared" si="0"/>
        <v>-0.95846645367412009</v>
      </c>
      <c r="G27" s="1"/>
      <c r="H27" s="1"/>
      <c r="I27" s="1"/>
    </row>
    <row r="28" spans="1:9" x14ac:dyDescent="0.3">
      <c r="A28" s="12" t="s">
        <v>42</v>
      </c>
      <c r="B28" s="31">
        <v>292</v>
      </c>
      <c r="C28" s="31">
        <v>162</v>
      </c>
      <c r="D28" s="31">
        <v>292</v>
      </c>
      <c r="E28" s="31">
        <v>162</v>
      </c>
      <c r="F28" s="14">
        <f t="shared" si="0"/>
        <v>-44.520547945205479</v>
      </c>
      <c r="G28" s="1"/>
      <c r="H28" s="1"/>
      <c r="I28" s="1"/>
    </row>
    <row r="29" spans="1:9" x14ac:dyDescent="0.3">
      <c r="A29" s="9" t="s">
        <v>43</v>
      </c>
      <c r="B29" s="30">
        <v>340</v>
      </c>
      <c r="C29" s="30">
        <v>427</v>
      </c>
      <c r="D29" s="30">
        <v>340</v>
      </c>
      <c r="E29" s="30">
        <v>427</v>
      </c>
      <c r="F29" s="11">
        <f t="shared" si="0"/>
        <v>25.588235294117652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89</v>
      </c>
      <c r="C31" s="30">
        <v>80</v>
      </c>
      <c r="D31" s="30">
        <v>89</v>
      </c>
      <c r="E31" s="30">
        <v>80</v>
      </c>
      <c r="F31" s="11">
        <f t="shared" si="0"/>
        <v>-10.112359550561791</v>
      </c>
      <c r="G31" s="1"/>
      <c r="H31" s="1"/>
      <c r="I31" s="1"/>
    </row>
    <row r="32" spans="1:9" x14ac:dyDescent="0.3">
      <c r="A32" s="12" t="s">
        <v>46</v>
      </c>
      <c r="B32" s="31">
        <v>125</v>
      </c>
      <c r="C32" s="31">
        <v>242</v>
      </c>
      <c r="D32" s="31">
        <v>125</v>
      </c>
      <c r="E32" s="31">
        <v>242</v>
      </c>
      <c r="F32" s="14">
        <f t="shared" si="0"/>
        <v>93.6</v>
      </c>
      <c r="G32" s="1"/>
      <c r="H32" s="1"/>
      <c r="I32" s="1"/>
    </row>
    <row r="33" spans="1:9" x14ac:dyDescent="0.3">
      <c r="A33" s="9" t="s">
        <v>47</v>
      </c>
      <c r="B33" s="30">
        <v>5557</v>
      </c>
      <c r="C33" s="30">
        <v>4983</v>
      </c>
      <c r="D33" s="30">
        <v>5557</v>
      </c>
      <c r="E33" s="30">
        <v>4983</v>
      </c>
      <c r="F33" s="11">
        <f t="shared" si="0"/>
        <v>-10.329314378261657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13707</v>
      </c>
      <c r="C35" s="16">
        <f t="shared" ref="C35:E35" si="1">SUM(C7:C34)</f>
        <v>12933</v>
      </c>
      <c r="D35" s="16">
        <f t="shared" si="1"/>
        <v>13707</v>
      </c>
      <c r="E35" s="16">
        <f t="shared" si="1"/>
        <v>12933</v>
      </c>
      <c r="F35" s="17">
        <f t="shared" ref="F35" si="2">((E35*100)/D35)-100</f>
        <v>-5.6467498358503008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1803</v>
      </c>
      <c r="C39" s="37">
        <f t="shared" si="4"/>
        <v>2119</v>
      </c>
      <c r="D39" s="37">
        <f>_xlfn.RANK.EQ(B39,$B$39:$B$66)+COUNTIF($B$39:$B$66,B39)-1</f>
        <v>3</v>
      </c>
      <c r="E39" s="36" t="str">
        <f t="shared" ref="E39:E66" si="6">INDEX($A$39:$B$66,MATCH(ROW()-38,$D$39:$D$66,0),1)</f>
        <v>VIGO</v>
      </c>
      <c r="F39" s="36">
        <f>LOOKUP(E39,$A$39:$A$66,$B$39:$B$66)</f>
        <v>4983</v>
      </c>
      <c r="G39" s="36">
        <f>LOOKUP(E39,$A$39:$A$66,$C$39:$C$66)</f>
        <v>5557</v>
      </c>
    </row>
    <row r="40" spans="1:9" x14ac:dyDescent="0.3">
      <c r="A40" s="36" t="str">
        <f t="shared" si="5"/>
        <v>ALICANTE</v>
      </c>
      <c r="B40" s="37">
        <f t="shared" si="3"/>
        <v>194</v>
      </c>
      <c r="C40" s="37">
        <f t="shared" si="4"/>
        <v>0</v>
      </c>
      <c r="D40" s="37">
        <f t="shared" ref="D40:D66" si="7">_xlfn.RANK.EQ(B40,$B$39:$B$66)+COUNTIF($B$39:$B$66,B40)-1</f>
        <v>10</v>
      </c>
      <c r="E40" s="36" t="str">
        <f t="shared" si="6"/>
        <v>PASAIA</v>
      </c>
      <c r="F40" s="36">
        <f t="shared" ref="F40:F55" si="8">LOOKUP(E40,$A$39:$A$66,$B$39:$B$66)</f>
        <v>1860</v>
      </c>
      <c r="G40" s="36">
        <f t="shared" ref="G40:G66" si="9">LOOKUP(E40,$A$39:$A$66,$C$39:$C$66)</f>
        <v>1878</v>
      </c>
    </row>
    <row r="41" spans="1:9" x14ac:dyDescent="0.3">
      <c r="A41" s="36" t="str">
        <f t="shared" si="5"/>
        <v>ALMERÍA</v>
      </c>
      <c r="B41" s="37">
        <f t="shared" si="3"/>
        <v>226</v>
      </c>
      <c r="C41" s="37">
        <f t="shared" si="4"/>
        <v>293</v>
      </c>
      <c r="D41" s="37">
        <f t="shared" si="7"/>
        <v>8</v>
      </c>
      <c r="E41" s="36" t="str">
        <f t="shared" si="6"/>
        <v>A CORUÑA</v>
      </c>
      <c r="F41" s="36">
        <f t="shared" si="8"/>
        <v>1803</v>
      </c>
      <c r="G41" s="36">
        <f t="shared" si="9"/>
        <v>2119</v>
      </c>
    </row>
    <row r="42" spans="1:9" x14ac:dyDescent="0.3">
      <c r="A42" s="36" t="str">
        <f t="shared" si="5"/>
        <v>AVILÉS</v>
      </c>
      <c r="B42" s="37">
        <f t="shared" si="3"/>
        <v>718</v>
      </c>
      <c r="C42" s="37">
        <f t="shared" si="4"/>
        <v>721</v>
      </c>
      <c r="D42" s="37">
        <f t="shared" si="7"/>
        <v>5</v>
      </c>
      <c r="E42" s="36" t="str">
        <f t="shared" si="6"/>
        <v>BAHÍA DE CÁDIZ</v>
      </c>
      <c r="F42" s="36">
        <f t="shared" si="8"/>
        <v>1156</v>
      </c>
      <c r="G42" s="36">
        <f t="shared" si="9"/>
        <v>1035</v>
      </c>
    </row>
    <row r="43" spans="1:9" x14ac:dyDescent="0.3">
      <c r="A43" s="36" t="str">
        <f t="shared" si="5"/>
        <v>BAHÍA DE ALGECIRAS</v>
      </c>
      <c r="B43" s="37">
        <f t="shared" si="3"/>
        <v>51</v>
      </c>
      <c r="C43" s="37">
        <f t="shared" si="4"/>
        <v>53</v>
      </c>
      <c r="D43" s="37">
        <f t="shared" si="7"/>
        <v>19</v>
      </c>
      <c r="E43" s="36" t="str">
        <f t="shared" si="6"/>
        <v>AVILÉS</v>
      </c>
      <c r="F43" s="36">
        <f t="shared" si="8"/>
        <v>718</v>
      </c>
      <c r="G43" s="36">
        <f t="shared" si="9"/>
        <v>721</v>
      </c>
    </row>
    <row r="44" spans="1:9" x14ac:dyDescent="0.3">
      <c r="A44" s="36" t="str">
        <f t="shared" si="5"/>
        <v>BAHÍA DE CÁDIZ</v>
      </c>
      <c r="B44" s="37">
        <f t="shared" si="3"/>
        <v>1156</v>
      </c>
      <c r="C44" s="37">
        <f t="shared" si="4"/>
        <v>1035</v>
      </c>
      <c r="D44" s="37">
        <f t="shared" si="7"/>
        <v>4</v>
      </c>
      <c r="E44" s="36" t="str">
        <f t="shared" si="6"/>
        <v>SANTANDER</v>
      </c>
      <c r="F44" s="36">
        <f t="shared" si="8"/>
        <v>427</v>
      </c>
      <c r="G44" s="36">
        <f t="shared" si="9"/>
        <v>340</v>
      </c>
    </row>
    <row r="45" spans="1:9" x14ac:dyDescent="0.3">
      <c r="A45" s="36" t="str">
        <f t="shared" si="5"/>
        <v>BALEARES</v>
      </c>
      <c r="B45" s="37">
        <f t="shared" si="3"/>
        <v>173</v>
      </c>
      <c r="C45" s="37">
        <f t="shared" si="4"/>
        <v>142</v>
      </c>
      <c r="D45" s="37">
        <f t="shared" si="7"/>
        <v>11</v>
      </c>
      <c r="E45" s="36" t="str">
        <f t="shared" si="6"/>
        <v>VALENCIA</v>
      </c>
      <c r="F45" s="36">
        <f t="shared" si="8"/>
        <v>242</v>
      </c>
      <c r="G45" s="36">
        <f t="shared" si="9"/>
        <v>125</v>
      </c>
    </row>
    <row r="46" spans="1:9" x14ac:dyDescent="0.3">
      <c r="A46" s="36" t="str">
        <f t="shared" si="5"/>
        <v>BARCELONA</v>
      </c>
      <c r="B46" s="37">
        <f t="shared" si="3"/>
        <v>196</v>
      </c>
      <c r="C46" s="37">
        <f t="shared" si="4"/>
        <v>335</v>
      </c>
      <c r="D46" s="37">
        <f t="shared" si="7"/>
        <v>9</v>
      </c>
      <c r="E46" s="36" t="str">
        <f t="shared" si="6"/>
        <v>ALMERÍA</v>
      </c>
      <c r="F46" s="36">
        <f t="shared" si="8"/>
        <v>226</v>
      </c>
      <c r="G46" s="36">
        <f t="shared" si="9"/>
        <v>293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BARCELONA</v>
      </c>
      <c r="F47" s="36">
        <f t="shared" si="8"/>
        <v>196</v>
      </c>
      <c r="G47" s="36">
        <f t="shared" si="9"/>
        <v>335</v>
      </c>
    </row>
    <row r="48" spans="1:9" x14ac:dyDescent="0.3">
      <c r="A48" s="36" t="str">
        <f t="shared" si="5"/>
        <v>CARTAGENA</v>
      </c>
      <c r="B48" s="37">
        <f t="shared" si="3"/>
        <v>35</v>
      </c>
      <c r="C48" s="37">
        <f t="shared" si="4"/>
        <v>31</v>
      </c>
      <c r="D48" s="37">
        <f t="shared" si="7"/>
        <v>20</v>
      </c>
      <c r="E48" s="36" t="str">
        <f t="shared" si="6"/>
        <v>ALICANTE</v>
      </c>
      <c r="F48" s="36">
        <f t="shared" si="8"/>
        <v>194</v>
      </c>
      <c r="G48" s="36">
        <f t="shared" si="9"/>
        <v>0</v>
      </c>
    </row>
    <row r="49" spans="1:7" x14ac:dyDescent="0.3">
      <c r="A49" s="36" t="str">
        <f t="shared" si="5"/>
        <v>CASTELLÓN</v>
      </c>
      <c r="B49" s="37">
        <f t="shared" si="3"/>
        <v>105</v>
      </c>
      <c r="C49" s="37">
        <f t="shared" si="4"/>
        <v>118</v>
      </c>
      <c r="D49" s="37">
        <f t="shared" si="7"/>
        <v>16</v>
      </c>
      <c r="E49" s="36" t="str">
        <f t="shared" si="6"/>
        <v>BALEARES</v>
      </c>
      <c r="F49" s="36">
        <f t="shared" si="8"/>
        <v>173</v>
      </c>
      <c r="G49" s="36">
        <f t="shared" si="9"/>
        <v>142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str">
        <f t="shared" si="6"/>
        <v>SANTA CRUZ DE TENERIFE</v>
      </c>
      <c r="F50" s="36">
        <f t="shared" si="8"/>
        <v>162</v>
      </c>
      <c r="G50" s="36">
        <f t="shared" si="9"/>
        <v>292</v>
      </c>
    </row>
    <row r="51" spans="1:7" x14ac:dyDescent="0.3">
      <c r="A51" s="36" t="str">
        <f t="shared" si="5"/>
        <v>FERROL-SAN CIBRAO</v>
      </c>
      <c r="B51" s="37">
        <f t="shared" si="3"/>
        <v>19</v>
      </c>
      <c r="C51" s="37">
        <f t="shared" si="4"/>
        <v>20</v>
      </c>
      <c r="D51" s="37">
        <f t="shared" si="7"/>
        <v>21</v>
      </c>
      <c r="E51" s="36" t="e">
        <f t="shared" si="6"/>
        <v>#N/A</v>
      </c>
      <c r="F51" s="36" t="e">
        <f t="shared" si="8"/>
        <v>#N/A</v>
      </c>
      <c r="G51" s="36" t="e">
        <f t="shared" si="9"/>
        <v>#N/A</v>
      </c>
    </row>
    <row r="52" spans="1:7" x14ac:dyDescent="0.3">
      <c r="A52" s="36" t="str">
        <f t="shared" si="5"/>
        <v>GIJÓN</v>
      </c>
      <c r="B52" s="37">
        <f t="shared" si="3"/>
        <v>15</v>
      </c>
      <c r="C52" s="37">
        <f t="shared" si="4"/>
        <v>193</v>
      </c>
      <c r="D52" s="37">
        <f t="shared" si="7"/>
        <v>22</v>
      </c>
      <c r="E52" s="36" t="str">
        <f t="shared" si="6"/>
        <v>HUELVA</v>
      </c>
      <c r="F52" s="36">
        <f t="shared" si="8"/>
        <v>148</v>
      </c>
      <c r="G52" s="36">
        <f t="shared" si="9"/>
        <v>138</v>
      </c>
    </row>
    <row r="53" spans="1:7" x14ac:dyDescent="0.3">
      <c r="A53" s="36" t="str">
        <f t="shared" si="5"/>
        <v>HUELVA</v>
      </c>
      <c r="B53" s="37">
        <f t="shared" si="3"/>
        <v>148</v>
      </c>
      <c r="C53" s="37">
        <f t="shared" si="4"/>
        <v>138</v>
      </c>
      <c r="D53" s="37">
        <f t="shared" si="7"/>
        <v>14</v>
      </c>
      <c r="E53" s="36" t="str">
        <f t="shared" si="6"/>
        <v>MARÍN Y RÍA DE PONTEVEDRA</v>
      </c>
      <c r="F53" s="36">
        <f t="shared" si="8"/>
        <v>117</v>
      </c>
      <c r="G53" s="36">
        <f t="shared" si="9"/>
        <v>134</v>
      </c>
    </row>
    <row r="54" spans="1:7" x14ac:dyDescent="0.3">
      <c r="A54" s="36" t="str">
        <f t="shared" si="5"/>
        <v>LAS PALMAS</v>
      </c>
      <c r="B54" s="37">
        <f t="shared" si="3"/>
        <v>12</v>
      </c>
      <c r="C54" s="37">
        <f t="shared" si="4"/>
        <v>2</v>
      </c>
      <c r="D54" s="37">
        <f t="shared" si="7"/>
        <v>23</v>
      </c>
      <c r="E54" s="36" t="str">
        <f t="shared" si="6"/>
        <v>CASTELLÓN</v>
      </c>
      <c r="F54" s="36">
        <f t="shared" si="8"/>
        <v>105</v>
      </c>
      <c r="G54" s="36">
        <f t="shared" si="9"/>
        <v>118</v>
      </c>
    </row>
    <row r="55" spans="1:7" x14ac:dyDescent="0.3">
      <c r="A55" s="36" t="str">
        <f t="shared" si="5"/>
        <v>MÁLAGA</v>
      </c>
      <c r="B55" s="37">
        <f t="shared" si="3"/>
        <v>63</v>
      </c>
      <c r="C55" s="37">
        <f t="shared" si="4"/>
        <v>13</v>
      </c>
      <c r="D55" s="37">
        <f t="shared" si="7"/>
        <v>18</v>
      </c>
      <c r="E55" s="36" t="str">
        <f t="shared" si="6"/>
        <v>TARRAGONA</v>
      </c>
      <c r="F55" s="36">
        <f t="shared" si="8"/>
        <v>80</v>
      </c>
      <c r="G55" s="36">
        <f t="shared" si="9"/>
        <v>89</v>
      </c>
    </row>
    <row r="56" spans="1:7" x14ac:dyDescent="0.3">
      <c r="A56" s="36" t="str">
        <f t="shared" si="5"/>
        <v>MARÍN Y RÍA DE PONTEVEDRA</v>
      </c>
      <c r="B56" s="37">
        <f t="shared" si="3"/>
        <v>117</v>
      </c>
      <c r="C56" s="37">
        <f t="shared" si="4"/>
        <v>134</v>
      </c>
      <c r="D56" s="37">
        <f t="shared" si="7"/>
        <v>15</v>
      </c>
      <c r="E56" s="36" t="str">
        <f t="shared" si="6"/>
        <v>MÁLAGA</v>
      </c>
      <c r="F56" s="36">
        <f t="shared" ref="F56:F66" si="10">LOOKUP(E56,$A$39:$A$66,$B$39:$B$66)</f>
        <v>63</v>
      </c>
      <c r="G56" s="36">
        <f t="shared" si="9"/>
        <v>13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BAHÍA DE ALGECIRAS</v>
      </c>
      <c r="F57" s="36">
        <f t="shared" si="10"/>
        <v>51</v>
      </c>
      <c r="G57" s="36">
        <f t="shared" si="9"/>
        <v>53</v>
      </c>
    </row>
    <row r="58" spans="1:7" x14ac:dyDescent="0.3">
      <c r="A58" s="36" t="str">
        <f t="shared" si="5"/>
        <v>MOTRIL</v>
      </c>
      <c r="B58" s="37">
        <f t="shared" si="3"/>
        <v>148</v>
      </c>
      <c r="C58" s="37">
        <f t="shared" si="4"/>
        <v>79</v>
      </c>
      <c r="D58" s="37">
        <f t="shared" si="7"/>
        <v>14</v>
      </c>
      <c r="E58" s="36" t="str">
        <f t="shared" si="6"/>
        <v>CARTAGENA</v>
      </c>
      <c r="F58" s="36">
        <f t="shared" si="10"/>
        <v>35</v>
      </c>
      <c r="G58" s="36">
        <f t="shared" si="9"/>
        <v>31</v>
      </c>
    </row>
    <row r="59" spans="1:7" x14ac:dyDescent="0.3">
      <c r="A59" s="36" t="str">
        <f t="shared" si="5"/>
        <v>PASAIA</v>
      </c>
      <c r="B59" s="37">
        <f t="shared" si="3"/>
        <v>1860</v>
      </c>
      <c r="C59" s="37">
        <f t="shared" si="4"/>
        <v>1878</v>
      </c>
      <c r="D59" s="37">
        <f t="shared" si="7"/>
        <v>2</v>
      </c>
      <c r="E59" s="36" t="str">
        <f t="shared" si="6"/>
        <v>FERROL-SAN CIBRAO</v>
      </c>
      <c r="F59" s="36">
        <f t="shared" si="10"/>
        <v>19</v>
      </c>
      <c r="G59" s="36">
        <f t="shared" si="9"/>
        <v>20</v>
      </c>
    </row>
    <row r="60" spans="1:7" x14ac:dyDescent="0.3">
      <c r="A60" s="36" t="str">
        <f t="shared" si="5"/>
        <v>SANTA CRUZ DE TENERIFE</v>
      </c>
      <c r="B60" s="37">
        <f t="shared" si="3"/>
        <v>162</v>
      </c>
      <c r="C60" s="37">
        <f t="shared" si="4"/>
        <v>292</v>
      </c>
      <c r="D60" s="37">
        <f t="shared" si="7"/>
        <v>12</v>
      </c>
      <c r="E60" s="36" t="str">
        <f t="shared" si="6"/>
        <v>GIJÓN</v>
      </c>
      <c r="F60" s="36">
        <f t="shared" si="10"/>
        <v>15</v>
      </c>
      <c r="G60" s="36">
        <f t="shared" si="9"/>
        <v>193</v>
      </c>
    </row>
    <row r="61" spans="1:7" x14ac:dyDescent="0.3">
      <c r="A61" s="36" t="str">
        <f t="shared" si="5"/>
        <v>SANTANDER</v>
      </c>
      <c r="B61" s="37">
        <f t="shared" si="3"/>
        <v>427</v>
      </c>
      <c r="C61" s="37">
        <f t="shared" si="4"/>
        <v>340</v>
      </c>
      <c r="D61" s="37">
        <f t="shared" si="7"/>
        <v>6</v>
      </c>
      <c r="E61" s="36" t="str">
        <f t="shared" si="6"/>
        <v>LAS PALMAS</v>
      </c>
      <c r="F61" s="36">
        <f t="shared" si="10"/>
        <v>12</v>
      </c>
      <c r="G61" s="36">
        <f t="shared" si="9"/>
        <v>2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80</v>
      </c>
      <c r="C63" s="37">
        <f t="shared" si="4"/>
        <v>89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242</v>
      </c>
      <c r="C64" s="37">
        <f t="shared" si="4"/>
        <v>125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4983</v>
      </c>
      <c r="C65" s="37">
        <f t="shared" si="4"/>
        <v>5557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3191</v>
      </c>
      <c r="C7" s="20">
        <v>3469</v>
      </c>
      <c r="D7" s="20">
        <v>3191</v>
      </c>
      <c r="E7" s="20">
        <v>3469</v>
      </c>
      <c r="F7" s="11">
        <f>((E7*100)/D7)-100</f>
        <v>8.712002507051082</v>
      </c>
      <c r="G7" s="1"/>
      <c r="H7" s="1"/>
      <c r="I7" s="1"/>
    </row>
    <row r="8" spans="1:12" x14ac:dyDescent="0.3">
      <c r="A8" s="12" t="s">
        <v>31</v>
      </c>
      <c r="B8" s="21">
        <v>1290</v>
      </c>
      <c r="C8" s="21">
        <v>2863</v>
      </c>
      <c r="D8" s="21">
        <v>1290</v>
      </c>
      <c r="E8" s="21">
        <v>2863</v>
      </c>
      <c r="F8" s="14">
        <f t="shared" ref="F8:F34" si="0">((E8*100)/D8)-100</f>
        <v>121.93798449612405</v>
      </c>
      <c r="G8" s="1"/>
      <c r="H8" s="1"/>
      <c r="I8" s="1"/>
    </row>
    <row r="9" spans="1:12" x14ac:dyDescent="0.3">
      <c r="A9" s="9" t="s">
        <v>157</v>
      </c>
      <c r="B9" s="20">
        <v>5565</v>
      </c>
      <c r="C9" s="20">
        <v>6190</v>
      </c>
      <c r="D9" s="20">
        <v>5565</v>
      </c>
      <c r="E9" s="20">
        <v>6190</v>
      </c>
      <c r="F9" s="11">
        <f t="shared" si="0"/>
        <v>11.230907457322559</v>
      </c>
      <c r="G9" s="1"/>
      <c r="H9" s="1"/>
      <c r="I9" s="1"/>
    </row>
    <row r="10" spans="1:12" x14ac:dyDescent="0.3">
      <c r="A10" s="12" t="s">
        <v>159</v>
      </c>
      <c r="B10" s="21">
        <v>3453</v>
      </c>
      <c r="C10" s="21">
        <v>4823</v>
      </c>
      <c r="D10" s="21">
        <v>3453</v>
      </c>
      <c r="E10" s="21">
        <v>4823</v>
      </c>
      <c r="F10" s="14">
        <f t="shared" si="0"/>
        <v>39.675644367216904</v>
      </c>
      <c r="G10" s="1"/>
      <c r="H10" s="1"/>
      <c r="I10" s="1"/>
    </row>
    <row r="11" spans="1:12" x14ac:dyDescent="0.3">
      <c r="A11" s="9" t="s">
        <v>160</v>
      </c>
      <c r="B11" s="20">
        <v>242040</v>
      </c>
      <c r="C11" s="20">
        <v>175323</v>
      </c>
      <c r="D11" s="20">
        <v>242040</v>
      </c>
      <c r="E11" s="20">
        <v>175323</v>
      </c>
      <c r="F11" s="11">
        <f t="shared" si="0"/>
        <v>-27.564452156668324</v>
      </c>
      <c r="G11" s="1"/>
      <c r="H11" s="1"/>
      <c r="I11" s="1"/>
    </row>
    <row r="12" spans="1:12" x14ac:dyDescent="0.3">
      <c r="A12" s="12" t="s">
        <v>161</v>
      </c>
      <c r="B12" s="21">
        <v>8192</v>
      </c>
      <c r="C12" s="21">
        <v>7722</v>
      </c>
      <c r="D12" s="21">
        <v>8192</v>
      </c>
      <c r="E12" s="21">
        <v>7722</v>
      </c>
      <c r="F12" s="14">
        <f t="shared" si="0"/>
        <v>-5.7373046875</v>
      </c>
      <c r="G12" s="1"/>
      <c r="H12" s="1"/>
      <c r="I12" s="1"/>
    </row>
    <row r="13" spans="1:12" x14ac:dyDescent="0.3">
      <c r="A13" s="9" t="s">
        <v>32</v>
      </c>
      <c r="B13" s="20">
        <v>4837</v>
      </c>
      <c r="C13" s="20">
        <v>9682</v>
      </c>
      <c r="D13" s="20">
        <v>4837</v>
      </c>
      <c r="E13" s="20">
        <v>9682</v>
      </c>
      <c r="F13" s="11">
        <f t="shared" si="0"/>
        <v>100.16539177175935</v>
      </c>
      <c r="G13" s="1"/>
      <c r="H13" s="1"/>
      <c r="I13" s="1"/>
    </row>
    <row r="14" spans="1:12" x14ac:dyDescent="0.3">
      <c r="A14" s="12" t="s">
        <v>33</v>
      </c>
      <c r="B14" s="21">
        <v>58288</v>
      </c>
      <c r="C14" s="21">
        <v>123089</v>
      </c>
      <c r="D14" s="21">
        <v>58288</v>
      </c>
      <c r="E14" s="21">
        <v>123089</v>
      </c>
      <c r="F14" s="14">
        <f t="shared" si="0"/>
        <v>111.17382651660719</v>
      </c>
      <c r="G14" s="1"/>
      <c r="H14" s="1"/>
      <c r="I14" s="1"/>
    </row>
    <row r="15" spans="1:12" x14ac:dyDescent="0.3">
      <c r="A15" s="9" t="s">
        <v>34</v>
      </c>
      <c r="B15" s="20">
        <v>7449</v>
      </c>
      <c r="C15" s="20">
        <v>8420</v>
      </c>
      <c r="D15" s="20">
        <v>7449</v>
      </c>
      <c r="E15" s="20">
        <v>8420</v>
      </c>
      <c r="F15" s="11">
        <f t="shared" si="0"/>
        <v>13.035306752584233</v>
      </c>
      <c r="G15" s="1"/>
      <c r="H15" s="1"/>
      <c r="I15" s="1"/>
    </row>
    <row r="16" spans="1:12" x14ac:dyDescent="0.3">
      <c r="A16" s="12" t="s">
        <v>35</v>
      </c>
      <c r="B16" s="21">
        <v>3513</v>
      </c>
      <c r="C16" s="21">
        <v>3998</v>
      </c>
      <c r="D16" s="21">
        <v>3513</v>
      </c>
      <c r="E16" s="21">
        <v>3998</v>
      </c>
      <c r="F16" s="14">
        <f t="shared" si="0"/>
        <v>13.805863933959586</v>
      </c>
      <c r="G16" s="1"/>
      <c r="H16" s="1"/>
      <c r="I16" s="1"/>
    </row>
    <row r="17" spans="1:9" x14ac:dyDescent="0.3">
      <c r="A17" s="9" t="s">
        <v>162</v>
      </c>
      <c r="B17" s="20">
        <v>2018</v>
      </c>
      <c r="C17" s="20">
        <v>1246</v>
      </c>
      <c r="D17" s="20">
        <v>2018</v>
      </c>
      <c r="E17" s="20">
        <v>1246</v>
      </c>
      <c r="F17" s="11">
        <f t="shared" si="0"/>
        <v>-38.255698711595642</v>
      </c>
      <c r="G17" s="1"/>
      <c r="H17" s="1"/>
      <c r="I17" s="1"/>
    </row>
    <row r="18" spans="1:9" x14ac:dyDescent="0.3">
      <c r="A18" s="12" t="s">
        <v>36</v>
      </c>
      <c r="B18" s="21">
        <v>51161</v>
      </c>
      <c r="C18" s="21">
        <v>70501</v>
      </c>
      <c r="D18" s="21">
        <v>51161</v>
      </c>
      <c r="E18" s="21">
        <v>70501</v>
      </c>
      <c r="F18" s="14">
        <f t="shared" si="0"/>
        <v>37.802232169034994</v>
      </c>
      <c r="G18" s="1"/>
      <c r="H18" s="1"/>
      <c r="I18" s="1"/>
    </row>
    <row r="19" spans="1:9" x14ac:dyDescent="0.3">
      <c r="A19" s="9" t="s">
        <v>37</v>
      </c>
      <c r="B19" s="20">
        <v>878</v>
      </c>
      <c r="C19" s="20">
        <v>584</v>
      </c>
      <c r="D19" s="20">
        <v>878</v>
      </c>
      <c r="E19" s="20">
        <v>584</v>
      </c>
      <c r="F19" s="11">
        <f t="shared" si="0"/>
        <v>-33.485193621867879</v>
      </c>
      <c r="G19" s="1"/>
      <c r="H19" s="1"/>
      <c r="I19" s="1"/>
    </row>
    <row r="20" spans="1:9" x14ac:dyDescent="0.3">
      <c r="A20" s="12" t="s">
        <v>163</v>
      </c>
      <c r="B20" s="21">
        <v>4672</v>
      </c>
      <c r="C20" s="21">
        <v>3271</v>
      </c>
      <c r="D20" s="21">
        <v>4672</v>
      </c>
      <c r="E20" s="21">
        <v>3271</v>
      </c>
      <c r="F20" s="14">
        <f t="shared" si="0"/>
        <v>-29.987157534246577</v>
      </c>
      <c r="G20" s="1"/>
      <c r="H20" s="1"/>
      <c r="I20" s="1"/>
    </row>
    <row r="21" spans="1:9" x14ac:dyDescent="0.3">
      <c r="A21" s="9" t="s">
        <v>38</v>
      </c>
      <c r="B21" s="20">
        <v>10958</v>
      </c>
      <c r="C21" s="20">
        <v>14624</v>
      </c>
      <c r="D21" s="20">
        <v>10958</v>
      </c>
      <c r="E21" s="20">
        <v>14624</v>
      </c>
      <c r="F21" s="11">
        <f t="shared" si="0"/>
        <v>33.455010038328169</v>
      </c>
      <c r="G21" s="1"/>
      <c r="H21" s="1"/>
      <c r="I21" s="1"/>
    </row>
    <row r="22" spans="1:9" x14ac:dyDescent="0.3">
      <c r="A22" s="12" t="s">
        <v>59</v>
      </c>
      <c r="B22" s="21">
        <v>212024</v>
      </c>
      <c r="C22" s="21">
        <v>241426</v>
      </c>
      <c r="D22" s="21">
        <v>212024</v>
      </c>
      <c r="E22" s="21">
        <v>241426</v>
      </c>
      <c r="F22" s="14">
        <f t="shared" si="0"/>
        <v>13.867298041731118</v>
      </c>
      <c r="G22" s="1"/>
      <c r="H22" s="1"/>
      <c r="I22" s="1"/>
    </row>
    <row r="23" spans="1:9" x14ac:dyDescent="0.3">
      <c r="A23" s="9" t="s">
        <v>164</v>
      </c>
      <c r="B23" s="20">
        <v>7301</v>
      </c>
      <c r="C23" s="20">
        <v>4049</v>
      </c>
      <c r="D23" s="20">
        <v>7301</v>
      </c>
      <c r="E23" s="20">
        <v>4049</v>
      </c>
      <c r="F23" s="11">
        <f t="shared" si="0"/>
        <v>-44.541843583070815</v>
      </c>
      <c r="G23" s="1"/>
      <c r="H23" s="1"/>
      <c r="I23" s="1"/>
    </row>
    <row r="24" spans="1:9" x14ac:dyDescent="0.3">
      <c r="A24" s="12" t="s">
        <v>166</v>
      </c>
      <c r="B24" s="21">
        <v>2341</v>
      </c>
      <c r="C24" s="21">
        <v>1948</v>
      </c>
      <c r="D24" s="21">
        <v>2341</v>
      </c>
      <c r="E24" s="21">
        <v>1948</v>
      </c>
      <c r="F24" s="14">
        <f t="shared" si="0"/>
        <v>-16.787697565143105</v>
      </c>
      <c r="G24" s="1"/>
      <c r="H24" s="1"/>
      <c r="I24" s="1"/>
    </row>
    <row r="25" spans="1:9" x14ac:dyDescent="0.3">
      <c r="A25" s="9" t="s">
        <v>39</v>
      </c>
      <c r="B25" s="20">
        <v>0</v>
      </c>
      <c r="C25" s="20">
        <v>147</v>
      </c>
      <c r="D25" s="20">
        <v>0</v>
      </c>
      <c r="E25" s="20">
        <v>147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21">
        <v>2485</v>
      </c>
      <c r="C26" s="21">
        <v>5586</v>
      </c>
      <c r="D26" s="21">
        <v>2485</v>
      </c>
      <c r="E26" s="21">
        <v>5586</v>
      </c>
      <c r="F26" s="14">
        <f t="shared" si="0"/>
        <v>124.78873239436621</v>
      </c>
      <c r="G26" s="1"/>
      <c r="H26" s="1"/>
      <c r="I26" s="1"/>
    </row>
    <row r="27" spans="1:9" x14ac:dyDescent="0.3">
      <c r="A27" s="9" t="s">
        <v>41</v>
      </c>
      <c r="B27" s="20">
        <v>1820</v>
      </c>
      <c r="C27" s="20">
        <v>1691</v>
      </c>
      <c r="D27" s="20">
        <v>1820</v>
      </c>
      <c r="E27" s="20">
        <v>1691</v>
      </c>
      <c r="F27" s="11">
        <f t="shared" si="0"/>
        <v>-7.0879120879120876</v>
      </c>
      <c r="G27" s="1"/>
      <c r="H27" s="1"/>
      <c r="I27" s="1"/>
    </row>
    <row r="28" spans="1:9" x14ac:dyDescent="0.3">
      <c r="A28" s="12" t="s">
        <v>42</v>
      </c>
      <c r="B28" s="21">
        <v>55769</v>
      </c>
      <c r="C28" s="21">
        <v>56348</v>
      </c>
      <c r="D28" s="21">
        <v>55769</v>
      </c>
      <c r="E28" s="21">
        <v>56348</v>
      </c>
      <c r="F28" s="14">
        <f t="shared" si="0"/>
        <v>1.0382111925980411</v>
      </c>
      <c r="G28" s="1"/>
      <c r="H28" s="1"/>
      <c r="I28" s="1"/>
    </row>
    <row r="29" spans="1:9" x14ac:dyDescent="0.3">
      <c r="A29" s="9" t="s">
        <v>43</v>
      </c>
      <c r="B29" s="20">
        <v>551</v>
      </c>
      <c r="C29" s="20">
        <v>2035</v>
      </c>
      <c r="D29" s="20">
        <v>551</v>
      </c>
      <c r="E29" s="20">
        <v>2035</v>
      </c>
      <c r="F29" s="11">
        <f t="shared" si="0"/>
        <v>269.32849364791286</v>
      </c>
      <c r="G29" s="1"/>
      <c r="H29" s="1"/>
      <c r="I29" s="1"/>
    </row>
    <row r="30" spans="1:9" x14ac:dyDescent="0.3">
      <c r="A30" s="12" t="s">
        <v>44</v>
      </c>
      <c r="B30" s="21">
        <v>600</v>
      </c>
      <c r="C30" s="21">
        <v>143</v>
      </c>
      <c r="D30" s="21">
        <v>600</v>
      </c>
      <c r="E30" s="21">
        <v>143</v>
      </c>
      <c r="F30" s="14">
        <f t="shared" si="0"/>
        <v>-76.166666666666671</v>
      </c>
      <c r="G30" s="1"/>
      <c r="H30" s="1"/>
      <c r="I30" s="1"/>
    </row>
    <row r="31" spans="1:9" x14ac:dyDescent="0.3">
      <c r="A31" s="9" t="s">
        <v>45</v>
      </c>
      <c r="B31" s="20">
        <v>4499</v>
      </c>
      <c r="C31" s="20">
        <v>7836</v>
      </c>
      <c r="D31" s="20">
        <v>4499</v>
      </c>
      <c r="E31" s="20">
        <v>7836</v>
      </c>
      <c r="F31" s="11">
        <f t="shared" si="0"/>
        <v>74.172038230717931</v>
      </c>
      <c r="G31" s="1"/>
      <c r="H31" s="1"/>
      <c r="I31" s="1"/>
    </row>
    <row r="32" spans="1:9" x14ac:dyDescent="0.3">
      <c r="A32" s="12" t="s">
        <v>46</v>
      </c>
      <c r="B32" s="21">
        <v>33890</v>
      </c>
      <c r="C32" s="21">
        <v>23994</v>
      </c>
      <c r="D32" s="21">
        <v>33890</v>
      </c>
      <c r="E32" s="21">
        <v>23994</v>
      </c>
      <c r="F32" s="14">
        <f t="shared" si="0"/>
        <v>-29.200354086751247</v>
      </c>
      <c r="G32" s="1"/>
      <c r="H32" s="1"/>
      <c r="I32" s="1"/>
    </row>
    <row r="33" spans="1:9" x14ac:dyDescent="0.3">
      <c r="A33" s="9" t="s">
        <v>47</v>
      </c>
      <c r="B33" s="20">
        <v>13846</v>
      </c>
      <c r="C33" s="20">
        <v>15685</v>
      </c>
      <c r="D33" s="20">
        <v>13846</v>
      </c>
      <c r="E33" s="20">
        <v>15685</v>
      </c>
      <c r="F33" s="11">
        <f t="shared" si="0"/>
        <v>13.281814242380477</v>
      </c>
      <c r="G33" s="1"/>
      <c r="H33" s="1"/>
      <c r="I33" s="1"/>
    </row>
    <row r="34" spans="1:9" x14ac:dyDescent="0.3">
      <c r="A34" s="12" t="s">
        <v>165</v>
      </c>
      <c r="B34" s="21">
        <v>587</v>
      </c>
      <c r="C34" s="21">
        <v>521</v>
      </c>
      <c r="D34" s="21">
        <v>587</v>
      </c>
      <c r="E34" s="21">
        <v>521</v>
      </c>
      <c r="F34" s="14">
        <f t="shared" si="0"/>
        <v>-11.243611584327084</v>
      </c>
      <c r="G34" s="1"/>
      <c r="H34" s="1"/>
      <c r="I34" s="1"/>
    </row>
    <row r="35" spans="1:9" x14ac:dyDescent="0.3">
      <c r="A35" s="15" t="s">
        <v>48</v>
      </c>
      <c r="B35" s="16">
        <f>SUM(B7:B34)</f>
        <v>743218</v>
      </c>
      <c r="C35" s="16">
        <f t="shared" ref="C35:E35" si="1">SUM(C7:C34)</f>
        <v>797214</v>
      </c>
      <c r="D35" s="16">
        <f t="shared" si="1"/>
        <v>743218</v>
      </c>
      <c r="E35" s="16">
        <f t="shared" si="1"/>
        <v>797214</v>
      </c>
      <c r="F35" s="17">
        <f t="shared" ref="F35" si="2">((E35*100)/D35)-100</f>
        <v>7.2651631149945217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3469</v>
      </c>
      <c r="C39" s="37">
        <f t="shared" si="4"/>
        <v>3191</v>
      </c>
      <c r="D39" s="37">
        <f>_xlfn.RANK.EQ(B39,$B$39:$B$66)+COUNTIF($B$39:$B$66,B39)-1</f>
        <v>18</v>
      </c>
      <c r="E39" s="36" t="str">
        <f t="shared" ref="E39:E66" si="6">INDEX($A$39:$B$66,MATCH(ROW()-38,$D$39:$D$66,0),1)</f>
        <v>LAS PALMAS</v>
      </c>
      <c r="F39" s="36">
        <f>LOOKUP(E39,$A$39:$A$66,$B$39:$B$66)</f>
        <v>241426</v>
      </c>
      <c r="G39" s="36">
        <f>LOOKUP(E39,$A$39:$A$66,$C$39:$C$66)</f>
        <v>212024</v>
      </c>
    </row>
    <row r="40" spans="1:9" x14ac:dyDescent="0.3">
      <c r="A40" s="36" t="str">
        <f t="shared" si="5"/>
        <v>ALICANTE</v>
      </c>
      <c r="B40" s="37">
        <f t="shared" si="3"/>
        <v>2863</v>
      </c>
      <c r="C40" s="37">
        <f t="shared" si="4"/>
        <v>1290</v>
      </c>
      <c r="D40" s="37">
        <f t="shared" ref="D40:D66" si="7">_xlfn.RANK.EQ(B40,$B$39:$B$66)+COUNTIF($B$39:$B$66,B40)-1</f>
        <v>20</v>
      </c>
      <c r="E40" s="36" t="str">
        <f t="shared" si="6"/>
        <v>BAHÍA DE ALGECIRAS</v>
      </c>
      <c r="F40" s="36">
        <f t="shared" ref="F40:F55" si="8">LOOKUP(E40,$A$39:$A$66,$B$39:$B$66)</f>
        <v>175323</v>
      </c>
      <c r="G40" s="36">
        <f t="shared" ref="G40:G66" si="9">LOOKUP(E40,$A$39:$A$66,$C$39:$C$66)</f>
        <v>242040</v>
      </c>
    </row>
    <row r="41" spans="1:9" x14ac:dyDescent="0.3">
      <c r="A41" s="36" t="str">
        <f t="shared" si="5"/>
        <v>ALMERÍA</v>
      </c>
      <c r="B41" s="37">
        <f t="shared" si="3"/>
        <v>6190</v>
      </c>
      <c r="C41" s="37">
        <f t="shared" si="4"/>
        <v>5565</v>
      </c>
      <c r="D41" s="37">
        <f t="shared" si="7"/>
        <v>13</v>
      </c>
      <c r="E41" s="36" t="str">
        <f t="shared" si="6"/>
        <v>BARCELONA</v>
      </c>
      <c r="F41" s="36">
        <f t="shared" si="8"/>
        <v>123089</v>
      </c>
      <c r="G41" s="36">
        <f t="shared" si="9"/>
        <v>58288</v>
      </c>
    </row>
    <row r="42" spans="1:9" x14ac:dyDescent="0.3">
      <c r="A42" s="36" t="str">
        <f t="shared" si="5"/>
        <v>AVILÉS</v>
      </c>
      <c r="B42" s="37">
        <f t="shared" si="3"/>
        <v>4823</v>
      </c>
      <c r="C42" s="37">
        <f t="shared" si="4"/>
        <v>3453</v>
      </c>
      <c r="D42" s="37">
        <f t="shared" si="7"/>
        <v>15</v>
      </c>
      <c r="E42" s="36" t="str">
        <f t="shared" si="6"/>
        <v>CEUTA</v>
      </c>
      <c r="F42" s="36">
        <f t="shared" si="8"/>
        <v>70501</v>
      </c>
      <c r="G42" s="36">
        <f t="shared" si="9"/>
        <v>51161</v>
      </c>
    </row>
    <row r="43" spans="1:9" x14ac:dyDescent="0.3">
      <c r="A43" s="36" t="str">
        <f t="shared" si="5"/>
        <v>BAHÍA DE ALGECIRAS</v>
      </c>
      <c r="B43" s="37">
        <f t="shared" si="3"/>
        <v>175323</v>
      </c>
      <c r="C43" s="37">
        <f t="shared" si="4"/>
        <v>242040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56348</v>
      </c>
      <c r="G43" s="36">
        <f t="shared" si="9"/>
        <v>55769</v>
      </c>
    </row>
    <row r="44" spans="1:9" x14ac:dyDescent="0.3">
      <c r="A44" s="36" t="str">
        <f t="shared" si="5"/>
        <v>BAHÍA DE CÁDIZ</v>
      </c>
      <c r="B44" s="37">
        <f t="shared" si="3"/>
        <v>7722</v>
      </c>
      <c r="C44" s="37">
        <f t="shared" si="4"/>
        <v>8192</v>
      </c>
      <c r="D44" s="37">
        <f t="shared" si="7"/>
        <v>12</v>
      </c>
      <c r="E44" s="36" t="str">
        <f t="shared" si="6"/>
        <v>VALENCIA</v>
      </c>
      <c r="F44" s="36">
        <f t="shared" si="8"/>
        <v>23994</v>
      </c>
      <c r="G44" s="36">
        <f t="shared" si="9"/>
        <v>33890</v>
      </c>
    </row>
    <row r="45" spans="1:9" x14ac:dyDescent="0.3">
      <c r="A45" s="36" t="str">
        <f t="shared" si="5"/>
        <v>BALEARES</v>
      </c>
      <c r="B45" s="37">
        <f t="shared" si="3"/>
        <v>9682</v>
      </c>
      <c r="C45" s="37">
        <f t="shared" si="4"/>
        <v>4837</v>
      </c>
      <c r="D45" s="37">
        <f t="shared" si="7"/>
        <v>9</v>
      </c>
      <c r="E45" s="36" t="str">
        <f t="shared" si="6"/>
        <v>VIGO</v>
      </c>
      <c r="F45" s="36">
        <f t="shared" si="8"/>
        <v>15685</v>
      </c>
      <c r="G45" s="36">
        <f t="shared" si="9"/>
        <v>13846</v>
      </c>
    </row>
    <row r="46" spans="1:9" x14ac:dyDescent="0.3">
      <c r="A46" s="36" t="str">
        <f t="shared" si="5"/>
        <v>BARCELONA</v>
      </c>
      <c r="B46" s="37">
        <f t="shared" si="3"/>
        <v>123089</v>
      </c>
      <c r="C46" s="37">
        <f t="shared" si="4"/>
        <v>58288</v>
      </c>
      <c r="D46" s="37">
        <f t="shared" si="7"/>
        <v>3</v>
      </c>
      <c r="E46" s="36" t="str">
        <f t="shared" si="6"/>
        <v>HUELVA</v>
      </c>
      <c r="F46" s="36">
        <f t="shared" si="8"/>
        <v>14624</v>
      </c>
      <c r="G46" s="36">
        <f t="shared" si="9"/>
        <v>10958</v>
      </c>
    </row>
    <row r="47" spans="1:9" x14ac:dyDescent="0.3">
      <c r="A47" s="36" t="str">
        <f t="shared" si="5"/>
        <v>BILBAO</v>
      </c>
      <c r="B47" s="37">
        <f t="shared" si="3"/>
        <v>8420</v>
      </c>
      <c r="C47" s="37">
        <f t="shared" si="4"/>
        <v>7449</v>
      </c>
      <c r="D47" s="37">
        <f t="shared" si="7"/>
        <v>10</v>
      </c>
      <c r="E47" s="36" t="str">
        <f t="shared" si="6"/>
        <v>BALEARES</v>
      </c>
      <c r="F47" s="36">
        <f t="shared" si="8"/>
        <v>9682</v>
      </c>
      <c r="G47" s="36">
        <f t="shared" si="9"/>
        <v>4837</v>
      </c>
    </row>
    <row r="48" spans="1:9" x14ac:dyDescent="0.3">
      <c r="A48" s="36" t="str">
        <f t="shared" si="5"/>
        <v>CARTAGENA</v>
      </c>
      <c r="B48" s="37">
        <f t="shared" si="3"/>
        <v>3998</v>
      </c>
      <c r="C48" s="37">
        <f t="shared" si="4"/>
        <v>3513</v>
      </c>
      <c r="D48" s="37">
        <f t="shared" si="7"/>
        <v>17</v>
      </c>
      <c r="E48" s="36" t="str">
        <f t="shared" si="6"/>
        <v>BILBAO</v>
      </c>
      <c r="F48" s="36">
        <f t="shared" si="8"/>
        <v>8420</v>
      </c>
      <c r="G48" s="36">
        <f t="shared" si="9"/>
        <v>7449</v>
      </c>
    </row>
    <row r="49" spans="1:7" x14ac:dyDescent="0.3">
      <c r="A49" s="36" t="str">
        <f t="shared" si="5"/>
        <v>CASTELLÓN</v>
      </c>
      <c r="B49" s="37">
        <f t="shared" si="3"/>
        <v>1246</v>
      </c>
      <c r="C49" s="37">
        <f t="shared" si="4"/>
        <v>2018</v>
      </c>
      <c r="D49" s="37">
        <f t="shared" si="7"/>
        <v>24</v>
      </c>
      <c r="E49" s="36" t="str">
        <f t="shared" si="6"/>
        <v>TARRAGONA</v>
      </c>
      <c r="F49" s="36">
        <f t="shared" si="8"/>
        <v>7836</v>
      </c>
      <c r="G49" s="36">
        <f t="shared" si="9"/>
        <v>4499</v>
      </c>
    </row>
    <row r="50" spans="1:7" x14ac:dyDescent="0.3">
      <c r="A50" s="36" t="str">
        <f t="shared" si="5"/>
        <v>CEUTA</v>
      </c>
      <c r="B50" s="37">
        <f t="shared" si="3"/>
        <v>70501</v>
      </c>
      <c r="C50" s="37">
        <f t="shared" si="4"/>
        <v>51161</v>
      </c>
      <c r="D50" s="37">
        <f t="shared" si="7"/>
        <v>4</v>
      </c>
      <c r="E50" s="36" t="str">
        <f t="shared" si="6"/>
        <v>BAHÍA DE CÁDIZ</v>
      </c>
      <c r="F50" s="36">
        <f t="shared" si="8"/>
        <v>7722</v>
      </c>
      <c r="G50" s="36">
        <f t="shared" si="9"/>
        <v>8192</v>
      </c>
    </row>
    <row r="51" spans="1:7" x14ac:dyDescent="0.3">
      <c r="A51" s="36" t="str">
        <f t="shared" si="5"/>
        <v>FERROL-SAN CIBRAO</v>
      </c>
      <c r="B51" s="37">
        <f t="shared" si="3"/>
        <v>584</v>
      </c>
      <c r="C51" s="37">
        <f t="shared" si="4"/>
        <v>878</v>
      </c>
      <c r="D51" s="37">
        <f t="shared" si="7"/>
        <v>25</v>
      </c>
      <c r="E51" s="36" t="str">
        <f t="shared" si="6"/>
        <v>ALMERÍA</v>
      </c>
      <c r="F51" s="36">
        <f t="shared" si="8"/>
        <v>6190</v>
      </c>
      <c r="G51" s="36">
        <f t="shared" si="9"/>
        <v>5565</v>
      </c>
    </row>
    <row r="52" spans="1:7" x14ac:dyDescent="0.3">
      <c r="A52" s="36" t="str">
        <f t="shared" si="5"/>
        <v>GIJÓN</v>
      </c>
      <c r="B52" s="37">
        <f t="shared" si="3"/>
        <v>3271</v>
      </c>
      <c r="C52" s="37">
        <f t="shared" si="4"/>
        <v>4672</v>
      </c>
      <c r="D52" s="37">
        <f t="shared" si="7"/>
        <v>19</v>
      </c>
      <c r="E52" s="36" t="str">
        <f t="shared" si="6"/>
        <v>MOTRIL</v>
      </c>
      <c r="F52" s="36">
        <f t="shared" si="8"/>
        <v>5586</v>
      </c>
      <c r="G52" s="36">
        <f t="shared" si="9"/>
        <v>2485</v>
      </c>
    </row>
    <row r="53" spans="1:7" x14ac:dyDescent="0.3">
      <c r="A53" s="36" t="str">
        <f t="shared" si="5"/>
        <v>HUELVA</v>
      </c>
      <c r="B53" s="37">
        <f t="shared" si="3"/>
        <v>14624</v>
      </c>
      <c r="C53" s="37">
        <f t="shared" si="4"/>
        <v>10958</v>
      </c>
      <c r="D53" s="37">
        <f t="shared" si="7"/>
        <v>8</v>
      </c>
      <c r="E53" s="36" t="str">
        <f t="shared" si="6"/>
        <v>AVILÉS</v>
      </c>
      <c r="F53" s="36">
        <f t="shared" si="8"/>
        <v>4823</v>
      </c>
      <c r="G53" s="36">
        <f t="shared" si="9"/>
        <v>3453</v>
      </c>
    </row>
    <row r="54" spans="1:7" x14ac:dyDescent="0.3">
      <c r="A54" s="36" t="str">
        <f t="shared" si="5"/>
        <v>LAS PALMAS</v>
      </c>
      <c r="B54" s="37">
        <f t="shared" si="3"/>
        <v>241426</v>
      </c>
      <c r="C54" s="37">
        <f t="shared" si="4"/>
        <v>212024</v>
      </c>
      <c r="D54" s="37">
        <f t="shared" si="7"/>
        <v>1</v>
      </c>
      <c r="E54" s="36" t="str">
        <f t="shared" si="6"/>
        <v>MÁLAGA</v>
      </c>
      <c r="F54" s="36">
        <f t="shared" si="8"/>
        <v>4049</v>
      </c>
      <c r="G54" s="36">
        <f t="shared" si="9"/>
        <v>7301</v>
      </c>
    </row>
    <row r="55" spans="1:7" x14ac:dyDescent="0.3">
      <c r="A55" s="36" t="str">
        <f t="shared" si="5"/>
        <v>MÁLAGA</v>
      </c>
      <c r="B55" s="37">
        <f t="shared" si="3"/>
        <v>4049</v>
      </c>
      <c r="C55" s="37">
        <f t="shared" si="4"/>
        <v>7301</v>
      </c>
      <c r="D55" s="37">
        <f t="shared" si="7"/>
        <v>16</v>
      </c>
      <c r="E55" s="36" t="str">
        <f t="shared" si="6"/>
        <v>CARTAGENA</v>
      </c>
      <c r="F55" s="36">
        <f t="shared" si="8"/>
        <v>3998</v>
      </c>
      <c r="G55" s="36">
        <f t="shared" si="9"/>
        <v>3513</v>
      </c>
    </row>
    <row r="56" spans="1:7" x14ac:dyDescent="0.3">
      <c r="A56" s="36" t="str">
        <f t="shared" si="5"/>
        <v>MARÍN Y RÍA DE PONTEVEDRA</v>
      </c>
      <c r="B56" s="37">
        <f t="shared" si="3"/>
        <v>1948</v>
      </c>
      <c r="C56" s="37">
        <f t="shared" si="4"/>
        <v>2341</v>
      </c>
      <c r="D56" s="37">
        <f t="shared" si="7"/>
        <v>22</v>
      </c>
      <c r="E56" s="36" t="str">
        <f t="shared" si="6"/>
        <v>A CORUÑA</v>
      </c>
      <c r="F56" s="36">
        <f t="shared" ref="F56:F66" si="10">LOOKUP(E56,$A$39:$A$66,$B$39:$B$66)</f>
        <v>3469</v>
      </c>
      <c r="G56" s="36">
        <f t="shared" si="9"/>
        <v>3191</v>
      </c>
    </row>
    <row r="57" spans="1:7" x14ac:dyDescent="0.3">
      <c r="A57" s="36" t="str">
        <f t="shared" si="5"/>
        <v>MELILLA</v>
      </c>
      <c r="B57" s="37">
        <f t="shared" si="3"/>
        <v>147</v>
      </c>
      <c r="C57" s="37">
        <f t="shared" si="4"/>
        <v>0</v>
      </c>
      <c r="D57" s="37">
        <f t="shared" si="7"/>
        <v>27</v>
      </c>
      <c r="E57" s="36" t="str">
        <f t="shared" si="6"/>
        <v>GIJÓN</v>
      </c>
      <c r="F57" s="36">
        <f t="shared" si="10"/>
        <v>3271</v>
      </c>
      <c r="G57" s="36">
        <f t="shared" si="9"/>
        <v>4672</v>
      </c>
    </row>
    <row r="58" spans="1:7" x14ac:dyDescent="0.3">
      <c r="A58" s="36" t="str">
        <f t="shared" si="5"/>
        <v>MOTRIL</v>
      </c>
      <c r="B58" s="37">
        <f t="shared" si="3"/>
        <v>5586</v>
      </c>
      <c r="C58" s="37">
        <f t="shared" si="4"/>
        <v>2485</v>
      </c>
      <c r="D58" s="37">
        <f t="shared" si="7"/>
        <v>14</v>
      </c>
      <c r="E58" s="36" t="str">
        <f t="shared" si="6"/>
        <v>ALICANTE</v>
      </c>
      <c r="F58" s="36">
        <f t="shared" si="10"/>
        <v>2863</v>
      </c>
      <c r="G58" s="36">
        <f t="shared" si="9"/>
        <v>1290</v>
      </c>
    </row>
    <row r="59" spans="1:7" x14ac:dyDescent="0.3">
      <c r="A59" s="36" t="str">
        <f t="shared" si="5"/>
        <v>PASAIA</v>
      </c>
      <c r="B59" s="37">
        <f t="shared" si="3"/>
        <v>1691</v>
      </c>
      <c r="C59" s="37">
        <f t="shared" si="4"/>
        <v>1820</v>
      </c>
      <c r="D59" s="37">
        <f t="shared" si="7"/>
        <v>23</v>
      </c>
      <c r="E59" s="36" t="str">
        <f t="shared" si="6"/>
        <v>SANTANDER</v>
      </c>
      <c r="F59" s="36">
        <f t="shared" si="10"/>
        <v>2035</v>
      </c>
      <c r="G59" s="36">
        <f t="shared" si="9"/>
        <v>551</v>
      </c>
    </row>
    <row r="60" spans="1:7" x14ac:dyDescent="0.3">
      <c r="A60" s="36" t="str">
        <f t="shared" si="5"/>
        <v>SANTA CRUZ DE TENERIFE</v>
      </c>
      <c r="B60" s="37">
        <f t="shared" si="3"/>
        <v>56348</v>
      </c>
      <c r="C60" s="37">
        <f t="shared" si="4"/>
        <v>55769</v>
      </c>
      <c r="D60" s="37">
        <f t="shared" si="7"/>
        <v>5</v>
      </c>
      <c r="E60" s="36" t="str">
        <f t="shared" si="6"/>
        <v>MARÍN Y RÍA DE PONTEVEDRA</v>
      </c>
      <c r="F60" s="36">
        <f t="shared" si="10"/>
        <v>1948</v>
      </c>
      <c r="G60" s="36">
        <f t="shared" si="9"/>
        <v>2341</v>
      </c>
    </row>
    <row r="61" spans="1:7" x14ac:dyDescent="0.3">
      <c r="A61" s="36" t="str">
        <f t="shared" si="5"/>
        <v>SANTANDER</v>
      </c>
      <c r="B61" s="37">
        <f t="shared" si="3"/>
        <v>2035</v>
      </c>
      <c r="C61" s="37">
        <f t="shared" si="4"/>
        <v>551</v>
      </c>
      <c r="D61" s="37">
        <f t="shared" si="7"/>
        <v>21</v>
      </c>
      <c r="E61" s="36" t="str">
        <f t="shared" si="6"/>
        <v>PASAIA</v>
      </c>
      <c r="F61" s="36">
        <f t="shared" si="10"/>
        <v>1691</v>
      </c>
      <c r="G61" s="36">
        <f t="shared" si="9"/>
        <v>1820</v>
      </c>
    </row>
    <row r="62" spans="1:7" x14ac:dyDescent="0.3">
      <c r="A62" s="36" t="str">
        <f t="shared" si="5"/>
        <v>SEVILLA</v>
      </c>
      <c r="B62" s="37">
        <f t="shared" si="3"/>
        <v>143</v>
      </c>
      <c r="C62" s="37">
        <f t="shared" si="4"/>
        <v>600</v>
      </c>
      <c r="D62" s="37">
        <f t="shared" si="7"/>
        <v>28</v>
      </c>
      <c r="E62" s="36" t="str">
        <f t="shared" si="6"/>
        <v>CASTELLÓN</v>
      </c>
      <c r="F62" s="36">
        <f t="shared" si="10"/>
        <v>1246</v>
      </c>
      <c r="G62" s="36">
        <f t="shared" si="9"/>
        <v>2018</v>
      </c>
    </row>
    <row r="63" spans="1:7" x14ac:dyDescent="0.3">
      <c r="A63" s="36" t="str">
        <f t="shared" si="5"/>
        <v>TARRAGONA</v>
      </c>
      <c r="B63" s="37">
        <f t="shared" si="3"/>
        <v>7836</v>
      </c>
      <c r="C63" s="37">
        <f t="shared" si="4"/>
        <v>4499</v>
      </c>
      <c r="D63" s="37">
        <f t="shared" si="7"/>
        <v>11</v>
      </c>
      <c r="E63" s="36" t="str">
        <f t="shared" si="6"/>
        <v>FERROL-SAN CIBRAO</v>
      </c>
      <c r="F63" s="36">
        <f t="shared" si="10"/>
        <v>584</v>
      </c>
      <c r="G63" s="36">
        <f t="shared" si="9"/>
        <v>878</v>
      </c>
    </row>
    <row r="64" spans="1:7" x14ac:dyDescent="0.3">
      <c r="A64" s="36" t="str">
        <f t="shared" si="5"/>
        <v>VALENCIA</v>
      </c>
      <c r="B64" s="37">
        <f t="shared" si="3"/>
        <v>23994</v>
      </c>
      <c r="C64" s="37">
        <f t="shared" si="4"/>
        <v>33890</v>
      </c>
      <c r="D64" s="37">
        <f t="shared" si="7"/>
        <v>6</v>
      </c>
      <c r="E64" s="36" t="str">
        <f t="shared" si="6"/>
        <v>VILAGARCÍA</v>
      </c>
      <c r="F64" s="36">
        <f t="shared" si="10"/>
        <v>521</v>
      </c>
      <c r="G64" s="36">
        <f t="shared" si="9"/>
        <v>587</v>
      </c>
    </row>
    <row r="65" spans="1:7" x14ac:dyDescent="0.3">
      <c r="A65" s="36" t="str">
        <f t="shared" si="5"/>
        <v>VIGO</v>
      </c>
      <c r="B65" s="37">
        <f t="shared" si="3"/>
        <v>15685</v>
      </c>
      <c r="C65" s="37">
        <f t="shared" si="4"/>
        <v>13846</v>
      </c>
      <c r="D65" s="37">
        <f t="shared" si="7"/>
        <v>7</v>
      </c>
      <c r="E65" s="36" t="str">
        <f t="shared" si="6"/>
        <v>MELILLA</v>
      </c>
      <c r="F65" s="36">
        <f t="shared" si="10"/>
        <v>147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521</v>
      </c>
      <c r="C66" s="37">
        <f t="shared" si="4"/>
        <v>587</v>
      </c>
      <c r="D66" s="37">
        <f t="shared" si="7"/>
        <v>26</v>
      </c>
      <c r="E66" s="36" t="str">
        <f t="shared" si="6"/>
        <v>SEVILLA</v>
      </c>
      <c r="F66" s="36">
        <f t="shared" si="10"/>
        <v>143</v>
      </c>
      <c r="G66" s="36">
        <f t="shared" si="9"/>
        <v>600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2538</v>
      </c>
      <c r="C7" s="30">
        <v>2339</v>
      </c>
      <c r="D7" s="30">
        <v>2538</v>
      </c>
      <c r="E7" s="30">
        <v>2339</v>
      </c>
      <c r="F7" s="11">
        <f>((E7*100)/D7)-100</f>
        <v>-7.8408195429472016</v>
      </c>
      <c r="G7" s="1"/>
      <c r="H7" s="1"/>
      <c r="I7" s="1"/>
    </row>
    <row r="8" spans="1:12" x14ac:dyDescent="0.3">
      <c r="A8" s="12" t="s">
        <v>31</v>
      </c>
      <c r="B8" s="31">
        <v>174</v>
      </c>
      <c r="C8" s="31">
        <v>789</v>
      </c>
      <c r="D8" s="31">
        <v>174</v>
      </c>
      <c r="E8" s="31">
        <v>789</v>
      </c>
      <c r="F8" s="14">
        <f t="shared" ref="F8:F34" si="0">((E8*100)/D8)-100</f>
        <v>353.44827586206895</v>
      </c>
      <c r="G8" s="1"/>
      <c r="H8" s="1"/>
      <c r="I8" s="1"/>
    </row>
    <row r="9" spans="1:12" x14ac:dyDescent="0.3">
      <c r="A9" s="9" t="s">
        <v>157</v>
      </c>
      <c r="B9" s="30">
        <v>2181</v>
      </c>
      <c r="C9" s="30">
        <v>2832</v>
      </c>
      <c r="D9" s="30">
        <v>2181</v>
      </c>
      <c r="E9" s="30">
        <v>2832</v>
      </c>
      <c r="F9" s="11">
        <f t="shared" si="0"/>
        <v>29.848693259972492</v>
      </c>
      <c r="G9" s="1"/>
      <c r="H9" s="1"/>
      <c r="I9" s="1"/>
    </row>
    <row r="10" spans="1:12" x14ac:dyDescent="0.3">
      <c r="A10" s="12" t="s">
        <v>159</v>
      </c>
      <c r="B10" s="31">
        <v>1016</v>
      </c>
      <c r="C10" s="31">
        <v>1429</v>
      </c>
      <c r="D10" s="31">
        <v>1016</v>
      </c>
      <c r="E10" s="31">
        <v>1429</v>
      </c>
      <c r="F10" s="14">
        <f t="shared" si="0"/>
        <v>40.649606299212593</v>
      </c>
      <c r="G10" s="1"/>
      <c r="H10" s="1"/>
      <c r="I10" s="1"/>
    </row>
    <row r="11" spans="1:12" x14ac:dyDescent="0.3">
      <c r="A11" s="9" t="s">
        <v>160</v>
      </c>
      <c r="B11" s="30">
        <v>229355</v>
      </c>
      <c r="C11" s="30">
        <v>163412</v>
      </c>
      <c r="D11" s="30">
        <v>229355</v>
      </c>
      <c r="E11" s="30">
        <v>163412</v>
      </c>
      <c r="F11" s="11">
        <f t="shared" si="0"/>
        <v>-28.751498768284975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178</v>
      </c>
      <c r="C13" s="30">
        <v>340</v>
      </c>
      <c r="D13" s="30">
        <v>178</v>
      </c>
      <c r="E13" s="30">
        <v>340</v>
      </c>
      <c r="F13" s="11">
        <f t="shared" si="0"/>
        <v>91.011235955056179</v>
      </c>
      <c r="G13" s="1"/>
      <c r="H13" s="1"/>
      <c r="I13" s="1"/>
    </row>
    <row r="14" spans="1:12" x14ac:dyDescent="0.3">
      <c r="A14" s="12" t="s">
        <v>33</v>
      </c>
      <c r="B14" s="31">
        <v>43041</v>
      </c>
      <c r="C14" s="31">
        <v>98372</v>
      </c>
      <c r="D14" s="31">
        <v>43041</v>
      </c>
      <c r="E14" s="31">
        <v>98372</v>
      </c>
      <c r="F14" s="14">
        <f t="shared" si="0"/>
        <v>128.55416928045352</v>
      </c>
      <c r="G14" s="1"/>
      <c r="H14" s="1"/>
      <c r="I14" s="1"/>
    </row>
    <row r="15" spans="1:12" x14ac:dyDescent="0.3">
      <c r="A15" s="9" t="s">
        <v>34</v>
      </c>
      <c r="B15" s="30">
        <v>4321</v>
      </c>
      <c r="C15" s="30">
        <v>5289</v>
      </c>
      <c r="D15" s="30">
        <v>4321</v>
      </c>
      <c r="E15" s="30">
        <v>5289</v>
      </c>
      <c r="F15" s="11">
        <f t="shared" si="0"/>
        <v>22.402221707937983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49546</v>
      </c>
      <c r="C18" s="31">
        <v>68558</v>
      </c>
      <c r="D18" s="31">
        <v>49546</v>
      </c>
      <c r="E18" s="31">
        <v>68558</v>
      </c>
      <c r="F18" s="14">
        <f t="shared" si="0"/>
        <v>38.372421588019222</v>
      </c>
      <c r="G18" s="1"/>
      <c r="H18" s="1"/>
      <c r="I18" s="1"/>
    </row>
    <row r="19" spans="1:9" x14ac:dyDescent="0.3">
      <c r="A19" s="9" t="s">
        <v>37</v>
      </c>
      <c r="B19" s="30">
        <v>370</v>
      </c>
      <c r="C19" s="30">
        <v>241</v>
      </c>
      <c r="D19" s="30">
        <v>370</v>
      </c>
      <c r="E19" s="30">
        <v>241</v>
      </c>
      <c r="F19" s="11">
        <f t="shared" si="0"/>
        <v>-34.86486486486487</v>
      </c>
      <c r="G19" s="1"/>
      <c r="H19" s="1"/>
      <c r="I19" s="1"/>
    </row>
    <row r="20" spans="1:9" x14ac:dyDescent="0.3">
      <c r="A20" s="12" t="s">
        <v>163</v>
      </c>
      <c r="B20" s="31">
        <v>4672</v>
      </c>
      <c r="C20" s="31">
        <v>3271</v>
      </c>
      <c r="D20" s="31">
        <v>4672</v>
      </c>
      <c r="E20" s="31">
        <v>3271</v>
      </c>
      <c r="F20" s="14">
        <f t="shared" si="0"/>
        <v>-29.987157534246577</v>
      </c>
      <c r="G20" s="1"/>
      <c r="H20" s="1"/>
      <c r="I20" s="1"/>
    </row>
    <row r="21" spans="1:9" x14ac:dyDescent="0.3">
      <c r="A21" s="9" t="s">
        <v>38</v>
      </c>
      <c r="B21" s="30">
        <v>9587</v>
      </c>
      <c r="C21" s="30">
        <v>12697</v>
      </c>
      <c r="D21" s="30">
        <v>9587</v>
      </c>
      <c r="E21" s="30">
        <v>12697</v>
      </c>
      <c r="F21" s="11">
        <f t="shared" si="0"/>
        <v>32.439762177949319</v>
      </c>
      <c r="G21" s="1"/>
      <c r="H21" s="1"/>
      <c r="I21" s="1"/>
    </row>
    <row r="22" spans="1:9" x14ac:dyDescent="0.3">
      <c r="A22" s="12" t="s">
        <v>59</v>
      </c>
      <c r="B22" s="31">
        <v>180721</v>
      </c>
      <c r="C22" s="31">
        <v>211098</v>
      </c>
      <c r="D22" s="31">
        <v>180721</v>
      </c>
      <c r="E22" s="31">
        <v>211098</v>
      </c>
      <c r="F22" s="14">
        <f t="shared" si="0"/>
        <v>16.808782598591193</v>
      </c>
      <c r="G22" s="1"/>
      <c r="H22" s="1"/>
      <c r="I22" s="1"/>
    </row>
    <row r="23" spans="1:9" x14ac:dyDescent="0.3">
      <c r="A23" s="9" t="s">
        <v>164</v>
      </c>
      <c r="B23" s="30">
        <v>4521</v>
      </c>
      <c r="C23" s="30">
        <v>2176</v>
      </c>
      <c r="D23" s="30">
        <v>4521</v>
      </c>
      <c r="E23" s="30">
        <v>2176</v>
      </c>
      <c r="F23" s="11">
        <f t="shared" si="0"/>
        <v>-51.869055518690558</v>
      </c>
      <c r="G23" s="1"/>
      <c r="H23" s="1"/>
      <c r="I23" s="1"/>
    </row>
    <row r="24" spans="1:9" x14ac:dyDescent="0.3">
      <c r="A24" s="12" t="s">
        <v>166</v>
      </c>
      <c r="B24" s="31">
        <v>1566</v>
      </c>
      <c r="C24" s="31">
        <v>1222</v>
      </c>
      <c r="D24" s="31">
        <v>1566</v>
      </c>
      <c r="E24" s="31">
        <v>1222</v>
      </c>
      <c r="F24" s="14">
        <f t="shared" si="0"/>
        <v>-21.966794380587487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2193</v>
      </c>
      <c r="C26" s="31">
        <v>2645</v>
      </c>
      <c r="D26" s="31">
        <v>2193</v>
      </c>
      <c r="E26" s="31">
        <v>2645</v>
      </c>
      <c r="F26" s="14">
        <f t="shared" si="0"/>
        <v>20.611035111719104</v>
      </c>
      <c r="G26" s="1"/>
      <c r="H26" s="1"/>
      <c r="I26" s="1"/>
    </row>
    <row r="27" spans="1:9" x14ac:dyDescent="0.3">
      <c r="A27" s="9" t="s">
        <v>41</v>
      </c>
      <c r="B27" s="30">
        <v>369</v>
      </c>
      <c r="C27" s="30">
        <v>296</v>
      </c>
      <c r="D27" s="30">
        <v>369</v>
      </c>
      <c r="E27" s="30">
        <v>296</v>
      </c>
      <c r="F27" s="11">
        <f t="shared" si="0"/>
        <v>-19.783197831978313</v>
      </c>
      <c r="G27" s="1"/>
      <c r="H27" s="1"/>
      <c r="I27" s="1"/>
    </row>
    <row r="28" spans="1:9" x14ac:dyDescent="0.3">
      <c r="A28" s="12" t="s">
        <v>42</v>
      </c>
      <c r="B28" s="31">
        <v>38101</v>
      </c>
      <c r="C28" s="31">
        <v>39728</v>
      </c>
      <c r="D28" s="31">
        <v>38101</v>
      </c>
      <c r="E28" s="31">
        <v>39728</v>
      </c>
      <c r="F28" s="14">
        <f t="shared" si="0"/>
        <v>4.2702291278444164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980</v>
      </c>
      <c r="D29" s="30">
        <v>0</v>
      </c>
      <c r="E29" s="30">
        <v>980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2014</v>
      </c>
      <c r="C31" s="30">
        <v>4701</v>
      </c>
      <c r="D31" s="30">
        <v>2014</v>
      </c>
      <c r="E31" s="30">
        <v>4701</v>
      </c>
      <c r="F31" s="11">
        <f t="shared" si="0"/>
        <v>133.41608738828202</v>
      </c>
      <c r="G31" s="1"/>
      <c r="H31" s="1"/>
      <c r="I31" s="1"/>
    </row>
    <row r="32" spans="1:9" x14ac:dyDescent="0.3">
      <c r="A32" s="12" t="s">
        <v>46</v>
      </c>
      <c r="B32" s="31">
        <v>28165</v>
      </c>
      <c r="C32" s="31">
        <v>17056</v>
      </c>
      <c r="D32" s="31">
        <v>28165</v>
      </c>
      <c r="E32" s="31">
        <v>17056</v>
      </c>
      <c r="F32" s="14">
        <f t="shared" si="0"/>
        <v>-39.442570566305697</v>
      </c>
      <c r="G32" s="1"/>
      <c r="H32" s="1"/>
      <c r="I32" s="1"/>
    </row>
    <row r="33" spans="1:9" x14ac:dyDescent="0.3">
      <c r="A33" s="9" t="s">
        <v>47</v>
      </c>
      <c r="B33" s="30">
        <v>7813</v>
      </c>
      <c r="C33" s="30">
        <v>8992</v>
      </c>
      <c r="D33" s="30">
        <v>7813</v>
      </c>
      <c r="E33" s="30">
        <v>8992</v>
      </c>
      <c r="F33" s="11">
        <f t="shared" si="0"/>
        <v>15.090234225009596</v>
      </c>
      <c r="G33" s="1"/>
      <c r="H33" s="1"/>
      <c r="I33" s="1"/>
    </row>
    <row r="34" spans="1:9" x14ac:dyDescent="0.3">
      <c r="A34" s="12" t="s">
        <v>165</v>
      </c>
      <c r="B34" s="31">
        <v>69</v>
      </c>
      <c r="C34" s="31">
        <v>68</v>
      </c>
      <c r="D34" s="31">
        <v>69</v>
      </c>
      <c r="E34" s="31">
        <v>68</v>
      </c>
      <c r="F34" s="14">
        <f t="shared" si="0"/>
        <v>-1.4492753623188435</v>
      </c>
      <c r="G34" s="1"/>
      <c r="H34" s="1"/>
      <c r="I34" s="1"/>
    </row>
    <row r="35" spans="1:9" x14ac:dyDescent="0.3">
      <c r="A35" s="15" t="s">
        <v>48</v>
      </c>
      <c r="B35" s="16">
        <f>SUM(B7:B34)</f>
        <v>612511</v>
      </c>
      <c r="C35" s="16">
        <f t="shared" ref="C35:E35" si="1">SUM(C7:C34)</f>
        <v>648531</v>
      </c>
      <c r="D35" s="16">
        <f t="shared" si="1"/>
        <v>612511</v>
      </c>
      <c r="E35" s="16">
        <f t="shared" si="1"/>
        <v>648531</v>
      </c>
      <c r="F35" s="17">
        <f t="shared" ref="F35" si="2">((E35*100)/D35)-100</f>
        <v>5.8807107137667742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2339</v>
      </c>
      <c r="C39" s="37">
        <f t="shared" si="4"/>
        <v>2538</v>
      </c>
      <c r="D39" s="37">
        <f>_xlfn.RANK.EQ(B39,$B$39:$B$66)+COUNTIF($B$39:$B$66,B39)-1</f>
        <v>14</v>
      </c>
      <c r="E39" s="36" t="str">
        <f t="shared" ref="E39:E66" si="6">INDEX($A$39:$B$66,MATCH(ROW()-38,$D$39:$D$66,0),1)</f>
        <v>LAS PALMAS</v>
      </c>
      <c r="F39" s="36">
        <f>LOOKUP(E39,$A$39:$A$66,$B$39:$B$66)</f>
        <v>211098</v>
      </c>
      <c r="G39" s="36">
        <f>LOOKUP(E39,$A$39:$A$66,$C$39:$C$66)</f>
        <v>180721</v>
      </c>
    </row>
    <row r="40" spans="1:9" x14ac:dyDescent="0.3">
      <c r="A40" s="36" t="str">
        <f t="shared" si="5"/>
        <v>ALICANTE</v>
      </c>
      <c r="B40" s="37">
        <f t="shared" si="3"/>
        <v>789</v>
      </c>
      <c r="C40" s="37">
        <f t="shared" si="4"/>
        <v>174</v>
      </c>
      <c r="D40" s="37">
        <f t="shared" ref="D40:D66" si="7">_xlfn.RANK.EQ(B40,$B$39:$B$66)+COUNTIF($B$39:$B$66,B40)-1</f>
        <v>19</v>
      </c>
      <c r="E40" s="36" t="str">
        <f t="shared" si="6"/>
        <v>BAHÍA DE ALGECIRAS</v>
      </c>
      <c r="F40" s="36">
        <f t="shared" ref="F40:F66" si="8">LOOKUP(E40,$A$39:$A$66,$B$39:$B$66)</f>
        <v>163412</v>
      </c>
      <c r="G40" s="36">
        <f t="shared" ref="G40:G66" si="9">LOOKUP(E40,$A$39:$A$66,$C$39:$C$66)</f>
        <v>229355</v>
      </c>
    </row>
    <row r="41" spans="1:9" x14ac:dyDescent="0.3">
      <c r="A41" s="36" t="str">
        <f t="shared" si="5"/>
        <v>ALMERÍA</v>
      </c>
      <c r="B41" s="37">
        <f t="shared" si="3"/>
        <v>2832</v>
      </c>
      <c r="C41" s="37">
        <f t="shared" si="4"/>
        <v>2181</v>
      </c>
      <c r="D41" s="37">
        <f t="shared" si="7"/>
        <v>12</v>
      </c>
      <c r="E41" s="36" t="str">
        <f t="shared" si="6"/>
        <v>BARCELONA</v>
      </c>
      <c r="F41" s="36">
        <f t="shared" si="8"/>
        <v>98372</v>
      </c>
      <c r="G41" s="36">
        <f t="shared" si="9"/>
        <v>43041</v>
      </c>
    </row>
    <row r="42" spans="1:9" x14ac:dyDescent="0.3">
      <c r="A42" s="36" t="str">
        <f t="shared" si="5"/>
        <v>AVILÉS</v>
      </c>
      <c r="B42" s="37">
        <f t="shared" si="3"/>
        <v>1429</v>
      </c>
      <c r="C42" s="37">
        <f t="shared" si="4"/>
        <v>1016</v>
      </c>
      <c r="D42" s="37">
        <f t="shared" si="7"/>
        <v>16</v>
      </c>
      <c r="E42" s="36" t="str">
        <f t="shared" si="6"/>
        <v>CEUTA</v>
      </c>
      <c r="F42" s="36">
        <f t="shared" si="8"/>
        <v>68558</v>
      </c>
      <c r="G42" s="36">
        <f t="shared" si="9"/>
        <v>49546</v>
      </c>
    </row>
    <row r="43" spans="1:9" x14ac:dyDescent="0.3">
      <c r="A43" s="36" t="str">
        <f t="shared" si="5"/>
        <v>BAHÍA DE ALGECIRAS</v>
      </c>
      <c r="B43" s="37">
        <f t="shared" si="3"/>
        <v>163412</v>
      </c>
      <c r="C43" s="37">
        <f t="shared" si="4"/>
        <v>229355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39728</v>
      </c>
      <c r="G43" s="36">
        <f t="shared" si="9"/>
        <v>38101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VALENCIA</v>
      </c>
      <c r="F44" s="36">
        <f t="shared" si="8"/>
        <v>17056</v>
      </c>
      <c r="G44" s="36">
        <f t="shared" si="9"/>
        <v>28165</v>
      </c>
    </row>
    <row r="45" spans="1:9" x14ac:dyDescent="0.3">
      <c r="A45" s="36" t="str">
        <f t="shared" si="5"/>
        <v>BALEARES</v>
      </c>
      <c r="B45" s="37">
        <f t="shared" si="3"/>
        <v>340</v>
      </c>
      <c r="C45" s="37">
        <f t="shared" si="4"/>
        <v>178</v>
      </c>
      <c r="D45" s="37">
        <f t="shared" si="7"/>
        <v>20</v>
      </c>
      <c r="E45" s="36" t="str">
        <f t="shared" si="6"/>
        <v>HUELVA</v>
      </c>
      <c r="F45" s="36">
        <f t="shared" si="8"/>
        <v>12697</v>
      </c>
      <c r="G45" s="36">
        <f t="shared" si="9"/>
        <v>9587</v>
      </c>
    </row>
    <row r="46" spans="1:9" x14ac:dyDescent="0.3">
      <c r="A46" s="36" t="str">
        <f t="shared" si="5"/>
        <v>BARCELONA</v>
      </c>
      <c r="B46" s="37">
        <f t="shared" si="3"/>
        <v>98372</v>
      </c>
      <c r="C46" s="37">
        <f t="shared" si="4"/>
        <v>43041</v>
      </c>
      <c r="D46" s="37">
        <f t="shared" si="7"/>
        <v>3</v>
      </c>
      <c r="E46" s="36" t="str">
        <f t="shared" si="6"/>
        <v>VIGO</v>
      </c>
      <c r="F46" s="36">
        <f t="shared" si="8"/>
        <v>8992</v>
      </c>
      <c r="G46" s="36">
        <f t="shared" si="9"/>
        <v>7813</v>
      </c>
    </row>
    <row r="47" spans="1:9" x14ac:dyDescent="0.3">
      <c r="A47" s="36" t="str">
        <f t="shared" si="5"/>
        <v>BILBAO</v>
      </c>
      <c r="B47" s="37">
        <f t="shared" si="3"/>
        <v>5289</v>
      </c>
      <c r="C47" s="37">
        <f t="shared" si="4"/>
        <v>4321</v>
      </c>
      <c r="D47" s="37">
        <f t="shared" si="7"/>
        <v>9</v>
      </c>
      <c r="E47" s="36" t="str">
        <f t="shared" si="6"/>
        <v>BILBAO</v>
      </c>
      <c r="F47" s="36">
        <f t="shared" si="8"/>
        <v>5289</v>
      </c>
      <c r="G47" s="36">
        <f t="shared" si="9"/>
        <v>4321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TARRAGONA</v>
      </c>
      <c r="F48" s="36">
        <f t="shared" si="8"/>
        <v>4701</v>
      </c>
      <c r="G48" s="36">
        <f t="shared" si="9"/>
        <v>2014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GIJÓN</v>
      </c>
      <c r="F49" s="36">
        <f t="shared" si="8"/>
        <v>3271</v>
      </c>
      <c r="G49" s="36">
        <f t="shared" si="9"/>
        <v>4672</v>
      </c>
    </row>
    <row r="50" spans="1:7" x14ac:dyDescent="0.3">
      <c r="A50" s="36" t="str">
        <f t="shared" si="5"/>
        <v>CEUTA</v>
      </c>
      <c r="B50" s="37">
        <f t="shared" si="3"/>
        <v>68558</v>
      </c>
      <c r="C50" s="37">
        <f t="shared" si="4"/>
        <v>49546</v>
      </c>
      <c r="D50" s="37">
        <f t="shared" si="7"/>
        <v>4</v>
      </c>
      <c r="E50" s="36" t="str">
        <f t="shared" si="6"/>
        <v>ALMERÍA</v>
      </c>
      <c r="F50" s="36">
        <f t="shared" si="8"/>
        <v>2832</v>
      </c>
      <c r="G50" s="36">
        <f t="shared" si="9"/>
        <v>2181</v>
      </c>
    </row>
    <row r="51" spans="1:7" x14ac:dyDescent="0.3">
      <c r="A51" s="36" t="str">
        <f t="shared" si="5"/>
        <v>FERROL-SAN CIBRAO</v>
      </c>
      <c r="B51" s="37">
        <f t="shared" si="3"/>
        <v>241</v>
      </c>
      <c r="C51" s="37">
        <f t="shared" si="4"/>
        <v>370</v>
      </c>
      <c r="D51" s="37">
        <f t="shared" si="7"/>
        <v>22</v>
      </c>
      <c r="E51" s="36" t="str">
        <f t="shared" si="6"/>
        <v>MOTRIL</v>
      </c>
      <c r="F51" s="36">
        <f t="shared" si="8"/>
        <v>2645</v>
      </c>
      <c r="G51" s="36">
        <f t="shared" si="9"/>
        <v>2193</v>
      </c>
    </row>
    <row r="52" spans="1:7" x14ac:dyDescent="0.3">
      <c r="A52" s="36" t="str">
        <f t="shared" si="5"/>
        <v>GIJÓN</v>
      </c>
      <c r="B52" s="37">
        <f t="shared" si="3"/>
        <v>3271</v>
      </c>
      <c r="C52" s="37">
        <f t="shared" si="4"/>
        <v>4672</v>
      </c>
      <c r="D52" s="37">
        <f t="shared" si="7"/>
        <v>11</v>
      </c>
      <c r="E52" s="36" t="str">
        <f t="shared" si="6"/>
        <v>A CORUÑA</v>
      </c>
      <c r="F52" s="36">
        <f t="shared" si="8"/>
        <v>2339</v>
      </c>
      <c r="G52" s="36">
        <f t="shared" si="9"/>
        <v>2538</v>
      </c>
    </row>
    <row r="53" spans="1:7" x14ac:dyDescent="0.3">
      <c r="A53" s="36" t="str">
        <f t="shared" si="5"/>
        <v>HUELVA</v>
      </c>
      <c r="B53" s="37">
        <f t="shared" si="3"/>
        <v>12697</v>
      </c>
      <c r="C53" s="37">
        <f t="shared" si="4"/>
        <v>9587</v>
      </c>
      <c r="D53" s="37">
        <f t="shared" si="7"/>
        <v>7</v>
      </c>
      <c r="E53" s="36" t="str">
        <f t="shared" si="6"/>
        <v>MÁLAGA</v>
      </c>
      <c r="F53" s="36">
        <f t="shared" si="8"/>
        <v>2176</v>
      </c>
      <c r="G53" s="36">
        <f t="shared" si="9"/>
        <v>4521</v>
      </c>
    </row>
    <row r="54" spans="1:7" x14ac:dyDescent="0.3">
      <c r="A54" s="36" t="str">
        <f t="shared" si="5"/>
        <v>LAS PALMAS</v>
      </c>
      <c r="B54" s="37">
        <f t="shared" si="3"/>
        <v>211098</v>
      </c>
      <c r="C54" s="37">
        <f t="shared" si="4"/>
        <v>180721</v>
      </c>
      <c r="D54" s="37">
        <f t="shared" si="7"/>
        <v>1</v>
      </c>
      <c r="E54" s="36" t="str">
        <f t="shared" si="6"/>
        <v>AVILÉS</v>
      </c>
      <c r="F54" s="36">
        <f t="shared" si="8"/>
        <v>1429</v>
      </c>
      <c r="G54" s="36">
        <f t="shared" si="9"/>
        <v>1016</v>
      </c>
    </row>
    <row r="55" spans="1:7" x14ac:dyDescent="0.3">
      <c r="A55" s="36" t="str">
        <f t="shared" si="5"/>
        <v>MÁLAGA</v>
      </c>
      <c r="B55" s="37">
        <f t="shared" si="3"/>
        <v>2176</v>
      </c>
      <c r="C55" s="37">
        <f t="shared" si="4"/>
        <v>4521</v>
      </c>
      <c r="D55" s="37">
        <f t="shared" si="7"/>
        <v>15</v>
      </c>
      <c r="E55" s="36" t="str">
        <f t="shared" si="6"/>
        <v>MARÍN Y RÍA DE PONTEVEDRA</v>
      </c>
      <c r="F55" s="36">
        <f t="shared" si="8"/>
        <v>1222</v>
      </c>
      <c r="G55" s="36">
        <f t="shared" si="9"/>
        <v>1566</v>
      </c>
    </row>
    <row r="56" spans="1:7" x14ac:dyDescent="0.3">
      <c r="A56" s="36" t="str">
        <f t="shared" si="5"/>
        <v>MARÍN Y RÍA DE PONTEVEDRA</v>
      </c>
      <c r="B56" s="37">
        <f t="shared" si="3"/>
        <v>1222</v>
      </c>
      <c r="C56" s="37">
        <f t="shared" si="4"/>
        <v>1566</v>
      </c>
      <c r="D56" s="37">
        <f t="shared" si="7"/>
        <v>17</v>
      </c>
      <c r="E56" s="36" t="str">
        <f t="shared" si="6"/>
        <v>SANTANDER</v>
      </c>
      <c r="F56" s="36">
        <f t="shared" si="8"/>
        <v>980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ALICANTE</v>
      </c>
      <c r="F57" s="36">
        <f t="shared" si="8"/>
        <v>789</v>
      </c>
      <c r="G57" s="36">
        <f t="shared" si="9"/>
        <v>174</v>
      </c>
    </row>
    <row r="58" spans="1:7" x14ac:dyDescent="0.3">
      <c r="A58" s="36" t="str">
        <f t="shared" si="5"/>
        <v>MOTRIL</v>
      </c>
      <c r="B58" s="37">
        <f t="shared" si="3"/>
        <v>2645</v>
      </c>
      <c r="C58" s="37">
        <f t="shared" si="4"/>
        <v>2193</v>
      </c>
      <c r="D58" s="37">
        <f t="shared" si="7"/>
        <v>13</v>
      </c>
      <c r="E58" s="36" t="str">
        <f t="shared" si="6"/>
        <v>BALEARES</v>
      </c>
      <c r="F58" s="36">
        <f t="shared" si="8"/>
        <v>340</v>
      </c>
      <c r="G58" s="36">
        <f t="shared" si="9"/>
        <v>178</v>
      </c>
    </row>
    <row r="59" spans="1:7" x14ac:dyDescent="0.3">
      <c r="A59" s="36" t="str">
        <f t="shared" si="5"/>
        <v>PASAIA</v>
      </c>
      <c r="B59" s="37">
        <f t="shared" si="3"/>
        <v>296</v>
      </c>
      <c r="C59" s="37">
        <f t="shared" si="4"/>
        <v>369</v>
      </c>
      <c r="D59" s="37">
        <f t="shared" si="7"/>
        <v>21</v>
      </c>
      <c r="E59" s="36" t="str">
        <f t="shared" si="6"/>
        <v>PASAIA</v>
      </c>
      <c r="F59" s="36">
        <f t="shared" si="8"/>
        <v>296</v>
      </c>
      <c r="G59" s="36">
        <f t="shared" si="9"/>
        <v>369</v>
      </c>
    </row>
    <row r="60" spans="1:7" x14ac:dyDescent="0.3">
      <c r="A60" s="36" t="str">
        <f t="shared" si="5"/>
        <v>SANTA CRUZ DE TENERIFE</v>
      </c>
      <c r="B60" s="37">
        <f t="shared" si="3"/>
        <v>39728</v>
      </c>
      <c r="C60" s="37">
        <f t="shared" si="4"/>
        <v>38101</v>
      </c>
      <c r="D60" s="37">
        <f t="shared" si="7"/>
        <v>5</v>
      </c>
      <c r="E60" s="36" t="str">
        <f t="shared" si="6"/>
        <v>FERROL-SAN CIBRAO</v>
      </c>
      <c r="F60" s="36">
        <f t="shared" si="8"/>
        <v>241</v>
      </c>
      <c r="G60" s="36">
        <f t="shared" si="9"/>
        <v>370</v>
      </c>
    </row>
    <row r="61" spans="1:7" x14ac:dyDescent="0.3">
      <c r="A61" s="36" t="str">
        <f t="shared" si="5"/>
        <v>SANTANDER</v>
      </c>
      <c r="B61" s="37">
        <f t="shared" si="3"/>
        <v>980</v>
      </c>
      <c r="C61" s="37">
        <f t="shared" si="4"/>
        <v>0</v>
      </c>
      <c r="D61" s="37">
        <f t="shared" si="7"/>
        <v>18</v>
      </c>
      <c r="E61" s="36" t="str">
        <f t="shared" si="6"/>
        <v>VILAGARCÍA</v>
      </c>
      <c r="F61" s="36">
        <f t="shared" si="8"/>
        <v>68</v>
      </c>
      <c r="G61" s="36">
        <f t="shared" si="9"/>
        <v>69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4701</v>
      </c>
      <c r="C63" s="37">
        <f t="shared" si="4"/>
        <v>2014</v>
      </c>
      <c r="D63" s="37">
        <f t="shared" si="7"/>
        <v>10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17056</v>
      </c>
      <c r="C64" s="37">
        <f t="shared" si="4"/>
        <v>28165</v>
      </c>
      <c r="D64" s="37">
        <f t="shared" si="7"/>
        <v>6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8992</v>
      </c>
      <c r="C65" s="37">
        <f t="shared" si="4"/>
        <v>7813</v>
      </c>
      <c r="D65" s="37">
        <f t="shared" si="7"/>
        <v>8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68</v>
      </c>
      <c r="C66" s="37">
        <f t="shared" si="4"/>
        <v>69</v>
      </c>
      <c r="D66" s="37">
        <f t="shared" si="7"/>
        <v>23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23051</v>
      </c>
      <c r="C7" s="30">
        <v>30475</v>
      </c>
      <c r="D7" s="30">
        <v>23051</v>
      </c>
      <c r="E7" s="30">
        <v>30475</v>
      </c>
      <c r="F7" s="11">
        <f>((E7*100)/D7)-100</f>
        <v>32.206845689991752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231804</v>
      </c>
      <c r="C11" s="30">
        <v>1285661</v>
      </c>
      <c r="D11" s="30">
        <v>231804</v>
      </c>
      <c r="E11" s="30">
        <v>1285661</v>
      </c>
      <c r="F11" s="11">
        <f t="shared" si="0"/>
        <v>454.63279322185986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0</v>
      </c>
      <c r="C13" s="30">
        <v>80</v>
      </c>
      <c r="D13" s="30">
        <v>0</v>
      </c>
      <c r="E13" s="30">
        <v>80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2947</v>
      </c>
      <c r="D19" s="30">
        <v>0</v>
      </c>
      <c r="E19" s="30">
        <v>2947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800</v>
      </c>
      <c r="D20" s="31">
        <v>0</v>
      </c>
      <c r="E20" s="31">
        <v>800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0</v>
      </c>
      <c r="D22" s="31">
        <v>0</v>
      </c>
      <c r="E22" s="31">
        <v>0</v>
      </c>
      <c r="F22" s="14" t="e">
        <f t="shared" si="0"/>
        <v>#DIV/0!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123</v>
      </c>
      <c r="C28" s="31">
        <v>28</v>
      </c>
      <c r="D28" s="31">
        <v>123</v>
      </c>
      <c r="E28" s="31">
        <v>28</v>
      </c>
      <c r="F28" s="14">
        <f t="shared" si="0"/>
        <v>-77.235772357723576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0</v>
      </c>
      <c r="C33" s="30">
        <v>0</v>
      </c>
      <c r="D33" s="30">
        <v>0</v>
      </c>
      <c r="E33" s="30">
        <v>0</v>
      </c>
      <c r="F33" s="11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254978</v>
      </c>
      <c r="C35" s="16">
        <f t="shared" ref="C35:E35" si="1">SUM(C7:C34)</f>
        <v>1319991</v>
      </c>
      <c r="D35" s="16">
        <f t="shared" si="1"/>
        <v>254978</v>
      </c>
      <c r="E35" s="16">
        <f t="shared" si="1"/>
        <v>1319991</v>
      </c>
      <c r="F35" s="17">
        <f t="shared" ref="F35" si="2">((E35*100)/D35)-100</f>
        <v>417.68819270682172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30475</v>
      </c>
      <c r="C39" s="37">
        <f t="shared" si="4"/>
        <v>23051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1285661</v>
      </c>
      <c r="G39" s="36">
        <f>LOOKUP(E39,$A$39:$A$66,$C$39:$C$66)</f>
        <v>231804</v>
      </c>
      <c r="H39" s="77"/>
    </row>
    <row r="40" spans="1:9" s="102" customFormat="1" x14ac:dyDescent="0.3">
      <c r="A40" s="99" t="str">
        <f t="shared" si="5"/>
        <v>ALICANTE</v>
      </c>
      <c r="B40" s="100">
        <f t="shared" si="3"/>
        <v>0</v>
      </c>
      <c r="C40" s="100">
        <f t="shared" si="4"/>
        <v>0</v>
      </c>
      <c r="D40" s="100">
        <f t="shared" ref="D40:D66" si="7">_xlfn.RANK.EQ(B40,$B$39:$B$66)+COUNTIF($B$39:$B$66,B40)-1</f>
        <v>28</v>
      </c>
      <c r="E40" s="99" t="str">
        <f t="shared" si="6"/>
        <v>A CORUÑA</v>
      </c>
      <c r="F40" s="99">
        <f t="shared" ref="F40:F66" si="8">LOOKUP(E40,$A$39:$A$66,$B$39:$B$66)</f>
        <v>30475</v>
      </c>
      <c r="G40" s="99">
        <f t="shared" ref="G40:G66" si="9">LOOKUP(E40,$A$39:$A$66,$C$39:$C$66)</f>
        <v>23051</v>
      </c>
      <c r="H40" s="101"/>
    </row>
    <row r="41" spans="1:9" s="102" customFormat="1" x14ac:dyDescent="0.3">
      <c r="A41" s="99" t="str">
        <f t="shared" si="5"/>
        <v>ALMERÍA</v>
      </c>
      <c r="B41" s="100">
        <f t="shared" si="3"/>
        <v>0</v>
      </c>
      <c r="C41" s="100">
        <f t="shared" si="4"/>
        <v>0</v>
      </c>
      <c r="D41" s="100">
        <f t="shared" si="7"/>
        <v>28</v>
      </c>
      <c r="E41" s="99" t="str">
        <f t="shared" si="6"/>
        <v>FERROL-SAN CIBRAO</v>
      </c>
      <c r="F41" s="99">
        <f t="shared" si="8"/>
        <v>2947</v>
      </c>
      <c r="G41" s="99">
        <f t="shared" si="9"/>
        <v>0</v>
      </c>
      <c r="H41" s="101"/>
    </row>
    <row r="42" spans="1:9" s="102" customFormat="1" x14ac:dyDescent="0.3">
      <c r="A42" s="99" t="str">
        <f t="shared" si="5"/>
        <v>AVILÉS</v>
      </c>
      <c r="B42" s="100">
        <f t="shared" si="3"/>
        <v>0</v>
      </c>
      <c r="C42" s="100">
        <f t="shared" si="4"/>
        <v>0</v>
      </c>
      <c r="D42" s="100">
        <f t="shared" si="7"/>
        <v>28</v>
      </c>
      <c r="E42" s="99" t="str">
        <f t="shared" si="6"/>
        <v>GIJÓN</v>
      </c>
      <c r="F42" s="99">
        <f t="shared" si="8"/>
        <v>800</v>
      </c>
      <c r="G42" s="99">
        <f t="shared" si="9"/>
        <v>0</v>
      </c>
      <c r="H42" s="101"/>
    </row>
    <row r="43" spans="1:9" s="102" customFormat="1" x14ac:dyDescent="0.3">
      <c r="A43" s="99" t="str">
        <f t="shared" si="5"/>
        <v>BAHÍA DE ALGECIRAS</v>
      </c>
      <c r="B43" s="100">
        <f t="shared" si="3"/>
        <v>1285661</v>
      </c>
      <c r="C43" s="100">
        <f t="shared" si="4"/>
        <v>231804</v>
      </c>
      <c r="D43" s="100">
        <f t="shared" si="7"/>
        <v>1</v>
      </c>
      <c r="E43" s="99" t="str">
        <f t="shared" si="6"/>
        <v>BALEARES</v>
      </c>
      <c r="F43" s="99">
        <f t="shared" si="8"/>
        <v>80</v>
      </c>
      <c r="G43" s="99">
        <f t="shared" si="9"/>
        <v>0</v>
      </c>
      <c r="H43" s="101"/>
    </row>
    <row r="44" spans="1:9" s="102" customFormat="1" x14ac:dyDescent="0.3">
      <c r="A44" s="99" t="str">
        <f t="shared" si="5"/>
        <v>BAHÍA DE CÁDIZ</v>
      </c>
      <c r="B44" s="100">
        <f t="shared" si="3"/>
        <v>0</v>
      </c>
      <c r="C44" s="100">
        <f t="shared" si="4"/>
        <v>0</v>
      </c>
      <c r="D44" s="100">
        <f t="shared" si="7"/>
        <v>28</v>
      </c>
      <c r="E44" s="99" t="str">
        <f t="shared" si="6"/>
        <v>SANTA CRUZ DE TENERIFE</v>
      </c>
      <c r="F44" s="99">
        <f t="shared" si="8"/>
        <v>28</v>
      </c>
      <c r="G44" s="99">
        <f t="shared" si="9"/>
        <v>123</v>
      </c>
      <c r="H44" s="101"/>
    </row>
    <row r="45" spans="1:9" s="102" customFormat="1" x14ac:dyDescent="0.3">
      <c r="A45" s="99" t="str">
        <f t="shared" si="5"/>
        <v>BALEARES</v>
      </c>
      <c r="B45" s="100">
        <f t="shared" si="3"/>
        <v>80</v>
      </c>
      <c r="C45" s="100">
        <f t="shared" si="4"/>
        <v>0</v>
      </c>
      <c r="D45" s="100">
        <f t="shared" si="7"/>
        <v>5</v>
      </c>
      <c r="E45" s="99" t="str">
        <f t="shared" si="6"/>
        <v>SANTANDER</v>
      </c>
      <c r="F45" s="99">
        <f t="shared" si="8"/>
        <v>0.3</v>
      </c>
      <c r="G45" s="99">
        <f t="shared" si="9"/>
        <v>0</v>
      </c>
      <c r="H45" s="101"/>
    </row>
    <row r="46" spans="1:9" s="102" customFormat="1" x14ac:dyDescent="0.3">
      <c r="A46" s="99" t="str">
        <f t="shared" si="5"/>
        <v>BARCELONA</v>
      </c>
      <c r="B46" s="100">
        <f t="shared" si="3"/>
        <v>0</v>
      </c>
      <c r="C46" s="100">
        <f t="shared" si="4"/>
        <v>0</v>
      </c>
      <c r="D46" s="100">
        <f t="shared" si="7"/>
        <v>28</v>
      </c>
      <c r="E46" s="99" t="str">
        <f t="shared" si="6"/>
        <v>SEVILLA</v>
      </c>
      <c r="F46" s="99">
        <f t="shared" si="8"/>
        <v>0.2</v>
      </c>
      <c r="G46" s="99">
        <f t="shared" si="9"/>
        <v>0</v>
      </c>
      <c r="H46" s="101"/>
    </row>
    <row r="47" spans="1:9" s="102" customFormat="1" x14ac:dyDescent="0.3">
      <c r="A47" s="99" t="str">
        <f t="shared" si="5"/>
        <v>BILBAO</v>
      </c>
      <c r="B47" s="100">
        <f t="shared" si="3"/>
        <v>0</v>
      </c>
      <c r="C47" s="100">
        <f t="shared" si="4"/>
        <v>0</v>
      </c>
      <c r="D47" s="100">
        <f t="shared" si="7"/>
        <v>28</v>
      </c>
      <c r="E47" s="99" t="str">
        <f t="shared" si="6"/>
        <v>TARRAGONA</v>
      </c>
      <c r="F47" s="99">
        <f t="shared" si="8"/>
        <v>0.1</v>
      </c>
      <c r="G47" s="99">
        <f t="shared" si="9"/>
        <v>0</v>
      </c>
      <c r="H47" s="101"/>
    </row>
    <row r="48" spans="1:9" s="102" customFormat="1" x14ac:dyDescent="0.3">
      <c r="A48" s="99" t="str">
        <f t="shared" si="5"/>
        <v>CARTAGENA</v>
      </c>
      <c r="B48" s="100">
        <f t="shared" si="3"/>
        <v>0</v>
      </c>
      <c r="C48" s="100">
        <f t="shared" si="4"/>
        <v>0</v>
      </c>
      <c r="D48" s="100">
        <f t="shared" si="7"/>
        <v>28</v>
      </c>
      <c r="E48" s="99" t="s">
        <v>39</v>
      </c>
      <c r="F48" s="99">
        <f t="shared" si="8"/>
        <v>0</v>
      </c>
      <c r="G48" s="99">
        <f t="shared" si="9"/>
        <v>0</v>
      </c>
      <c r="H48" s="101"/>
    </row>
    <row r="49" spans="1:8" s="102" customFormat="1" x14ac:dyDescent="0.3">
      <c r="A49" s="99" t="str">
        <f t="shared" si="5"/>
        <v>CASTELLÓN</v>
      </c>
      <c r="B49" s="100">
        <f t="shared" si="3"/>
        <v>0</v>
      </c>
      <c r="C49" s="100">
        <f t="shared" si="4"/>
        <v>0</v>
      </c>
      <c r="D49" s="100">
        <f t="shared" si="7"/>
        <v>28</v>
      </c>
      <c r="E49" s="99" t="e">
        <f t="shared" ref="E49:E66" si="10">INDEX($A$39:$B$66,MATCH(ROW()-38,$D$39:$D$66,0),1)</f>
        <v>#N/A</v>
      </c>
      <c r="F49" s="99" t="e">
        <f t="shared" si="8"/>
        <v>#N/A</v>
      </c>
      <c r="G49" s="99" t="e">
        <f t="shared" si="9"/>
        <v>#N/A</v>
      </c>
      <c r="H49" s="101"/>
    </row>
    <row r="50" spans="1:8" s="102" customFormat="1" x14ac:dyDescent="0.3">
      <c r="A50" s="99" t="str">
        <f t="shared" si="5"/>
        <v>CEUTA</v>
      </c>
      <c r="B50" s="100">
        <f t="shared" si="3"/>
        <v>0</v>
      </c>
      <c r="C50" s="100">
        <f t="shared" si="4"/>
        <v>0</v>
      </c>
      <c r="D50" s="100">
        <f t="shared" si="7"/>
        <v>28</v>
      </c>
      <c r="E50" s="99" t="e">
        <f t="shared" si="10"/>
        <v>#N/A</v>
      </c>
      <c r="F50" s="99" t="e">
        <f t="shared" si="8"/>
        <v>#N/A</v>
      </c>
      <c r="G50" s="99" t="e">
        <f t="shared" si="9"/>
        <v>#N/A</v>
      </c>
      <c r="H50" s="101"/>
    </row>
    <row r="51" spans="1:8" s="102" customFormat="1" x14ac:dyDescent="0.3">
      <c r="A51" s="99" t="str">
        <f t="shared" si="5"/>
        <v>FERROL-SAN CIBRAO</v>
      </c>
      <c r="B51" s="100">
        <f t="shared" si="3"/>
        <v>2947</v>
      </c>
      <c r="C51" s="100">
        <f t="shared" si="4"/>
        <v>0</v>
      </c>
      <c r="D51" s="100">
        <f t="shared" si="7"/>
        <v>3</v>
      </c>
      <c r="E51" s="99" t="e">
        <f t="shared" si="10"/>
        <v>#N/A</v>
      </c>
      <c r="F51" s="99" t="e">
        <f t="shared" si="8"/>
        <v>#N/A</v>
      </c>
      <c r="G51" s="99" t="e">
        <f t="shared" si="9"/>
        <v>#N/A</v>
      </c>
      <c r="H51" s="101"/>
    </row>
    <row r="52" spans="1:8" s="102" customFormat="1" x14ac:dyDescent="0.3">
      <c r="A52" s="99" t="str">
        <f t="shared" si="5"/>
        <v>GIJÓN</v>
      </c>
      <c r="B52" s="100">
        <f t="shared" si="3"/>
        <v>800</v>
      </c>
      <c r="C52" s="100">
        <f t="shared" si="4"/>
        <v>0</v>
      </c>
      <c r="D52" s="100">
        <f t="shared" si="7"/>
        <v>4</v>
      </c>
      <c r="E52" s="99" t="e">
        <f t="shared" si="10"/>
        <v>#N/A</v>
      </c>
      <c r="F52" s="99" t="e">
        <f t="shared" si="8"/>
        <v>#N/A</v>
      </c>
      <c r="G52" s="99" t="e">
        <f t="shared" si="9"/>
        <v>#N/A</v>
      </c>
      <c r="H52" s="101"/>
    </row>
    <row r="53" spans="1:8" s="102" customFormat="1" x14ac:dyDescent="0.3">
      <c r="A53" s="99" t="str">
        <f t="shared" si="5"/>
        <v>HUELVA</v>
      </c>
      <c r="B53" s="100">
        <f t="shared" si="3"/>
        <v>0</v>
      </c>
      <c r="C53" s="100">
        <f t="shared" si="4"/>
        <v>0</v>
      </c>
      <c r="D53" s="100">
        <f t="shared" si="7"/>
        <v>28</v>
      </c>
      <c r="E53" s="99" t="e">
        <f t="shared" si="10"/>
        <v>#N/A</v>
      </c>
      <c r="F53" s="99" t="e">
        <f t="shared" si="8"/>
        <v>#N/A</v>
      </c>
      <c r="G53" s="99" t="e">
        <f t="shared" si="9"/>
        <v>#N/A</v>
      </c>
      <c r="H53" s="101"/>
    </row>
    <row r="54" spans="1:8" s="102" customFormat="1" x14ac:dyDescent="0.3">
      <c r="A54" s="99" t="str">
        <f t="shared" si="5"/>
        <v>LAS PALMAS</v>
      </c>
      <c r="B54" s="100">
        <f t="shared" si="3"/>
        <v>0</v>
      </c>
      <c r="C54" s="100">
        <f t="shared" si="4"/>
        <v>0</v>
      </c>
      <c r="D54" s="100">
        <f t="shared" si="7"/>
        <v>28</v>
      </c>
      <c r="E54" s="99" t="e">
        <f t="shared" si="10"/>
        <v>#N/A</v>
      </c>
      <c r="F54" s="99" t="e">
        <f t="shared" si="8"/>
        <v>#N/A</v>
      </c>
      <c r="G54" s="99" t="e">
        <f t="shared" si="9"/>
        <v>#N/A</v>
      </c>
      <c r="H54" s="101"/>
    </row>
    <row r="55" spans="1:8" s="102" customFormat="1" x14ac:dyDescent="0.3">
      <c r="A55" s="99" t="str">
        <f t="shared" si="5"/>
        <v>MÁLAGA</v>
      </c>
      <c r="B55" s="100">
        <f t="shared" si="3"/>
        <v>0</v>
      </c>
      <c r="C55" s="100">
        <f t="shared" si="4"/>
        <v>0</v>
      </c>
      <c r="D55" s="100">
        <f t="shared" si="7"/>
        <v>28</v>
      </c>
      <c r="E55" s="99" t="e">
        <f t="shared" si="10"/>
        <v>#N/A</v>
      </c>
      <c r="F55" s="99" t="e">
        <f t="shared" si="8"/>
        <v>#N/A</v>
      </c>
      <c r="G55" s="99" t="e">
        <f t="shared" si="9"/>
        <v>#N/A</v>
      </c>
      <c r="H55" s="101"/>
    </row>
    <row r="56" spans="1:8" s="102" customFormat="1" x14ac:dyDescent="0.3">
      <c r="A56" s="99" t="str">
        <f t="shared" si="5"/>
        <v>MARÍN Y RÍA DE PONTEVEDRA</v>
      </c>
      <c r="B56" s="100">
        <f t="shared" si="3"/>
        <v>0</v>
      </c>
      <c r="C56" s="100">
        <f t="shared" si="4"/>
        <v>0</v>
      </c>
      <c r="D56" s="100">
        <f t="shared" si="7"/>
        <v>28</v>
      </c>
      <c r="E56" s="99" t="e">
        <f t="shared" si="10"/>
        <v>#N/A</v>
      </c>
      <c r="F56" s="99" t="e">
        <f t="shared" si="8"/>
        <v>#N/A</v>
      </c>
      <c r="G56" s="99" t="e">
        <f t="shared" si="9"/>
        <v>#N/A</v>
      </c>
      <c r="H56" s="101"/>
    </row>
    <row r="57" spans="1:8" s="102" customFormat="1" x14ac:dyDescent="0.3">
      <c r="A57" s="99" t="str">
        <f t="shared" si="5"/>
        <v>MELILLA</v>
      </c>
      <c r="B57" s="100">
        <f t="shared" si="3"/>
        <v>0</v>
      </c>
      <c r="C57" s="100">
        <f t="shared" si="4"/>
        <v>0</v>
      </c>
      <c r="D57" s="100">
        <f t="shared" si="7"/>
        <v>28</v>
      </c>
      <c r="E57" s="99" t="e">
        <f t="shared" si="10"/>
        <v>#N/A</v>
      </c>
      <c r="F57" s="99" t="e">
        <f t="shared" si="8"/>
        <v>#N/A</v>
      </c>
      <c r="G57" s="99" t="e">
        <f t="shared" si="9"/>
        <v>#N/A</v>
      </c>
      <c r="H57" s="101"/>
    </row>
    <row r="58" spans="1:8" s="102" customFormat="1" x14ac:dyDescent="0.3">
      <c r="A58" s="99" t="str">
        <f t="shared" si="5"/>
        <v>MOTRIL</v>
      </c>
      <c r="B58" s="100">
        <f t="shared" si="3"/>
        <v>0</v>
      </c>
      <c r="C58" s="100">
        <f t="shared" si="4"/>
        <v>0</v>
      </c>
      <c r="D58" s="100">
        <f t="shared" si="7"/>
        <v>28</v>
      </c>
      <c r="E58" s="99" t="e">
        <f t="shared" si="10"/>
        <v>#N/A</v>
      </c>
      <c r="F58" s="99" t="e">
        <f t="shared" si="8"/>
        <v>#N/A</v>
      </c>
      <c r="G58" s="99" t="e">
        <f t="shared" si="9"/>
        <v>#N/A</v>
      </c>
      <c r="H58" s="101"/>
    </row>
    <row r="59" spans="1:8" s="102" customFormat="1" x14ac:dyDescent="0.3">
      <c r="A59" s="99" t="str">
        <f t="shared" si="5"/>
        <v>PASAIA</v>
      </c>
      <c r="B59" s="100">
        <f t="shared" si="3"/>
        <v>0</v>
      </c>
      <c r="C59" s="100">
        <f t="shared" si="4"/>
        <v>0</v>
      </c>
      <c r="D59" s="100">
        <f t="shared" si="7"/>
        <v>28</v>
      </c>
      <c r="E59" s="99" t="e">
        <f t="shared" si="10"/>
        <v>#N/A</v>
      </c>
      <c r="F59" s="99" t="e">
        <f t="shared" si="8"/>
        <v>#N/A</v>
      </c>
      <c r="G59" s="99" t="e">
        <f t="shared" si="9"/>
        <v>#N/A</v>
      </c>
      <c r="H59" s="101"/>
    </row>
    <row r="60" spans="1:8" s="102" customFormat="1" x14ac:dyDescent="0.3">
      <c r="A60" s="99" t="str">
        <f t="shared" si="5"/>
        <v>SANTA CRUZ DE TENERIFE</v>
      </c>
      <c r="B60" s="100">
        <f t="shared" si="3"/>
        <v>28</v>
      </c>
      <c r="C60" s="100">
        <f t="shared" si="4"/>
        <v>123</v>
      </c>
      <c r="D60" s="100">
        <f t="shared" si="7"/>
        <v>6</v>
      </c>
      <c r="E60" s="99" t="e">
        <f t="shared" si="10"/>
        <v>#N/A</v>
      </c>
      <c r="F60" s="99" t="e">
        <f t="shared" si="8"/>
        <v>#N/A</v>
      </c>
      <c r="G60" s="99" t="e">
        <f t="shared" si="9"/>
        <v>#N/A</v>
      </c>
      <c r="H60" s="101"/>
    </row>
    <row r="61" spans="1:8" s="102" customFormat="1" x14ac:dyDescent="0.3">
      <c r="A61" s="99" t="str">
        <f t="shared" si="5"/>
        <v>SANTANDER</v>
      </c>
      <c r="B61" s="100">
        <f>E29+0.3</f>
        <v>0.3</v>
      </c>
      <c r="C61" s="100">
        <f t="shared" si="4"/>
        <v>0</v>
      </c>
      <c r="D61" s="100">
        <f t="shared" si="7"/>
        <v>7</v>
      </c>
      <c r="E61" s="99" t="e">
        <f t="shared" si="10"/>
        <v>#N/A</v>
      </c>
      <c r="F61" s="99" t="e">
        <f t="shared" si="8"/>
        <v>#N/A</v>
      </c>
      <c r="G61" s="99" t="e">
        <f t="shared" si="9"/>
        <v>#N/A</v>
      </c>
      <c r="H61" s="101"/>
    </row>
    <row r="62" spans="1:8" s="102" customFormat="1" x14ac:dyDescent="0.3">
      <c r="A62" s="99" t="str">
        <f t="shared" si="5"/>
        <v>SEVILLA</v>
      </c>
      <c r="B62" s="100">
        <f>E30+0.2</f>
        <v>0.2</v>
      </c>
      <c r="C62" s="100">
        <f t="shared" si="4"/>
        <v>0</v>
      </c>
      <c r="D62" s="100">
        <f t="shared" si="7"/>
        <v>8</v>
      </c>
      <c r="E62" s="99" t="e">
        <f t="shared" si="10"/>
        <v>#N/A</v>
      </c>
      <c r="F62" s="99" t="e">
        <f t="shared" si="8"/>
        <v>#N/A</v>
      </c>
      <c r="G62" s="99" t="e">
        <f t="shared" si="9"/>
        <v>#N/A</v>
      </c>
      <c r="H62" s="101"/>
    </row>
    <row r="63" spans="1:8" s="102" customFormat="1" x14ac:dyDescent="0.3">
      <c r="A63" s="99" t="str">
        <f t="shared" si="5"/>
        <v>TARRAGONA</v>
      </c>
      <c r="B63" s="100">
        <f>E31+0.1</f>
        <v>0.1</v>
      </c>
      <c r="C63" s="100">
        <f t="shared" si="4"/>
        <v>0</v>
      </c>
      <c r="D63" s="100">
        <f t="shared" si="7"/>
        <v>9</v>
      </c>
      <c r="E63" s="99" t="e">
        <f t="shared" si="10"/>
        <v>#N/A</v>
      </c>
      <c r="F63" s="99" t="e">
        <f t="shared" si="8"/>
        <v>#N/A</v>
      </c>
      <c r="G63" s="99" t="e">
        <f t="shared" si="9"/>
        <v>#N/A</v>
      </c>
      <c r="H63" s="101"/>
    </row>
    <row r="64" spans="1:8" s="102" customFormat="1" x14ac:dyDescent="0.3">
      <c r="A64" s="99" t="str">
        <f t="shared" si="5"/>
        <v>VALENCIA</v>
      </c>
      <c r="B64" s="100">
        <f t="shared" si="3"/>
        <v>0</v>
      </c>
      <c r="C64" s="100">
        <f t="shared" si="4"/>
        <v>0</v>
      </c>
      <c r="D64" s="100">
        <f t="shared" si="7"/>
        <v>28</v>
      </c>
      <c r="E64" s="99" t="e">
        <f t="shared" si="10"/>
        <v>#N/A</v>
      </c>
      <c r="F64" s="99" t="e">
        <f t="shared" si="8"/>
        <v>#N/A</v>
      </c>
      <c r="G64" s="99" t="e">
        <f t="shared" si="9"/>
        <v>#N/A</v>
      </c>
      <c r="H64" s="101"/>
    </row>
    <row r="65" spans="1:8" s="102" customFormat="1" x14ac:dyDescent="0.3">
      <c r="A65" s="99" t="str">
        <f t="shared" si="5"/>
        <v>VIGO</v>
      </c>
      <c r="B65" s="100">
        <f t="shared" si="3"/>
        <v>0</v>
      </c>
      <c r="C65" s="100">
        <f t="shared" si="4"/>
        <v>0</v>
      </c>
      <c r="D65" s="100">
        <f t="shared" si="7"/>
        <v>28</v>
      </c>
      <c r="E65" s="99" t="e">
        <f t="shared" si="10"/>
        <v>#N/A</v>
      </c>
      <c r="F65" s="99" t="e">
        <f t="shared" si="8"/>
        <v>#N/A</v>
      </c>
      <c r="G65" s="99" t="e">
        <f t="shared" si="9"/>
        <v>#N/A</v>
      </c>
      <c r="H65" s="101"/>
    </row>
    <row r="66" spans="1:8" s="102" customFormat="1" x14ac:dyDescent="0.3">
      <c r="A66" s="99" t="str">
        <f t="shared" si="5"/>
        <v>VILAGARCÍA</v>
      </c>
      <c r="B66" s="100">
        <f t="shared" si="3"/>
        <v>0</v>
      </c>
      <c r="C66" s="100">
        <f t="shared" si="4"/>
        <v>0</v>
      </c>
      <c r="D66" s="100">
        <f t="shared" si="7"/>
        <v>28</v>
      </c>
      <c r="E66" s="99" t="str">
        <f t="shared" si="10"/>
        <v>ALICANTE</v>
      </c>
      <c r="F66" s="99">
        <f t="shared" si="8"/>
        <v>0</v>
      </c>
      <c r="G66" s="99">
        <f t="shared" si="9"/>
        <v>0</v>
      </c>
      <c r="H66" s="101"/>
    </row>
    <row r="67" spans="1:8" s="102" customFormat="1" x14ac:dyDescent="0.3">
      <c r="A67" s="101"/>
      <c r="B67" s="101"/>
      <c r="C67" s="101"/>
      <c r="D67" s="101"/>
      <c r="E67" s="101"/>
      <c r="F67" s="101"/>
      <c r="G67" s="101"/>
      <c r="H67" s="101"/>
    </row>
    <row r="68" spans="1:8" s="102" customFormat="1" x14ac:dyDescent="0.3">
      <c r="A68" s="103"/>
      <c r="B68" s="104"/>
      <c r="C68" s="104"/>
      <c r="D68" s="104"/>
      <c r="E68" s="104"/>
      <c r="F68" s="105"/>
      <c r="G68" s="101"/>
      <c r="H68" s="101"/>
    </row>
    <row r="69" spans="1:8" s="102" customFormat="1" x14ac:dyDescent="0.3"/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0</v>
      </c>
      <c r="D7" s="22">
        <v>0</v>
      </c>
      <c r="E7" s="22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2935</v>
      </c>
      <c r="C8" s="23">
        <v>4895</v>
      </c>
      <c r="D8" s="23">
        <v>2935</v>
      </c>
      <c r="E8" s="23">
        <v>4895</v>
      </c>
      <c r="F8" s="14">
        <f t="shared" ref="F8:F34" si="0">((E8*100)/D8)-100</f>
        <v>66.780238500851794</v>
      </c>
      <c r="G8" s="1"/>
      <c r="H8" s="1"/>
      <c r="I8" s="1"/>
    </row>
    <row r="9" spans="1:12" x14ac:dyDescent="0.3">
      <c r="A9" s="9" t="s">
        <v>157</v>
      </c>
      <c r="B9" s="22">
        <v>45</v>
      </c>
      <c r="C9" s="22">
        <v>0</v>
      </c>
      <c r="D9" s="22">
        <v>45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0</v>
      </c>
      <c r="C10" s="23">
        <v>0</v>
      </c>
      <c r="D10" s="23">
        <v>0</v>
      </c>
      <c r="E10" s="23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2">
        <v>5713400</v>
      </c>
      <c r="C11" s="22">
        <v>5645345</v>
      </c>
      <c r="D11" s="22">
        <v>5713400</v>
      </c>
      <c r="E11" s="22">
        <v>5645345</v>
      </c>
      <c r="F11" s="19">
        <f t="shared" si="0"/>
        <v>-1.1911471278048111</v>
      </c>
      <c r="G11" s="1"/>
      <c r="H11" s="1"/>
      <c r="I11" s="1"/>
    </row>
    <row r="12" spans="1:12" x14ac:dyDescent="0.3">
      <c r="A12" s="12" t="s">
        <v>161</v>
      </c>
      <c r="B12" s="23">
        <v>37679</v>
      </c>
      <c r="C12" s="23">
        <v>11143</v>
      </c>
      <c r="D12" s="23">
        <v>37679</v>
      </c>
      <c r="E12" s="23">
        <v>11143</v>
      </c>
      <c r="F12" s="14">
        <f t="shared" si="0"/>
        <v>-70.426497518511638</v>
      </c>
      <c r="G12" s="1"/>
      <c r="H12" s="1"/>
      <c r="I12" s="1"/>
    </row>
    <row r="13" spans="1:12" x14ac:dyDescent="0.3">
      <c r="A13" s="9" t="s">
        <v>32</v>
      </c>
      <c r="B13" s="22">
        <v>0</v>
      </c>
      <c r="C13" s="22">
        <v>1466</v>
      </c>
      <c r="D13" s="22">
        <v>0</v>
      </c>
      <c r="E13" s="22">
        <v>1466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23">
        <v>797969</v>
      </c>
      <c r="C14" s="23">
        <v>1852434</v>
      </c>
      <c r="D14" s="23">
        <v>797969</v>
      </c>
      <c r="E14" s="23">
        <v>1852434</v>
      </c>
      <c r="F14" s="14">
        <f t="shared" si="0"/>
        <v>132.14360457611761</v>
      </c>
      <c r="G14" s="1"/>
      <c r="H14" s="1"/>
      <c r="I14" s="1"/>
    </row>
    <row r="15" spans="1:12" x14ac:dyDescent="0.3">
      <c r="A15" s="9" t="s">
        <v>34</v>
      </c>
      <c r="B15" s="22">
        <v>3150</v>
      </c>
      <c r="C15" s="22">
        <v>1210</v>
      </c>
      <c r="D15" s="22">
        <v>3150</v>
      </c>
      <c r="E15" s="22">
        <v>1210</v>
      </c>
      <c r="F15" s="11">
        <f t="shared" si="0"/>
        <v>-61.587301587301589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24</v>
      </c>
      <c r="D16" s="23">
        <v>0</v>
      </c>
      <c r="E16" s="23">
        <v>24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66690</v>
      </c>
      <c r="C17" s="22">
        <v>2658</v>
      </c>
      <c r="D17" s="22">
        <v>66690</v>
      </c>
      <c r="E17" s="22">
        <v>2658</v>
      </c>
      <c r="F17" s="11">
        <f t="shared" si="0"/>
        <v>-96.014394961763387</v>
      </c>
      <c r="G17" s="1"/>
      <c r="H17" s="1"/>
      <c r="I17" s="1"/>
    </row>
    <row r="18" spans="1:9" x14ac:dyDescent="0.3">
      <c r="A18" s="12" t="s">
        <v>36</v>
      </c>
      <c r="B18" s="23">
        <v>0</v>
      </c>
      <c r="C18" s="23">
        <v>255</v>
      </c>
      <c r="D18" s="23">
        <v>0</v>
      </c>
      <c r="E18" s="23">
        <v>255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2">
        <v>0</v>
      </c>
      <c r="C19" s="22">
        <v>0</v>
      </c>
      <c r="D19" s="22">
        <v>0</v>
      </c>
      <c r="E19" s="22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3">
        <v>9388</v>
      </c>
      <c r="C20" s="23">
        <v>9027</v>
      </c>
      <c r="D20" s="23">
        <v>9388</v>
      </c>
      <c r="E20" s="23">
        <v>9027</v>
      </c>
      <c r="F20" s="14">
        <f t="shared" si="0"/>
        <v>-3.8453344695355725</v>
      </c>
      <c r="G20" s="1"/>
      <c r="H20" s="1"/>
      <c r="I20" s="1"/>
    </row>
    <row r="21" spans="1:9" x14ac:dyDescent="0.3">
      <c r="A21" s="9" t="s">
        <v>38</v>
      </c>
      <c r="B21" s="22">
        <v>325247</v>
      </c>
      <c r="C21" s="22">
        <v>232480</v>
      </c>
      <c r="D21" s="22">
        <v>325247</v>
      </c>
      <c r="E21" s="22">
        <v>232480</v>
      </c>
      <c r="F21" s="11">
        <f t="shared" si="0"/>
        <v>-28.522015575854653</v>
      </c>
      <c r="G21" s="1"/>
      <c r="H21" s="1"/>
      <c r="I21" s="1"/>
    </row>
    <row r="22" spans="1:9" x14ac:dyDescent="0.3">
      <c r="A22" s="12" t="s">
        <v>59</v>
      </c>
      <c r="B22" s="23">
        <v>621163</v>
      </c>
      <c r="C22" s="23">
        <v>671957</v>
      </c>
      <c r="D22" s="23">
        <v>621163</v>
      </c>
      <c r="E22" s="23">
        <v>671957</v>
      </c>
      <c r="F22" s="14">
        <f t="shared" si="0"/>
        <v>8.1772417223820497</v>
      </c>
      <c r="G22" s="1"/>
      <c r="H22" s="1"/>
      <c r="I22" s="1"/>
    </row>
    <row r="23" spans="1:9" x14ac:dyDescent="0.3">
      <c r="A23" s="9" t="s">
        <v>164</v>
      </c>
      <c r="B23" s="22">
        <v>7965</v>
      </c>
      <c r="C23" s="22">
        <v>1008</v>
      </c>
      <c r="D23" s="22">
        <v>7965</v>
      </c>
      <c r="E23" s="22">
        <v>1008</v>
      </c>
      <c r="F23" s="11">
        <f t="shared" si="0"/>
        <v>-87.344632768361578</v>
      </c>
      <c r="G23" s="1"/>
      <c r="H23" s="1"/>
      <c r="I23" s="1"/>
    </row>
    <row r="24" spans="1:9" x14ac:dyDescent="0.3">
      <c r="A24" s="12" t="s">
        <v>166</v>
      </c>
      <c r="B24" s="23">
        <v>1366</v>
      </c>
      <c r="C24" s="23">
        <v>13106</v>
      </c>
      <c r="D24" s="23">
        <v>1366</v>
      </c>
      <c r="E24" s="23">
        <v>13106</v>
      </c>
      <c r="F24" s="14">
        <f t="shared" si="0"/>
        <v>859.44363103953151</v>
      </c>
      <c r="G24" s="1"/>
      <c r="H24" s="1"/>
      <c r="I24" s="1"/>
    </row>
    <row r="25" spans="1:9" x14ac:dyDescent="0.3">
      <c r="A25" s="9" t="s">
        <v>39</v>
      </c>
      <c r="B25" s="22">
        <v>58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0</v>
      </c>
      <c r="D26" s="23">
        <v>0</v>
      </c>
      <c r="E26" s="2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0</v>
      </c>
      <c r="C27" s="22">
        <v>196</v>
      </c>
      <c r="D27" s="22">
        <v>0</v>
      </c>
      <c r="E27" s="22">
        <v>196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3">
        <v>3629</v>
      </c>
      <c r="C28" s="23">
        <v>57462</v>
      </c>
      <c r="D28" s="23">
        <v>3629</v>
      </c>
      <c r="E28" s="23">
        <v>57462</v>
      </c>
      <c r="F28" s="14">
        <f t="shared" si="0"/>
        <v>1483.4114081014054</v>
      </c>
      <c r="G28" s="1"/>
      <c r="H28" s="1"/>
      <c r="I28" s="1"/>
    </row>
    <row r="29" spans="1:9" x14ac:dyDescent="0.3">
      <c r="A29" s="9" t="s">
        <v>43</v>
      </c>
      <c r="B29" s="22">
        <v>277</v>
      </c>
      <c r="C29" s="22">
        <v>158</v>
      </c>
      <c r="D29" s="22">
        <v>277</v>
      </c>
      <c r="E29" s="22">
        <v>158</v>
      </c>
      <c r="F29" s="11">
        <f t="shared" si="0"/>
        <v>-42.960288808664259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206</v>
      </c>
      <c r="D30" s="23">
        <v>0</v>
      </c>
      <c r="E30" s="23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163752</v>
      </c>
      <c r="C31" s="22">
        <v>201148</v>
      </c>
      <c r="D31" s="22">
        <v>163752</v>
      </c>
      <c r="E31" s="22">
        <v>201148</v>
      </c>
      <c r="F31" s="11">
        <f t="shared" si="0"/>
        <v>22.836972983536086</v>
      </c>
      <c r="G31" s="1"/>
      <c r="H31" s="1"/>
      <c r="I31" s="1"/>
    </row>
    <row r="32" spans="1:9" x14ac:dyDescent="0.3">
      <c r="A32" s="12" t="s">
        <v>46</v>
      </c>
      <c r="B32" s="23">
        <v>2938993</v>
      </c>
      <c r="C32" s="23">
        <v>2466462</v>
      </c>
      <c r="D32" s="23">
        <v>2938993</v>
      </c>
      <c r="E32" s="23">
        <v>2466462</v>
      </c>
      <c r="F32" s="14">
        <f t="shared" si="0"/>
        <v>-16.077989978200023</v>
      </c>
      <c r="G32" s="1"/>
      <c r="H32" s="1"/>
      <c r="I32" s="1"/>
    </row>
    <row r="33" spans="1:9" x14ac:dyDescent="0.3">
      <c r="A33" s="9" t="s">
        <v>47</v>
      </c>
      <c r="B33" s="22">
        <v>17262</v>
      </c>
      <c r="C33" s="22">
        <v>20450</v>
      </c>
      <c r="D33" s="22">
        <v>17262</v>
      </c>
      <c r="E33" s="22">
        <v>20450</v>
      </c>
      <c r="F33" s="11">
        <f t="shared" si="0"/>
        <v>18.468311898968835</v>
      </c>
      <c r="G33" s="1"/>
      <c r="H33" s="1"/>
      <c r="I33" s="1"/>
    </row>
    <row r="34" spans="1:9" x14ac:dyDescent="0.3">
      <c r="A34" s="12" t="s">
        <v>165</v>
      </c>
      <c r="B34" s="23">
        <v>0</v>
      </c>
      <c r="C34" s="23">
        <v>0</v>
      </c>
      <c r="D34" s="23">
        <v>0</v>
      </c>
      <c r="E34" s="2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10710968</v>
      </c>
      <c r="C35" s="16">
        <f t="shared" ref="C35:E35" si="1">SUM(C7:C34)</f>
        <v>11193090</v>
      </c>
      <c r="D35" s="16">
        <f t="shared" si="1"/>
        <v>10710968</v>
      </c>
      <c r="E35" s="16">
        <f t="shared" si="1"/>
        <v>11193090</v>
      </c>
      <c r="F35" s="17">
        <f t="shared" ref="F35" si="2">((E35*100)/D35)-100</f>
        <v>4.5011991446524746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5645345</v>
      </c>
      <c r="G39" s="36">
        <f>LOOKUP(E39,$A$39:$A$66,$C$39:$C$66)</f>
        <v>5713400</v>
      </c>
    </row>
    <row r="40" spans="1:9" x14ac:dyDescent="0.3">
      <c r="A40" s="36" t="str">
        <f t="shared" si="5"/>
        <v>ALICANTE</v>
      </c>
      <c r="B40" s="37">
        <f t="shared" si="3"/>
        <v>4895</v>
      </c>
      <c r="C40" s="37">
        <f t="shared" si="4"/>
        <v>2935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2466462</v>
      </c>
      <c r="G40" s="36">
        <f t="shared" ref="G40:G66" si="9">LOOKUP(E40,$A$39:$A$66,$C$39:$C$66)</f>
        <v>2938993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45</v>
      </c>
      <c r="D41" s="37">
        <f t="shared" si="7"/>
        <v>28</v>
      </c>
      <c r="E41" s="36" t="str">
        <f t="shared" si="6"/>
        <v>BARCELONA</v>
      </c>
      <c r="F41" s="36">
        <f t="shared" si="8"/>
        <v>1852434</v>
      </c>
      <c r="G41" s="36">
        <f t="shared" si="9"/>
        <v>797969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671957</v>
      </c>
      <c r="G42" s="36">
        <f t="shared" si="9"/>
        <v>621163</v>
      </c>
    </row>
    <row r="43" spans="1:9" x14ac:dyDescent="0.3">
      <c r="A43" s="36" t="str">
        <f t="shared" si="5"/>
        <v>BAHÍA DE ALGECIRAS</v>
      </c>
      <c r="B43" s="37">
        <f t="shared" si="3"/>
        <v>5645345</v>
      </c>
      <c r="C43" s="37">
        <f t="shared" si="4"/>
        <v>5713400</v>
      </c>
      <c r="D43" s="37">
        <f t="shared" si="7"/>
        <v>1</v>
      </c>
      <c r="E43" s="36" t="str">
        <f t="shared" si="6"/>
        <v>HUELVA</v>
      </c>
      <c r="F43" s="36">
        <f t="shared" si="8"/>
        <v>232480</v>
      </c>
      <c r="G43" s="36">
        <f t="shared" si="9"/>
        <v>325247</v>
      </c>
    </row>
    <row r="44" spans="1:9" x14ac:dyDescent="0.3">
      <c r="A44" s="36" t="str">
        <f t="shared" si="5"/>
        <v>BAHÍA DE CÁDIZ</v>
      </c>
      <c r="B44" s="37">
        <f t="shared" si="3"/>
        <v>11143</v>
      </c>
      <c r="C44" s="37">
        <f t="shared" si="4"/>
        <v>37679</v>
      </c>
      <c r="D44" s="37">
        <f t="shared" si="7"/>
        <v>10</v>
      </c>
      <c r="E44" s="36" t="str">
        <f t="shared" si="6"/>
        <v>TARRAGONA</v>
      </c>
      <c r="F44" s="36">
        <f t="shared" si="8"/>
        <v>201148</v>
      </c>
      <c r="G44" s="36">
        <f t="shared" si="9"/>
        <v>163752</v>
      </c>
    </row>
    <row r="45" spans="1:9" x14ac:dyDescent="0.3">
      <c r="A45" s="36" t="str">
        <f t="shared" si="5"/>
        <v>BALEARES</v>
      </c>
      <c r="B45" s="37">
        <f t="shared" si="3"/>
        <v>1466</v>
      </c>
      <c r="C45" s="37">
        <f t="shared" si="4"/>
        <v>0</v>
      </c>
      <c r="D45" s="37">
        <f t="shared" si="7"/>
        <v>14</v>
      </c>
      <c r="E45" s="36" t="str">
        <f t="shared" si="6"/>
        <v>SANTA CRUZ DE TENERIFE</v>
      </c>
      <c r="F45" s="36">
        <f t="shared" si="8"/>
        <v>57462</v>
      </c>
      <c r="G45" s="36">
        <f t="shared" si="9"/>
        <v>3629</v>
      </c>
    </row>
    <row r="46" spans="1:9" x14ac:dyDescent="0.3">
      <c r="A46" s="36" t="str">
        <f t="shared" si="5"/>
        <v>BARCELONA</v>
      </c>
      <c r="B46" s="37">
        <f t="shared" si="3"/>
        <v>1852434</v>
      </c>
      <c r="C46" s="37">
        <f t="shared" si="4"/>
        <v>797969</v>
      </c>
      <c r="D46" s="37">
        <f t="shared" si="7"/>
        <v>3</v>
      </c>
      <c r="E46" s="36" t="str">
        <f t="shared" si="6"/>
        <v>VIGO</v>
      </c>
      <c r="F46" s="36">
        <f t="shared" si="8"/>
        <v>20450</v>
      </c>
      <c r="G46" s="36">
        <f t="shared" si="9"/>
        <v>17262</v>
      </c>
    </row>
    <row r="47" spans="1:9" x14ac:dyDescent="0.3">
      <c r="A47" s="36" t="str">
        <f t="shared" si="5"/>
        <v>BILBAO</v>
      </c>
      <c r="B47" s="37">
        <f t="shared" si="3"/>
        <v>1210</v>
      </c>
      <c r="C47" s="37">
        <f t="shared" si="4"/>
        <v>3150</v>
      </c>
      <c r="D47" s="37">
        <f t="shared" si="7"/>
        <v>15</v>
      </c>
      <c r="E47" s="36" t="str">
        <f t="shared" si="6"/>
        <v>MARÍN Y RÍA DE PONTEVEDRA</v>
      </c>
      <c r="F47" s="36">
        <f t="shared" si="8"/>
        <v>13106</v>
      </c>
      <c r="G47" s="36">
        <f t="shared" si="9"/>
        <v>1366</v>
      </c>
    </row>
    <row r="48" spans="1:9" x14ac:dyDescent="0.3">
      <c r="A48" s="36" t="str">
        <f t="shared" si="5"/>
        <v>CARTAGENA</v>
      </c>
      <c r="B48" s="37">
        <f t="shared" si="3"/>
        <v>24</v>
      </c>
      <c r="C48" s="37">
        <f t="shared" si="4"/>
        <v>0</v>
      </c>
      <c r="D48" s="37">
        <f t="shared" si="7"/>
        <v>21</v>
      </c>
      <c r="E48" s="36" t="str">
        <f t="shared" si="6"/>
        <v>BAHÍA DE CÁDIZ</v>
      </c>
      <c r="F48" s="36">
        <f t="shared" si="8"/>
        <v>11143</v>
      </c>
      <c r="G48" s="36">
        <f t="shared" si="9"/>
        <v>37679</v>
      </c>
    </row>
    <row r="49" spans="1:7" x14ac:dyDescent="0.3">
      <c r="A49" s="36" t="str">
        <f t="shared" si="5"/>
        <v>CASTELLÓN</v>
      </c>
      <c r="B49" s="37">
        <f t="shared" si="3"/>
        <v>2658</v>
      </c>
      <c r="C49" s="37">
        <f t="shared" si="4"/>
        <v>66690</v>
      </c>
      <c r="D49" s="37">
        <f t="shared" si="7"/>
        <v>13</v>
      </c>
      <c r="E49" s="36" t="str">
        <f t="shared" si="6"/>
        <v>GIJÓN</v>
      </c>
      <c r="F49" s="36">
        <f t="shared" si="8"/>
        <v>9027</v>
      </c>
      <c r="G49" s="36">
        <f t="shared" si="9"/>
        <v>9388</v>
      </c>
    </row>
    <row r="50" spans="1:7" x14ac:dyDescent="0.3">
      <c r="A50" s="36" t="str">
        <f t="shared" si="5"/>
        <v>CEUTA</v>
      </c>
      <c r="B50" s="37">
        <f t="shared" si="3"/>
        <v>255</v>
      </c>
      <c r="C50" s="37">
        <f t="shared" si="4"/>
        <v>0</v>
      </c>
      <c r="D50" s="37">
        <f t="shared" si="7"/>
        <v>17</v>
      </c>
      <c r="E50" s="36" t="str">
        <f t="shared" si="6"/>
        <v>ALICANTE</v>
      </c>
      <c r="F50" s="36">
        <f t="shared" si="8"/>
        <v>4895</v>
      </c>
      <c r="G50" s="36">
        <f t="shared" si="9"/>
        <v>2935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CASTELLÓN</v>
      </c>
      <c r="F51" s="36">
        <f t="shared" si="8"/>
        <v>2658</v>
      </c>
      <c r="G51" s="36">
        <f t="shared" si="9"/>
        <v>66690</v>
      </c>
    </row>
    <row r="52" spans="1:7" x14ac:dyDescent="0.3">
      <c r="A52" s="36" t="str">
        <f t="shared" si="5"/>
        <v>GIJÓN</v>
      </c>
      <c r="B52" s="37">
        <f t="shared" si="3"/>
        <v>9027</v>
      </c>
      <c r="C52" s="37">
        <f t="shared" si="4"/>
        <v>9388</v>
      </c>
      <c r="D52" s="37">
        <f t="shared" si="7"/>
        <v>11</v>
      </c>
      <c r="E52" s="36" t="str">
        <f t="shared" si="6"/>
        <v>BALEARES</v>
      </c>
      <c r="F52" s="36">
        <f t="shared" si="8"/>
        <v>1466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232480</v>
      </c>
      <c r="C53" s="37">
        <f t="shared" si="4"/>
        <v>325247</v>
      </c>
      <c r="D53" s="37">
        <f t="shared" si="7"/>
        <v>5</v>
      </c>
      <c r="E53" s="36" t="str">
        <f t="shared" si="6"/>
        <v>BILBAO</v>
      </c>
      <c r="F53" s="36">
        <f t="shared" si="8"/>
        <v>1210</v>
      </c>
      <c r="G53" s="36">
        <f t="shared" si="9"/>
        <v>3150</v>
      </c>
    </row>
    <row r="54" spans="1:7" x14ac:dyDescent="0.3">
      <c r="A54" s="36" t="str">
        <f t="shared" si="5"/>
        <v>LAS PALMAS</v>
      </c>
      <c r="B54" s="37">
        <f t="shared" si="3"/>
        <v>671957</v>
      </c>
      <c r="C54" s="37">
        <f t="shared" si="4"/>
        <v>621163</v>
      </c>
      <c r="D54" s="37">
        <f t="shared" si="7"/>
        <v>4</v>
      </c>
      <c r="E54" s="36" t="str">
        <f t="shared" si="6"/>
        <v>MÁLAGA</v>
      </c>
      <c r="F54" s="36">
        <f t="shared" si="8"/>
        <v>1008</v>
      </c>
      <c r="G54" s="36">
        <f t="shared" si="9"/>
        <v>7965</v>
      </c>
    </row>
    <row r="55" spans="1:7" x14ac:dyDescent="0.3">
      <c r="A55" s="36" t="str">
        <f t="shared" si="5"/>
        <v>MÁLAGA</v>
      </c>
      <c r="B55" s="37">
        <f t="shared" si="3"/>
        <v>1008</v>
      </c>
      <c r="C55" s="37">
        <f t="shared" si="4"/>
        <v>7965</v>
      </c>
      <c r="D55" s="37">
        <f t="shared" si="7"/>
        <v>16</v>
      </c>
      <c r="E55" s="36" t="str">
        <f t="shared" si="6"/>
        <v>CEUTA</v>
      </c>
      <c r="F55" s="36">
        <f t="shared" si="8"/>
        <v>255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13106</v>
      </c>
      <c r="C56" s="37">
        <f t="shared" si="4"/>
        <v>1366</v>
      </c>
      <c r="D56" s="37">
        <f t="shared" si="7"/>
        <v>9</v>
      </c>
      <c r="E56" s="36" t="str">
        <f t="shared" si="6"/>
        <v>SEVILLA</v>
      </c>
      <c r="F56" s="36">
        <f t="shared" ref="F56:F66" si="10">LOOKUP(E56,$A$39:$A$66,$B$39:$B$66)</f>
        <v>206</v>
      </c>
      <c r="G56" s="36">
        <f t="shared" si="9"/>
        <v>0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PASAIA</v>
      </c>
      <c r="F57" s="36">
        <f t="shared" si="10"/>
        <v>196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str">
        <f t="shared" si="6"/>
        <v>SANTANDER</v>
      </c>
      <c r="F58" s="36">
        <f t="shared" si="10"/>
        <v>158</v>
      </c>
      <c r="G58" s="36">
        <f t="shared" si="9"/>
        <v>277</v>
      </c>
    </row>
    <row r="59" spans="1:7" x14ac:dyDescent="0.3">
      <c r="A59" s="36" t="str">
        <f t="shared" si="5"/>
        <v>PASAIA</v>
      </c>
      <c r="B59" s="37">
        <f t="shared" si="3"/>
        <v>196</v>
      </c>
      <c r="C59" s="37">
        <f t="shared" si="4"/>
        <v>0</v>
      </c>
      <c r="D59" s="37">
        <f t="shared" si="7"/>
        <v>19</v>
      </c>
      <c r="E59" s="36" t="str">
        <f t="shared" si="6"/>
        <v>CARTAGENA</v>
      </c>
      <c r="F59" s="36">
        <f t="shared" si="10"/>
        <v>24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57462</v>
      </c>
      <c r="C60" s="37">
        <f t="shared" si="4"/>
        <v>3629</v>
      </c>
      <c r="D60" s="37">
        <f t="shared" si="7"/>
        <v>7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158</v>
      </c>
      <c r="C61" s="37">
        <f t="shared" si="4"/>
        <v>277</v>
      </c>
      <c r="D61" s="37">
        <f t="shared" si="7"/>
        <v>20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18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201148</v>
      </c>
      <c r="C63" s="37">
        <f t="shared" si="4"/>
        <v>163752</v>
      </c>
      <c r="D63" s="37">
        <f t="shared" si="7"/>
        <v>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2466462</v>
      </c>
      <c r="C64" s="37">
        <f t="shared" si="4"/>
        <v>2938993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20450</v>
      </c>
      <c r="C65" s="37">
        <f t="shared" si="4"/>
        <v>17262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2935</v>
      </c>
      <c r="C8" s="25">
        <v>4895</v>
      </c>
      <c r="D8" s="25">
        <v>2935</v>
      </c>
      <c r="E8" s="25">
        <v>4895</v>
      </c>
      <c r="F8" s="14">
        <f t="shared" ref="F8:F34" si="0">((E8*100)/D8)-100</f>
        <v>66.780238500851794</v>
      </c>
      <c r="G8" s="1"/>
      <c r="H8" s="1"/>
      <c r="I8" s="1"/>
    </row>
    <row r="9" spans="1:12" x14ac:dyDescent="0.3">
      <c r="A9" s="9" t="s">
        <v>157</v>
      </c>
      <c r="B9" s="24">
        <v>30</v>
      </c>
      <c r="C9" s="24">
        <v>0</v>
      </c>
      <c r="D9" s="24">
        <v>30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4614177</v>
      </c>
      <c r="C11" s="24">
        <v>4260617</v>
      </c>
      <c r="D11" s="24">
        <v>4614177</v>
      </c>
      <c r="E11" s="24">
        <v>4260617</v>
      </c>
      <c r="F11" s="19">
        <f t="shared" si="0"/>
        <v>-7.662471552348336</v>
      </c>
      <c r="G11" s="1"/>
      <c r="H11" s="1"/>
      <c r="I11" s="1"/>
    </row>
    <row r="12" spans="1:12" x14ac:dyDescent="0.3">
      <c r="A12" s="12" t="s">
        <v>161</v>
      </c>
      <c r="B12" s="25">
        <v>0</v>
      </c>
      <c r="C12" s="25">
        <v>6539</v>
      </c>
      <c r="D12" s="25">
        <v>0</v>
      </c>
      <c r="E12" s="25">
        <v>6539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24">
        <v>0</v>
      </c>
      <c r="C13" s="24">
        <v>0</v>
      </c>
      <c r="D13" s="24">
        <v>0</v>
      </c>
      <c r="E13" s="24">
        <v>0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25">
        <v>422769</v>
      </c>
      <c r="C14" s="25">
        <v>1381272</v>
      </c>
      <c r="D14" s="25">
        <v>422769</v>
      </c>
      <c r="E14" s="25">
        <v>1381272</v>
      </c>
      <c r="F14" s="14">
        <f t="shared" si="0"/>
        <v>226.7202656770009</v>
      </c>
      <c r="G14" s="1"/>
      <c r="H14" s="1"/>
      <c r="I14" s="1"/>
    </row>
    <row r="15" spans="1:12" x14ac:dyDescent="0.3">
      <c r="A15" s="9" t="s">
        <v>34</v>
      </c>
      <c r="B15" s="24">
        <v>3150</v>
      </c>
      <c r="C15" s="24">
        <v>1210</v>
      </c>
      <c r="D15" s="24">
        <v>3150</v>
      </c>
      <c r="E15" s="24">
        <v>1210</v>
      </c>
      <c r="F15" s="11">
        <f t="shared" si="0"/>
        <v>-61.587301587301589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23</v>
      </c>
      <c r="D16" s="25">
        <v>0</v>
      </c>
      <c r="E16" s="25">
        <v>23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61175</v>
      </c>
      <c r="C17" s="24">
        <v>2658</v>
      </c>
      <c r="D17" s="24">
        <v>61175</v>
      </c>
      <c r="E17" s="24">
        <v>2658</v>
      </c>
      <c r="F17" s="11">
        <f t="shared" si="0"/>
        <v>-95.655087862689001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199</v>
      </c>
      <c r="D18" s="25">
        <v>0</v>
      </c>
      <c r="E18" s="25">
        <v>199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0</v>
      </c>
      <c r="C21" s="24">
        <v>8634</v>
      </c>
      <c r="D21" s="24">
        <v>0</v>
      </c>
      <c r="E21" s="24">
        <v>8634</v>
      </c>
      <c r="F21" s="19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25">
        <v>486773</v>
      </c>
      <c r="C22" s="25">
        <v>539145</v>
      </c>
      <c r="D22" s="25">
        <v>486773</v>
      </c>
      <c r="E22" s="25">
        <v>539145</v>
      </c>
      <c r="F22" s="18">
        <f t="shared" si="0"/>
        <v>10.759019091034219</v>
      </c>
      <c r="G22" s="1"/>
      <c r="H22" s="1"/>
      <c r="I22" s="1"/>
    </row>
    <row r="23" spans="1:9" x14ac:dyDescent="0.3">
      <c r="A23" s="9" t="s">
        <v>164</v>
      </c>
      <c r="B23" s="24">
        <v>7965</v>
      </c>
      <c r="C23" s="24">
        <v>1008</v>
      </c>
      <c r="D23" s="24">
        <v>7965</v>
      </c>
      <c r="E23" s="24">
        <v>1008</v>
      </c>
      <c r="F23" s="11">
        <f t="shared" si="0"/>
        <v>-87.344632768361578</v>
      </c>
      <c r="G23" s="1"/>
      <c r="H23" s="1"/>
      <c r="I23" s="1"/>
    </row>
    <row r="24" spans="1:9" x14ac:dyDescent="0.3">
      <c r="A24" s="12" t="s">
        <v>166</v>
      </c>
      <c r="B24" s="25">
        <v>1366</v>
      </c>
      <c r="C24" s="25">
        <v>13106</v>
      </c>
      <c r="D24" s="25">
        <v>1366</v>
      </c>
      <c r="E24" s="25">
        <v>13106</v>
      </c>
      <c r="F24" s="14">
        <f t="shared" si="0"/>
        <v>859.44363103953151</v>
      </c>
      <c r="G24" s="1"/>
      <c r="H24" s="1"/>
      <c r="I24" s="1"/>
    </row>
    <row r="25" spans="1:9" x14ac:dyDescent="0.3">
      <c r="A25" s="9" t="s">
        <v>39</v>
      </c>
      <c r="B25" s="24">
        <v>58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2888</v>
      </c>
      <c r="C28" s="25">
        <v>56599</v>
      </c>
      <c r="D28" s="25">
        <v>2888</v>
      </c>
      <c r="E28" s="25">
        <v>56599</v>
      </c>
      <c r="F28" s="14">
        <f t="shared" si="0"/>
        <v>1859.7991689750693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206</v>
      </c>
      <c r="D30" s="25">
        <v>0</v>
      </c>
      <c r="E30" s="25">
        <v>206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14647</v>
      </c>
      <c r="C31" s="24">
        <v>39</v>
      </c>
      <c r="D31" s="24">
        <v>14647</v>
      </c>
      <c r="E31" s="24">
        <v>39</v>
      </c>
      <c r="F31" s="11">
        <f t="shared" si="0"/>
        <v>-99.733733870417154</v>
      </c>
      <c r="G31" s="1"/>
      <c r="H31" s="1"/>
      <c r="I31" s="1"/>
    </row>
    <row r="32" spans="1:9" x14ac:dyDescent="0.3">
      <c r="A32" s="12" t="s">
        <v>46</v>
      </c>
      <c r="B32" s="25">
        <v>2861530</v>
      </c>
      <c r="C32" s="25">
        <v>2432796</v>
      </c>
      <c r="D32" s="25">
        <v>2861530</v>
      </c>
      <c r="E32" s="25">
        <v>2432796</v>
      </c>
      <c r="F32" s="14">
        <f t="shared" si="0"/>
        <v>-14.982684088581976</v>
      </c>
      <c r="G32" s="1"/>
      <c r="H32" s="1"/>
      <c r="I32" s="1"/>
    </row>
    <row r="33" spans="1:9" x14ac:dyDescent="0.3">
      <c r="A33" s="9" t="s">
        <v>47</v>
      </c>
      <c r="B33" s="24">
        <v>12801</v>
      </c>
      <c r="C33" s="24">
        <v>13923</v>
      </c>
      <c r="D33" s="24">
        <v>12801</v>
      </c>
      <c r="E33" s="24">
        <v>13923</v>
      </c>
      <c r="F33" s="11">
        <f t="shared" si="0"/>
        <v>8.764940239043824</v>
      </c>
      <c r="G33" s="1"/>
      <c r="H33" s="1"/>
      <c r="I33" s="1"/>
    </row>
    <row r="34" spans="1:9" x14ac:dyDescent="0.3">
      <c r="A34" s="12" t="s">
        <v>165</v>
      </c>
      <c r="B34" s="25">
        <v>0</v>
      </c>
      <c r="C34" s="25">
        <v>0</v>
      </c>
      <c r="D34" s="25">
        <v>0</v>
      </c>
      <c r="E34" s="25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8492264</v>
      </c>
      <c r="C35" s="16">
        <f t="shared" ref="C35:E35" si="1">SUM(C7:C34)</f>
        <v>8722869</v>
      </c>
      <c r="D35" s="16">
        <f t="shared" si="1"/>
        <v>8492264</v>
      </c>
      <c r="E35" s="16">
        <f t="shared" si="1"/>
        <v>8722869</v>
      </c>
      <c r="F35" s="17">
        <f t="shared" ref="F35" si="2">((E35*100)/D35)-100</f>
        <v>2.7154713984398029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4260617</v>
      </c>
      <c r="G39" s="36">
        <f>LOOKUP(E39,$A$39:$A$66,$C$39:$C$66)</f>
        <v>4614177</v>
      </c>
    </row>
    <row r="40" spans="1:9" x14ac:dyDescent="0.3">
      <c r="A40" s="36" t="str">
        <f t="shared" si="5"/>
        <v>ALICANTE</v>
      </c>
      <c r="B40" s="37">
        <f t="shared" si="3"/>
        <v>4895</v>
      </c>
      <c r="C40" s="37">
        <f t="shared" si="4"/>
        <v>2935</v>
      </c>
      <c r="D40" s="37">
        <f t="shared" ref="D40:D66" si="7">_xlfn.RANK.EQ(B40,$B$39:$B$66)+COUNTIF($B$39:$B$66,B40)-1</f>
        <v>10</v>
      </c>
      <c r="E40" s="36" t="str">
        <f t="shared" si="6"/>
        <v>VALENCIA</v>
      </c>
      <c r="F40" s="36">
        <f t="shared" ref="F40:F55" si="8">LOOKUP(E40,$A$39:$A$66,$B$39:$B$66)</f>
        <v>2432796</v>
      </c>
      <c r="G40" s="36">
        <f t="shared" ref="G40:G66" si="9">LOOKUP(E40,$A$39:$A$66,$C$39:$C$66)</f>
        <v>2861530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30</v>
      </c>
      <c r="D41" s="37">
        <f t="shared" si="7"/>
        <v>28</v>
      </c>
      <c r="E41" s="36" t="str">
        <f t="shared" si="6"/>
        <v>BARCELONA</v>
      </c>
      <c r="F41" s="36">
        <f t="shared" si="8"/>
        <v>1381272</v>
      </c>
      <c r="G41" s="36">
        <f t="shared" si="9"/>
        <v>422769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539145</v>
      </c>
      <c r="G42" s="36">
        <f t="shared" si="9"/>
        <v>486773</v>
      </c>
    </row>
    <row r="43" spans="1:9" x14ac:dyDescent="0.3">
      <c r="A43" s="36" t="str">
        <f t="shared" si="5"/>
        <v>BAHÍA DE ALGECIRAS</v>
      </c>
      <c r="B43" s="37">
        <f t="shared" si="3"/>
        <v>4260617</v>
      </c>
      <c r="C43" s="37">
        <f t="shared" si="4"/>
        <v>4614177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56599</v>
      </c>
      <c r="G43" s="36">
        <f t="shared" si="9"/>
        <v>2888</v>
      </c>
    </row>
    <row r="44" spans="1:9" x14ac:dyDescent="0.3">
      <c r="A44" s="36" t="str">
        <f t="shared" si="5"/>
        <v>BAHÍA DE CÁDIZ</v>
      </c>
      <c r="B44" s="37">
        <f t="shared" si="3"/>
        <v>6539</v>
      </c>
      <c r="C44" s="37">
        <f t="shared" si="4"/>
        <v>0</v>
      </c>
      <c r="D44" s="37">
        <f t="shared" si="7"/>
        <v>9</v>
      </c>
      <c r="E44" s="36" t="str">
        <f t="shared" si="6"/>
        <v>VIGO</v>
      </c>
      <c r="F44" s="36">
        <f t="shared" si="8"/>
        <v>13923</v>
      </c>
      <c r="G44" s="36">
        <f t="shared" si="9"/>
        <v>12801</v>
      </c>
    </row>
    <row r="45" spans="1:9" x14ac:dyDescent="0.3">
      <c r="A45" s="36" t="str">
        <f t="shared" si="5"/>
        <v>BALEARES</v>
      </c>
      <c r="B45" s="37">
        <f t="shared" si="3"/>
        <v>0</v>
      </c>
      <c r="C45" s="37">
        <f t="shared" si="4"/>
        <v>0</v>
      </c>
      <c r="D45" s="37">
        <f t="shared" si="7"/>
        <v>28</v>
      </c>
      <c r="E45" s="36" t="str">
        <f t="shared" si="6"/>
        <v>MARÍN Y RÍA DE PONTEVEDRA</v>
      </c>
      <c r="F45" s="36">
        <f t="shared" si="8"/>
        <v>13106</v>
      </c>
      <c r="G45" s="36">
        <f t="shared" si="9"/>
        <v>1366</v>
      </c>
    </row>
    <row r="46" spans="1:9" x14ac:dyDescent="0.3">
      <c r="A46" s="36" t="str">
        <f t="shared" si="5"/>
        <v>BARCELONA</v>
      </c>
      <c r="B46" s="37">
        <f t="shared" si="3"/>
        <v>1381272</v>
      </c>
      <c r="C46" s="37">
        <f t="shared" si="4"/>
        <v>422769</v>
      </c>
      <c r="D46" s="37">
        <f t="shared" si="7"/>
        <v>3</v>
      </c>
      <c r="E46" s="36" t="str">
        <f t="shared" si="6"/>
        <v>HUELVA</v>
      </c>
      <c r="F46" s="36">
        <f t="shared" si="8"/>
        <v>8634</v>
      </c>
      <c r="G46" s="36">
        <f t="shared" si="9"/>
        <v>0</v>
      </c>
    </row>
    <row r="47" spans="1:9" x14ac:dyDescent="0.3">
      <c r="A47" s="36" t="str">
        <f t="shared" si="5"/>
        <v>BILBAO</v>
      </c>
      <c r="B47" s="37">
        <f t="shared" si="3"/>
        <v>1210</v>
      </c>
      <c r="C47" s="37">
        <f t="shared" si="4"/>
        <v>3150</v>
      </c>
      <c r="D47" s="37">
        <f t="shared" si="7"/>
        <v>12</v>
      </c>
      <c r="E47" s="36" t="str">
        <f t="shared" si="6"/>
        <v>BAHÍA DE CÁDIZ</v>
      </c>
      <c r="F47" s="36">
        <f t="shared" si="8"/>
        <v>6539</v>
      </c>
      <c r="G47" s="36">
        <f t="shared" si="9"/>
        <v>0</v>
      </c>
    </row>
    <row r="48" spans="1:9" x14ac:dyDescent="0.3">
      <c r="A48" s="36" t="str">
        <f t="shared" si="5"/>
        <v>CARTAGENA</v>
      </c>
      <c r="B48" s="37">
        <f t="shared" si="3"/>
        <v>23</v>
      </c>
      <c r="C48" s="37">
        <f t="shared" si="4"/>
        <v>0</v>
      </c>
      <c r="D48" s="37">
        <f t="shared" si="7"/>
        <v>17</v>
      </c>
      <c r="E48" s="36" t="str">
        <f t="shared" si="6"/>
        <v>ALICANTE</v>
      </c>
      <c r="F48" s="36">
        <f t="shared" si="8"/>
        <v>4895</v>
      </c>
      <c r="G48" s="36">
        <f t="shared" si="9"/>
        <v>2935</v>
      </c>
    </row>
    <row r="49" spans="1:7" x14ac:dyDescent="0.3">
      <c r="A49" s="36" t="str">
        <f t="shared" si="5"/>
        <v>CASTELLÓN</v>
      </c>
      <c r="B49" s="37">
        <f t="shared" si="3"/>
        <v>2658</v>
      </c>
      <c r="C49" s="37">
        <f t="shared" si="4"/>
        <v>61175</v>
      </c>
      <c r="D49" s="37">
        <f t="shared" si="7"/>
        <v>11</v>
      </c>
      <c r="E49" s="36" t="str">
        <f t="shared" si="6"/>
        <v>CASTELLÓN</v>
      </c>
      <c r="F49" s="36">
        <f t="shared" si="8"/>
        <v>2658</v>
      </c>
      <c r="G49" s="36">
        <f t="shared" si="9"/>
        <v>61175</v>
      </c>
    </row>
    <row r="50" spans="1:7" x14ac:dyDescent="0.3">
      <c r="A50" s="36" t="str">
        <f t="shared" si="5"/>
        <v>CEUTA</v>
      </c>
      <c r="B50" s="37">
        <f t="shared" si="3"/>
        <v>199</v>
      </c>
      <c r="C50" s="37">
        <f t="shared" si="4"/>
        <v>0</v>
      </c>
      <c r="D50" s="37">
        <f t="shared" si="7"/>
        <v>15</v>
      </c>
      <c r="E50" s="36" t="str">
        <f t="shared" si="6"/>
        <v>BILBAO</v>
      </c>
      <c r="F50" s="36">
        <f t="shared" si="8"/>
        <v>1210</v>
      </c>
      <c r="G50" s="36">
        <f t="shared" si="9"/>
        <v>3150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1008</v>
      </c>
      <c r="G51" s="36">
        <f t="shared" si="9"/>
        <v>7965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206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8634</v>
      </c>
      <c r="C53" s="37">
        <f t="shared" si="4"/>
        <v>0</v>
      </c>
      <c r="D53" s="37">
        <f t="shared" si="7"/>
        <v>8</v>
      </c>
      <c r="E53" s="36" t="str">
        <f t="shared" si="6"/>
        <v>CEUTA</v>
      </c>
      <c r="F53" s="36">
        <f t="shared" si="8"/>
        <v>199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539145</v>
      </c>
      <c r="C54" s="37">
        <f t="shared" si="4"/>
        <v>486773</v>
      </c>
      <c r="D54" s="37">
        <f t="shared" si="7"/>
        <v>4</v>
      </c>
      <c r="E54" s="36" t="str">
        <f t="shared" si="6"/>
        <v>TARRAGONA</v>
      </c>
      <c r="F54" s="36">
        <f t="shared" si="8"/>
        <v>39</v>
      </c>
      <c r="G54" s="36">
        <f t="shared" si="9"/>
        <v>14647</v>
      </c>
    </row>
    <row r="55" spans="1:7" x14ac:dyDescent="0.3">
      <c r="A55" s="36" t="str">
        <f t="shared" si="5"/>
        <v>MÁLAGA</v>
      </c>
      <c r="B55" s="37">
        <f t="shared" si="3"/>
        <v>1008</v>
      </c>
      <c r="C55" s="37">
        <f t="shared" si="4"/>
        <v>7965</v>
      </c>
      <c r="D55" s="37">
        <f t="shared" si="7"/>
        <v>13</v>
      </c>
      <c r="E55" s="36" t="str">
        <f t="shared" si="6"/>
        <v>CARTAGENA</v>
      </c>
      <c r="F55" s="36">
        <f t="shared" si="8"/>
        <v>23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13106</v>
      </c>
      <c r="C56" s="37">
        <f t="shared" si="4"/>
        <v>1366</v>
      </c>
      <c r="D56" s="37">
        <f t="shared" si="7"/>
        <v>7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56599</v>
      </c>
      <c r="C60" s="37">
        <f t="shared" si="4"/>
        <v>2888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206</v>
      </c>
      <c r="C62" s="37">
        <f t="shared" si="4"/>
        <v>0</v>
      </c>
      <c r="D62" s="37">
        <f t="shared" si="7"/>
        <v>14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39</v>
      </c>
      <c r="C63" s="37">
        <f t="shared" si="4"/>
        <v>14647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2432796</v>
      </c>
      <c r="C64" s="37">
        <f t="shared" si="4"/>
        <v>2861530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13923</v>
      </c>
      <c r="C65" s="37">
        <f t="shared" si="4"/>
        <v>12801</v>
      </c>
      <c r="D65" s="37">
        <f t="shared" si="7"/>
        <v>6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7939</v>
      </c>
      <c r="C8" s="27">
        <v>7133</v>
      </c>
      <c r="D8" s="27">
        <v>7939</v>
      </c>
      <c r="E8" s="27">
        <v>7133</v>
      </c>
      <c r="F8" s="14">
        <f t="shared" ref="F8:F34" si="0">((E8*100)/D8)-100</f>
        <v>-10.152412142587224</v>
      </c>
      <c r="G8" s="1"/>
      <c r="H8" s="1"/>
      <c r="I8" s="1"/>
    </row>
    <row r="9" spans="1:12" x14ac:dyDescent="0.3">
      <c r="A9" s="9" t="s">
        <v>157</v>
      </c>
      <c r="B9" s="26">
        <v>31685</v>
      </c>
      <c r="C9" s="26">
        <v>25766</v>
      </c>
      <c r="D9" s="26">
        <v>31685</v>
      </c>
      <c r="E9" s="26">
        <v>25766</v>
      </c>
      <c r="F9" s="11">
        <f t="shared" si="0"/>
        <v>-18.680763768344647</v>
      </c>
      <c r="G9" s="1"/>
      <c r="H9" s="1"/>
      <c r="I9" s="1"/>
    </row>
    <row r="10" spans="1:12" x14ac:dyDescent="0.3">
      <c r="A10" s="12" t="s">
        <v>159</v>
      </c>
      <c r="B10" s="27">
        <v>0</v>
      </c>
      <c r="C10" s="27">
        <v>0</v>
      </c>
      <c r="D10" s="27">
        <v>0</v>
      </c>
      <c r="E10" s="27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6">
        <v>673614</v>
      </c>
      <c r="C11" s="26">
        <v>663311</v>
      </c>
      <c r="D11" s="26">
        <v>673614</v>
      </c>
      <c r="E11" s="26">
        <v>663311</v>
      </c>
      <c r="F11" s="11">
        <f t="shared" si="0"/>
        <v>-1.5295109662210109</v>
      </c>
      <c r="G11" s="1"/>
      <c r="H11" s="1"/>
      <c r="I11" s="1"/>
    </row>
    <row r="12" spans="1:12" x14ac:dyDescent="0.3">
      <c r="A12" s="12" t="s">
        <v>161</v>
      </c>
      <c r="B12" s="27">
        <v>73938</v>
      </c>
      <c r="C12" s="27">
        <v>91250</v>
      </c>
      <c r="D12" s="27">
        <v>73938</v>
      </c>
      <c r="E12" s="27">
        <v>91250</v>
      </c>
      <c r="F12" s="14">
        <f t="shared" si="0"/>
        <v>23.414211907273668</v>
      </c>
      <c r="G12" s="1"/>
      <c r="H12" s="1"/>
      <c r="I12" s="1"/>
    </row>
    <row r="13" spans="1:12" x14ac:dyDescent="0.3">
      <c r="A13" s="9" t="s">
        <v>32</v>
      </c>
      <c r="B13" s="26">
        <v>715580</v>
      </c>
      <c r="C13" s="26">
        <v>845644</v>
      </c>
      <c r="D13" s="26">
        <v>715580</v>
      </c>
      <c r="E13" s="26">
        <v>845644</v>
      </c>
      <c r="F13" s="11">
        <f t="shared" si="0"/>
        <v>18.176025042622769</v>
      </c>
      <c r="G13" s="1"/>
      <c r="H13" s="1"/>
      <c r="I13" s="1"/>
    </row>
    <row r="14" spans="1:12" x14ac:dyDescent="0.3">
      <c r="A14" s="12" t="s">
        <v>33</v>
      </c>
      <c r="B14" s="27">
        <v>698967</v>
      </c>
      <c r="C14" s="27">
        <v>802837</v>
      </c>
      <c r="D14" s="27">
        <v>698967</v>
      </c>
      <c r="E14" s="27">
        <v>802837</v>
      </c>
      <c r="F14" s="14">
        <f t="shared" si="0"/>
        <v>14.860501282607046</v>
      </c>
      <c r="G14" s="1"/>
      <c r="H14" s="1"/>
      <c r="I14" s="1"/>
    </row>
    <row r="15" spans="1:12" x14ac:dyDescent="0.3">
      <c r="A15" s="9" t="s">
        <v>34</v>
      </c>
      <c r="B15" s="26">
        <v>58071</v>
      </c>
      <c r="C15" s="26">
        <v>49061</v>
      </c>
      <c r="D15" s="26">
        <v>58071</v>
      </c>
      <c r="E15" s="26">
        <v>49061</v>
      </c>
      <c r="F15" s="11">
        <f t="shared" si="0"/>
        <v>-15.515489659210274</v>
      </c>
      <c r="G15" s="1"/>
      <c r="H15" s="1"/>
      <c r="I15" s="1"/>
    </row>
    <row r="16" spans="1:12" x14ac:dyDescent="0.3">
      <c r="A16" s="12" t="s">
        <v>35</v>
      </c>
      <c r="B16" s="27">
        <v>0</v>
      </c>
      <c r="C16" s="27">
        <v>0</v>
      </c>
      <c r="D16" s="27">
        <v>0</v>
      </c>
      <c r="E16" s="27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6">
        <v>45271</v>
      </c>
      <c r="C17" s="26">
        <v>46679</v>
      </c>
      <c r="D17" s="26">
        <v>45271</v>
      </c>
      <c r="E17" s="26">
        <v>46679</v>
      </c>
      <c r="F17" s="11">
        <f t="shared" si="0"/>
        <v>3.1101588213204963</v>
      </c>
      <c r="G17" s="1"/>
      <c r="H17" s="1"/>
      <c r="I17" s="1"/>
    </row>
    <row r="18" spans="1:9" x14ac:dyDescent="0.3">
      <c r="A18" s="12" t="s">
        <v>36</v>
      </c>
      <c r="B18" s="27">
        <v>87339</v>
      </c>
      <c r="C18" s="27">
        <v>52399</v>
      </c>
      <c r="D18" s="27">
        <v>87339</v>
      </c>
      <c r="E18" s="27">
        <v>52399</v>
      </c>
      <c r="F18" s="14">
        <f t="shared" si="0"/>
        <v>-40.005037841056115</v>
      </c>
      <c r="G18" s="1"/>
      <c r="H18" s="1"/>
      <c r="I18" s="1"/>
    </row>
    <row r="19" spans="1:9" x14ac:dyDescent="0.3">
      <c r="A19" s="9" t="s">
        <v>37</v>
      </c>
      <c r="B19" s="26">
        <v>8325</v>
      </c>
      <c r="C19" s="26">
        <v>6324</v>
      </c>
      <c r="D19" s="26">
        <v>8325</v>
      </c>
      <c r="E19" s="26">
        <v>6324</v>
      </c>
      <c r="F19" s="11">
        <f t="shared" si="0"/>
        <v>-24.036036036036037</v>
      </c>
      <c r="G19" s="1"/>
      <c r="H19" s="1"/>
      <c r="I19" s="1"/>
    </row>
    <row r="20" spans="1:9" x14ac:dyDescent="0.3">
      <c r="A20" s="12" t="s">
        <v>163</v>
      </c>
      <c r="B20" s="27">
        <v>0</v>
      </c>
      <c r="C20" s="27">
        <v>0</v>
      </c>
      <c r="D20" s="27">
        <v>0</v>
      </c>
      <c r="E20" s="27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6">
        <v>12160</v>
      </c>
      <c r="C21" s="26">
        <v>10764</v>
      </c>
      <c r="D21" s="26">
        <v>12160</v>
      </c>
      <c r="E21" s="26">
        <v>10764</v>
      </c>
      <c r="F21" s="11">
        <f t="shared" si="0"/>
        <v>-11.48026315789474</v>
      </c>
      <c r="G21" s="1"/>
      <c r="H21" s="1"/>
      <c r="I21" s="1"/>
    </row>
    <row r="22" spans="1:9" x14ac:dyDescent="0.3">
      <c r="A22" s="12" t="s">
        <v>59</v>
      </c>
      <c r="B22" s="27">
        <v>332834</v>
      </c>
      <c r="C22" s="27">
        <v>330961</v>
      </c>
      <c r="D22" s="27">
        <v>332834</v>
      </c>
      <c r="E22" s="27">
        <v>330961</v>
      </c>
      <c r="F22" s="14">
        <f t="shared" si="0"/>
        <v>-0.56274298899751329</v>
      </c>
      <c r="G22" s="1"/>
      <c r="H22" s="1"/>
      <c r="I22" s="1"/>
    </row>
    <row r="23" spans="1:9" x14ac:dyDescent="0.3">
      <c r="A23" s="9" t="s">
        <v>164</v>
      </c>
      <c r="B23" s="26">
        <v>39309</v>
      </c>
      <c r="C23" s="26">
        <v>37263</v>
      </c>
      <c r="D23" s="26">
        <v>39309</v>
      </c>
      <c r="E23" s="26">
        <v>37263</v>
      </c>
      <c r="F23" s="11">
        <f t="shared" si="0"/>
        <v>-5.2049149049835961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50687</v>
      </c>
      <c r="C25" s="26">
        <v>51538</v>
      </c>
      <c r="D25" s="26">
        <v>50687</v>
      </c>
      <c r="E25" s="26">
        <v>51538</v>
      </c>
      <c r="F25" s="11">
        <f t="shared" si="0"/>
        <v>1.6789314814449483</v>
      </c>
      <c r="G25" s="1"/>
      <c r="H25" s="1"/>
      <c r="I25" s="1"/>
    </row>
    <row r="26" spans="1:9" x14ac:dyDescent="0.3">
      <c r="A26" s="12" t="s">
        <v>40</v>
      </c>
      <c r="B26" s="27">
        <v>37178</v>
      </c>
      <c r="C26" s="27">
        <v>65716</v>
      </c>
      <c r="D26" s="27">
        <v>37178</v>
      </c>
      <c r="E26" s="27">
        <v>65716</v>
      </c>
      <c r="F26" s="14">
        <f t="shared" si="0"/>
        <v>76.760449728333953</v>
      </c>
      <c r="G26" s="1"/>
      <c r="H26" s="1"/>
      <c r="I26" s="1"/>
    </row>
    <row r="27" spans="1:9" x14ac:dyDescent="0.3">
      <c r="A27" s="9" t="s">
        <v>41</v>
      </c>
      <c r="B27" s="26">
        <v>37047</v>
      </c>
      <c r="C27" s="26">
        <v>45464</v>
      </c>
      <c r="D27" s="26">
        <v>37047</v>
      </c>
      <c r="E27" s="26">
        <v>45464</v>
      </c>
      <c r="F27" s="11">
        <f t="shared" si="0"/>
        <v>22.719788376926601</v>
      </c>
      <c r="G27" s="1"/>
      <c r="H27" s="1"/>
      <c r="I27" s="1"/>
    </row>
    <row r="28" spans="1:9" x14ac:dyDescent="0.3">
      <c r="A28" s="12" t="s">
        <v>42</v>
      </c>
      <c r="B28" s="27">
        <v>309328</v>
      </c>
      <c r="C28" s="27">
        <v>336372</v>
      </c>
      <c r="D28" s="27">
        <v>309328</v>
      </c>
      <c r="E28" s="27">
        <v>336372</v>
      </c>
      <c r="F28" s="14">
        <f t="shared" si="0"/>
        <v>8.7428231521233073</v>
      </c>
      <c r="G28" s="1"/>
      <c r="H28" s="1"/>
      <c r="I28" s="1"/>
    </row>
    <row r="29" spans="1:9" x14ac:dyDescent="0.3">
      <c r="A29" s="9" t="s">
        <v>43</v>
      </c>
      <c r="B29" s="26">
        <v>115478</v>
      </c>
      <c r="C29" s="26">
        <v>128017</v>
      </c>
      <c r="D29" s="26">
        <v>115478</v>
      </c>
      <c r="E29" s="26">
        <v>128017</v>
      </c>
      <c r="F29" s="11">
        <f t="shared" si="0"/>
        <v>10.858345312527064</v>
      </c>
      <c r="G29" s="1"/>
      <c r="H29" s="1"/>
      <c r="I29" s="1"/>
    </row>
    <row r="30" spans="1:9" x14ac:dyDescent="0.3">
      <c r="A30" s="12" t="s">
        <v>44</v>
      </c>
      <c r="B30" s="27">
        <v>12141</v>
      </c>
      <c r="C30" s="27">
        <v>17085</v>
      </c>
      <c r="D30" s="27">
        <v>12141</v>
      </c>
      <c r="E30" s="27">
        <v>17085</v>
      </c>
      <c r="F30" s="14">
        <f t="shared" si="0"/>
        <v>40.721522115147025</v>
      </c>
      <c r="G30" s="1"/>
      <c r="H30" s="1"/>
      <c r="I30" s="1"/>
    </row>
    <row r="31" spans="1:9" x14ac:dyDescent="0.3">
      <c r="A31" s="9" t="s">
        <v>45</v>
      </c>
      <c r="B31" s="26">
        <v>21615</v>
      </c>
      <c r="C31" s="26">
        <v>26585</v>
      </c>
      <c r="D31" s="26">
        <v>21615</v>
      </c>
      <c r="E31" s="26">
        <v>26585</v>
      </c>
      <c r="F31" s="11">
        <f t="shared" si="0"/>
        <v>22.993291695581775</v>
      </c>
      <c r="G31" s="1"/>
      <c r="H31" s="1"/>
      <c r="I31" s="1"/>
    </row>
    <row r="32" spans="1:9" x14ac:dyDescent="0.3">
      <c r="A32" s="12" t="s">
        <v>46</v>
      </c>
      <c r="B32" s="27">
        <v>606126</v>
      </c>
      <c r="C32" s="27">
        <v>973348</v>
      </c>
      <c r="D32" s="27">
        <v>606126</v>
      </c>
      <c r="E32" s="27">
        <v>973348</v>
      </c>
      <c r="F32" s="14">
        <f t="shared" si="0"/>
        <v>60.585092868479478</v>
      </c>
      <c r="G32" s="1"/>
      <c r="H32" s="1"/>
      <c r="I32" s="1"/>
    </row>
    <row r="33" spans="1:9" x14ac:dyDescent="0.3">
      <c r="A33" s="9" t="s">
        <v>47</v>
      </c>
      <c r="B33" s="26">
        <v>74936</v>
      </c>
      <c r="C33" s="26">
        <v>82208</v>
      </c>
      <c r="D33" s="26">
        <v>74936</v>
      </c>
      <c r="E33" s="26">
        <v>82208</v>
      </c>
      <c r="F33" s="11">
        <f t="shared" si="0"/>
        <v>9.7042809864417592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4049568</v>
      </c>
      <c r="C35" s="16">
        <f t="shared" ref="C35:E35" si="1">SUM(C7:C34)</f>
        <v>4695725</v>
      </c>
      <c r="D35" s="16">
        <f t="shared" si="1"/>
        <v>4049568</v>
      </c>
      <c r="E35" s="16">
        <f t="shared" si="1"/>
        <v>4695725</v>
      </c>
      <c r="F35" s="17">
        <f t="shared" ref="F35" si="2">((E35*100)/D35)-100</f>
        <v>15.956195821381442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973348</v>
      </c>
      <c r="G39" s="36">
        <f>LOOKUP(E39,$A$39:$A$66,$C$39:$C$66)</f>
        <v>606126</v>
      </c>
    </row>
    <row r="40" spans="1:9" x14ac:dyDescent="0.3">
      <c r="A40" s="36" t="str">
        <f t="shared" si="5"/>
        <v>ALICANTE</v>
      </c>
      <c r="B40" s="37">
        <f t="shared" si="3"/>
        <v>7133</v>
      </c>
      <c r="C40" s="37">
        <f t="shared" si="4"/>
        <v>7939</v>
      </c>
      <c r="D40" s="37">
        <f t="shared" ref="D40:D66" si="7">_xlfn.RANK.EQ(B40,$B$39:$B$66)+COUNTIF($B$39:$B$66,B40)-1</f>
        <v>21</v>
      </c>
      <c r="E40" s="36" t="str">
        <f t="shared" si="6"/>
        <v>BALEARES</v>
      </c>
      <c r="F40" s="36">
        <f t="shared" ref="F40:F55" si="8">LOOKUP(E40,$A$39:$A$66,$B$39:$B$66)</f>
        <v>845644</v>
      </c>
      <c r="G40" s="36">
        <f t="shared" ref="G40:G66" si="9">LOOKUP(E40,$A$39:$A$66,$C$39:$C$66)</f>
        <v>715580</v>
      </c>
    </row>
    <row r="41" spans="1:9" x14ac:dyDescent="0.3">
      <c r="A41" s="36" t="str">
        <f t="shared" si="5"/>
        <v>ALMERÍA</v>
      </c>
      <c r="B41" s="37">
        <f t="shared" si="3"/>
        <v>25766</v>
      </c>
      <c r="C41" s="37">
        <f t="shared" si="4"/>
        <v>31685</v>
      </c>
      <c r="D41" s="37">
        <f t="shared" si="7"/>
        <v>18</v>
      </c>
      <c r="E41" s="36" t="str">
        <f t="shared" si="6"/>
        <v>BARCELONA</v>
      </c>
      <c r="F41" s="36">
        <f t="shared" si="8"/>
        <v>802837</v>
      </c>
      <c r="G41" s="36">
        <f t="shared" si="9"/>
        <v>698967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663311</v>
      </c>
      <c r="G42" s="36">
        <f t="shared" si="9"/>
        <v>673614</v>
      </c>
    </row>
    <row r="43" spans="1:9" x14ac:dyDescent="0.3">
      <c r="A43" s="36" t="str">
        <f t="shared" si="5"/>
        <v>BAHÍA DE ALGECIRAS</v>
      </c>
      <c r="B43" s="37">
        <f t="shared" si="3"/>
        <v>663311</v>
      </c>
      <c r="C43" s="37">
        <f t="shared" si="4"/>
        <v>673614</v>
      </c>
      <c r="D43" s="37">
        <f t="shared" si="7"/>
        <v>4</v>
      </c>
      <c r="E43" s="36" t="str">
        <f t="shared" si="6"/>
        <v>SANTA CRUZ DE TENERIFE</v>
      </c>
      <c r="F43" s="36">
        <f t="shared" si="8"/>
        <v>336372</v>
      </c>
      <c r="G43" s="36">
        <f t="shared" si="9"/>
        <v>309328</v>
      </c>
    </row>
    <row r="44" spans="1:9" x14ac:dyDescent="0.3">
      <c r="A44" s="36" t="str">
        <f t="shared" si="5"/>
        <v>BAHÍA DE CÁDIZ</v>
      </c>
      <c r="B44" s="37">
        <f t="shared" si="3"/>
        <v>91250</v>
      </c>
      <c r="C44" s="37">
        <f t="shared" si="4"/>
        <v>73938</v>
      </c>
      <c r="D44" s="37">
        <f t="shared" si="7"/>
        <v>8</v>
      </c>
      <c r="E44" s="36" t="str">
        <f t="shared" si="6"/>
        <v>LAS PALMAS</v>
      </c>
      <c r="F44" s="36">
        <f t="shared" si="8"/>
        <v>330961</v>
      </c>
      <c r="G44" s="36">
        <f t="shared" si="9"/>
        <v>332834</v>
      </c>
    </row>
    <row r="45" spans="1:9" x14ac:dyDescent="0.3">
      <c r="A45" s="36" t="str">
        <f t="shared" si="5"/>
        <v>BALEARES</v>
      </c>
      <c r="B45" s="37">
        <f t="shared" si="3"/>
        <v>845644</v>
      </c>
      <c r="C45" s="37">
        <f t="shared" si="4"/>
        <v>715580</v>
      </c>
      <c r="D45" s="37">
        <f t="shared" si="7"/>
        <v>2</v>
      </c>
      <c r="E45" s="36" t="str">
        <f t="shared" si="6"/>
        <v>SANTANDER</v>
      </c>
      <c r="F45" s="36">
        <f t="shared" si="8"/>
        <v>128017</v>
      </c>
      <c r="G45" s="36">
        <f t="shared" si="9"/>
        <v>115478</v>
      </c>
    </row>
    <row r="46" spans="1:9" x14ac:dyDescent="0.3">
      <c r="A46" s="36" t="str">
        <f t="shared" si="5"/>
        <v>BARCELONA</v>
      </c>
      <c r="B46" s="37">
        <f t="shared" si="3"/>
        <v>802837</v>
      </c>
      <c r="C46" s="37">
        <f t="shared" si="4"/>
        <v>698967</v>
      </c>
      <c r="D46" s="37">
        <f t="shared" si="7"/>
        <v>3</v>
      </c>
      <c r="E46" s="36" t="str">
        <f t="shared" si="6"/>
        <v>BAHÍA DE CÁDIZ</v>
      </c>
      <c r="F46" s="36">
        <f t="shared" si="8"/>
        <v>91250</v>
      </c>
      <c r="G46" s="36">
        <f t="shared" si="9"/>
        <v>73938</v>
      </c>
    </row>
    <row r="47" spans="1:9" x14ac:dyDescent="0.3">
      <c r="A47" s="36" t="str">
        <f t="shared" si="5"/>
        <v>BILBAO</v>
      </c>
      <c r="B47" s="37">
        <f t="shared" si="3"/>
        <v>49061</v>
      </c>
      <c r="C47" s="37">
        <f t="shared" si="4"/>
        <v>58071</v>
      </c>
      <c r="D47" s="37">
        <f t="shared" si="7"/>
        <v>13</v>
      </c>
      <c r="E47" s="36" t="str">
        <f t="shared" si="6"/>
        <v>VIGO</v>
      </c>
      <c r="F47" s="36">
        <f t="shared" si="8"/>
        <v>82208</v>
      </c>
      <c r="G47" s="36">
        <f t="shared" si="9"/>
        <v>74936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MOTRIL</v>
      </c>
      <c r="F48" s="36">
        <f t="shared" si="8"/>
        <v>65716</v>
      </c>
      <c r="G48" s="36">
        <f t="shared" si="9"/>
        <v>37178</v>
      </c>
    </row>
    <row r="49" spans="1:7" x14ac:dyDescent="0.3">
      <c r="A49" s="36" t="str">
        <f t="shared" si="5"/>
        <v>CASTELLÓN</v>
      </c>
      <c r="B49" s="37">
        <f t="shared" si="3"/>
        <v>46679</v>
      </c>
      <c r="C49" s="37">
        <f t="shared" si="4"/>
        <v>45271</v>
      </c>
      <c r="D49" s="37">
        <f t="shared" si="7"/>
        <v>14</v>
      </c>
      <c r="E49" s="36" t="str">
        <f t="shared" si="6"/>
        <v>CEUTA</v>
      </c>
      <c r="F49" s="36">
        <f t="shared" si="8"/>
        <v>52399</v>
      </c>
      <c r="G49" s="36">
        <f t="shared" si="9"/>
        <v>87339</v>
      </c>
    </row>
    <row r="50" spans="1:7" x14ac:dyDescent="0.3">
      <c r="A50" s="36" t="str">
        <f t="shared" si="5"/>
        <v>CEUTA</v>
      </c>
      <c r="B50" s="37">
        <f t="shared" si="3"/>
        <v>52399</v>
      </c>
      <c r="C50" s="37">
        <f t="shared" si="4"/>
        <v>87339</v>
      </c>
      <c r="D50" s="37">
        <f t="shared" si="7"/>
        <v>11</v>
      </c>
      <c r="E50" s="36" t="str">
        <f t="shared" si="6"/>
        <v>MELILLA</v>
      </c>
      <c r="F50" s="36">
        <f t="shared" si="8"/>
        <v>51538</v>
      </c>
      <c r="G50" s="36">
        <f t="shared" si="9"/>
        <v>50687</v>
      </c>
    </row>
    <row r="51" spans="1:7" x14ac:dyDescent="0.3">
      <c r="A51" s="36" t="str">
        <f t="shared" si="5"/>
        <v>FERROL-SAN CIBRAO</v>
      </c>
      <c r="B51" s="37">
        <f t="shared" si="3"/>
        <v>6324</v>
      </c>
      <c r="C51" s="37">
        <f t="shared" si="4"/>
        <v>8325</v>
      </c>
      <c r="D51" s="37">
        <f t="shared" si="7"/>
        <v>22</v>
      </c>
      <c r="E51" s="36" t="str">
        <f t="shared" si="6"/>
        <v>BILBAO</v>
      </c>
      <c r="F51" s="36">
        <f t="shared" si="8"/>
        <v>49061</v>
      </c>
      <c r="G51" s="36">
        <f t="shared" si="9"/>
        <v>58071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CASTELLÓN</v>
      </c>
      <c r="F52" s="36">
        <f t="shared" si="8"/>
        <v>46679</v>
      </c>
      <c r="G52" s="36">
        <f t="shared" si="9"/>
        <v>45271</v>
      </c>
    </row>
    <row r="53" spans="1:7" x14ac:dyDescent="0.3">
      <c r="A53" s="36" t="str">
        <f t="shared" si="5"/>
        <v>HUELVA</v>
      </c>
      <c r="B53" s="37">
        <f t="shared" si="3"/>
        <v>10764</v>
      </c>
      <c r="C53" s="37">
        <f t="shared" si="4"/>
        <v>12160</v>
      </c>
      <c r="D53" s="37">
        <f t="shared" si="7"/>
        <v>20</v>
      </c>
      <c r="E53" s="36" t="str">
        <f t="shared" si="6"/>
        <v>PASAIA</v>
      </c>
      <c r="F53" s="36">
        <f t="shared" si="8"/>
        <v>45464</v>
      </c>
      <c r="G53" s="36">
        <f t="shared" si="9"/>
        <v>37047</v>
      </c>
    </row>
    <row r="54" spans="1:7" x14ac:dyDescent="0.3">
      <c r="A54" s="36" t="str">
        <f t="shared" si="5"/>
        <v>LAS PALMAS</v>
      </c>
      <c r="B54" s="37">
        <f t="shared" si="3"/>
        <v>330961</v>
      </c>
      <c r="C54" s="37">
        <f t="shared" si="4"/>
        <v>332834</v>
      </c>
      <c r="D54" s="37">
        <f t="shared" si="7"/>
        <v>6</v>
      </c>
      <c r="E54" s="36" t="str">
        <f t="shared" si="6"/>
        <v>MÁLAGA</v>
      </c>
      <c r="F54" s="36">
        <f t="shared" si="8"/>
        <v>37263</v>
      </c>
      <c r="G54" s="36">
        <f t="shared" si="9"/>
        <v>39309</v>
      </c>
    </row>
    <row r="55" spans="1:7" x14ac:dyDescent="0.3">
      <c r="A55" s="36" t="str">
        <f t="shared" si="5"/>
        <v>MÁLAGA</v>
      </c>
      <c r="B55" s="37">
        <f t="shared" si="3"/>
        <v>37263</v>
      </c>
      <c r="C55" s="37">
        <f t="shared" si="4"/>
        <v>39309</v>
      </c>
      <c r="D55" s="37">
        <f t="shared" si="7"/>
        <v>16</v>
      </c>
      <c r="E55" s="36" t="str">
        <f t="shared" si="6"/>
        <v>TARRAGONA</v>
      </c>
      <c r="F55" s="36">
        <f t="shared" si="8"/>
        <v>26585</v>
      </c>
      <c r="G55" s="36">
        <f t="shared" si="9"/>
        <v>21615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ALMERÍA</v>
      </c>
      <c r="F56" s="36">
        <f t="shared" ref="F56:F66" si="10">LOOKUP(E56,$A$39:$A$66,$B$39:$B$66)</f>
        <v>25766</v>
      </c>
      <c r="G56" s="36">
        <f t="shared" si="9"/>
        <v>31685</v>
      </c>
    </row>
    <row r="57" spans="1:7" x14ac:dyDescent="0.3">
      <c r="A57" s="36" t="str">
        <f t="shared" si="5"/>
        <v>MELILLA</v>
      </c>
      <c r="B57" s="37">
        <f t="shared" si="3"/>
        <v>51538</v>
      </c>
      <c r="C57" s="37">
        <f t="shared" si="4"/>
        <v>50687</v>
      </c>
      <c r="D57" s="37">
        <f t="shared" si="7"/>
        <v>12</v>
      </c>
      <c r="E57" s="36" t="str">
        <f t="shared" si="6"/>
        <v>SEVILLA</v>
      </c>
      <c r="F57" s="36">
        <f t="shared" si="10"/>
        <v>17085</v>
      </c>
      <c r="G57" s="36">
        <f t="shared" si="9"/>
        <v>12141</v>
      </c>
    </row>
    <row r="58" spans="1:7" x14ac:dyDescent="0.3">
      <c r="A58" s="36" t="str">
        <f t="shared" si="5"/>
        <v>MOTRIL</v>
      </c>
      <c r="B58" s="37">
        <f t="shared" si="3"/>
        <v>65716</v>
      </c>
      <c r="C58" s="37">
        <f t="shared" si="4"/>
        <v>37178</v>
      </c>
      <c r="D58" s="37">
        <f t="shared" si="7"/>
        <v>10</v>
      </c>
      <c r="E58" s="36" t="str">
        <f t="shared" si="6"/>
        <v>HUELVA</v>
      </c>
      <c r="F58" s="36">
        <f t="shared" si="10"/>
        <v>10764</v>
      </c>
      <c r="G58" s="36">
        <f t="shared" si="9"/>
        <v>12160</v>
      </c>
    </row>
    <row r="59" spans="1:7" x14ac:dyDescent="0.3">
      <c r="A59" s="36" t="str">
        <f t="shared" si="5"/>
        <v>PASAIA</v>
      </c>
      <c r="B59" s="37">
        <f t="shared" si="3"/>
        <v>45464</v>
      </c>
      <c r="C59" s="37">
        <f t="shared" si="4"/>
        <v>37047</v>
      </c>
      <c r="D59" s="37">
        <f t="shared" si="7"/>
        <v>15</v>
      </c>
      <c r="E59" s="36" t="str">
        <f t="shared" si="6"/>
        <v>ALICANTE</v>
      </c>
      <c r="F59" s="36">
        <f t="shared" si="10"/>
        <v>7133</v>
      </c>
      <c r="G59" s="36">
        <f t="shared" si="9"/>
        <v>7939</v>
      </c>
    </row>
    <row r="60" spans="1:7" x14ac:dyDescent="0.3">
      <c r="A60" s="36" t="str">
        <f t="shared" si="5"/>
        <v>SANTA CRUZ DE TENERIFE</v>
      </c>
      <c r="B60" s="37">
        <f t="shared" si="3"/>
        <v>336372</v>
      </c>
      <c r="C60" s="37">
        <f t="shared" si="4"/>
        <v>309328</v>
      </c>
      <c r="D60" s="37">
        <f t="shared" si="7"/>
        <v>5</v>
      </c>
      <c r="E60" s="36" t="str">
        <f t="shared" si="6"/>
        <v>FERROL-SAN CIBRAO</v>
      </c>
      <c r="F60" s="36">
        <f t="shared" si="10"/>
        <v>6324</v>
      </c>
      <c r="G60" s="36">
        <f t="shared" si="9"/>
        <v>8325</v>
      </c>
    </row>
    <row r="61" spans="1:7" x14ac:dyDescent="0.3">
      <c r="A61" s="36" t="str">
        <f t="shared" si="5"/>
        <v>SANTANDER</v>
      </c>
      <c r="B61" s="37">
        <f t="shared" si="3"/>
        <v>128017</v>
      </c>
      <c r="C61" s="37">
        <f t="shared" si="4"/>
        <v>115478</v>
      </c>
      <c r="D61" s="37">
        <f t="shared" si="7"/>
        <v>7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17085</v>
      </c>
      <c r="C62" s="37">
        <f t="shared" si="4"/>
        <v>12141</v>
      </c>
      <c r="D62" s="37">
        <f t="shared" si="7"/>
        <v>19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26585</v>
      </c>
      <c r="C63" s="37">
        <f t="shared" si="4"/>
        <v>21615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973348</v>
      </c>
      <c r="C64" s="37">
        <f t="shared" si="4"/>
        <v>606126</v>
      </c>
      <c r="D64" s="37">
        <f t="shared" si="7"/>
        <v>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82208</v>
      </c>
      <c r="C65" s="37">
        <f t="shared" si="4"/>
        <v>74936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76</v>
      </c>
      <c r="C8" s="31">
        <v>106</v>
      </c>
      <c r="D8" s="31">
        <v>76</v>
      </c>
      <c r="E8" s="31">
        <v>106</v>
      </c>
      <c r="F8" s="14">
        <f t="shared" ref="F8:F34" si="0">((E8*100)/D8)-100</f>
        <v>39.473684210526329</v>
      </c>
      <c r="G8" s="1"/>
      <c r="H8" s="1"/>
      <c r="I8" s="1"/>
    </row>
    <row r="9" spans="1:12" x14ac:dyDescent="0.3">
      <c r="A9" s="9" t="s">
        <v>157</v>
      </c>
      <c r="B9" s="30">
        <v>701</v>
      </c>
      <c r="C9" s="30">
        <v>560</v>
      </c>
      <c r="D9" s="30">
        <v>701</v>
      </c>
      <c r="E9" s="30">
        <v>560</v>
      </c>
      <c r="F9" s="11">
        <f t="shared" si="0"/>
        <v>-20.114122681883018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18574</v>
      </c>
      <c r="C11" s="30">
        <v>18792</v>
      </c>
      <c r="D11" s="30">
        <v>18574</v>
      </c>
      <c r="E11" s="30">
        <v>18792</v>
      </c>
      <c r="F11" s="11">
        <f t="shared" si="0"/>
        <v>1.1736836438031588</v>
      </c>
      <c r="G11" s="1"/>
      <c r="H11" s="1"/>
      <c r="I11" s="1"/>
    </row>
    <row r="12" spans="1:12" x14ac:dyDescent="0.3">
      <c r="A12" s="12" t="s">
        <v>161</v>
      </c>
      <c r="B12" s="31">
        <v>2052</v>
      </c>
      <c r="C12" s="31">
        <v>2719</v>
      </c>
      <c r="D12" s="31">
        <v>2052</v>
      </c>
      <c r="E12" s="31">
        <v>2719</v>
      </c>
      <c r="F12" s="14">
        <f t="shared" si="0"/>
        <v>32.504873294346964</v>
      </c>
      <c r="G12" s="1"/>
      <c r="H12" s="1"/>
      <c r="I12" s="1"/>
    </row>
    <row r="13" spans="1:12" x14ac:dyDescent="0.3">
      <c r="A13" s="9" t="s">
        <v>32</v>
      </c>
      <c r="B13" s="30">
        <v>15806</v>
      </c>
      <c r="C13" s="30">
        <v>17603</v>
      </c>
      <c r="D13" s="30">
        <v>15806</v>
      </c>
      <c r="E13" s="30">
        <v>17603</v>
      </c>
      <c r="F13" s="11">
        <f t="shared" si="0"/>
        <v>11.369100341642408</v>
      </c>
      <c r="G13" s="1"/>
      <c r="H13" s="1"/>
      <c r="I13" s="1"/>
    </row>
    <row r="14" spans="1:12" x14ac:dyDescent="0.3">
      <c r="A14" s="12" t="s">
        <v>33</v>
      </c>
      <c r="B14" s="31">
        <v>13928</v>
      </c>
      <c r="C14" s="31">
        <v>14811</v>
      </c>
      <c r="D14" s="31">
        <v>13928</v>
      </c>
      <c r="E14" s="31">
        <v>14811</v>
      </c>
      <c r="F14" s="14">
        <f t="shared" si="0"/>
        <v>6.3397472716829384</v>
      </c>
      <c r="G14" s="1"/>
      <c r="H14" s="1"/>
      <c r="I14" s="1"/>
    </row>
    <row r="15" spans="1:12" x14ac:dyDescent="0.3">
      <c r="A15" s="9" t="s">
        <v>34</v>
      </c>
      <c r="B15" s="30">
        <v>1485</v>
      </c>
      <c r="C15" s="30">
        <v>1326</v>
      </c>
      <c r="D15" s="30">
        <v>1485</v>
      </c>
      <c r="E15" s="30">
        <v>1326</v>
      </c>
      <c r="F15" s="11">
        <f t="shared" si="0"/>
        <v>-10.707070707070713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1532</v>
      </c>
      <c r="C18" s="31">
        <v>1627</v>
      </c>
      <c r="D18" s="31">
        <v>1532</v>
      </c>
      <c r="E18" s="31">
        <v>1627</v>
      </c>
      <c r="F18" s="14">
        <f t="shared" si="0"/>
        <v>6.2010443864229785</v>
      </c>
      <c r="G18" s="1"/>
      <c r="H18" s="1"/>
      <c r="I18" s="1"/>
    </row>
    <row r="19" spans="1:9" x14ac:dyDescent="0.3">
      <c r="A19" s="9" t="s">
        <v>37</v>
      </c>
      <c r="B19" s="30">
        <v>107</v>
      </c>
      <c r="C19" s="30">
        <v>70</v>
      </c>
      <c r="D19" s="30">
        <v>107</v>
      </c>
      <c r="E19" s="30">
        <v>70</v>
      </c>
      <c r="F19" s="11">
        <f t="shared" si="0"/>
        <v>-34.579439252336442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488</v>
      </c>
      <c r="C21" s="30">
        <v>481</v>
      </c>
      <c r="D21" s="30">
        <v>488</v>
      </c>
      <c r="E21" s="30">
        <v>481</v>
      </c>
      <c r="F21" s="11">
        <f t="shared" si="0"/>
        <v>-1.4344262295081904</v>
      </c>
      <c r="G21" s="1"/>
      <c r="H21" s="1"/>
      <c r="I21" s="1"/>
    </row>
    <row r="22" spans="1:9" x14ac:dyDescent="0.3">
      <c r="A22" s="12" t="s">
        <v>59</v>
      </c>
      <c r="B22" s="31">
        <v>11475</v>
      </c>
      <c r="C22" s="31">
        <v>12199</v>
      </c>
      <c r="D22" s="31">
        <v>11475</v>
      </c>
      <c r="E22" s="31">
        <v>12199</v>
      </c>
      <c r="F22" s="14">
        <f t="shared" si="0"/>
        <v>6.3093681917211342</v>
      </c>
      <c r="G22" s="1"/>
      <c r="H22" s="1"/>
      <c r="I22" s="1"/>
    </row>
    <row r="23" spans="1:9" x14ac:dyDescent="0.3">
      <c r="A23" s="9" t="s">
        <v>164</v>
      </c>
      <c r="B23" s="30">
        <v>1589</v>
      </c>
      <c r="C23" s="30">
        <v>1428</v>
      </c>
      <c r="D23" s="30">
        <v>1589</v>
      </c>
      <c r="E23" s="30">
        <v>1428</v>
      </c>
      <c r="F23" s="11">
        <f t="shared" si="0"/>
        <v>-10.132158590308364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1952</v>
      </c>
      <c r="C25" s="30">
        <v>2051</v>
      </c>
      <c r="D25" s="30">
        <v>1952</v>
      </c>
      <c r="E25" s="30">
        <v>2051</v>
      </c>
      <c r="F25" s="11">
        <f t="shared" si="0"/>
        <v>5.0717213114754145</v>
      </c>
      <c r="G25" s="1"/>
      <c r="H25" s="1"/>
      <c r="I25" s="1"/>
    </row>
    <row r="26" spans="1:9" x14ac:dyDescent="0.3">
      <c r="A26" s="12" t="s">
        <v>40</v>
      </c>
      <c r="B26" s="31">
        <v>1423</v>
      </c>
      <c r="C26" s="31">
        <v>2440</v>
      </c>
      <c r="D26" s="31">
        <v>1423</v>
      </c>
      <c r="E26" s="31">
        <v>2440</v>
      </c>
      <c r="F26" s="14">
        <f t="shared" si="0"/>
        <v>71.468728039353465</v>
      </c>
      <c r="G26" s="1"/>
      <c r="H26" s="1"/>
      <c r="I26" s="1"/>
    </row>
    <row r="27" spans="1:9" x14ac:dyDescent="0.3">
      <c r="A27" s="9" t="s">
        <v>41</v>
      </c>
      <c r="B27" s="30">
        <v>318</v>
      </c>
      <c r="C27" s="30">
        <v>407</v>
      </c>
      <c r="D27" s="30">
        <v>318</v>
      </c>
      <c r="E27" s="30">
        <v>407</v>
      </c>
      <c r="F27" s="11">
        <f t="shared" si="0"/>
        <v>27.987421383647799</v>
      </c>
      <c r="G27" s="1"/>
      <c r="H27" s="1"/>
      <c r="I27" s="1"/>
    </row>
    <row r="28" spans="1:9" x14ac:dyDescent="0.3">
      <c r="A28" s="12" t="s">
        <v>42</v>
      </c>
      <c r="B28" s="31">
        <v>9382</v>
      </c>
      <c r="C28" s="31">
        <v>10740</v>
      </c>
      <c r="D28" s="31">
        <v>9382</v>
      </c>
      <c r="E28" s="31">
        <v>10740</v>
      </c>
      <c r="F28" s="14">
        <f t="shared" si="0"/>
        <v>14.474525687486675</v>
      </c>
      <c r="G28" s="1"/>
      <c r="H28" s="1"/>
      <c r="I28" s="1"/>
    </row>
    <row r="29" spans="1:9" x14ac:dyDescent="0.3">
      <c r="A29" s="9" t="s">
        <v>43</v>
      </c>
      <c r="B29" s="30">
        <v>1708</v>
      </c>
      <c r="C29" s="30">
        <v>1722</v>
      </c>
      <c r="D29" s="30">
        <v>1708</v>
      </c>
      <c r="E29" s="30">
        <v>1722</v>
      </c>
      <c r="F29" s="11">
        <f t="shared" si="0"/>
        <v>0.81967213114754145</v>
      </c>
      <c r="G29" s="1"/>
      <c r="H29" s="1"/>
      <c r="I29" s="1"/>
    </row>
    <row r="30" spans="1:9" x14ac:dyDescent="0.3">
      <c r="A30" s="12" t="s">
        <v>44</v>
      </c>
      <c r="B30" s="31">
        <v>508</v>
      </c>
      <c r="C30" s="31">
        <v>683</v>
      </c>
      <c r="D30" s="31">
        <v>508</v>
      </c>
      <c r="E30" s="31">
        <v>683</v>
      </c>
      <c r="F30" s="14">
        <f t="shared" si="0"/>
        <v>34.448818897637807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14666</v>
      </c>
      <c r="C32" s="31">
        <v>18942</v>
      </c>
      <c r="D32" s="31">
        <v>14666</v>
      </c>
      <c r="E32" s="31">
        <v>18942</v>
      </c>
      <c r="F32" s="14">
        <f t="shared" si="0"/>
        <v>29.15587072139644</v>
      </c>
      <c r="G32" s="1"/>
      <c r="H32" s="1"/>
      <c r="I32" s="1"/>
    </row>
    <row r="33" spans="1:9" x14ac:dyDescent="0.3">
      <c r="A33" s="9" t="s">
        <v>47</v>
      </c>
      <c r="B33" s="30">
        <v>1530</v>
      </c>
      <c r="C33" s="30">
        <v>1627</v>
      </c>
      <c r="D33" s="30">
        <v>1530</v>
      </c>
      <c r="E33" s="30">
        <v>1627</v>
      </c>
      <c r="F33" s="11">
        <f t="shared" si="0"/>
        <v>6.3398692810457504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99300</v>
      </c>
      <c r="C35" s="16">
        <f t="shared" ref="C35:E35" si="1">SUM(C7:C34)</f>
        <v>110334</v>
      </c>
      <c r="D35" s="16">
        <f t="shared" si="1"/>
        <v>99300</v>
      </c>
      <c r="E35" s="16">
        <f t="shared" si="1"/>
        <v>110334</v>
      </c>
      <c r="F35" s="17">
        <f t="shared" ref="F35" si="2">((E35*100)/D35)-100</f>
        <v>11.111782477341393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18942</v>
      </c>
      <c r="G39" s="36">
        <f>LOOKUP(E39,$A$39:$A$66,$C$39:$C$66)</f>
        <v>14666</v>
      </c>
    </row>
    <row r="40" spans="1:9" x14ac:dyDescent="0.3">
      <c r="A40" s="36" t="str">
        <f t="shared" si="5"/>
        <v>ALICANTE</v>
      </c>
      <c r="B40" s="37">
        <f t="shared" si="3"/>
        <v>106</v>
      </c>
      <c r="C40" s="37">
        <f t="shared" si="4"/>
        <v>76</v>
      </c>
      <c r="D40" s="37">
        <f t="shared" ref="D40:D66" si="7">_xlfn.RANK.EQ(B40,$B$39:$B$66)+COUNTIF($B$39:$B$66,B40)-1</f>
        <v>19</v>
      </c>
      <c r="E40" s="36" t="str">
        <f t="shared" si="6"/>
        <v>BAHÍA DE ALGECIRAS</v>
      </c>
      <c r="F40" s="36">
        <f t="shared" ref="F40:F66" si="8">LOOKUP(E40,$A$39:$A$66,$B$39:$B$66)</f>
        <v>18792</v>
      </c>
      <c r="G40" s="36">
        <f t="shared" ref="G40:G66" si="9">LOOKUP(E40,$A$39:$A$66,$C$39:$C$66)</f>
        <v>18574</v>
      </c>
    </row>
    <row r="41" spans="1:9" x14ac:dyDescent="0.3">
      <c r="A41" s="36" t="str">
        <f t="shared" si="5"/>
        <v>ALMERÍA</v>
      </c>
      <c r="B41" s="37">
        <f t="shared" si="3"/>
        <v>560</v>
      </c>
      <c r="C41" s="37">
        <f t="shared" si="4"/>
        <v>701</v>
      </c>
      <c r="D41" s="37">
        <f t="shared" si="7"/>
        <v>16</v>
      </c>
      <c r="E41" s="36" t="str">
        <f t="shared" si="6"/>
        <v>BALEARES</v>
      </c>
      <c r="F41" s="36">
        <f t="shared" si="8"/>
        <v>17603</v>
      </c>
      <c r="G41" s="36">
        <f t="shared" si="9"/>
        <v>15806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14811</v>
      </c>
      <c r="G42" s="36">
        <f t="shared" si="9"/>
        <v>13928</v>
      </c>
    </row>
    <row r="43" spans="1:9" x14ac:dyDescent="0.3">
      <c r="A43" s="36" t="str">
        <f t="shared" si="5"/>
        <v>BAHÍA DE ALGECIRAS</v>
      </c>
      <c r="B43" s="37">
        <f t="shared" si="3"/>
        <v>18792</v>
      </c>
      <c r="C43" s="37">
        <f t="shared" si="4"/>
        <v>18574</v>
      </c>
      <c r="D43" s="37">
        <f t="shared" si="7"/>
        <v>2</v>
      </c>
      <c r="E43" s="36" t="str">
        <f t="shared" si="6"/>
        <v>LAS PALMAS</v>
      </c>
      <c r="F43" s="36">
        <f t="shared" si="8"/>
        <v>12199</v>
      </c>
      <c r="G43" s="36">
        <f t="shared" si="9"/>
        <v>11475</v>
      </c>
    </row>
    <row r="44" spans="1:9" x14ac:dyDescent="0.3">
      <c r="A44" s="36" t="str">
        <f t="shared" si="5"/>
        <v>BAHÍA DE CÁDIZ</v>
      </c>
      <c r="B44" s="37">
        <f t="shared" si="3"/>
        <v>2719</v>
      </c>
      <c r="C44" s="37">
        <f t="shared" si="4"/>
        <v>2052</v>
      </c>
      <c r="D44" s="37">
        <f t="shared" si="7"/>
        <v>7</v>
      </c>
      <c r="E44" s="36" t="str">
        <f t="shared" si="6"/>
        <v>SANTA CRUZ DE TENERIFE</v>
      </c>
      <c r="F44" s="36">
        <f t="shared" si="8"/>
        <v>10740</v>
      </c>
      <c r="G44" s="36">
        <f t="shared" si="9"/>
        <v>9382</v>
      </c>
    </row>
    <row r="45" spans="1:9" x14ac:dyDescent="0.3">
      <c r="A45" s="36" t="str">
        <f t="shared" si="5"/>
        <v>BALEARES</v>
      </c>
      <c r="B45" s="37">
        <f t="shared" si="3"/>
        <v>17603</v>
      </c>
      <c r="C45" s="37">
        <f t="shared" si="4"/>
        <v>15806</v>
      </c>
      <c r="D45" s="37">
        <f t="shared" si="7"/>
        <v>3</v>
      </c>
      <c r="E45" s="36" t="str">
        <f t="shared" si="6"/>
        <v>BAHÍA DE CÁDIZ</v>
      </c>
      <c r="F45" s="36">
        <f t="shared" si="8"/>
        <v>2719</v>
      </c>
      <c r="G45" s="36">
        <f t="shared" si="9"/>
        <v>2052</v>
      </c>
    </row>
    <row r="46" spans="1:9" x14ac:dyDescent="0.3">
      <c r="A46" s="36" t="str">
        <f t="shared" si="5"/>
        <v>BARCELONA</v>
      </c>
      <c r="B46" s="37">
        <f t="shared" si="3"/>
        <v>14811</v>
      </c>
      <c r="C46" s="37">
        <f t="shared" si="4"/>
        <v>13928</v>
      </c>
      <c r="D46" s="37">
        <f t="shared" si="7"/>
        <v>4</v>
      </c>
      <c r="E46" s="36" t="str">
        <f t="shared" si="6"/>
        <v>MOTRIL</v>
      </c>
      <c r="F46" s="36">
        <f t="shared" si="8"/>
        <v>2440</v>
      </c>
      <c r="G46" s="36">
        <f t="shared" si="9"/>
        <v>1423</v>
      </c>
    </row>
    <row r="47" spans="1:9" x14ac:dyDescent="0.3">
      <c r="A47" s="36" t="str">
        <f t="shared" si="5"/>
        <v>BILBAO</v>
      </c>
      <c r="B47" s="37">
        <f t="shared" si="3"/>
        <v>1326</v>
      </c>
      <c r="C47" s="37">
        <f t="shared" si="4"/>
        <v>1485</v>
      </c>
      <c r="D47" s="37">
        <f t="shared" si="7"/>
        <v>14</v>
      </c>
      <c r="E47" s="36" t="str">
        <f t="shared" si="6"/>
        <v>MELILLA</v>
      </c>
      <c r="F47" s="36">
        <f t="shared" si="8"/>
        <v>2051</v>
      </c>
      <c r="G47" s="36">
        <f t="shared" si="9"/>
        <v>1952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1722</v>
      </c>
      <c r="G48" s="36">
        <f t="shared" si="9"/>
        <v>1708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e">
        <f t="shared" si="6"/>
        <v>#N/A</v>
      </c>
      <c r="F49" s="36" t="e">
        <f t="shared" si="8"/>
        <v>#N/A</v>
      </c>
      <c r="G49" s="36" t="e">
        <f t="shared" si="9"/>
        <v>#N/A</v>
      </c>
    </row>
    <row r="50" spans="1:7" x14ac:dyDescent="0.3">
      <c r="A50" s="36" t="str">
        <f t="shared" si="5"/>
        <v>CEUTA</v>
      </c>
      <c r="B50" s="37">
        <f t="shared" si="3"/>
        <v>1627</v>
      </c>
      <c r="C50" s="37">
        <f t="shared" si="4"/>
        <v>1532</v>
      </c>
      <c r="D50" s="37">
        <f t="shared" si="7"/>
        <v>12</v>
      </c>
      <c r="E50" s="36" t="str">
        <f t="shared" si="6"/>
        <v>CEUTA</v>
      </c>
      <c r="F50" s="36">
        <f t="shared" si="8"/>
        <v>1627</v>
      </c>
      <c r="G50" s="36">
        <f t="shared" si="9"/>
        <v>1532</v>
      </c>
    </row>
    <row r="51" spans="1:7" x14ac:dyDescent="0.3">
      <c r="A51" s="36" t="str">
        <f t="shared" si="5"/>
        <v>FERROL-SAN CIBRAO</v>
      </c>
      <c r="B51" s="37">
        <f t="shared" si="3"/>
        <v>70</v>
      </c>
      <c r="C51" s="37">
        <f t="shared" si="4"/>
        <v>107</v>
      </c>
      <c r="D51" s="37">
        <f t="shared" si="7"/>
        <v>20</v>
      </c>
      <c r="E51" s="36" t="str">
        <f t="shared" si="6"/>
        <v>MÁLAGA</v>
      </c>
      <c r="F51" s="36">
        <f t="shared" si="8"/>
        <v>1428</v>
      </c>
      <c r="G51" s="36">
        <f t="shared" si="9"/>
        <v>1589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BILBAO</v>
      </c>
      <c r="F52" s="36">
        <f t="shared" si="8"/>
        <v>1326</v>
      </c>
      <c r="G52" s="36">
        <f t="shared" si="9"/>
        <v>1485</v>
      </c>
    </row>
    <row r="53" spans="1:7" x14ac:dyDescent="0.3">
      <c r="A53" s="36" t="str">
        <f t="shared" si="5"/>
        <v>HUELVA</v>
      </c>
      <c r="B53" s="37">
        <f t="shared" si="3"/>
        <v>481</v>
      </c>
      <c r="C53" s="37">
        <f t="shared" si="4"/>
        <v>488</v>
      </c>
      <c r="D53" s="37">
        <f t="shared" si="7"/>
        <v>17</v>
      </c>
      <c r="E53" s="36" t="str">
        <f t="shared" si="6"/>
        <v>SEVILLA</v>
      </c>
      <c r="F53" s="36">
        <f t="shared" si="8"/>
        <v>683</v>
      </c>
      <c r="G53" s="36">
        <f t="shared" si="9"/>
        <v>508</v>
      </c>
    </row>
    <row r="54" spans="1:7" x14ac:dyDescent="0.3">
      <c r="A54" s="36" t="str">
        <f t="shared" si="5"/>
        <v>LAS PALMAS</v>
      </c>
      <c r="B54" s="37">
        <f t="shared" si="3"/>
        <v>12199</v>
      </c>
      <c r="C54" s="37">
        <f t="shared" si="4"/>
        <v>11475</v>
      </c>
      <c r="D54" s="37">
        <f t="shared" si="7"/>
        <v>5</v>
      </c>
      <c r="E54" s="36" t="str">
        <f t="shared" si="6"/>
        <v>ALMERÍA</v>
      </c>
      <c r="F54" s="36">
        <f t="shared" si="8"/>
        <v>560</v>
      </c>
      <c r="G54" s="36">
        <f t="shared" si="9"/>
        <v>701</v>
      </c>
    </row>
    <row r="55" spans="1:7" x14ac:dyDescent="0.3">
      <c r="A55" s="36" t="str">
        <f t="shared" si="5"/>
        <v>MÁLAGA</v>
      </c>
      <c r="B55" s="37">
        <f t="shared" si="3"/>
        <v>1428</v>
      </c>
      <c r="C55" s="37">
        <f t="shared" si="4"/>
        <v>1589</v>
      </c>
      <c r="D55" s="37">
        <f t="shared" si="7"/>
        <v>13</v>
      </c>
      <c r="E55" s="36" t="str">
        <f t="shared" si="6"/>
        <v>HUELVA</v>
      </c>
      <c r="F55" s="36">
        <f t="shared" si="8"/>
        <v>481</v>
      </c>
      <c r="G55" s="36">
        <f t="shared" si="9"/>
        <v>488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407</v>
      </c>
      <c r="G56" s="36">
        <f t="shared" si="9"/>
        <v>318</v>
      </c>
    </row>
    <row r="57" spans="1:7" x14ac:dyDescent="0.3">
      <c r="A57" s="36" t="str">
        <f t="shared" si="5"/>
        <v>MELILLA</v>
      </c>
      <c r="B57" s="37">
        <f t="shared" si="3"/>
        <v>2051</v>
      </c>
      <c r="C57" s="37">
        <f t="shared" si="4"/>
        <v>1952</v>
      </c>
      <c r="D57" s="37">
        <f t="shared" si="7"/>
        <v>9</v>
      </c>
      <c r="E57" s="36" t="str">
        <f t="shared" si="6"/>
        <v>ALICANTE</v>
      </c>
      <c r="F57" s="36">
        <f t="shared" si="8"/>
        <v>106</v>
      </c>
      <c r="G57" s="36">
        <f t="shared" si="9"/>
        <v>76</v>
      </c>
    </row>
    <row r="58" spans="1:7" x14ac:dyDescent="0.3">
      <c r="A58" s="36" t="str">
        <f t="shared" si="5"/>
        <v>MOTRIL</v>
      </c>
      <c r="B58" s="37">
        <f t="shared" si="3"/>
        <v>2440</v>
      </c>
      <c r="C58" s="37">
        <f t="shared" si="4"/>
        <v>1423</v>
      </c>
      <c r="D58" s="37">
        <f t="shared" si="7"/>
        <v>8</v>
      </c>
      <c r="E58" s="36" t="str">
        <f t="shared" si="6"/>
        <v>FERROL-SAN CIBRAO</v>
      </c>
      <c r="F58" s="36">
        <f t="shared" si="8"/>
        <v>70</v>
      </c>
      <c r="G58" s="36">
        <f t="shared" si="9"/>
        <v>107</v>
      </c>
    </row>
    <row r="59" spans="1:7" x14ac:dyDescent="0.3">
      <c r="A59" s="36" t="str">
        <f t="shared" si="5"/>
        <v>PASAIA</v>
      </c>
      <c r="B59" s="37">
        <f t="shared" si="3"/>
        <v>407</v>
      </c>
      <c r="C59" s="37">
        <f t="shared" si="4"/>
        <v>318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10740</v>
      </c>
      <c r="C60" s="37">
        <f t="shared" si="4"/>
        <v>9382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1722</v>
      </c>
      <c r="C61" s="37">
        <f t="shared" si="4"/>
        <v>1708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683</v>
      </c>
      <c r="C62" s="37">
        <f t="shared" si="4"/>
        <v>508</v>
      </c>
      <c r="D62" s="37">
        <f t="shared" si="7"/>
        <v>15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18942</v>
      </c>
      <c r="C64" s="37">
        <f t="shared" si="4"/>
        <v>14666</v>
      </c>
      <c r="D64" s="37">
        <f t="shared" si="7"/>
        <v>1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1627</v>
      </c>
      <c r="C65" s="37">
        <f t="shared" si="4"/>
        <v>1530</v>
      </c>
      <c r="D65" s="37">
        <f t="shared" si="7"/>
        <v>12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0</v>
      </c>
      <c r="C7" s="28">
        <v>1</v>
      </c>
      <c r="D7" s="28">
        <v>0</v>
      </c>
      <c r="E7" s="28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9">
        <v>12459</v>
      </c>
      <c r="C8" s="29">
        <v>12278</v>
      </c>
      <c r="D8" s="29">
        <v>12459</v>
      </c>
      <c r="E8" s="29">
        <v>12278</v>
      </c>
      <c r="F8" s="14">
        <f t="shared" ref="F8:F34" si="0">((E8*100)/D8)-100</f>
        <v>-1.452765069427727</v>
      </c>
      <c r="G8" s="1"/>
      <c r="H8" s="1"/>
      <c r="I8" s="1"/>
    </row>
    <row r="9" spans="1:12" x14ac:dyDescent="0.3">
      <c r="A9" s="9" t="s">
        <v>157</v>
      </c>
      <c r="B9" s="28">
        <v>521</v>
      </c>
      <c r="C9" s="28">
        <v>428</v>
      </c>
      <c r="D9" s="28">
        <v>521</v>
      </c>
      <c r="E9" s="28">
        <v>428</v>
      </c>
      <c r="F9" s="11">
        <f t="shared" si="0"/>
        <v>-17.850287907869486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392706</v>
      </c>
      <c r="C11" s="28">
        <v>359446</v>
      </c>
      <c r="D11" s="28">
        <v>392706</v>
      </c>
      <c r="E11" s="28">
        <v>359446</v>
      </c>
      <c r="F11" s="11">
        <f t="shared" si="0"/>
        <v>-8.4694402428279716</v>
      </c>
      <c r="G11" s="1"/>
      <c r="H11" s="1"/>
      <c r="I11" s="1"/>
    </row>
    <row r="12" spans="1:12" x14ac:dyDescent="0.3">
      <c r="A12" s="12" t="s">
        <v>161</v>
      </c>
      <c r="B12" s="29">
        <v>7070</v>
      </c>
      <c r="C12" s="29">
        <v>7005</v>
      </c>
      <c r="D12" s="29">
        <v>7070</v>
      </c>
      <c r="E12" s="29">
        <v>7005</v>
      </c>
      <c r="F12" s="14">
        <f t="shared" si="0"/>
        <v>-0.91937765205092603</v>
      </c>
      <c r="G12" s="1"/>
      <c r="H12" s="1"/>
      <c r="I12" s="1"/>
    </row>
    <row r="13" spans="1:12" x14ac:dyDescent="0.3">
      <c r="A13" s="9" t="s">
        <v>32</v>
      </c>
      <c r="B13" s="28">
        <v>7955</v>
      </c>
      <c r="C13" s="28">
        <v>8031</v>
      </c>
      <c r="D13" s="28">
        <v>7955</v>
      </c>
      <c r="E13" s="28">
        <v>8031</v>
      </c>
      <c r="F13" s="11">
        <f t="shared" si="0"/>
        <v>0.9553739786297939</v>
      </c>
      <c r="G13" s="1"/>
      <c r="H13" s="1"/>
      <c r="I13" s="1"/>
    </row>
    <row r="14" spans="1:12" x14ac:dyDescent="0.3">
      <c r="A14" s="12" t="s">
        <v>33</v>
      </c>
      <c r="B14" s="29">
        <v>183672</v>
      </c>
      <c r="C14" s="29">
        <v>272247</v>
      </c>
      <c r="D14" s="29">
        <v>183672</v>
      </c>
      <c r="E14" s="29">
        <v>272247</v>
      </c>
      <c r="F14" s="14">
        <f t="shared" si="0"/>
        <v>48.224552463086383</v>
      </c>
      <c r="G14" s="1"/>
      <c r="H14" s="1"/>
      <c r="I14" s="1"/>
    </row>
    <row r="15" spans="1:12" x14ac:dyDescent="0.3">
      <c r="A15" s="9" t="s">
        <v>34</v>
      </c>
      <c r="B15" s="28">
        <v>40792</v>
      </c>
      <c r="C15" s="28">
        <v>48973</v>
      </c>
      <c r="D15" s="28">
        <v>40792</v>
      </c>
      <c r="E15" s="28">
        <v>48973</v>
      </c>
      <c r="F15" s="11">
        <f t="shared" si="0"/>
        <v>20.055403020200046</v>
      </c>
      <c r="G15" s="1"/>
      <c r="H15" s="1"/>
      <c r="I15" s="1"/>
    </row>
    <row r="16" spans="1:12" x14ac:dyDescent="0.3">
      <c r="A16" s="12" t="s">
        <v>35</v>
      </c>
      <c r="B16" s="29">
        <v>7941</v>
      </c>
      <c r="C16" s="29">
        <v>5757</v>
      </c>
      <c r="D16" s="29">
        <v>7941</v>
      </c>
      <c r="E16" s="29">
        <v>5757</v>
      </c>
      <c r="F16" s="14">
        <f t="shared" si="0"/>
        <v>-27.502833396297689</v>
      </c>
      <c r="G16" s="1"/>
      <c r="H16" s="1"/>
      <c r="I16" s="1"/>
    </row>
    <row r="17" spans="1:9" x14ac:dyDescent="0.3">
      <c r="A17" s="9" t="s">
        <v>162</v>
      </c>
      <c r="B17" s="28">
        <v>17845</v>
      </c>
      <c r="C17" s="28">
        <v>17973</v>
      </c>
      <c r="D17" s="28">
        <v>17845</v>
      </c>
      <c r="E17" s="28">
        <v>17973</v>
      </c>
      <c r="F17" s="11">
        <f t="shared" si="0"/>
        <v>0.71728775567385128</v>
      </c>
      <c r="G17" s="1"/>
      <c r="H17" s="1"/>
      <c r="I17" s="1"/>
    </row>
    <row r="18" spans="1:9" x14ac:dyDescent="0.3">
      <c r="A18" s="12" t="s">
        <v>36</v>
      </c>
      <c r="B18" s="29">
        <v>2357</v>
      </c>
      <c r="C18" s="29">
        <v>780</v>
      </c>
      <c r="D18" s="29">
        <v>2357</v>
      </c>
      <c r="E18" s="29">
        <v>780</v>
      </c>
      <c r="F18" s="14">
        <f t="shared" si="0"/>
        <v>-66.907085277895632</v>
      </c>
      <c r="G18" s="1"/>
      <c r="H18" s="1"/>
      <c r="I18" s="1"/>
    </row>
    <row r="19" spans="1:9" x14ac:dyDescent="0.3">
      <c r="A19" s="9" t="s">
        <v>37</v>
      </c>
      <c r="B19" s="28">
        <v>7</v>
      </c>
      <c r="C19" s="28">
        <v>8</v>
      </c>
      <c r="D19" s="28">
        <v>7</v>
      </c>
      <c r="E19" s="28">
        <v>8</v>
      </c>
      <c r="F19" s="11">
        <f t="shared" si="0"/>
        <v>14.285714285714292</v>
      </c>
      <c r="G19" s="1"/>
      <c r="H19" s="1"/>
      <c r="I19" s="1"/>
    </row>
    <row r="20" spans="1:9" x14ac:dyDescent="0.3">
      <c r="A20" s="12" t="s">
        <v>163</v>
      </c>
      <c r="B20" s="29">
        <v>6055</v>
      </c>
      <c r="C20" s="29">
        <v>6341</v>
      </c>
      <c r="D20" s="29">
        <v>6055</v>
      </c>
      <c r="E20" s="29">
        <v>6341</v>
      </c>
      <c r="F20" s="14">
        <f t="shared" si="0"/>
        <v>4.723369116432707</v>
      </c>
      <c r="G20" s="1"/>
      <c r="H20" s="1"/>
      <c r="I20" s="1"/>
    </row>
    <row r="21" spans="1:9" x14ac:dyDescent="0.3">
      <c r="A21" s="9" t="s">
        <v>38</v>
      </c>
      <c r="B21" s="28">
        <v>4804</v>
      </c>
      <c r="C21" s="28">
        <v>6410</v>
      </c>
      <c r="D21" s="28">
        <v>4804</v>
      </c>
      <c r="E21" s="28">
        <v>6410</v>
      </c>
      <c r="F21" s="11">
        <f t="shared" si="0"/>
        <v>33.430474604496254</v>
      </c>
      <c r="G21" s="1"/>
      <c r="H21" s="1"/>
      <c r="I21" s="1"/>
    </row>
    <row r="22" spans="1:9" x14ac:dyDescent="0.3">
      <c r="A22" s="12" t="s">
        <v>59</v>
      </c>
      <c r="B22" s="29">
        <v>77468</v>
      </c>
      <c r="C22" s="29">
        <v>87369</v>
      </c>
      <c r="D22" s="29">
        <v>77468</v>
      </c>
      <c r="E22" s="29">
        <v>87369</v>
      </c>
      <c r="F22" s="14">
        <f t="shared" si="0"/>
        <v>12.780761088449424</v>
      </c>
      <c r="G22" s="1"/>
      <c r="H22" s="1"/>
      <c r="I22" s="1"/>
    </row>
    <row r="23" spans="1:9" x14ac:dyDescent="0.3">
      <c r="A23" s="9" t="s">
        <v>164</v>
      </c>
      <c r="B23" s="28">
        <v>5890</v>
      </c>
      <c r="C23" s="28">
        <v>4347</v>
      </c>
      <c r="D23" s="28">
        <v>5890</v>
      </c>
      <c r="E23" s="28">
        <v>4347</v>
      </c>
      <c r="F23" s="11">
        <f t="shared" si="0"/>
        <v>-26.196943972835314</v>
      </c>
      <c r="G23" s="1"/>
      <c r="H23" s="1"/>
      <c r="I23" s="1"/>
    </row>
    <row r="24" spans="1:9" x14ac:dyDescent="0.3">
      <c r="A24" s="12" t="s">
        <v>166</v>
      </c>
      <c r="B24" s="29">
        <v>7456</v>
      </c>
      <c r="C24" s="29">
        <v>7622</v>
      </c>
      <c r="D24" s="29">
        <v>7456</v>
      </c>
      <c r="E24" s="29">
        <v>7622</v>
      </c>
      <c r="F24" s="14">
        <f t="shared" si="0"/>
        <v>2.2263948497854074</v>
      </c>
      <c r="G24" s="1"/>
      <c r="H24" s="1"/>
      <c r="I24" s="1"/>
    </row>
    <row r="25" spans="1:9" x14ac:dyDescent="0.3">
      <c r="A25" s="9" t="s">
        <v>39</v>
      </c>
      <c r="B25" s="28">
        <v>3864</v>
      </c>
      <c r="C25" s="28">
        <v>2164</v>
      </c>
      <c r="D25" s="28">
        <v>3864</v>
      </c>
      <c r="E25" s="28">
        <v>2164</v>
      </c>
      <c r="F25" s="11">
        <f t="shared" si="0"/>
        <v>-43.995859213250519</v>
      </c>
      <c r="G25" s="1"/>
      <c r="H25" s="1"/>
      <c r="I25" s="1"/>
    </row>
    <row r="26" spans="1:9" x14ac:dyDescent="0.3">
      <c r="A26" s="12" t="s">
        <v>40</v>
      </c>
      <c r="B26" s="29">
        <v>159</v>
      </c>
      <c r="C26" s="29">
        <v>0</v>
      </c>
      <c r="D26" s="29">
        <v>159</v>
      </c>
      <c r="E26" s="29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28">
        <v>0</v>
      </c>
      <c r="C27" s="28">
        <v>2</v>
      </c>
      <c r="D27" s="28">
        <v>0</v>
      </c>
      <c r="E27" s="28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9">
        <v>31904</v>
      </c>
      <c r="C28" s="29">
        <v>50522</v>
      </c>
      <c r="D28" s="29">
        <v>31904</v>
      </c>
      <c r="E28" s="29">
        <v>50522</v>
      </c>
      <c r="F28" s="14">
        <f t="shared" si="0"/>
        <v>58.356318956870609</v>
      </c>
      <c r="G28" s="1"/>
      <c r="H28" s="1"/>
      <c r="I28" s="1"/>
    </row>
    <row r="29" spans="1:9" x14ac:dyDescent="0.3">
      <c r="A29" s="9" t="s">
        <v>43</v>
      </c>
      <c r="B29" s="28">
        <v>210</v>
      </c>
      <c r="C29" s="28">
        <v>682</v>
      </c>
      <c r="D29" s="28">
        <v>210</v>
      </c>
      <c r="E29" s="28">
        <v>682</v>
      </c>
      <c r="F29" s="11">
        <f t="shared" si="0"/>
        <v>224.76190476190476</v>
      </c>
      <c r="G29" s="1"/>
      <c r="H29" s="1"/>
      <c r="I29" s="1"/>
    </row>
    <row r="30" spans="1:9" x14ac:dyDescent="0.3">
      <c r="A30" s="12" t="s">
        <v>44</v>
      </c>
      <c r="B30" s="29">
        <v>8511</v>
      </c>
      <c r="C30" s="29">
        <v>9754</v>
      </c>
      <c r="D30" s="29">
        <v>8511</v>
      </c>
      <c r="E30" s="29">
        <v>9754</v>
      </c>
      <c r="F30" s="14">
        <f t="shared" si="0"/>
        <v>14.604629303254612</v>
      </c>
      <c r="G30" s="1"/>
      <c r="H30" s="1"/>
      <c r="I30" s="1"/>
    </row>
    <row r="31" spans="1:9" x14ac:dyDescent="0.3">
      <c r="A31" s="9" t="s">
        <v>45</v>
      </c>
      <c r="B31" s="28">
        <v>5966</v>
      </c>
      <c r="C31" s="28">
        <v>4954</v>
      </c>
      <c r="D31" s="28">
        <v>5966</v>
      </c>
      <c r="E31" s="28">
        <v>4954</v>
      </c>
      <c r="F31" s="11">
        <f t="shared" si="0"/>
        <v>-16.962789138451228</v>
      </c>
      <c r="G31" s="1"/>
      <c r="H31" s="1"/>
      <c r="I31" s="1"/>
    </row>
    <row r="32" spans="1:9" x14ac:dyDescent="0.3">
      <c r="A32" s="12" t="s">
        <v>46</v>
      </c>
      <c r="B32" s="29">
        <v>383532</v>
      </c>
      <c r="C32" s="29">
        <v>394675</v>
      </c>
      <c r="D32" s="29">
        <v>383532</v>
      </c>
      <c r="E32" s="29">
        <v>394675</v>
      </c>
      <c r="F32" s="14">
        <f t="shared" si="0"/>
        <v>2.9053638288330603</v>
      </c>
      <c r="G32" s="1"/>
      <c r="H32" s="1"/>
      <c r="I32" s="1"/>
    </row>
    <row r="33" spans="1:9" x14ac:dyDescent="0.3">
      <c r="A33" s="9" t="s">
        <v>47</v>
      </c>
      <c r="B33" s="28">
        <v>13893</v>
      </c>
      <c r="C33" s="28">
        <v>14439</v>
      </c>
      <c r="D33" s="28">
        <v>13893</v>
      </c>
      <c r="E33" s="28">
        <v>14439</v>
      </c>
      <c r="F33" s="11">
        <f t="shared" si="0"/>
        <v>3.9300367091341002</v>
      </c>
      <c r="G33" s="1"/>
      <c r="H33" s="1"/>
      <c r="I33" s="1"/>
    </row>
    <row r="34" spans="1:9" x14ac:dyDescent="0.3">
      <c r="A34" s="12" t="s">
        <v>165</v>
      </c>
      <c r="B34" s="29">
        <v>2852</v>
      </c>
      <c r="C34" s="29">
        <v>2666</v>
      </c>
      <c r="D34" s="29">
        <v>2852</v>
      </c>
      <c r="E34" s="29">
        <v>2666</v>
      </c>
      <c r="F34" s="14">
        <f t="shared" si="0"/>
        <v>-6.5217391304347814</v>
      </c>
      <c r="G34" s="1"/>
      <c r="H34" s="1"/>
      <c r="I34" s="1"/>
    </row>
    <row r="35" spans="1:9" x14ac:dyDescent="0.3">
      <c r="A35" s="15" t="s">
        <v>48</v>
      </c>
      <c r="B35" s="16">
        <f>SUM(B7:B34)</f>
        <v>1225889</v>
      </c>
      <c r="C35" s="16">
        <f t="shared" ref="C35:E35" si="1">SUM(C7:C34)</f>
        <v>1324874</v>
      </c>
      <c r="D35" s="16">
        <f t="shared" si="1"/>
        <v>1225889</v>
      </c>
      <c r="E35" s="16">
        <f t="shared" si="1"/>
        <v>1324874</v>
      </c>
      <c r="F35" s="17">
        <f t="shared" ref="F35" si="2">((E35*100)/D35)-100</f>
        <v>8.0745483481783396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26</v>
      </c>
      <c r="E39" s="36" t="str">
        <f t="shared" ref="E39:E66" si="6">INDEX($A$39:$B$66,MATCH(ROW()-38,$D$39:$D$66,0),1)</f>
        <v>VALENCIA</v>
      </c>
      <c r="F39" s="36">
        <f>LOOKUP(E39,$A$39:$A$66,$B$39:$B$66)</f>
        <v>394675</v>
      </c>
      <c r="G39" s="36">
        <f>LOOKUP(E39,$A$39:$A$66,$C$39:$C$66)</f>
        <v>383532</v>
      </c>
    </row>
    <row r="40" spans="1:9" x14ac:dyDescent="0.3">
      <c r="A40" s="36" t="str">
        <f t="shared" si="5"/>
        <v>ALICANTE</v>
      </c>
      <c r="B40" s="37">
        <f t="shared" si="3"/>
        <v>12278</v>
      </c>
      <c r="C40" s="37">
        <f t="shared" si="4"/>
        <v>12459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359446</v>
      </c>
      <c r="G40" s="36">
        <f t="shared" ref="G40:G66" si="9">LOOKUP(E40,$A$39:$A$66,$C$39:$C$66)</f>
        <v>392706</v>
      </c>
    </row>
    <row r="41" spans="1:9" x14ac:dyDescent="0.3">
      <c r="A41" s="36" t="str">
        <f t="shared" si="5"/>
        <v>ALMERÍA</v>
      </c>
      <c r="B41" s="37">
        <f t="shared" si="3"/>
        <v>428</v>
      </c>
      <c r="C41" s="37">
        <f t="shared" si="4"/>
        <v>521</v>
      </c>
      <c r="D41" s="37">
        <f t="shared" si="7"/>
        <v>23</v>
      </c>
      <c r="E41" s="36" t="str">
        <f t="shared" si="6"/>
        <v>BARCELONA</v>
      </c>
      <c r="F41" s="36">
        <f t="shared" si="8"/>
        <v>272247</v>
      </c>
      <c r="G41" s="36">
        <f t="shared" si="9"/>
        <v>183672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87369</v>
      </c>
      <c r="G42" s="36">
        <f t="shared" si="9"/>
        <v>77468</v>
      </c>
    </row>
    <row r="43" spans="1:9" x14ac:dyDescent="0.3">
      <c r="A43" s="36" t="str">
        <f t="shared" si="5"/>
        <v>BAHÍA DE ALGECIRAS</v>
      </c>
      <c r="B43" s="37">
        <f t="shared" si="3"/>
        <v>359446</v>
      </c>
      <c r="C43" s="37">
        <f t="shared" si="4"/>
        <v>392706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50522</v>
      </c>
      <c r="G43" s="36">
        <f t="shared" si="9"/>
        <v>31904</v>
      </c>
    </row>
    <row r="44" spans="1:9" x14ac:dyDescent="0.3">
      <c r="A44" s="36" t="str">
        <f t="shared" si="5"/>
        <v>BAHÍA DE CÁDIZ</v>
      </c>
      <c r="B44" s="37">
        <f t="shared" si="3"/>
        <v>7005</v>
      </c>
      <c r="C44" s="37">
        <f t="shared" si="4"/>
        <v>7070</v>
      </c>
      <c r="D44" s="37">
        <f t="shared" si="7"/>
        <v>13</v>
      </c>
      <c r="E44" s="36" t="str">
        <f t="shared" si="6"/>
        <v>BILBAO</v>
      </c>
      <c r="F44" s="36">
        <f t="shared" si="8"/>
        <v>48973</v>
      </c>
      <c r="G44" s="36">
        <f t="shared" si="9"/>
        <v>40792</v>
      </c>
    </row>
    <row r="45" spans="1:9" x14ac:dyDescent="0.3">
      <c r="A45" s="36" t="str">
        <f t="shared" si="5"/>
        <v>BALEARES</v>
      </c>
      <c r="B45" s="37">
        <f t="shared" si="3"/>
        <v>8031</v>
      </c>
      <c r="C45" s="37">
        <f t="shared" si="4"/>
        <v>7955</v>
      </c>
      <c r="D45" s="37">
        <f t="shared" si="7"/>
        <v>11</v>
      </c>
      <c r="E45" s="36" t="str">
        <f t="shared" si="6"/>
        <v>CASTELLÓN</v>
      </c>
      <c r="F45" s="36">
        <f t="shared" si="8"/>
        <v>17973</v>
      </c>
      <c r="G45" s="36">
        <f t="shared" si="9"/>
        <v>17845</v>
      </c>
    </row>
    <row r="46" spans="1:9" x14ac:dyDescent="0.3">
      <c r="A46" s="36" t="str">
        <f t="shared" si="5"/>
        <v>BARCELONA</v>
      </c>
      <c r="B46" s="37">
        <f t="shared" si="3"/>
        <v>272247</v>
      </c>
      <c r="C46" s="37">
        <f t="shared" si="4"/>
        <v>183672</v>
      </c>
      <c r="D46" s="37">
        <f t="shared" si="7"/>
        <v>3</v>
      </c>
      <c r="E46" s="36" t="str">
        <f t="shared" si="6"/>
        <v>VIGO</v>
      </c>
      <c r="F46" s="36">
        <f t="shared" si="8"/>
        <v>14439</v>
      </c>
      <c r="G46" s="36">
        <f t="shared" si="9"/>
        <v>13893</v>
      </c>
    </row>
    <row r="47" spans="1:9" x14ac:dyDescent="0.3">
      <c r="A47" s="36" t="str">
        <f t="shared" si="5"/>
        <v>BILBAO</v>
      </c>
      <c r="B47" s="37">
        <f t="shared" si="3"/>
        <v>48973</v>
      </c>
      <c r="C47" s="37">
        <f t="shared" si="4"/>
        <v>40792</v>
      </c>
      <c r="D47" s="37">
        <f t="shared" si="7"/>
        <v>6</v>
      </c>
      <c r="E47" s="36" t="str">
        <f t="shared" si="6"/>
        <v>ALICANTE</v>
      </c>
      <c r="F47" s="36">
        <f t="shared" si="8"/>
        <v>12278</v>
      </c>
      <c r="G47" s="36">
        <f t="shared" si="9"/>
        <v>12459</v>
      </c>
    </row>
    <row r="48" spans="1:9" x14ac:dyDescent="0.3">
      <c r="A48" s="36" t="str">
        <f t="shared" si="5"/>
        <v>CARTAGENA</v>
      </c>
      <c r="B48" s="37">
        <f t="shared" si="3"/>
        <v>5757</v>
      </c>
      <c r="C48" s="37">
        <f t="shared" si="4"/>
        <v>7941</v>
      </c>
      <c r="D48" s="37">
        <f t="shared" si="7"/>
        <v>16</v>
      </c>
      <c r="E48" s="36" t="str">
        <f t="shared" si="6"/>
        <v>SEVILLA</v>
      </c>
      <c r="F48" s="36">
        <f t="shared" si="8"/>
        <v>9754</v>
      </c>
      <c r="G48" s="36">
        <f t="shared" si="9"/>
        <v>8511</v>
      </c>
    </row>
    <row r="49" spans="1:7" x14ac:dyDescent="0.3">
      <c r="A49" s="36" t="str">
        <f t="shared" si="5"/>
        <v>CASTELLÓN</v>
      </c>
      <c r="B49" s="37">
        <f t="shared" si="3"/>
        <v>17973</v>
      </c>
      <c r="C49" s="37">
        <f t="shared" si="4"/>
        <v>17845</v>
      </c>
      <c r="D49" s="37">
        <f t="shared" si="7"/>
        <v>7</v>
      </c>
      <c r="E49" s="36" t="str">
        <f t="shared" si="6"/>
        <v>BALEARES</v>
      </c>
      <c r="F49" s="36">
        <f t="shared" si="8"/>
        <v>8031</v>
      </c>
      <c r="G49" s="36">
        <f t="shared" si="9"/>
        <v>7955</v>
      </c>
    </row>
    <row r="50" spans="1:7" x14ac:dyDescent="0.3">
      <c r="A50" s="36" t="str">
        <f t="shared" si="5"/>
        <v>CEUTA</v>
      </c>
      <c r="B50" s="37">
        <f t="shared" si="3"/>
        <v>780</v>
      </c>
      <c r="C50" s="37">
        <f t="shared" si="4"/>
        <v>2357</v>
      </c>
      <c r="D50" s="37">
        <f t="shared" si="7"/>
        <v>21</v>
      </c>
      <c r="E50" s="36" t="str">
        <f t="shared" si="6"/>
        <v>MARÍN Y RÍA DE PONTEVEDRA</v>
      </c>
      <c r="F50" s="36">
        <f t="shared" si="8"/>
        <v>7622</v>
      </c>
      <c r="G50" s="36">
        <f t="shared" si="9"/>
        <v>7456</v>
      </c>
    </row>
    <row r="51" spans="1:7" x14ac:dyDescent="0.3">
      <c r="A51" s="36" t="str">
        <f t="shared" si="5"/>
        <v>FERROL-SAN CIBRAO</v>
      </c>
      <c r="B51" s="37">
        <f t="shared" si="3"/>
        <v>8</v>
      </c>
      <c r="C51" s="37">
        <f t="shared" si="4"/>
        <v>7</v>
      </c>
      <c r="D51" s="37">
        <f t="shared" si="7"/>
        <v>24</v>
      </c>
      <c r="E51" s="36" t="str">
        <f t="shared" si="6"/>
        <v>BAHÍA DE CÁDIZ</v>
      </c>
      <c r="F51" s="36">
        <f t="shared" si="8"/>
        <v>7005</v>
      </c>
      <c r="G51" s="36">
        <f t="shared" si="9"/>
        <v>7070</v>
      </c>
    </row>
    <row r="52" spans="1:7" x14ac:dyDescent="0.3">
      <c r="A52" s="36" t="str">
        <f t="shared" si="5"/>
        <v>GIJÓN</v>
      </c>
      <c r="B52" s="37">
        <f t="shared" si="3"/>
        <v>6341</v>
      </c>
      <c r="C52" s="37">
        <f t="shared" si="4"/>
        <v>6055</v>
      </c>
      <c r="D52" s="37">
        <f t="shared" si="7"/>
        <v>15</v>
      </c>
      <c r="E52" s="36" t="str">
        <f t="shared" si="6"/>
        <v>HUELVA</v>
      </c>
      <c r="F52" s="36">
        <f t="shared" si="8"/>
        <v>6410</v>
      </c>
      <c r="G52" s="36">
        <f t="shared" si="9"/>
        <v>4804</v>
      </c>
    </row>
    <row r="53" spans="1:7" x14ac:dyDescent="0.3">
      <c r="A53" s="36" t="str">
        <f t="shared" si="5"/>
        <v>HUELVA</v>
      </c>
      <c r="B53" s="37">
        <f t="shared" si="3"/>
        <v>6410</v>
      </c>
      <c r="C53" s="37">
        <f t="shared" si="4"/>
        <v>4804</v>
      </c>
      <c r="D53" s="37">
        <f t="shared" si="7"/>
        <v>14</v>
      </c>
      <c r="E53" s="36" t="str">
        <f t="shared" si="6"/>
        <v>GIJÓN</v>
      </c>
      <c r="F53" s="36">
        <f t="shared" si="8"/>
        <v>6341</v>
      </c>
      <c r="G53" s="36">
        <f t="shared" si="9"/>
        <v>6055</v>
      </c>
    </row>
    <row r="54" spans="1:7" x14ac:dyDescent="0.3">
      <c r="A54" s="36" t="str">
        <f t="shared" si="5"/>
        <v>LAS PALMAS</v>
      </c>
      <c r="B54" s="37">
        <f t="shared" si="3"/>
        <v>87369</v>
      </c>
      <c r="C54" s="37">
        <f t="shared" si="4"/>
        <v>77468</v>
      </c>
      <c r="D54" s="37">
        <f t="shared" si="7"/>
        <v>4</v>
      </c>
      <c r="E54" s="36" t="str">
        <f t="shared" si="6"/>
        <v>CARTAGENA</v>
      </c>
      <c r="F54" s="36">
        <f t="shared" si="8"/>
        <v>5757</v>
      </c>
      <c r="G54" s="36">
        <f t="shared" si="9"/>
        <v>7941</v>
      </c>
    </row>
    <row r="55" spans="1:7" x14ac:dyDescent="0.3">
      <c r="A55" s="36" t="str">
        <f t="shared" si="5"/>
        <v>MÁLAGA</v>
      </c>
      <c r="B55" s="37">
        <f t="shared" si="3"/>
        <v>4347</v>
      </c>
      <c r="C55" s="37">
        <f t="shared" si="4"/>
        <v>5890</v>
      </c>
      <c r="D55" s="37">
        <f t="shared" si="7"/>
        <v>18</v>
      </c>
      <c r="E55" s="36" t="str">
        <f t="shared" si="6"/>
        <v>TARRAGONA</v>
      </c>
      <c r="F55" s="36">
        <f t="shared" si="8"/>
        <v>4954</v>
      </c>
      <c r="G55" s="36">
        <f t="shared" si="9"/>
        <v>5966</v>
      </c>
    </row>
    <row r="56" spans="1:7" x14ac:dyDescent="0.3">
      <c r="A56" s="36" t="str">
        <f t="shared" si="5"/>
        <v>MARÍN Y RÍA DE PONTEVEDRA</v>
      </c>
      <c r="B56" s="37">
        <f t="shared" si="3"/>
        <v>7622</v>
      </c>
      <c r="C56" s="37">
        <f t="shared" si="4"/>
        <v>7456</v>
      </c>
      <c r="D56" s="37">
        <f t="shared" si="7"/>
        <v>12</v>
      </c>
      <c r="E56" s="36" t="str">
        <f t="shared" si="6"/>
        <v>MÁLAGA</v>
      </c>
      <c r="F56" s="36">
        <f t="shared" ref="F56:F66" si="10">LOOKUP(E56,$A$39:$A$66,$B$39:$B$66)</f>
        <v>4347</v>
      </c>
      <c r="G56" s="36">
        <f t="shared" si="9"/>
        <v>5890</v>
      </c>
    </row>
    <row r="57" spans="1:7" x14ac:dyDescent="0.3">
      <c r="A57" s="36" t="str">
        <f t="shared" si="5"/>
        <v>MELILLA</v>
      </c>
      <c r="B57" s="37">
        <f t="shared" si="3"/>
        <v>2164</v>
      </c>
      <c r="C57" s="37">
        <f t="shared" si="4"/>
        <v>3864</v>
      </c>
      <c r="D57" s="37">
        <f t="shared" si="7"/>
        <v>20</v>
      </c>
      <c r="E57" s="36" t="str">
        <f t="shared" si="6"/>
        <v>VILAGARCÍA</v>
      </c>
      <c r="F57" s="36">
        <f t="shared" si="10"/>
        <v>2666</v>
      </c>
      <c r="G57" s="36">
        <f t="shared" si="9"/>
        <v>2852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159</v>
      </c>
      <c r="D58" s="37">
        <f t="shared" si="7"/>
        <v>28</v>
      </c>
      <c r="E58" s="36" t="str">
        <f t="shared" si="6"/>
        <v>MELILLA</v>
      </c>
      <c r="F58" s="36">
        <f t="shared" si="10"/>
        <v>2164</v>
      </c>
      <c r="G58" s="36">
        <f t="shared" si="9"/>
        <v>3864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25</v>
      </c>
      <c r="E59" s="36" t="str">
        <f t="shared" si="6"/>
        <v>CEUTA</v>
      </c>
      <c r="F59" s="36">
        <f t="shared" si="10"/>
        <v>780</v>
      </c>
      <c r="G59" s="36">
        <f t="shared" si="9"/>
        <v>2357</v>
      </c>
    </row>
    <row r="60" spans="1:7" x14ac:dyDescent="0.3">
      <c r="A60" s="36" t="str">
        <f t="shared" si="5"/>
        <v>SANTA CRUZ DE TENERIFE</v>
      </c>
      <c r="B60" s="37">
        <f t="shared" si="3"/>
        <v>50522</v>
      </c>
      <c r="C60" s="37">
        <f t="shared" si="4"/>
        <v>31904</v>
      </c>
      <c r="D60" s="37">
        <f t="shared" si="7"/>
        <v>5</v>
      </c>
      <c r="E60" s="36" t="str">
        <f t="shared" si="6"/>
        <v>SANTANDER</v>
      </c>
      <c r="F60" s="36">
        <f t="shared" si="10"/>
        <v>682</v>
      </c>
      <c r="G60" s="36">
        <f t="shared" si="9"/>
        <v>210</v>
      </c>
    </row>
    <row r="61" spans="1:7" x14ac:dyDescent="0.3">
      <c r="A61" s="36" t="str">
        <f t="shared" si="5"/>
        <v>SANTANDER</v>
      </c>
      <c r="B61" s="37">
        <f t="shared" si="3"/>
        <v>682</v>
      </c>
      <c r="C61" s="37">
        <f t="shared" si="4"/>
        <v>210</v>
      </c>
      <c r="D61" s="37">
        <f t="shared" si="7"/>
        <v>22</v>
      </c>
      <c r="E61" s="36" t="str">
        <f t="shared" si="6"/>
        <v>ALMERÍA</v>
      </c>
      <c r="F61" s="36">
        <f t="shared" si="10"/>
        <v>428</v>
      </c>
      <c r="G61" s="36">
        <f t="shared" si="9"/>
        <v>521</v>
      </c>
    </row>
    <row r="62" spans="1:7" x14ac:dyDescent="0.3">
      <c r="A62" s="36" t="str">
        <f t="shared" si="5"/>
        <v>SEVILLA</v>
      </c>
      <c r="B62" s="37">
        <f t="shared" si="3"/>
        <v>9754</v>
      </c>
      <c r="C62" s="37">
        <f t="shared" si="4"/>
        <v>8511</v>
      </c>
      <c r="D62" s="37">
        <f t="shared" si="7"/>
        <v>10</v>
      </c>
      <c r="E62" s="36" t="str">
        <f t="shared" si="6"/>
        <v>FERROL-SAN CIBRAO</v>
      </c>
      <c r="F62" s="36">
        <f t="shared" si="10"/>
        <v>8</v>
      </c>
      <c r="G62" s="36">
        <f t="shared" si="9"/>
        <v>7</v>
      </c>
    </row>
    <row r="63" spans="1:7" x14ac:dyDescent="0.3">
      <c r="A63" s="36" t="str">
        <f t="shared" si="5"/>
        <v>TARRAGONA</v>
      </c>
      <c r="B63" s="37">
        <f t="shared" si="3"/>
        <v>4954</v>
      </c>
      <c r="C63" s="37">
        <f t="shared" si="4"/>
        <v>5966</v>
      </c>
      <c r="D63" s="37">
        <f t="shared" si="7"/>
        <v>17</v>
      </c>
      <c r="E63" s="36" t="str">
        <f t="shared" si="6"/>
        <v>PASAIA</v>
      </c>
      <c r="F63" s="36">
        <f t="shared" si="10"/>
        <v>2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394675</v>
      </c>
      <c r="C64" s="37">
        <f t="shared" si="4"/>
        <v>383532</v>
      </c>
      <c r="D64" s="37">
        <f t="shared" si="7"/>
        <v>1</v>
      </c>
      <c r="E64" s="36" t="str">
        <f t="shared" si="6"/>
        <v>A CORUÑA</v>
      </c>
      <c r="F64" s="36">
        <f t="shared" si="10"/>
        <v>1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14439</v>
      </c>
      <c r="C65" s="37">
        <f t="shared" si="4"/>
        <v>13893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2666</v>
      </c>
      <c r="C66" s="37">
        <f t="shared" si="4"/>
        <v>2852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135</v>
      </c>
      <c r="C8" s="31">
        <v>346</v>
      </c>
      <c r="D8" s="31">
        <v>135</v>
      </c>
      <c r="E8" s="31">
        <v>346</v>
      </c>
      <c r="F8" s="14">
        <f t="shared" ref="F8:F34" si="0">((E8*100)/D8)-100</f>
        <v>156.2962962962963</v>
      </c>
      <c r="G8" s="1"/>
      <c r="H8" s="1"/>
      <c r="I8" s="1"/>
    </row>
    <row r="9" spans="1:12" x14ac:dyDescent="0.3">
      <c r="A9" s="9" t="s">
        <v>157</v>
      </c>
      <c r="B9" s="30">
        <v>4</v>
      </c>
      <c r="C9" s="30">
        <v>0</v>
      </c>
      <c r="D9" s="30">
        <v>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364070</v>
      </c>
      <c r="C11" s="30">
        <v>330764</v>
      </c>
      <c r="D11" s="30">
        <v>364070</v>
      </c>
      <c r="E11" s="30">
        <v>330764</v>
      </c>
      <c r="F11" s="19">
        <f t="shared" si="0"/>
        <v>-9.1482407229378992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512</v>
      </c>
      <c r="D12" s="31">
        <v>0</v>
      </c>
      <c r="E12" s="31">
        <v>512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0</v>
      </c>
      <c r="C13" s="30">
        <v>0</v>
      </c>
      <c r="D13" s="30">
        <v>0</v>
      </c>
      <c r="E13" s="30">
        <v>0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31">
        <v>39489</v>
      </c>
      <c r="C14" s="31">
        <v>111094</v>
      </c>
      <c r="D14" s="31">
        <v>39489</v>
      </c>
      <c r="E14" s="31">
        <v>111094</v>
      </c>
      <c r="F14" s="14">
        <f t="shared" si="0"/>
        <v>181.32897768998964</v>
      </c>
      <c r="G14" s="1"/>
      <c r="H14" s="1"/>
      <c r="I14" s="1"/>
    </row>
    <row r="15" spans="1:12" x14ac:dyDescent="0.3">
      <c r="A15" s="9" t="s">
        <v>34</v>
      </c>
      <c r="B15" s="30">
        <v>204</v>
      </c>
      <c r="C15" s="30">
        <v>87</v>
      </c>
      <c r="D15" s="30">
        <v>204</v>
      </c>
      <c r="E15" s="30">
        <v>87</v>
      </c>
      <c r="F15" s="11">
        <f t="shared" si="0"/>
        <v>-57.352941176470587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2</v>
      </c>
      <c r="D16" s="31">
        <v>0</v>
      </c>
      <c r="E16" s="31">
        <v>2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3449</v>
      </c>
      <c r="C17" s="30">
        <v>293</v>
      </c>
      <c r="D17" s="30">
        <v>3449</v>
      </c>
      <c r="E17" s="30">
        <v>293</v>
      </c>
      <c r="F17" s="11">
        <f t="shared" si="0"/>
        <v>-91.504783995360981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20</v>
      </c>
      <c r="D18" s="31">
        <v>0</v>
      </c>
      <c r="E18" s="31">
        <v>20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669</v>
      </c>
      <c r="D21" s="30">
        <v>0</v>
      </c>
      <c r="E21" s="30">
        <v>669</v>
      </c>
      <c r="F21" s="19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35251</v>
      </c>
      <c r="C22" s="31">
        <v>42501</v>
      </c>
      <c r="D22" s="31">
        <v>35251</v>
      </c>
      <c r="E22" s="31">
        <v>42501</v>
      </c>
      <c r="F22" s="18">
        <f t="shared" si="0"/>
        <v>20.566792431420382</v>
      </c>
      <c r="G22" s="1"/>
      <c r="H22" s="1"/>
      <c r="I22" s="1"/>
    </row>
    <row r="23" spans="1:9" x14ac:dyDescent="0.3">
      <c r="A23" s="9" t="s">
        <v>164</v>
      </c>
      <c r="B23" s="30">
        <v>3784</v>
      </c>
      <c r="C23" s="30">
        <v>448</v>
      </c>
      <c r="D23" s="30">
        <v>3784</v>
      </c>
      <c r="E23" s="30">
        <v>448</v>
      </c>
      <c r="F23" s="11">
        <f t="shared" si="0"/>
        <v>-88.160676532769557</v>
      </c>
      <c r="G23" s="1"/>
      <c r="H23" s="1"/>
      <c r="I23" s="1"/>
    </row>
    <row r="24" spans="1:9" x14ac:dyDescent="0.3">
      <c r="A24" s="12" t="s">
        <v>166</v>
      </c>
      <c r="B24" s="31">
        <v>653</v>
      </c>
      <c r="C24" s="31">
        <v>1637</v>
      </c>
      <c r="D24" s="31">
        <v>653</v>
      </c>
      <c r="E24" s="31">
        <v>1637</v>
      </c>
      <c r="F24" s="14">
        <f t="shared" si="0"/>
        <v>150.68912710566616</v>
      </c>
      <c r="G24" s="1"/>
      <c r="H24" s="1"/>
      <c r="I24" s="1"/>
    </row>
    <row r="25" spans="1:9" x14ac:dyDescent="0.3">
      <c r="A25" s="9" t="s">
        <v>39</v>
      </c>
      <c r="B25" s="30">
        <v>4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229</v>
      </c>
      <c r="C28" s="31">
        <v>18030</v>
      </c>
      <c r="D28" s="31">
        <v>229</v>
      </c>
      <c r="E28" s="31">
        <v>18030</v>
      </c>
      <c r="F28" s="14">
        <f t="shared" si="0"/>
        <v>7773.3624454148476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12</v>
      </c>
      <c r="D30" s="31">
        <v>0</v>
      </c>
      <c r="E30" s="31">
        <v>12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1118</v>
      </c>
      <c r="C31" s="30">
        <v>4</v>
      </c>
      <c r="D31" s="30">
        <v>1118</v>
      </c>
      <c r="E31" s="30">
        <v>4</v>
      </c>
      <c r="F31" s="11">
        <f t="shared" si="0"/>
        <v>-99.642218246869405</v>
      </c>
      <c r="G31" s="1"/>
      <c r="H31" s="1"/>
      <c r="I31" s="1"/>
    </row>
    <row r="32" spans="1:9" x14ac:dyDescent="0.3">
      <c r="A32" s="12" t="s">
        <v>46</v>
      </c>
      <c r="B32" s="31">
        <v>220850</v>
      </c>
      <c r="C32" s="31">
        <v>211996</v>
      </c>
      <c r="D32" s="31">
        <v>220850</v>
      </c>
      <c r="E32" s="31">
        <v>211996</v>
      </c>
      <c r="F32" s="14">
        <f t="shared" si="0"/>
        <v>-4.009055920307901</v>
      </c>
      <c r="G32" s="1"/>
      <c r="H32" s="1"/>
      <c r="I32" s="1"/>
    </row>
    <row r="33" spans="1:9" x14ac:dyDescent="0.3">
      <c r="A33" s="9" t="s">
        <v>47</v>
      </c>
      <c r="B33" s="30">
        <v>831</v>
      </c>
      <c r="C33" s="30">
        <v>799</v>
      </c>
      <c r="D33" s="30">
        <v>831</v>
      </c>
      <c r="E33" s="30">
        <v>799</v>
      </c>
      <c r="F33" s="11">
        <f t="shared" si="0"/>
        <v>-3.8507821901323638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670071</v>
      </c>
      <c r="C35" s="16">
        <f t="shared" ref="C35:E35" si="1">SUM(C7:C34)</f>
        <v>719214</v>
      </c>
      <c r="D35" s="16">
        <f t="shared" si="1"/>
        <v>670071</v>
      </c>
      <c r="E35" s="16">
        <f t="shared" si="1"/>
        <v>719214</v>
      </c>
      <c r="F35" s="17">
        <f t="shared" ref="F35" si="2">((E35*100)/D35)-100</f>
        <v>7.3339989344412686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330764</v>
      </c>
      <c r="G39" s="36">
        <f>LOOKUP(E39,$A$39:$A$66,$C$39:$C$66)</f>
        <v>364070</v>
      </c>
    </row>
    <row r="40" spans="1:9" x14ac:dyDescent="0.3">
      <c r="A40" s="36" t="str">
        <f t="shared" si="5"/>
        <v>ALICANTE</v>
      </c>
      <c r="B40" s="37">
        <f t="shared" si="3"/>
        <v>346</v>
      </c>
      <c r="C40" s="37">
        <f t="shared" si="4"/>
        <v>135</v>
      </c>
      <c r="D40" s="37">
        <f t="shared" ref="D40:D66" si="7">_xlfn.RANK.EQ(B40,$B$39:$B$66)+COUNTIF($B$39:$B$66,B40)-1</f>
        <v>11</v>
      </c>
      <c r="E40" s="36" t="str">
        <f t="shared" si="6"/>
        <v>VALENCIA</v>
      </c>
      <c r="F40" s="36">
        <f t="shared" ref="F40:F55" si="8">LOOKUP(E40,$A$39:$A$66,$B$39:$B$66)</f>
        <v>211996</v>
      </c>
      <c r="G40" s="36">
        <f t="shared" ref="G40:G66" si="9">LOOKUP(E40,$A$39:$A$66,$C$39:$C$66)</f>
        <v>220850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4</v>
      </c>
      <c r="D41" s="37">
        <f t="shared" si="7"/>
        <v>28</v>
      </c>
      <c r="E41" s="36" t="str">
        <f t="shared" si="6"/>
        <v>BARCELONA</v>
      </c>
      <c r="F41" s="36">
        <f t="shared" si="8"/>
        <v>111094</v>
      </c>
      <c r="G41" s="36">
        <f t="shared" si="9"/>
        <v>39489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42501</v>
      </c>
      <c r="G42" s="36">
        <f t="shared" si="9"/>
        <v>35251</v>
      </c>
    </row>
    <row r="43" spans="1:9" x14ac:dyDescent="0.3">
      <c r="A43" s="36" t="str">
        <f t="shared" si="5"/>
        <v>BAHÍA DE ALGECIRAS</v>
      </c>
      <c r="B43" s="37">
        <f t="shared" si="3"/>
        <v>330764</v>
      </c>
      <c r="C43" s="37">
        <f t="shared" si="4"/>
        <v>364070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18030</v>
      </c>
      <c r="G43" s="36">
        <f t="shared" si="9"/>
        <v>229</v>
      </c>
    </row>
    <row r="44" spans="1:9" x14ac:dyDescent="0.3">
      <c r="A44" s="36" t="str">
        <f t="shared" si="5"/>
        <v>BAHÍA DE CÁDIZ</v>
      </c>
      <c r="B44" s="37">
        <f t="shared" si="3"/>
        <v>512</v>
      </c>
      <c r="C44" s="37">
        <f t="shared" si="4"/>
        <v>0</v>
      </c>
      <c r="D44" s="37">
        <f t="shared" si="7"/>
        <v>9</v>
      </c>
      <c r="E44" s="36" t="str">
        <f t="shared" si="6"/>
        <v>MARÍN Y RÍA DE PONTEVEDRA</v>
      </c>
      <c r="F44" s="36">
        <f t="shared" si="8"/>
        <v>1637</v>
      </c>
      <c r="G44" s="36">
        <f t="shared" si="9"/>
        <v>653</v>
      </c>
    </row>
    <row r="45" spans="1:9" x14ac:dyDescent="0.3">
      <c r="A45" s="36" t="str">
        <f t="shared" si="5"/>
        <v>BALEARES</v>
      </c>
      <c r="B45" s="37">
        <f t="shared" si="3"/>
        <v>0</v>
      </c>
      <c r="C45" s="37">
        <f t="shared" si="4"/>
        <v>0</v>
      </c>
      <c r="D45" s="37">
        <f t="shared" si="7"/>
        <v>28</v>
      </c>
      <c r="E45" s="36" t="str">
        <f t="shared" si="6"/>
        <v>VIGO</v>
      </c>
      <c r="F45" s="36">
        <f t="shared" si="8"/>
        <v>799</v>
      </c>
      <c r="G45" s="36">
        <f t="shared" si="9"/>
        <v>831</v>
      </c>
    </row>
    <row r="46" spans="1:9" x14ac:dyDescent="0.3">
      <c r="A46" s="36" t="str">
        <f t="shared" si="5"/>
        <v>BARCELONA</v>
      </c>
      <c r="B46" s="37">
        <f t="shared" si="3"/>
        <v>111094</v>
      </c>
      <c r="C46" s="37">
        <f t="shared" si="4"/>
        <v>39489</v>
      </c>
      <c r="D46" s="37">
        <f t="shared" si="7"/>
        <v>3</v>
      </c>
      <c r="E46" s="36" t="str">
        <f t="shared" si="6"/>
        <v>HUELVA</v>
      </c>
      <c r="F46" s="36">
        <f t="shared" si="8"/>
        <v>669</v>
      </c>
      <c r="G46" s="36">
        <f t="shared" si="9"/>
        <v>0</v>
      </c>
    </row>
    <row r="47" spans="1:9" x14ac:dyDescent="0.3">
      <c r="A47" s="36" t="str">
        <f t="shared" si="5"/>
        <v>BILBAO</v>
      </c>
      <c r="B47" s="37">
        <f t="shared" si="3"/>
        <v>87</v>
      </c>
      <c r="C47" s="37">
        <f t="shared" si="4"/>
        <v>204</v>
      </c>
      <c r="D47" s="37">
        <f t="shared" si="7"/>
        <v>13</v>
      </c>
      <c r="E47" s="36" t="str">
        <f t="shared" si="6"/>
        <v>BAHÍA DE CÁDIZ</v>
      </c>
      <c r="F47" s="36">
        <f t="shared" si="8"/>
        <v>512</v>
      </c>
      <c r="G47" s="36">
        <f t="shared" si="9"/>
        <v>0</v>
      </c>
    </row>
    <row r="48" spans="1:9" x14ac:dyDescent="0.3">
      <c r="A48" s="36" t="str">
        <f t="shared" si="5"/>
        <v>CARTAGENA</v>
      </c>
      <c r="B48" s="37">
        <f t="shared" si="3"/>
        <v>2</v>
      </c>
      <c r="C48" s="37">
        <f t="shared" si="4"/>
        <v>0</v>
      </c>
      <c r="D48" s="37">
        <f t="shared" si="7"/>
        <v>17</v>
      </c>
      <c r="E48" s="36" t="str">
        <f t="shared" si="6"/>
        <v>MÁLAGA</v>
      </c>
      <c r="F48" s="36">
        <f t="shared" si="8"/>
        <v>448</v>
      </c>
      <c r="G48" s="36">
        <f t="shared" si="9"/>
        <v>3784</v>
      </c>
    </row>
    <row r="49" spans="1:7" x14ac:dyDescent="0.3">
      <c r="A49" s="36" t="str">
        <f t="shared" si="5"/>
        <v>CASTELLÓN</v>
      </c>
      <c r="B49" s="37">
        <f t="shared" si="3"/>
        <v>293</v>
      </c>
      <c r="C49" s="37">
        <f t="shared" si="4"/>
        <v>3449</v>
      </c>
      <c r="D49" s="37">
        <f t="shared" si="7"/>
        <v>12</v>
      </c>
      <c r="E49" s="36" t="str">
        <f t="shared" si="6"/>
        <v>ALICANTE</v>
      </c>
      <c r="F49" s="36">
        <f t="shared" si="8"/>
        <v>346</v>
      </c>
      <c r="G49" s="36">
        <f t="shared" si="9"/>
        <v>135</v>
      </c>
    </row>
    <row r="50" spans="1:7" x14ac:dyDescent="0.3">
      <c r="A50" s="36" t="str">
        <f t="shared" si="5"/>
        <v>CEUTA</v>
      </c>
      <c r="B50" s="37">
        <f t="shared" si="3"/>
        <v>20</v>
      </c>
      <c r="C50" s="37">
        <f t="shared" si="4"/>
        <v>0</v>
      </c>
      <c r="D50" s="37">
        <f t="shared" si="7"/>
        <v>14</v>
      </c>
      <c r="E50" s="36" t="str">
        <f t="shared" si="6"/>
        <v>CASTELLÓN</v>
      </c>
      <c r="F50" s="36">
        <f t="shared" si="8"/>
        <v>293</v>
      </c>
      <c r="G50" s="36">
        <f t="shared" si="9"/>
        <v>3449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87</v>
      </c>
      <c r="G51" s="36">
        <f t="shared" si="9"/>
        <v>204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20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669</v>
      </c>
      <c r="C53" s="37">
        <f t="shared" si="4"/>
        <v>0</v>
      </c>
      <c r="D53" s="37">
        <f t="shared" si="7"/>
        <v>8</v>
      </c>
      <c r="E53" s="36" t="str">
        <f t="shared" si="6"/>
        <v>SEVILLA</v>
      </c>
      <c r="F53" s="36">
        <f t="shared" si="8"/>
        <v>12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42501</v>
      </c>
      <c r="C54" s="37">
        <f t="shared" si="4"/>
        <v>35251</v>
      </c>
      <c r="D54" s="37">
        <f t="shared" si="7"/>
        <v>4</v>
      </c>
      <c r="E54" s="36" t="str">
        <f t="shared" si="6"/>
        <v>TARRAGONA</v>
      </c>
      <c r="F54" s="36">
        <f t="shared" si="8"/>
        <v>4</v>
      </c>
      <c r="G54" s="36">
        <f t="shared" si="9"/>
        <v>1118</v>
      </c>
    </row>
    <row r="55" spans="1:7" x14ac:dyDescent="0.3">
      <c r="A55" s="36" t="str">
        <f t="shared" si="5"/>
        <v>MÁLAGA</v>
      </c>
      <c r="B55" s="37">
        <f t="shared" si="3"/>
        <v>448</v>
      </c>
      <c r="C55" s="37">
        <f t="shared" si="4"/>
        <v>3784</v>
      </c>
      <c r="D55" s="37">
        <f t="shared" si="7"/>
        <v>10</v>
      </c>
      <c r="E55" s="36" t="str">
        <f t="shared" si="6"/>
        <v>CARTAGENA</v>
      </c>
      <c r="F55" s="36">
        <f t="shared" si="8"/>
        <v>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1637</v>
      </c>
      <c r="C56" s="37">
        <f t="shared" si="4"/>
        <v>653</v>
      </c>
      <c r="D56" s="37">
        <f t="shared" si="7"/>
        <v>6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18030</v>
      </c>
      <c r="C60" s="37">
        <f t="shared" si="4"/>
        <v>229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12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4</v>
      </c>
      <c r="C63" s="37">
        <f t="shared" si="4"/>
        <v>1118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211996</v>
      </c>
      <c r="C64" s="37">
        <f t="shared" si="4"/>
        <v>220850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799</v>
      </c>
      <c r="C65" s="37">
        <f t="shared" si="4"/>
        <v>831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10802</v>
      </c>
      <c r="C8" s="13">
        <v>10954</v>
      </c>
      <c r="D8" s="13">
        <v>10802</v>
      </c>
      <c r="E8" s="13">
        <v>10954</v>
      </c>
      <c r="F8" s="14">
        <f t="shared" ref="F8:F34" si="0">((E8*100)/D8)-100</f>
        <v>1.4071468246621066</v>
      </c>
      <c r="G8" s="1"/>
      <c r="H8" s="1"/>
      <c r="I8" s="1"/>
    </row>
    <row r="9" spans="1:12" x14ac:dyDescent="0.3">
      <c r="A9" s="9" t="s">
        <v>157</v>
      </c>
      <c r="B9" s="10">
        <v>2</v>
      </c>
      <c r="C9" s="10">
        <v>51</v>
      </c>
      <c r="D9" s="10">
        <v>2</v>
      </c>
      <c r="E9" s="10">
        <v>51</v>
      </c>
      <c r="F9" s="11">
        <f t="shared" si="0"/>
        <v>2450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390</v>
      </c>
      <c r="C11" s="10">
        <v>163</v>
      </c>
      <c r="D11" s="10">
        <v>390</v>
      </c>
      <c r="E11" s="10">
        <v>163</v>
      </c>
      <c r="F11" s="11">
        <f t="shared" si="0"/>
        <v>-58.205128205128204</v>
      </c>
      <c r="G11" s="1"/>
      <c r="H11" s="1"/>
      <c r="I11" s="1"/>
    </row>
    <row r="12" spans="1:12" x14ac:dyDescent="0.3">
      <c r="A12" s="12" t="s">
        <v>161</v>
      </c>
      <c r="B12" s="13">
        <v>5032</v>
      </c>
      <c r="C12" s="13">
        <v>4612</v>
      </c>
      <c r="D12" s="13">
        <v>5032</v>
      </c>
      <c r="E12" s="13">
        <v>4612</v>
      </c>
      <c r="F12" s="14">
        <f t="shared" si="0"/>
        <v>-8.3465818759936354</v>
      </c>
      <c r="G12" s="1"/>
      <c r="H12" s="1"/>
      <c r="I12" s="1"/>
    </row>
    <row r="13" spans="1:12" x14ac:dyDescent="0.3">
      <c r="A13" s="9" t="s">
        <v>32</v>
      </c>
      <c r="B13" s="10">
        <v>7955</v>
      </c>
      <c r="C13" s="10">
        <v>8031</v>
      </c>
      <c r="D13" s="10">
        <v>7955</v>
      </c>
      <c r="E13" s="10">
        <v>8031</v>
      </c>
      <c r="F13" s="11">
        <f t="shared" si="0"/>
        <v>0.9553739786297939</v>
      </c>
      <c r="G13" s="1"/>
      <c r="H13" s="1"/>
      <c r="I13" s="1"/>
    </row>
    <row r="14" spans="1:12" x14ac:dyDescent="0.3">
      <c r="A14" s="12" t="s">
        <v>33</v>
      </c>
      <c r="B14" s="13">
        <v>17693</v>
      </c>
      <c r="C14" s="13">
        <v>18469</v>
      </c>
      <c r="D14" s="13">
        <v>17693</v>
      </c>
      <c r="E14" s="13">
        <v>18469</v>
      </c>
      <c r="F14" s="14">
        <f t="shared" si="0"/>
        <v>4.3859153337478034</v>
      </c>
      <c r="G14" s="1"/>
      <c r="H14" s="1"/>
      <c r="I14" s="1"/>
    </row>
    <row r="15" spans="1:12" x14ac:dyDescent="0.3">
      <c r="A15" s="9" t="s">
        <v>34</v>
      </c>
      <c r="B15" s="10">
        <v>4341</v>
      </c>
      <c r="C15" s="10">
        <v>5406</v>
      </c>
      <c r="D15" s="10">
        <v>4341</v>
      </c>
      <c r="E15" s="10">
        <v>5406</v>
      </c>
      <c r="F15" s="11">
        <f t="shared" si="0"/>
        <v>24.533517622667588</v>
      </c>
      <c r="G15" s="1"/>
      <c r="H15" s="1"/>
      <c r="I15" s="1"/>
    </row>
    <row r="16" spans="1:12" x14ac:dyDescent="0.3">
      <c r="A16" s="12" t="s">
        <v>35</v>
      </c>
      <c r="B16" s="13">
        <v>1320</v>
      </c>
      <c r="C16" s="13">
        <v>1088</v>
      </c>
      <c r="D16" s="13">
        <v>1320</v>
      </c>
      <c r="E16" s="13">
        <v>1088</v>
      </c>
      <c r="F16" s="14">
        <f t="shared" si="0"/>
        <v>-17.575757575757578</v>
      </c>
      <c r="G16" s="1"/>
      <c r="H16" s="1"/>
      <c r="I16" s="1"/>
    </row>
    <row r="17" spans="1:9" x14ac:dyDescent="0.3">
      <c r="A17" s="9" t="s">
        <v>162</v>
      </c>
      <c r="B17" s="10">
        <v>229</v>
      </c>
      <c r="C17" s="10">
        <v>780</v>
      </c>
      <c r="D17" s="10">
        <v>229</v>
      </c>
      <c r="E17" s="10">
        <v>780</v>
      </c>
      <c r="F17" s="11">
        <f t="shared" si="0"/>
        <v>240.6113537117904</v>
      </c>
      <c r="G17" s="1"/>
      <c r="H17" s="1"/>
      <c r="I17" s="1"/>
    </row>
    <row r="18" spans="1:9" x14ac:dyDescent="0.3">
      <c r="A18" s="12" t="s">
        <v>36</v>
      </c>
      <c r="B18" s="13">
        <v>2357</v>
      </c>
      <c r="C18" s="13">
        <v>595</v>
      </c>
      <c r="D18" s="13">
        <v>2357</v>
      </c>
      <c r="E18" s="13">
        <v>595</v>
      </c>
      <c r="F18" s="14">
        <f t="shared" si="0"/>
        <v>-74.756045820958846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1457</v>
      </c>
      <c r="C20" s="13">
        <v>1529</v>
      </c>
      <c r="D20" s="13">
        <v>1457</v>
      </c>
      <c r="E20" s="13">
        <v>1529</v>
      </c>
      <c r="F20" s="14">
        <f t="shared" si="0"/>
        <v>4.941660947151675</v>
      </c>
      <c r="G20" s="1"/>
      <c r="H20" s="1"/>
      <c r="I20" s="1"/>
    </row>
    <row r="21" spans="1:9" x14ac:dyDescent="0.3">
      <c r="A21" s="9" t="s">
        <v>38</v>
      </c>
      <c r="B21" s="10">
        <v>3951</v>
      </c>
      <c r="C21" s="10">
        <v>3887</v>
      </c>
      <c r="D21" s="10">
        <v>3951</v>
      </c>
      <c r="E21" s="10">
        <v>3887</v>
      </c>
      <c r="F21" s="11">
        <f t="shared" si="0"/>
        <v>-1.6198430777018444</v>
      </c>
      <c r="G21" s="1"/>
      <c r="H21" s="1"/>
      <c r="I21" s="1"/>
    </row>
    <row r="22" spans="1:9" x14ac:dyDescent="0.3">
      <c r="A22" s="12" t="s">
        <v>59</v>
      </c>
      <c r="B22" s="13">
        <v>35767</v>
      </c>
      <c r="C22" s="13">
        <v>37435</v>
      </c>
      <c r="D22" s="13">
        <v>35767</v>
      </c>
      <c r="E22" s="13">
        <v>37435</v>
      </c>
      <c r="F22" s="14">
        <f t="shared" si="0"/>
        <v>4.6635166494254463</v>
      </c>
      <c r="G22" s="1"/>
      <c r="H22" s="1"/>
      <c r="I22" s="1"/>
    </row>
    <row r="23" spans="1:9" x14ac:dyDescent="0.3">
      <c r="A23" s="9" t="s">
        <v>164</v>
      </c>
      <c r="B23" s="10">
        <v>1100</v>
      </c>
      <c r="C23" s="10">
        <v>1360</v>
      </c>
      <c r="D23" s="10">
        <v>1100</v>
      </c>
      <c r="E23" s="10">
        <v>1360</v>
      </c>
      <c r="F23" s="11">
        <f t="shared" si="0"/>
        <v>23.63636363636364</v>
      </c>
      <c r="G23" s="1"/>
      <c r="H23" s="1"/>
      <c r="I23" s="1"/>
    </row>
    <row r="24" spans="1:9" x14ac:dyDescent="0.3">
      <c r="A24" s="12" t="s">
        <v>166</v>
      </c>
      <c r="B24" s="13">
        <v>481</v>
      </c>
      <c r="C24" s="13">
        <v>593</v>
      </c>
      <c r="D24" s="13">
        <v>481</v>
      </c>
      <c r="E24" s="13">
        <v>593</v>
      </c>
      <c r="F24" s="14">
        <f t="shared" si="0"/>
        <v>23.28482328482329</v>
      </c>
      <c r="G24" s="1"/>
      <c r="H24" s="1"/>
      <c r="I24" s="1"/>
    </row>
    <row r="25" spans="1:9" x14ac:dyDescent="0.3">
      <c r="A25" s="9" t="s">
        <v>39</v>
      </c>
      <c r="B25" s="10">
        <v>2426</v>
      </c>
      <c r="C25" s="10">
        <v>1552</v>
      </c>
      <c r="D25" s="10">
        <v>2426</v>
      </c>
      <c r="E25" s="10">
        <v>1552</v>
      </c>
      <c r="F25" s="11">
        <f t="shared" si="0"/>
        <v>-36.026380873866444</v>
      </c>
      <c r="G25" s="1"/>
      <c r="H25" s="1"/>
      <c r="I25" s="1"/>
    </row>
    <row r="26" spans="1:9" x14ac:dyDescent="0.3">
      <c r="A26" s="12" t="s">
        <v>40</v>
      </c>
      <c r="B26" s="13">
        <v>155</v>
      </c>
      <c r="C26" s="13">
        <v>0</v>
      </c>
      <c r="D26" s="13">
        <v>155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28337</v>
      </c>
      <c r="C28" s="13">
        <v>28293</v>
      </c>
      <c r="D28" s="13">
        <v>28337</v>
      </c>
      <c r="E28" s="13">
        <v>28293</v>
      </c>
      <c r="F28" s="14">
        <f t="shared" si="0"/>
        <v>-0.1552740233616845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8485</v>
      </c>
      <c r="C30" s="13">
        <v>9565</v>
      </c>
      <c r="D30" s="13">
        <v>8485</v>
      </c>
      <c r="E30" s="13">
        <v>9565</v>
      </c>
      <c r="F30" s="14">
        <f t="shared" si="0"/>
        <v>12.72834413671184</v>
      </c>
      <c r="G30" s="1"/>
      <c r="H30" s="1"/>
      <c r="I30" s="1"/>
    </row>
    <row r="31" spans="1:9" x14ac:dyDescent="0.3">
      <c r="A31" s="9" t="s">
        <v>45</v>
      </c>
      <c r="B31" s="10">
        <v>658</v>
      </c>
      <c r="C31" s="10">
        <v>630</v>
      </c>
      <c r="D31" s="10">
        <v>658</v>
      </c>
      <c r="E31" s="10">
        <v>630</v>
      </c>
      <c r="F31" s="11">
        <f t="shared" si="0"/>
        <v>-4.2553191489361666</v>
      </c>
      <c r="G31" s="1"/>
      <c r="H31" s="1"/>
      <c r="I31" s="1"/>
    </row>
    <row r="32" spans="1:9" x14ac:dyDescent="0.3">
      <c r="A32" s="12" t="s">
        <v>46</v>
      </c>
      <c r="B32" s="13">
        <v>13921</v>
      </c>
      <c r="C32" s="13">
        <v>15503</v>
      </c>
      <c r="D32" s="13">
        <v>13921</v>
      </c>
      <c r="E32" s="13">
        <v>15503</v>
      </c>
      <c r="F32" s="14">
        <f t="shared" si="0"/>
        <v>11.364126140363481</v>
      </c>
      <c r="G32" s="1"/>
      <c r="H32" s="1"/>
      <c r="I32" s="1"/>
    </row>
    <row r="33" spans="1:9" x14ac:dyDescent="0.3">
      <c r="A33" s="9" t="s">
        <v>47</v>
      </c>
      <c r="B33" s="10">
        <v>1531</v>
      </c>
      <c r="C33" s="10">
        <v>2311</v>
      </c>
      <c r="D33" s="10">
        <v>1531</v>
      </c>
      <c r="E33" s="10">
        <v>2311</v>
      </c>
      <c r="F33" s="11">
        <f t="shared" si="0"/>
        <v>50.947093403004573</v>
      </c>
      <c r="G33" s="1"/>
      <c r="H33" s="1"/>
      <c r="I33" s="1"/>
    </row>
    <row r="34" spans="1:9" x14ac:dyDescent="0.3">
      <c r="A34" s="12" t="s">
        <v>165</v>
      </c>
      <c r="B34" s="13">
        <v>2800</v>
      </c>
      <c r="C34" s="13">
        <v>2622</v>
      </c>
      <c r="D34" s="13">
        <v>2800</v>
      </c>
      <c r="E34" s="13">
        <v>2622</v>
      </c>
      <c r="F34" s="14">
        <f t="shared" si="0"/>
        <v>-6.3571428571428612</v>
      </c>
      <c r="G34" s="1"/>
      <c r="H34" s="1"/>
      <c r="I34" s="1"/>
    </row>
    <row r="35" spans="1:9" x14ac:dyDescent="0.3">
      <c r="A35" s="15" t="s">
        <v>48</v>
      </c>
      <c r="B35" s="16">
        <f>SUM(B7:B34)</f>
        <v>151190</v>
      </c>
      <c r="C35" s="16">
        <f t="shared" ref="C35:E35" si="1">SUM(C7:C34)</f>
        <v>155429</v>
      </c>
      <c r="D35" s="16">
        <f t="shared" si="1"/>
        <v>151190</v>
      </c>
      <c r="E35" s="16">
        <f t="shared" si="1"/>
        <v>155429</v>
      </c>
      <c r="F35" s="17">
        <f t="shared" ref="F35" si="2">((E35*100)/D35)-100</f>
        <v>2.8037568622263365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LAS PALMAS</v>
      </c>
      <c r="F39" s="36">
        <f>LOOKUP(E39,$A$39:$A$66,$B$39:$B$66)</f>
        <v>37435</v>
      </c>
      <c r="G39" s="36">
        <f>LOOKUP(E39,$A$39:$A$66,$C$39:$C$66)</f>
        <v>35767</v>
      </c>
    </row>
    <row r="40" spans="1:9" x14ac:dyDescent="0.3">
      <c r="A40" s="36" t="str">
        <f t="shared" si="5"/>
        <v>ALICANTE</v>
      </c>
      <c r="B40" s="37">
        <f t="shared" si="3"/>
        <v>10954</v>
      </c>
      <c r="C40" s="37">
        <f t="shared" si="4"/>
        <v>10802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28293</v>
      </c>
      <c r="G40" s="36">
        <f t="shared" ref="G40:G66" si="9">LOOKUP(E40,$A$39:$A$66,$C$39:$C$66)</f>
        <v>28337</v>
      </c>
    </row>
    <row r="41" spans="1:9" x14ac:dyDescent="0.3">
      <c r="A41" s="36" t="str">
        <f t="shared" si="5"/>
        <v>ALMERÍA</v>
      </c>
      <c r="B41" s="37">
        <f t="shared" si="3"/>
        <v>51</v>
      </c>
      <c r="C41" s="37">
        <f t="shared" si="4"/>
        <v>2</v>
      </c>
      <c r="D41" s="37">
        <f t="shared" si="7"/>
        <v>22</v>
      </c>
      <c r="E41" s="36" t="str">
        <f t="shared" si="6"/>
        <v>BARCELONA</v>
      </c>
      <c r="F41" s="36">
        <f t="shared" si="8"/>
        <v>18469</v>
      </c>
      <c r="G41" s="36">
        <f t="shared" si="9"/>
        <v>17693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15503</v>
      </c>
      <c r="G42" s="36">
        <f t="shared" si="9"/>
        <v>13921</v>
      </c>
    </row>
    <row r="43" spans="1:9" x14ac:dyDescent="0.3">
      <c r="A43" s="36" t="str">
        <f t="shared" si="5"/>
        <v>BAHÍA DE ALGECIRAS</v>
      </c>
      <c r="B43" s="37">
        <f t="shared" si="3"/>
        <v>163</v>
      </c>
      <c r="C43" s="37">
        <f t="shared" si="4"/>
        <v>390</v>
      </c>
      <c r="D43" s="37">
        <f t="shared" si="7"/>
        <v>21</v>
      </c>
      <c r="E43" s="36" t="str">
        <f t="shared" si="6"/>
        <v>ALICANTE</v>
      </c>
      <c r="F43" s="36">
        <f t="shared" si="8"/>
        <v>10954</v>
      </c>
      <c r="G43" s="36">
        <f t="shared" si="9"/>
        <v>10802</v>
      </c>
    </row>
    <row r="44" spans="1:9" x14ac:dyDescent="0.3">
      <c r="A44" s="36" t="str">
        <f t="shared" si="5"/>
        <v>BAHÍA DE CÁDIZ</v>
      </c>
      <c r="B44" s="37">
        <f t="shared" si="3"/>
        <v>4612</v>
      </c>
      <c r="C44" s="37">
        <f t="shared" si="4"/>
        <v>5032</v>
      </c>
      <c r="D44" s="37">
        <f t="shared" si="7"/>
        <v>9</v>
      </c>
      <c r="E44" s="36" t="str">
        <f t="shared" si="6"/>
        <v>SEVILLA</v>
      </c>
      <c r="F44" s="36">
        <f t="shared" si="8"/>
        <v>9565</v>
      </c>
      <c r="G44" s="36">
        <f t="shared" si="9"/>
        <v>8485</v>
      </c>
    </row>
    <row r="45" spans="1:9" x14ac:dyDescent="0.3">
      <c r="A45" s="36" t="str">
        <f t="shared" si="5"/>
        <v>BALEARES</v>
      </c>
      <c r="B45" s="37">
        <f t="shared" si="3"/>
        <v>8031</v>
      </c>
      <c r="C45" s="37">
        <f t="shared" si="4"/>
        <v>7955</v>
      </c>
      <c r="D45" s="37">
        <f t="shared" si="7"/>
        <v>7</v>
      </c>
      <c r="E45" s="36" t="str">
        <f t="shared" si="6"/>
        <v>BALEARES</v>
      </c>
      <c r="F45" s="36">
        <f t="shared" si="8"/>
        <v>8031</v>
      </c>
      <c r="G45" s="36">
        <f t="shared" si="9"/>
        <v>7955</v>
      </c>
    </row>
    <row r="46" spans="1:9" x14ac:dyDescent="0.3">
      <c r="A46" s="36" t="str">
        <f t="shared" si="5"/>
        <v>BARCELONA</v>
      </c>
      <c r="B46" s="37">
        <f t="shared" si="3"/>
        <v>18469</v>
      </c>
      <c r="C46" s="37">
        <f t="shared" si="4"/>
        <v>17693</v>
      </c>
      <c r="D46" s="37">
        <f t="shared" si="7"/>
        <v>3</v>
      </c>
      <c r="E46" s="36" t="str">
        <f t="shared" si="6"/>
        <v>BILBAO</v>
      </c>
      <c r="F46" s="36">
        <f t="shared" si="8"/>
        <v>5406</v>
      </c>
      <c r="G46" s="36">
        <f t="shared" si="9"/>
        <v>4341</v>
      </c>
    </row>
    <row r="47" spans="1:9" x14ac:dyDescent="0.3">
      <c r="A47" s="36" t="str">
        <f t="shared" si="5"/>
        <v>BILBAO</v>
      </c>
      <c r="B47" s="37">
        <f t="shared" si="3"/>
        <v>5406</v>
      </c>
      <c r="C47" s="37">
        <f t="shared" si="4"/>
        <v>4341</v>
      </c>
      <c r="D47" s="37">
        <f t="shared" si="7"/>
        <v>8</v>
      </c>
      <c r="E47" s="36" t="str">
        <f t="shared" si="6"/>
        <v>BAHÍA DE CÁDIZ</v>
      </c>
      <c r="F47" s="36">
        <f t="shared" si="8"/>
        <v>4612</v>
      </c>
      <c r="G47" s="36">
        <f t="shared" si="9"/>
        <v>5032</v>
      </c>
    </row>
    <row r="48" spans="1:9" x14ac:dyDescent="0.3">
      <c r="A48" s="36" t="str">
        <f t="shared" si="5"/>
        <v>CARTAGENA</v>
      </c>
      <c r="B48" s="37">
        <f t="shared" si="3"/>
        <v>1088</v>
      </c>
      <c r="C48" s="37">
        <f t="shared" si="4"/>
        <v>1320</v>
      </c>
      <c r="D48" s="37">
        <f t="shared" si="7"/>
        <v>16</v>
      </c>
      <c r="E48" s="36" t="str">
        <f t="shared" si="6"/>
        <v>HUELVA</v>
      </c>
      <c r="F48" s="36">
        <f t="shared" si="8"/>
        <v>3887</v>
      </c>
      <c r="G48" s="36">
        <f t="shared" si="9"/>
        <v>3951</v>
      </c>
    </row>
    <row r="49" spans="1:7" x14ac:dyDescent="0.3">
      <c r="A49" s="36" t="str">
        <f t="shared" si="5"/>
        <v>CASTELLÓN</v>
      </c>
      <c r="B49" s="37">
        <f t="shared" si="3"/>
        <v>780</v>
      </c>
      <c r="C49" s="37">
        <f t="shared" si="4"/>
        <v>229</v>
      </c>
      <c r="D49" s="37">
        <f t="shared" si="7"/>
        <v>17</v>
      </c>
      <c r="E49" s="36" t="str">
        <f t="shared" si="6"/>
        <v>VILAGARCÍA</v>
      </c>
      <c r="F49" s="36">
        <f t="shared" si="8"/>
        <v>2622</v>
      </c>
      <c r="G49" s="36">
        <f t="shared" si="9"/>
        <v>2800</v>
      </c>
    </row>
    <row r="50" spans="1:7" x14ac:dyDescent="0.3">
      <c r="A50" s="36" t="str">
        <f t="shared" si="5"/>
        <v>CEUTA</v>
      </c>
      <c r="B50" s="37">
        <f t="shared" si="3"/>
        <v>595</v>
      </c>
      <c r="C50" s="37">
        <f t="shared" si="4"/>
        <v>2357</v>
      </c>
      <c r="D50" s="37">
        <f t="shared" si="7"/>
        <v>19</v>
      </c>
      <c r="E50" s="36" t="str">
        <f t="shared" si="6"/>
        <v>VIGO</v>
      </c>
      <c r="F50" s="36">
        <f t="shared" si="8"/>
        <v>2311</v>
      </c>
      <c r="G50" s="36">
        <f t="shared" si="9"/>
        <v>1531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1552</v>
      </c>
      <c r="G51" s="36">
        <f t="shared" si="9"/>
        <v>2426</v>
      </c>
    </row>
    <row r="52" spans="1:7" x14ac:dyDescent="0.3">
      <c r="A52" s="36" t="str">
        <f t="shared" si="5"/>
        <v>GIJÓN</v>
      </c>
      <c r="B52" s="37">
        <f t="shared" si="3"/>
        <v>1529</v>
      </c>
      <c r="C52" s="37">
        <f t="shared" si="4"/>
        <v>1457</v>
      </c>
      <c r="D52" s="37">
        <f t="shared" si="7"/>
        <v>14</v>
      </c>
      <c r="E52" s="36" t="str">
        <f t="shared" si="6"/>
        <v>GIJÓN</v>
      </c>
      <c r="F52" s="36">
        <f t="shared" si="8"/>
        <v>1529</v>
      </c>
      <c r="G52" s="36">
        <f t="shared" si="9"/>
        <v>1457</v>
      </c>
    </row>
    <row r="53" spans="1:7" x14ac:dyDescent="0.3">
      <c r="A53" s="36" t="str">
        <f t="shared" si="5"/>
        <v>HUELVA</v>
      </c>
      <c r="B53" s="37">
        <f t="shared" si="3"/>
        <v>3887</v>
      </c>
      <c r="C53" s="37">
        <f t="shared" si="4"/>
        <v>3951</v>
      </c>
      <c r="D53" s="37">
        <f t="shared" si="7"/>
        <v>10</v>
      </c>
      <c r="E53" s="36" t="str">
        <f t="shared" si="6"/>
        <v>MÁLAGA</v>
      </c>
      <c r="F53" s="36">
        <f t="shared" si="8"/>
        <v>1360</v>
      </c>
      <c r="G53" s="36">
        <f t="shared" si="9"/>
        <v>1100</v>
      </c>
    </row>
    <row r="54" spans="1:7" x14ac:dyDescent="0.3">
      <c r="A54" s="36" t="str">
        <f t="shared" si="5"/>
        <v>LAS PALMAS</v>
      </c>
      <c r="B54" s="37">
        <f t="shared" si="3"/>
        <v>37435</v>
      </c>
      <c r="C54" s="37">
        <f t="shared" si="4"/>
        <v>35767</v>
      </c>
      <c r="D54" s="37">
        <f t="shared" si="7"/>
        <v>1</v>
      </c>
      <c r="E54" s="36" t="str">
        <f t="shared" si="6"/>
        <v>CARTAGENA</v>
      </c>
      <c r="F54" s="36">
        <f t="shared" si="8"/>
        <v>1088</v>
      </c>
      <c r="G54" s="36">
        <f t="shared" si="9"/>
        <v>1320</v>
      </c>
    </row>
    <row r="55" spans="1:7" x14ac:dyDescent="0.3">
      <c r="A55" s="36" t="str">
        <f t="shared" si="5"/>
        <v>MÁLAGA</v>
      </c>
      <c r="B55" s="37">
        <f t="shared" si="3"/>
        <v>1360</v>
      </c>
      <c r="C55" s="37">
        <f t="shared" si="4"/>
        <v>1100</v>
      </c>
      <c r="D55" s="37">
        <f t="shared" si="7"/>
        <v>15</v>
      </c>
      <c r="E55" s="36" t="str">
        <f t="shared" si="6"/>
        <v>CASTELLÓN</v>
      </c>
      <c r="F55" s="36">
        <f t="shared" si="8"/>
        <v>780</v>
      </c>
      <c r="G55" s="36">
        <f t="shared" si="9"/>
        <v>229</v>
      </c>
    </row>
    <row r="56" spans="1:7" x14ac:dyDescent="0.3">
      <c r="A56" s="36" t="str">
        <f t="shared" si="5"/>
        <v>MARÍN Y RÍA DE PONTEVEDRA</v>
      </c>
      <c r="B56" s="37">
        <f t="shared" si="3"/>
        <v>593</v>
      </c>
      <c r="C56" s="37">
        <f t="shared" si="4"/>
        <v>481</v>
      </c>
      <c r="D56" s="37">
        <f t="shared" si="7"/>
        <v>20</v>
      </c>
      <c r="E56" s="36" t="str">
        <f t="shared" si="6"/>
        <v>TARRAGONA</v>
      </c>
      <c r="F56" s="36">
        <f t="shared" ref="F56:F66" si="10">LOOKUP(E56,$A$39:$A$66,$B$39:$B$66)</f>
        <v>630</v>
      </c>
      <c r="G56" s="36">
        <f t="shared" si="9"/>
        <v>658</v>
      </c>
    </row>
    <row r="57" spans="1:7" x14ac:dyDescent="0.3">
      <c r="A57" s="36" t="str">
        <f t="shared" si="5"/>
        <v>MELILLA</v>
      </c>
      <c r="B57" s="37">
        <f t="shared" si="3"/>
        <v>1552</v>
      </c>
      <c r="C57" s="37">
        <f t="shared" si="4"/>
        <v>2426</v>
      </c>
      <c r="D57" s="37">
        <f t="shared" si="7"/>
        <v>13</v>
      </c>
      <c r="E57" s="36" t="str">
        <f t="shared" si="6"/>
        <v>CEUTA</v>
      </c>
      <c r="F57" s="36">
        <f t="shared" si="10"/>
        <v>595</v>
      </c>
      <c r="G57" s="36">
        <f t="shared" si="9"/>
        <v>2357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155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593</v>
      </c>
      <c r="G58" s="36">
        <f t="shared" si="9"/>
        <v>481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BAHÍA DE ALGECIRAS</v>
      </c>
      <c r="F59" s="36">
        <f t="shared" si="10"/>
        <v>163</v>
      </c>
      <c r="G59" s="36">
        <f t="shared" si="9"/>
        <v>390</v>
      </c>
    </row>
    <row r="60" spans="1:7" x14ac:dyDescent="0.3">
      <c r="A60" s="36" t="str">
        <f t="shared" si="5"/>
        <v>SANTA CRUZ DE TENERIFE</v>
      </c>
      <c r="B60" s="37">
        <f t="shared" si="3"/>
        <v>28293</v>
      </c>
      <c r="C60" s="37">
        <f t="shared" si="4"/>
        <v>28337</v>
      </c>
      <c r="D60" s="37">
        <f t="shared" si="7"/>
        <v>2</v>
      </c>
      <c r="E60" s="36" t="str">
        <f t="shared" si="6"/>
        <v>ALMERÍA</v>
      </c>
      <c r="F60" s="36">
        <f t="shared" si="10"/>
        <v>51</v>
      </c>
      <c r="G60" s="36">
        <f t="shared" si="9"/>
        <v>2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9565</v>
      </c>
      <c r="C62" s="37">
        <f t="shared" si="4"/>
        <v>8485</v>
      </c>
      <c r="D62" s="37">
        <f t="shared" si="7"/>
        <v>6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630</v>
      </c>
      <c r="C63" s="37">
        <f t="shared" si="4"/>
        <v>658</v>
      </c>
      <c r="D63" s="37">
        <f t="shared" si="7"/>
        <v>18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15503</v>
      </c>
      <c r="C64" s="37">
        <f t="shared" si="4"/>
        <v>13921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2311</v>
      </c>
      <c r="C65" s="37">
        <f t="shared" si="4"/>
        <v>1531</v>
      </c>
      <c r="D65" s="37">
        <f t="shared" si="7"/>
        <v>12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2622</v>
      </c>
      <c r="C66" s="37">
        <f t="shared" si="4"/>
        <v>2800</v>
      </c>
      <c r="D66" s="37">
        <f t="shared" si="7"/>
        <v>11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1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1522</v>
      </c>
      <c r="C8" s="13">
        <v>978</v>
      </c>
      <c r="D8" s="13">
        <v>1522</v>
      </c>
      <c r="E8" s="13">
        <v>978</v>
      </c>
      <c r="F8" s="14">
        <f t="shared" ref="F8:F34" si="0">((E8*100)/D8)-100</f>
        <v>-35.742444152431005</v>
      </c>
      <c r="G8" s="1"/>
      <c r="H8" s="1"/>
      <c r="I8" s="1"/>
    </row>
    <row r="9" spans="1:12" x14ac:dyDescent="0.3">
      <c r="A9" s="9" t="s">
        <v>157</v>
      </c>
      <c r="B9" s="10">
        <v>515</v>
      </c>
      <c r="C9" s="10">
        <v>377</v>
      </c>
      <c r="D9" s="10">
        <v>515</v>
      </c>
      <c r="E9" s="10">
        <v>377</v>
      </c>
      <c r="F9" s="11">
        <f t="shared" si="0"/>
        <v>-26.796116504854368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28246</v>
      </c>
      <c r="C11" s="10">
        <v>28519</v>
      </c>
      <c r="D11" s="10">
        <v>28246</v>
      </c>
      <c r="E11" s="10">
        <v>28519</v>
      </c>
      <c r="F11" s="11">
        <f t="shared" si="0"/>
        <v>0.96650853218154964</v>
      </c>
      <c r="G11" s="1"/>
      <c r="H11" s="1"/>
      <c r="I11" s="1"/>
    </row>
    <row r="12" spans="1:12" x14ac:dyDescent="0.3">
      <c r="A12" s="12" t="s">
        <v>161</v>
      </c>
      <c r="B12" s="13">
        <v>2038</v>
      </c>
      <c r="C12" s="13">
        <v>1881</v>
      </c>
      <c r="D12" s="13">
        <v>2038</v>
      </c>
      <c r="E12" s="13">
        <v>1881</v>
      </c>
      <c r="F12" s="14">
        <f t="shared" si="0"/>
        <v>-7.7036310107948935</v>
      </c>
      <c r="G12" s="1"/>
      <c r="H12" s="1"/>
      <c r="I12" s="1"/>
    </row>
    <row r="13" spans="1:12" x14ac:dyDescent="0.3">
      <c r="A13" s="9" t="s">
        <v>32</v>
      </c>
      <c r="B13" s="10">
        <v>0</v>
      </c>
      <c r="C13" s="10">
        <v>0</v>
      </c>
      <c r="D13" s="10">
        <v>0</v>
      </c>
      <c r="E13" s="10">
        <v>0</v>
      </c>
      <c r="F13" s="11" t="e">
        <f t="shared" si="0"/>
        <v>#DIV/0!</v>
      </c>
      <c r="G13" s="1"/>
      <c r="H13" s="1"/>
      <c r="I13" s="1"/>
    </row>
    <row r="14" spans="1:12" x14ac:dyDescent="0.3">
      <c r="A14" s="12" t="s">
        <v>33</v>
      </c>
      <c r="B14" s="13">
        <v>126490</v>
      </c>
      <c r="C14" s="13">
        <v>142685</v>
      </c>
      <c r="D14" s="13">
        <v>126490</v>
      </c>
      <c r="E14" s="13">
        <v>142685</v>
      </c>
      <c r="F14" s="14">
        <f t="shared" si="0"/>
        <v>12.803383666693023</v>
      </c>
      <c r="G14" s="1"/>
      <c r="H14" s="1"/>
      <c r="I14" s="1"/>
    </row>
    <row r="15" spans="1:12" x14ac:dyDescent="0.3">
      <c r="A15" s="9" t="s">
        <v>34</v>
      </c>
      <c r="B15" s="10">
        <v>36248</v>
      </c>
      <c r="C15" s="10">
        <v>43480</v>
      </c>
      <c r="D15" s="10">
        <v>36248</v>
      </c>
      <c r="E15" s="10">
        <v>43480</v>
      </c>
      <c r="F15" s="11">
        <f t="shared" si="0"/>
        <v>19.951445596998454</v>
      </c>
      <c r="G15" s="1"/>
      <c r="H15" s="1"/>
      <c r="I15" s="1"/>
    </row>
    <row r="16" spans="1:12" x14ac:dyDescent="0.3">
      <c r="A16" s="12" t="s">
        <v>35</v>
      </c>
      <c r="B16" s="13">
        <v>6621</v>
      </c>
      <c r="C16" s="13">
        <v>4667</v>
      </c>
      <c r="D16" s="13">
        <v>6621</v>
      </c>
      <c r="E16" s="13">
        <v>4667</v>
      </c>
      <c r="F16" s="14">
        <f t="shared" si="0"/>
        <v>-29.512158284247093</v>
      </c>
      <c r="G16" s="1"/>
      <c r="H16" s="1"/>
      <c r="I16" s="1"/>
    </row>
    <row r="17" spans="1:9" x14ac:dyDescent="0.3">
      <c r="A17" s="9" t="s">
        <v>162</v>
      </c>
      <c r="B17" s="10">
        <v>14167</v>
      </c>
      <c r="C17" s="10">
        <v>16900</v>
      </c>
      <c r="D17" s="10">
        <v>14167</v>
      </c>
      <c r="E17" s="10">
        <v>16900</v>
      </c>
      <c r="F17" s="11">
        <f t="shared" si="0"/>
        <v>19.291310792687227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165</v>
      </c>
      <c r="D18" s="13">
        <v>0</v>
      </c>
      <c r="E18" s="13">
        <v>165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0">
        <v>7</v>
      </c>
      <c r="C19" s="10">
        <v>8</v>
      </c>
      <c r="D19" s="10">
        <v>7</v>
      </c>
      <c r="E19" s="10">
        <v>8</v>
      </c>
      <c r="F19" s="11">
        <f t="shared" si="0"/>
        <v>14.285714285714292</v>
      </c>
      <c r="G19" s="1"/>
      <c r="H19" s="1"/>
      <c r="I19" s="1"/>
    </row>
    <row r="20" spans="1:9" x14ac:dyDescent="0.3">
      <c r="A20" s="12" t="s">
        <v>163</v>
      </c>
      <c r="B20" s="13">
        <v>4598</v>
      </c>
      <c r="C20" s="13">
        <v>4812</v>
      </c>
      <c r="D20" s="13">
        <v>4598</v>
      </c>
      <c r="E20" s="13">
        <v>4812</v>
      </c>
      <c r="F20" s="14">
        <f t="shared" si="0"/>
        <v>4.65419747716399</v>
      </c>
      <c r="G20" s="1"/>
      <c r="H20" s="1"/>
      <c r="I20" s="1"/>
    </row>
    <row r="21" spans="1:9" x14ac:dyDescent="0.3">
      <c r="A21" s="9" t="s">
        <v>38</v>
      </c>
      <c r="B21" s="10">
        <v>853</v>
      </c>
      <c r="C21" s="10">
        <v>1854</v>
      </c>
      <c r="D21" s="10">
        <v>853</v>
      </c>
      <c r="E21" s="10">
        <v>1854</v>
      </c>
      <c r="F21" s="11">
        <f t="shared" si="0"/>
        <v>117.35052754982414</v>
      </c>
      <c r="G21" s="1"/>
      <c r="H21" s="1"/>
      <c r="I21" s="1"/>
    </row>
    <row r="22" spans="1:9" x14ac:dyDescent="0.3">
      <c r="A22" s="12" t="s">
        <v>59</v>
      </c>
      <c r="B22" s="13">
        <v>6450</v>
      </c>
      <c r="C22" s="13">
        <v>7433</v>
      </c>
      <c r="D22" s="13">
        <v>6450</v>
      </c>
      <c r="E22" s="13">
        <v>7433</v>
      </c>
      <c r="F22" s="14">
        <f t="shared" si="0"/>
        <v>15.240310077519382</v>
      </c>
      <c r="G22" s="1"/>
      <c r="H22" s="1"/>
      <c r="I22" s="1"/>
    </row>
    <row r="23" spans="1:9" x14ac:dyDescent="0.3">
      <c r="A23" s="9" t="s">
        <v>164</v>
      </c>
      <c r="B23" s="10">
        <v>1006</v>
      </c>
      <c r="C23" s="10">
        <v>2539</v>
      </c>
      <c r="D23" s="10">
        <v>1006</v>
      </c>
      <c r="E23" s="10">
        <v>2539</v>
      </c>
      <c r="F23" s="11">
        <f t="shared" si="0"/>
        <v>152.38568588469184</v>
      </c>
      <c r="G23" s="1"/>
      <c r="H23" s="1"/>
      <c r="I23" s="1"/>
    </row>
    <row r="24" spans="1:9" x14ac:dyDescent="0.3">
      <c r="A24" s="12" t="s">
        <v>166</v>
      </c>
      <c r="B24" s="13">
        <v>6322</v>
      </c>
      <c r="C24" s="13">
        <v>5392</v>
      </c>
      <c r="D24" s="13">
        <v>6322</v>
      </c>
      <c r="E24" s="13">
        <v>5392</v>
      </c>
      <c r="F24" s="14">
        <f t="shared" si="0"/>
        <v>-14.710534640936416</v>
      </c>
      <c r="G24" s="1"/>
      <c r="H24" s="1"/>
      <c r="I24" s="1"/>
    </row>
    <row r="25" spans="1:9" x14ac:dyDescent="0.3">
      <c r="A25" s="9" t="s">
        <v>39</v>
      </c>
      <c r="B25" s="10">
        <v>1434</v>
      </c>
      <c r="C25" s="10">
        <v>612</v>
      </c>
      <c r="D25" s="10">
        <v>1434</v>
      </c>
      <c r="E25" s="10">
        <v>612</v>
      </c>
      <c r="F25" s="11">
        <f t="shared" si="0"/>
        <v>-57.322175732217573</v>
      </c>
      <c r="G25" s="1"/>
      <c r="H25" s="1"/>
      <c r="I25" s="1"/>
    </row>
    <row r="26" spans="1:9" x14ac:dyDescent="0.3">
      <c r="A26" s="12" t="s">
        <v>40</v>
      </c>
      <c r="B26" s="13">
        <v>4</v>
      </c>
      <c r="C26" s="13">
        <v>0</v>
      </c>
      <c r="D26" s="13">
        <v>4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2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3338</v>
      </c>
      <c r="C28" s="13">
        <v>4199</v>
      </c>
      <c r="D28" s="13">
        <v>3338</v>
      </c>
      <c r="E28" s="13">
        <v>4199</v>
      </c>
      <c r="F28" s="14">
        <f t="shared" si="0"/>
        <v>25.793888556021571</v>
      </c>
      <c r="G28" s="1"/>
      <c r="H28" s="1"/>
      <c r="I28" s="1"/>
    </row>
    <row r="29" spans="1:9" x14ac:dyDescent="0.3">
      <c r="A29" s="9" t="s">
        <v>43</v>
      </c>
      <c r="B29" s="10">
        <v>210</v>
      </c>
      <c r="C29" s="10">
        <v>682</v>
      </c>
      <c r="D29" s="10">
        <v>210</v>
      </c>
      <c r="E29" s="10">
        <v>682</v>
      </c>
      <c r="F29" s="11">
        <f t="shared" si="0"/>
        <v>224.76190476190476</v>
      </c>
      <c r="G29" s="1"/>
      <c r="H29" s="1"/>
      <c r="I29" s="1"/>
    </row>
    <row r="30" spans="1:9" x14ac:dyDescent="0.3">
      <c r="A30" s="12" t="s">
        <v>44</v>
      </c>
      <c r="B30" s="13">
        <v>26</v>
      </c>
      <c r="C30" s="13">
        <v>177</v>
      </c>
      <c r="D30" s="13">
        <v>26</v>
      </c>
      <c r="E30" s="13">
        <v>177</v>
      </c>
      <c r="F30" s="14">
        <f t="shared" si="0"/>
        <v>580.76923076923072</v>
      </c>
      <c r="G30" s="1"/>
      <c r="H30" s="1"/>
      <c r="I30" s="1"/>
    </row>
    <row r="31" spans="1:9" x14ac:dyDescent="0.3">
      <c r="A31" s="9" t="s">
        <v>45</v>
      </c>
      <c r="B31" s="10">
        <v>4190</v>
      </c>
      <c r="C31" s="10">
        <v>4320</v>
      </c>
      <c r="D31" s="10">
        <v>4190</v>
      </c>
      <c r="E31" s="10">
        <v>4320</v>
      </c>
      <c r="F31" s="11">
        <f t="shared" si="0"/>
        <v>3.1026252983293574</v>
      </c>
      <c r="G31" s="1"/>
      <c r="H31" s="1"/>
      <c r="I31" s="1"/>
    </row>
    <row r="32" spans="1:9" x14ac:dyDescent="0.3">
      <c r="A32" s="12" t="s">
        <v>46</v>
      </c>
      <c r="B32" s="13">
        <v>148761</v>
      </c>
      <c r="C32" s="13">
        <v>167176</v>
      </c>
      <c r="D32" s="13">
        <v>148761</v>
      </c>
      <c r="E32" s="13">
        <v>167176</v>
      </c>
      <c r="F32" s="14">
        <f t="shared" si="0"/>
        <v>12.378916517097892</v>
      </c>
      <c r="G32" s="1"/>
      <c r="H32" s="1"/>
      <c r="I32" s="1"/>
    </row>
    <row r="33" spans="1:9" x14ac:dyDescent="0.3">
      <c r="A33" s="9" t="s">
        <v>47</v>
      </c>
      <c r="B33" s="10">
        <v>11531</v>
      </c>
      <c r="C33" s="10">
        <v>11329</v>
      </c>
      <c r="D33" s="10">
        <v>11531</v>
      </c>
      <c r="E33" s="10">
        <v>11329</v>
      </c>
      <c r="F33" s="11">
        <f t="shared" si="0"/>
        <v>-1.751799497008065</v>
      </c>
      <c r="G33" s="1"/>
      <c r="H33" s="1"/>
      <c r="I33" s="1"/>
    </row>
    <row r="34" spans="1:9" x14ac:dyDescent="0.3">
      <c r="A34" s="12" t="s">
        <v>165</v>
      </c>
      <c r="B34" s="13">
        <v>52</v>
      </c>
      <c r="C34" s="13">
        <v>44</v>
      </c>
      <c r="D34" s="13">
        <v>52</v>
      </c>
      <c r="E34" s="13">
        <v>44</v>
      </c>
      <c r="F34" s="14">
        <f t="shared" si="0"/>
        <v>-15.384615384615387</v>
      </c>
      <c r="G34" s="1"/>
      <c r="H34" s="1"/>
      <c r="I34" s="1"/>
    </row>
    <row r="35" spans="1:9" x14ac:dyDescent="0.3">
      <c r="A35" s="15" t="s">
        <v>48</v>
      </c>
      <c r="B35" s="16">
        <f>SUM(B7:B34)</f>
        <v>404629</v>
      </c>
      <c r="C35" s="16">
        <f t="shared" ref="C35:E35" si="1">SUM(C7:C34)</f>
        <v>450232</v>
      </c>
      <c r="D35" s="16">
        <f t="shared" si="1"/>
        <v>404629</v>
      </c>
      <c r="E35" s="16">
        <f t="shared" si="1"/>
        <v>450232</v>
      </c>
      <c r="F35" s="17">
        <f t="shared" ref="F35" si="2">((E35*100)/D35)-100</f>
        <v>11.270324173502146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25</v>
      </c>
      <c r="E39" s="36" t="str">
        <f t="shared" ref="E39:E66" si="6">INDEX($A$39:$B$66,MATCH(ROW()-38,$D$39:$D$66,0),1)</f>
        <v>VALENCIA</v>
      </c>
      <c r="F39" s="36">
        <f>LOOKUP(E39,$A$39:$A$66,$B$39:$B$66)</f>
        <v>167176</v>
      </c>
      <c r="G39" s="36">
        <f>LOOKUP(E39,$A$39:$A$66,$C$39:$C$66)</f>
        <v>148761</v>
      </c>
    </row>
    <row r="40" spans="1:9" x14ac:dyDescent="0.3">
      <c r="A40" s="36" t="str">
        <f t="shared" si="5"/>
        <v>ALICANTE</v>
      </c>
      <c r="B40" s="37">
        <f t="shared" si="3"/>
        <v>978</v>
      </c>
      <c r="C40" s="37">
        <f t="shared" si="4"/>
        <v>1522</v>
      </c>
      <c r="D40" s="37">
        <f t="shared" ref="D40:D66" si="7">_xlfn.RANK.EQ(B40,$B$39:$B$66)+COUNTIF($B$39:$B$66,B40)-1</f>
        <v>16</v>
      </c>
      <c r="E40" s="36" t="str">
        <f t="shared" si="6"/>
        <v>BARCELONA</v>
      </c>
      <c r="F40" s="36">
        <f t="shared" ref="F40:F55" si="8">LOOKUP(E40,$A$39:$A$66,$B$39:$B$66)</f>
        <v>142685</v>
      </c>
      <c r="G40" s="36">
        <f t="shared" ref="G40:G66" si="9">LOOKUP(E40,$A$39:$A$66,$C$39:$C$66)</f>
        <v>126490</v>
      </c>
    </row>
    <row r="41" spans="1:9" x14ac:dyDescent="0.3">
      <c r="A41" s="36" t="str">
        <f t="shared" si="5"/>
        <v>ALMERÍA</v>
      </c>
      <c r="B41" s="37">
        <f t="shared" si="3"/>
        <v>377</v>
      </c>
      <c r="C41" s="37">
        <f t="shared" si="4"/>
        <v>515</v>
      </c>
      <c r="D41" s="37">
        <f t="shared" si="7"/>
        <v>19</v>
      </c>
      <c r="E41" s="36" t="str">
        <f t="shared" si="6"/>
        <v>BILBAO</v>
      </c>
      <c r="F41" s="36">
        <f t="shared" si="8"/>
        <v>43480</v>
      </c>
      <c r="G41" s="36">
        <f t="shared" si="9"/>
        <v>36248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28519</v>
      </c>
      <c r="G42" s="36">
        <f t="shared" si="9"/>
        <v>28246</v>
      </c>
    </row>
    <row r="43" spans="1:9" x14ac:dyDescent="0.3">
      <c r="A43" s="36" t="str">
        <f t="shared" si="5"/>
        <v>BAHÍA DE ALGECIRAS</v>
      </c>
      <c r="B43" s="37">
        <f t="shared" si="3"/>
        <v>28519</v>
      </c>
      <c r="C43" s="37">
        <f t="shared" si="4"/>
        <v>28246</v>
      </c>
      <c r="D43" s="37">
        <f t="shared" si="7"/>
        <v>4</v>
      </c>
      <c r="E43" s="36" t="str">
        <f t="shared" si="6"/>
        <v>CASTELLÓN</v>
      </c>
      <c r="F43" s="36">
        <f t="shared" si="8"/>
        <v>16900</v>
      </c>
      <c r="G43" s="36">
        <f t="shared" si="9"/>
        <v>14167</v>
      </c>
    </row>
    <row r="44" spans="1:9" x14ac:dyDescent="0.3">
      <c r="A44" s="36" t="str">
        <f t="shared" si="5"/>
        <v>BAHÍA DE CÁDIZ</v>
      </c>
      <c r="B44" s="37">
        <f t="shared" si="3"/>
        <v>1881</v>
      </c>
      <c r="C44" s="37">
        <f t="shared" si="4"/>
        <v>2038</v>
      </c>
      <c r="D44" s="37">
        <f t="shared" si="7"/>
        <v>14</v>
      </c>
      <c r="E44" s="36" t="str">
        <f t="shared" si="6"/>
        <v>VIGO</v>
      </c>
      <c r="F44" s="36">
        <f t="shared" si="8"/>
        <v>11329</v>
      </c>
      <c r="G44" s="36">
        <f t="shared" si="9"/>
        <v>11531</v>
      </c>
    </row>
    <row r="45" spans="1:9" x14ac:dyDescent="0.3">
      <c r="A45" s="36" t="str">
        <f t="shared" si="5"/>
        <v>BALEARES</v>
      </c>
      <c r="B45" s="37">
        <f t="shared" si="3"/>
        <v>0</v>
      </c>
      <c r="C45" s="37">
        <f t="shared" si="4"/>
        <v>0</v>
      </c>
      <c r="D45" s="37">
        <f t="shared" si="7"/>
        <v>28</v>
      </c>
      <c r="E45" s="36" t="str">
        <f t="shared" si="6"/>
        <v>LAS PALMAS</v>
      </c>
      <c r="F45" s="36">
        <f t="shared" si="8"/>
        <v>7433</v>
      </c>
      <c r="G45" s="36">
        <f t="shared" si="9"/>
        <v>6450</v>
      </c>
    </row>
    <row r="46" spans="1:9" x14ac:dyDescent="0.3">
      <c r="A46" s="36" t="str">
        <f t="shared" si="5"/>
        <v>BARCELONA</v>
      </c>
      <c r="B46" s="37">
        <f t="shared" si="3"/>
        <v>142685</v>
      </c>
      <c r="C46" s="37">
        <f t="shared" si="4"/>
        <v>126490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5392</v>
      </c>
      <c r="G46" s="36">
        <f t="shared" si="9"/>
        <v>6322</v>
      </c>
    </row>
    <row r="47" spans="1:9" x14ac:dyDescent="0.3">
      <c r="A47" s="36" t="str">
        <f t="shared" si="5"/>
        <v>BILBAO</v>
      </c>
      <c r="B47" s="37">
        <f t="shared" si="3"/>
        <v>43480</v>
      </c>
      <c r="C47" s="37">
        <f t="shared" si="4"/>
        <v>36248</v>
      </c>
      <c r="D47" s="37">
        <f t="shared" si="7"/>
        <v>3</v>
      </c>
      <c r="E47" s="36" t="str">
        <f t="shared" si="6"/>
        <v>GIJÓN</v>
      </c>
      <c r="F47" s="36">
        <f t="shared" si="8"/>
        <v>4812</v>
      </c>
      <c r="G47" s="36">
        <f t="shared" si="9"/>
        <v>4598</v>
      </c>
    </row>
    <row r="48" spans="1:9" x14ac:dyDescent="0.3">
      <c r="A48" s="36" t="str">
        <f t="shared" si="5"/>
        <v>CARTAGENA</v>
      </c>
      <c r="B48" s="37">
        <f t="shared" si="3"/>
        <v>4667</v>
      </c>
      <c r="C48" s="37">
        <f t="shared" si="4"/>
        <v>6621</v>
      </c>
      <c r="D48" s="37">
        <f t="shared" si="7"/>
        <v>10</v>
      </c>
      <c r="E48" s="36" t="str">
        <f t="shared" si="6"/>
        <v>CARTAGENA</v>
      </c>
      <c r="F48" s="36">
        <f t="shared" si="8"/>
        <v>4667</v>
      </c>
      <c r="G48" s="36">
        <f t="shared" si="9"/>
        <v>6621</v>
      </c>
    </row>
    <row r="49" spans="1:7" x14ac:dyDescent="0.3">
      <c r="A49" s="36" t="str">
        <f t="shared" si="5"/>
        <v>CASTELLÓN</v>
      </c>
      <c r="B49" s="37">
        <f t="shared" si="3"/>
        <v>16900</v>
      </c>
      <c r="C49" s="37">
        <f t="shared" si="4"/>
        <v>14167</v>
      </c>
      <c r="D49" s="37">
        <f t="shared" si="7"/>
        <v>5</v>
      </c>
      <c r="E49" s="36" t="str">
        <f t="shared" si="6"/>
        <v>TARRAGONA</v>
      </c>
      <c r="F49" s="36">
        <f t="shared" si="8"/>
        <v>4320</v>
      </c>
      <c r="G49" s="36">
        <f t="shared" si="9"/>
        <v>4190</v>
      </c>
    </row>
    <row r="50" spans="1:7" x14ac:dyDescent="0.3">
      <c r="A50" s="36" t="str">
        <f t="shared" si="5"/>
        <v>CEUTA</v>
      </c>
      <c r="B50" s="37">
        <f t="shared" si="3"/>
        <v>165</v>
      </c>
      <c r="C50" s="37">
        <f t="shared" si="4"/>
        <v>0</v>
      </c>
      <c r="D50" s="37">
        <f t="shared" si="7"/>
        <v>21</v>
      </c>
      <c r="E50" s="36" t="str">
        <f t="shared" si="6"/>
        <v>SANTA CRUZ DE TENERIFE</v>
      </c>
      <c r="F50" s="36">
        <f t="shared" si="8"/>
        <v>4199</v>
      </c>
      <c r="G50" s="36">
        <f t="shared" si="9"/>
        <v>3338</v>
      </c>
    </row>
    <row r="51" spans="1:7" x14ac:dyDescent="0.3">
      <c r="A51" s="36" t="str">
        <f t="shared" si="5"/>
        <v>FERROL-SAN CIBRAO</v>
      </c>
      <c r="B51" s="37">
        <f t="shared" si="3"/>
        <v>8</v>
      </c>
      <c r="C51" s="37">
        <f t="shared" si="4"/>
        <v>7</v>
      </c>
      <c r="D51" s="37">
        <f t="shared" si="7"/>
        <v>23</v>
      </c>
      <c r="E51" s="36" t="str">
        <f t="shared" si="6"/>
        <v>MÁLAGA</v>
      </c>
      <c r="F51" s="36">
        <f t="shared" si="8"/>
        <v>2539</v>
      </c>
      <c r="G51" s="36">
        <f t="shared" si="9"/>
        <v>1006</v>
      </c>
    </row>
    <row r="52" spans="1:7" x14ac:dyDescent="0.3">
      <c r="A52" s="36" t="str">
        <f t="shared" si="5"/>
        <v>GIJÓN</v>
      </c>
      <c r="B52" s="37">
        <f t="shared" si="3"/>
        <v>4812</v>
      </c>
      <c r="C52" s="37">
        <f t="shared" si="4"/>
        <v>4598</v>
      </c>
      <c r="D52" s="37">
        <f t="shared" si="7"/>
        <v>9</v>
      </c>
      <c r="E52" s="36" t="str">
        <f t="shared" si="6"/>
        <v>BAHÍA DE CÁDIZ</v>
      </c>
      <c r="F52" s="36">
        <f t="shared" si="8"/>
        <v>1881</v>
      </c>
      <c r="G52" s="36">
        <f t="shared" si="9"/>
        <v>2038</v>
      </c>
    </row>
    <row r="53" spans="1:7" x14ac:dyDescent="0.3">
      <c r="A53" s="36" t="str">
        <f t="shared" si="5"/>
        <v>HUELVA</v>
      </c>
      <c r="B53" s="37">
        <f t="shared" si="3"/>
        <v>1854</v>
      </c>
      <c r="C53" s="37">
        <f t="shared" si="4"/>
        <v>853</v>
      </c>
      <c r="D53" s="37">
        <f t="shared" si="7"/>
        <v>15</v>
      </c>
      <c r="E53" s="36" t="str">
        <f t="shared" si="6"/>
        <v>HUELVA</v>
      </c>
      <c r="F53" s="36">
        <f t="shared" si="8"/>
        <v>1854</v>
      </c>
      <c r="G53" s="36">
        <f t="shared" si="9"/>
        <v>853</v>
      </c>
    </row>
    <row r="54" spans="1:7" x14ac:dyDescent="0.3">
      <c r="A54" s="36" t="str">
        <f t="shared" si="5"/>
        <v>LAS PALMAS</v>
      </c>
      <c r="B54" s="37">
        <f t="shared" si="3"/>
        <v>7433</v>
      </c>
      <c r="C54" s="37">
        <f t="shared" si="4"/>
        <v>6450</v>
      </c>
      <c r="D54" s="37">
        <f t="shared" si="7"/>
        <v>7</v>
      </c>
      <c r="E54" s="36" t="str">
        <f t="shared" si="6"/>
        <v>ALICANTE</v>
      </c>
      <c r="F54" s="36">
        <f t="shared" si="8"/>
        <v>978</v>
      </c>
      <c r="G54" s="36">
        <f t="shared" si="9"/>
        <v>1522</v>
      </c>
    </row>
    <row r="55" spans="1:7" x14ac:dyDescent="0.3">
      <c r="A55" s="36" t="str">
        <f t="shared" si="5"/>
        <v>MÁLAGA</v>
      </c>
      <c r="B55" s="37">
        <f t="shared" si="3"/>
        <v>2539</v>
      </c>
      <c r="C55" s="37">
        <f t="shared" si="4"/>
        <v>1006</v>
      </c>
      <c r="D55" s="37">
        <f t="shared" si="7"/>
        <v>13</v>
      </c>
      <c r="E55" s="36" t="str">
        <f t="shared" si="6"/>
        <v>SANTANDER</v>
      </c>
      <c r="F55" s="36">
        <f t="shared" si="8"/>
        <v>682</v>
      </c>
      <c r="G55" s="36">
        <f t="shared" si="9"/>
        <v>210</v>
      </c>
    </row>
    <row r="56" spans="1:7" x14ac:dyDescent="0.3">
      <c r="A56" s="36" t="str">
        <f t="shared" si="5"/>
        <v>MARÍN Y RÍA DE PONTEVEDRA</v>
      </c>
      <c r="B56" s="37">
        <f t="shared" si="3"/>
        <v>5392</v>
      </c>
      <c r="C56" s="37">
        <f t="shared" si="4"/>
        <v>6322</v>
      </c>
      <c r="D56" s="37">
        <f t="shared" si="7"/>
        <v>8</v>
      </c>
      <c r="E56" s="36" t="str">
        <f t="shared" si="6"/>
        <v>MELILLA</v>
      </c>
      <c r="F56" s="36">
        <f t="shared" ref="F56:F66" si="10">LOOKUP(E56,$A$39:$A$66,$B$39:$B$66)</f>
        <v>612</v>
      </c>
      <c r="G56" s="36">
        <f t="shared" si="9"/>
        <v>1434</v>
      </c>
    </row>
    <row r="57" spans="1:7" x14ac:dyDescent="0.3">
      <c r="A57" s="36" t="str">
        <f t="shared" si="5"/>
        <v>MELILLA</v>
      </c>
      <c r="B57" s="37">
        <f t="shared" si="3"/>
        <v>612</v>
      </c>
      <c r="C57" s="37">
        <f t="shared" si="4"/>
        <v>1434</v>
      </c>
      <c r="D57" s="37">
        <f t="shared" si="7"/>
        <v>18</v>
      </c>
      <c r="E57" s="36" t="str">
        <f t="shared" si="6"/>
        <v>ALMERÍA</v>
      </c>
      <c r="F57" s="36">
        <f t="shared" si="10"/>
        <v>377</v>
      </c>
      <c r="G57" s="36">
        <f t="shared" si="9"/>
        <v>515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4</v>
      </c>
      <c r="D58" s="37">
        <f t="shared" si="7"/>
        <v>28</v>
      </c>
      <c r="E58" s="36" t="str">
        <f t="shared" si="6"/>
        <v>SEVILLA</v>
      </c>
      <c r="F58" s="36">
        <f t="shared" si="10"/>
        <v>177</v>
      </c>
      <c r="G58" s="36">
        <f t="shared" si="9"/>
        <v>26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24</v>
      </c>
      <c r="E59" s="36" t="str">
        <f t="shared" si="6"/>
        <v>CEUTA</v>
      </c>
      <c r="F59" s="36">
        <f t="shared" si="10"/>
        <v>165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4199</v>
      </c>
      <c r="C60" s="37">
        <f t="shared" si="4"/>
        <v>3338</v>
      </c>
      <c r="D60" s="37">
        <f t="shared" si="7"/>
        <v>12</v>
      </c>
      <c r="E60" s="36" t="str">
        <f t="shared" si="6"/>
        <v>VILAGARCÍA</v>
      </c>
      <c r="F60" s="36">
        <f t="shared" si="10"/>
        <v>44</v>
      </c>
      <c r="G60" s="36">
        <f t="shared" si="9"/>
        <v>52</v>
      </c>
    </row>
    <row r="61" spans="1:7" x14ac:dyDescent="0.3">
      <c r="A61" s="36" t="str">
        <f t="shared" si="5"/>
        <v>SANTANDER</v>
      </c>
      <c r="B61" s="37">
        <f t="shared" si="3"/>
        <v>682</v>
      </c>
      <c r="C61" s="37">
        <f t="shared" si="4"/>
        <v>210</v>
      </c>
      <c r="D61" s="37">
        <f t="shared" si="7"/>
        <v>17</v>
      </c>
      <c r="E61" s="36" t="str">
        <f t="shared" si="6"/>
        <v>FERROL-SAN CIBRAO</v>
      </c>
      <c r="F61" s="36">
        <f t="shared" si="10"/>
        <v>8</v>
      </c>
      <c r="G61" s="36">
        <f t="shared" si="9"/>
        <v>7</v>
      </c>
    </row>
    <row r="62" spans="1:7" x14ac:dyDescent="0.3">
      <c r="A62" s="36" t="str">
        <f t="shared" si="5"/>
        <v>SEVILLA</v>
      </c>
      <c r="B62" s="37">
        <f t="shared" si="3"/>
        <v>177</v>
      </c>
      <c r="C62" s="37">
        <f t="shared" si="4"/>
        <v>26</v>
      </c>
      <c r="D62" s="37">
        <f t="shared" si="7"/>
        <v>20</v>
      </c>
      <c r="E62" s="36" t="str">
        <f t="shared" si="6"/>
        <v>PASAIA</v>
      </c>
      <c r="F62" s="36">
        <f t="shared" si="10"/>
        <v>2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4320</v>
      </c>
      <c r="C63" s="37">
        <f t="shared" si="4"/>
        <v>4190</v>
      </c>
      <c r="D63" s="37">
        <f t="shared" si="7"/>
        <v>11</v>
      </c>
      <c r="E63" s="36" t="str">
        <f t="shared" si="6"/>
        <v>A CORUÑA</v>
      </c>
      <c r="F63" s="36">
        <f t="shared" si="10"/>
        <v>1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167176</v>
      </c>
      <c r="C64" s="37">
        <f t="shared" si="4"/>
        <v>148761</v>
      </c>
      <c r="D64" s="37">
        <f t="shared" si="7"/>
        <v>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11329</v>
      </c>
      <c r="C65" s="37">
        <f t="shared" si="4"/>
        <v>11531</v>
      </c>
      <c r="D65" s="37">
        <f t="shared" si="7"/>
        <v>6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44</v>
      </c>
      <c r="C66" s="37">
        <f t="shared" si="4"/>
        <v>52</v>
      </c>
      <c r="D66" s="37">
        <f t="shared" si="7"/>
        <v>22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1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12324</v>
      </c>
      <c r="C8" s="13">
        <v>11932</v>
      </c>
      <c r="D8" s="13">
        <v>12324</v>
      </c>
      <c r="E8" s="13">
        <v>11932</v>
      </c>
      <c r="F8" s="14">
        <f t="shared" ref="F8:F34" si="0">((E8*100)/D8)-100</f>
        <v>-3.1807854592664739</v>
      </c>
      <c r="G8" s="1"/>
      <c r="H8" s="1"/>
      <c r="I8" s="1"/>
    </row>
    <row r="9" spans="1:12" x14ac:dyDescent="0.3">
      <c r="A9" s="9" t="s">
        <v>157</v>
      </c>
      <c r="B9" s="10">
        <v>517</v>
      </c>
      <c r="C9" s="10">
        <v>428</v>
      </c>
      <c r="D9" s="10">
        <v>517</v>
      </c>
      <c r="E9" s="10">
        <v>428</v>
      </c>
      <c r="F9" s="11">
        <f t="shared" si="0"/>
        <v>-17.214700193423596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28636</v>
      </c>
      <c r="C11" s="10">
        <v>28682</v>
      </c>
      <c r="D11" s="10">
        <v>28636</v>
      </c>
      <c r="E11" s="10">
        <v>28682</v>
      </c>
      <c r="F11" s="11">
        <f t="shared" si="0"/>
        <v>0.16063696046933273</v>
      </c>
      <c r="G11" s="1"/>
      <c r="H11" s="1"/>
      <c r="I11" s="1"/>
    </row>
    <row r="12" spans="1:12" x14ac:dyDescent="0.3">
      <c r="A12" s="12" t="s">
        <v>161</v>
      </c>
      <c r="B12" s="13">
        <v>7070</v>
      </c>
      <c r="C12" s="13">
        <v>6493</v>
      </c>
      <c r="D12" s="13">
        <v>7070</v>
      </c>
      <c r="E12" s="13">
        <v>6493</v>
      </c>
      <c r="F12" s="14">
        <f t="shared" si="0"/>
        <v>-8.1612446958981621</v>
      </c>
      <c r="G12" s="1"/>
      <c r="H12" s="1"/>
      <c r="I12" s="1"/>
    </row>
    <row r="13" spans="1:12" x14ac:dyDescent="0.3">
      <c r="A13" s="9" t="s">
        <v>32</v>
      </c>
      <c r="B13" s="10">
        <v>7955</v>
      </c>
      <c r="C13" s="10">
        <v>8031</v>
      </c>
      <c r="D13" s="10">
        <v>7955</v>
      </c>
      <c r="E13" s="10">
        <v>8031</v>
      </c>
      <c r="F13" s="11">
        <f t="shared" si="0"/>
        <v>0.9553739786297939</v>
      </c>
      <c r="G13" s="1"/>
      <c r="H13" s="1"/>
      <c r="I13" s="1"/>
    </row>
    <row r="14" spans="1:12" x14ac:dyDescent="0.3">
      <c r="A14" s="12" t="s">
        <v>33</v>
      </c>
      <c r="B14" s="13">
        <v>144183</v>
      </c>
      <c r="C14" s="13">
        <v>161154</v>
      </c>
      <c r="D14" s="13">
        <v>144183</v>
      </c>
      <c r="E14" s="13">
        <v>161154</v>
      </c>
      <c r="F14" s="14">
        <f t="shared" si="0"/>
        <v>11.770458375814073</v>
      </c>
      <c r="G14" s="1"/>
      <c r="H14" s="1"/>
      <c r="I14" s="1"/>
    </row>
    <row r="15" spans="1:12" x14ac:dyDescent="0.3">
      <c r="A15" s="9" t="s">
        <v>34</v>
      </c>
      <c r="B15" s="10">
        <v>40588</v>
      </c>
      <c r="C15" s="10">
        <v>48886</v>
      </c>
      <c r="D15" s="10">
        <v>40588</v>
      </c>
      <c r="E15" s="10">
        <v>48886</v>
      </c>
      <c r="F15" s="11">
        <f t="shared" si="0"/>
        <v>20.444466344732433</v>
      </c>
      <c r="G15" s="1"/>
      <c r="H15" s="1"/>
      <c r="I15" s="1"/>
    </row>
    <row r="16" spans="1:12" x14ac:dyDescent="0.3">
      <c r="A16" s="12" t="s">
        <v>35</v>
      </c>
      <c r="B16" s="13">
        <v>7941</v>
      </c>
      <c r="C16" s="13">
        <v>5755</v>
      </c>
      <c r="D16" s="13">
        <v>7941</v>
      </c>
      <c r="E16" s="13">
        <v>5755</v>
      </c>
      <c r="F16" s="14">
        <f t="shared" si="0"/>
        <v>-27.528019141166098</v>
      </c>
      <c r="G16" s="1"/>
      <c r="H16" s="1"/>
      <c r="I16" s="1"/>
    </row>
    <row r="17" spans="1:9" x14ac:dyDescent="0.3">
      <c r="A17" s="9" t="s">
        <v>162</v>
      </c>
      <c r="B17" s="10">
        <v>14396</v>
      </c>
      <c r="C17" s="10">
        <v>17680</v>
      </c>
      <c r="D17" s="10">
        <v>14396</v>
      </c>
      <c r="E17" s="10">
        <v>17680</v>
      </c>
      <c r="F17" s="11">
        <f t="shared" si="0"/>
        <v>22.811892192275636</v>
      </c>
      <c r="G17" s="1"/>
      <c r="H17" s="1"/>
      <c r="I17" s="1"/>
    </row>
    <row r="18" spans="1:9" x14ac:dyDescent="0.3">
      <c r="A18" s="12" t="s">
        <v>36</v>
      </c>
      <c r="B18" s="13">
        <v>2357</v>
      </c>
      <c r="C18" s="13">
        <v>760</v>
      </c>
      <c r="D18" s="13">
        <v>2357</v>
      </c>
      <c r="E18" s="13">
        <v>760</v>
      </c>
      <c r="F18" s="14">
        <f t="shared" si="0"/>
        <v>-67.755621552821381</v>
      </c>
      <c r="G18" s="1"/>
      <c r="H18" s="1"/>
      <c r="I18" s="1"/>
    </row>
    <row r="19" spans="1:9" x14ac:dyDescent="0.3">
      <c r="A19" s="9" t="s">
        <v>37</v>
      </c>
      <c r="B19" s="10">
        <v>7</v>
      </c>
      <c r="C19" s="10">
        <v>8</v>
      </c>
      <c r="D19" s="10">
        <v>7</v>
      </c>
      <c r="E19" s="10">
        <v>8</v>
      </c>
      <c r="F19" s="11">
        <f t="shared" si="0"/>
        <v>14.285714285714292</v>
      </c>
      <c r="G19" s="1"/>
      <c r="H19" s="1"/>
      <c r="I19" s="1"/>
    </row>
    <row r="20" spans="1:9" x14ac:dyDescent="0.3">
      <c r="A20" s="12" t="s">
        <v>163</v>
      </c>
      <c r="B20" s="13">
        <v>6055</v>
      </c>
      <c r="C20" s="13">
        <v>6341</v>
      </c>
      <c r="D20" s="13">
        <v>6055</v>
      </c>
      <c r="E20" s="13">
        <v>6341</v>
      </c>
      <c r="F20" s="14">
        <f t="shared" si="0"/>
        <v>4.723369116432707</v>
      </c>
      <c r="G20" s="1"/>
      <c r="H20" s="1"/>
      <c r="I20" s="1"/>
    </row>
    <row r="21" spans="1:9" x14ac:dyDescent="0.3">
      <c r="A21" s="9" t="s">
        <v>38</v>
      </c>
      <c r="B21" s="10">
        <v>4804</v>
      </c>
      <c r="C21" s="10">
        <v>5741</v>
      </c>
      <c r="D21" s="10">
        <v>4804</v>
      </c>
      <c r="E21" s="10">
        <v>5741</v>
      </c>
      <c r="F21" s="11">
        <f t="shared" si="0"/>
        <v>19.504579517069104</v>
      </c>
      <c r="G21" s="1"/>
      <c r="H21" s="1"/>
      <c r="I21" s="1"/>
    </row>
    <row r="22" spans="1:9" x14ac:dyDescent="0.3">
      <c r="A22" s="12" t="s">
        <v>59</v>
      </c>
      <c r="B22" s="13">
        <v>42217</v>
      </c>
      <c r="C22" s="13">
        <v>44868</v>
      </c>
      <c r="D22" s="13">
        <v>42217</v>
      </c>
      <c r="E22" s="13">
        <v>44868</v>
      </c>
      <c r="F22" s="14">
        <f t="shared" si="0"/>
        <v>6.2794608806878784</v>
      </c>
      <c r="G22" s="1"/>
      <c r="H22" s="1"/>
      <c r="I22" s="1"/>
    </row>
    <row r="23" spans="1:9" x14ac:dyDescent="0.3">
      <c r="A23" s="9" t="s">
        <v>164</v>
      </c>
      <c r="B23" s="10">
        <v>2106</v>
      </c>
      <c r="C23" s="10">
        <v>3899</v>
      </c>
      <c r="D23" s="10">
        <v>2106</v>
      </c>
      <c r="E23" s="10">
        <v>3899</v>
      </c>
      <c r="F23" s="11">
        <f t="shared" si="0"/>
        <v>85.137701804368476</v>
      </c>
      <c r="G23" s="1"/>
      <c r="H23" s="1"/>
      <c r="I23" s="1"/>
    </row>
    <row r="24" spans="1:9" x14ac:dyDescent="0.3">
      <c r="A24" s="12" t="s">
        <v>166</v>
      </c>
      <c r="B24" s="13">
        <v>6803</v>
      </c>
      <c r="C24" s="13">
        <v>5985</v>
      </c>
      <c r="D24" s="13">
        <v>6803</v>
      </c>
      <c r="E24" s="13">
        <v>5985</v>
      </c>
      <c r="F24" s="14">
        <f t="shared" si="0"/>
        <v>-12.024107011612529</v>
      </c>
      <c r="G24" s="1"/>
      <c r="H24" s="1"/>
      <c r="I24" s="1"/>
    </row>
    <row r="25" spans="1:9" x14ac:dyDescent="0.3">
      <c r="A25" s="9" t="s">
        <v>39</v>
      </c>
      <c r="B25" s="10">
        <v>3860</v>
      </c>
      <c r="C25" s="10">
        <v>2164</v>
      </c>
      <c r="D25" s="10">
        <v>3860</v>
      </c>
      <c r="E25" s="10">
        <v>2164</v>
      </c>
      <c r="F25" s="11">
        <f t="shared" si="0"/>
        <v>-43.937823834196891</v>
      </c>
      <c r="G25" s="1"/>
      <c r="H25" s="1"/>
      <c r="I25" s="1"/>
    </row>
    <row r="26" spans="1:9" x14ac:dyDescent="0.3">
      <c r="A26" s="12" t="s">
        <v>40</v>
      </c>
      <c r="B26" s="13">
        <v>159</v>
      </c>
      <c r="C26" s="13">
        <v>0</v>
      </c>
      <c r="D26" s="13">
        <v>159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2</v>
      </c>
      <c r="D27" s="10">
        <v>0</v>
      </c>
      <c r="E27" s="10">
        <v>2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31675</v>
      </c>
      <c r="C28" s="13">
        <v>32492</v>
      </c>
      <c r="D28" s="13">
        <v>31675</v>
      </c>
      <c r="E28" s="13">
        <v>32492</v>
      </c>
      <c r="F28" s="14">
        <f t="shared" si="0"/>
        <v>2.5793212312549372</v>
      </c>
      <c r="G28" s="1"/>
      <c r="H28" s="1"/>
      <c r="I28" s="1"/>
    </row>
    <row r="29" spans="1:9" x14ac:dyDescent="0.3">
      <c r="A29" s="9" t="s">
        <v>43</v>
      </c>
      <c r="B29" s="10">
        <v>210</v>
      </c>
      <c r="C29" s="10">
        <v>682</v>
      </c>
      <c r="D29" s="10">
        <v>210</v>
      </c>
      <c r="E29" s="10">
        <v>682</v>
      </c>
      <c r="F29" s="11">
        <f t="shared" si="0"/>
        <v>224.76190476190476</v>
      </c>
      <c r="G29" s="1"/>
      <c r="H29" s="1"/>
      <c r="I29" s="1"/>
    </row>
    <row r="30" spans="1:9" x14ac:dyDescent="0.3">
      <c r="A30" s="12" t="s">
        <v>44</v>
      </c>
      <c r="B30" s="13">
        <v>8511</v>
      </c>
      <c r="C30" s="13">
        <v>9742</v>
      </c>
      <c r="D30" s="13">
        <v>8511</v>
      </c>
      <c r="E30" s="13">
        <v>9742</v>
      </c>
      <c r="F30" s="14">
        <f t="shared" si="0"/>
        <v>14.463635295499941</v>
      </c>
      <c r="G30" s="1"/>
      <c r="H30" s="1"/>
      <c r="I30" s="1"/>
    </row>
    <row r="31" spans="1:9" x14ac:dyDescent="0.3">
      <c r="A31" s="9" t="s">
        <v>45</v>
      </c>
      <c r="B31" s="10">
        <v>4848</v>
      </c>
      <c r="C31" s="10">
        <v>4950</v>
      </c>
      <c r="D31" s="10">
        <v>4848</v>
      </c>
      <c r="E31" s="10">
        <v>4950</v>
      </c>
      <c r="F31" s="11">
        <f t="shared" si="0"/>
        <v>2.1039603960396107</v>
      </c>
      <c r="G31" s="1"/>
      <c r="H31" s="1"/>
      <c r="I31" s="1"/>
    </row>
    <row r="32" spans="1:9" x14ac:dyDescent="0.3">
      <c r="A32" s="12" t="s">
        <v>46</v>
      </c>
      <c r="B32" s="13">
        <v>162682</v>
      </c>
      <c r="C32" s="13">
        <v>182679</v>
      </c>
      <c r="D32" s="13">
        <v>162682</v>
      </c>
      <c r="E32" s="13">
        <v>182679</v>
      </c>
      <c r="F32" s="14">
        <f t="shared" si="0"/>
        <v>12.29207902533777</v>
      </c>
      <c r="G32" s="1"/>
      <c r="H32" s="1"/>
      <c r="I32" s="1"/>
    </row>
    <row r="33" spans="1:9" x14ac:dyDescent="0.3">
      <c r="A33" s="9" t="s">
        <v>47</v>
      </c>
      <c r="B33" s="10">
        <v>13062</v>
      </c>
      <c r="C33" s="10">
        <v>13640</v>
      </c>
      <c r="D33" s="10">
        <v>13062</v>
      </c>
      <c r="E33" s="10">
        <v>13640</v>
      </c>
      <c r="F33" s="11">
        <f t="shared" si="0"/>
        <v>4.4250497626703407</v>
      </c>
      <c r="G33" s="1"/>
      <c r="H33" s="1"/>
      <c r="I33" s="1"/>
    </row>
    <row r="34" spans="1:9" x14ac:dyDescent="0.3">
      <c r="A34" s="12" t="s">
        <v>165</v>
      </c>
      <c r="B34" s="13">
        <v>2852</v>
      </c>
      <c r="C34" s="13">
        <v>2666</v>
      </c>
      <c r="D34" s="13">
        <v>2852</v>
      </c>
      <c r="E34" s="13">
        <v>2666</v>
      </c>
      <c r="F34" s="14">
        <f t="shared" si="0"/>
        <v>-6.5217391304347814</v>
      </c>
      <c r="G34" s="1"/>
      <c r="H34" s="1"/>
      <c r="I34" s="1"/>
    </row>
    <row r="35" spans="1:9" x14ac:dyDescent="0.3">
      <c r="A35" s="15" t="s">
        <v>48</v>
      </c>
      <c r="B35" s="16">
        <f>SUM(B7:B34)</f>
        <v>555818</v>
      </c>
      <c r="C35" s="16">
        <f t="shared" ref="C35:E35" si="1">SUM(C7:C34)</f>
        <v>605661</v>
      </c>
      <c r="D35" s="16">
        <f t="shared" si="1"/>
        <v>555818</v>
      </c>
      <c r="E35" s="16">
        <f t="shared" si="1"/>
        <v>605661</v>
      </c>
      <c r="F35" s="17">
        <f t="shared" ref="F35" si="2">((E35*100)/D35)-100</f>
        <v>8.9675037512279232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26</v>
      </c>
      <c r="E39" s="36" t="str">
        <f t="shared" ref="E39:E66" si="6">INDEX($A$39:$B$66,MATCH(ROW()-38,$D$39:$D$66,0),1)</f>
        <v>VALENCIA</v>
      </c>
      <c r="F39" s="36">
        <f>LOOKUP(E39,$A$39:$A$66,$B$39:$B$66)</f>
        <v>182679</v>
      </c>
      <c r="G39" s="36">
        <f>LOOKUP(E39,$A$39:$A$66,$C$39:$C$66)</f>
        <v>162682</v>
      </c>
    </row>
    <row r="40" spans="1:9" x14ac:dyDescent="0.3">
      <c r="A40" s="36" t="str">
        <f t="shared" si="5"/>
        <v>ALICANTE</v>
      </c>
      <c r="B40" s="37">
        <f t="shared" si="3"/>
        <v>11932</v>
      </c>
      <c r="C40" s="37">
        <f t="shared" si="4"/>
        <v>12324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161154</v>
      </c>
      <c r="G40" s="36">
        <f t="shared" ref="G40:G66" si="9">LOOKUP(E40,$A$39:$A$66,$C$39:$C$66)</f>
        <v>144183</v>
      </c>
    </row>
    <row r="41" spans="1:9" x14ac:dyDescent="0.3">
      <c r="A41" s="36" t="str">
        <f t="shared" si="5"/>
        <v>ALMERÍA</v>
      </c>
      <c r="B41" s="37">
        <f t="shared" si="3"/>
        <v>428</v>
      </c>
      <c r="C41" s="37">
        <f t="shared" si="4"/>
        <v>517</v>
      </c>
      <c r="D41" s="37">
        <f t="shared" si="7"/>
        <v>23</v>
      </c>
      <c r="E41" s="36" t="str">
        <f t="shared" si="6"/>
        <v>BILBAO</v>
      </c>
      <c r="F41" s="36">
        <f t="shared" si="8"/>
        <v>48886</v>
      </c>
      <c r="G41" s="36">
        <f t="shared" si="9"/>
        <v>40588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44868</v>
      </c>
      <c r="G42" s="36">
        <f t="shared" si="9"/>
        <v>42217</v>
      </c>
    </row>
    <row r="43" spans="1:9" x14ac:dyDescent="0.3">
      <c r="A43" s="36" t="str">
        <f t="shared" si="5"/>
        <v>BAHÍA DE ALGECIRAS</v>
      </c>
      <c r="B43" s="37">
        <f t="shared" si="3"/>
        <v>28682</v>
      </c>
      <c r="C43" s="37">
        <f t="shared" si="4"/>
        <v>28636</v>
      </c>
      <c r="D43" s="37">
        <f t="shared" si="7"/>
        <v>6</v>
      </c>
      <c r="E43" s="36" t="str">
        <f t="shared" si="6"/>
        <v>SANTA CRUZ DE TENERIFE</v>
      </c>
      <c r="F43" s="36">
        <f t="shared" si="8"/>
        <v>32492</v>
      </c>
      <c r="G43" s="36">
        <f t="shared" si="9"/>
        <v>31675</v>
      </c>
    </row>
    <row r="44" spans="1:9" x14ac:dyDescent="0.3">
      <c r="A44" s="36" t="str">
        <f t="shared" si="5"/>
        <v>BAHÍA DE CÁDIZ</v>
      </c>
      <c r="B44" s="37">
        <f t="shared" si="3"/>
        <v>6493</v>
      </c>
      <c r="C44" s="37">
        <f t="shared" si="4"/>
        <v>7070</v>
      </c>
      <c r="D44" s="37">
        <f t="shared" si="7"/>
        <v>12</v>
      </c>
      <c r="E44" s="36" t="str">
        <f t="shared" si="6"/>
        <v>BAHÍA DE ALGECIRAS</v>
      </c>
      <c r="F44" s="36">
        <f t="shared" si="8"/>
        <v>28682</v>
      </c>
      <c r="G44" s="36">
        <f t="shared" si="9"/>
        <v>28636</v>
      </c>
    </row>
    <row r="45" spans="1:9" x14ac:dyDescent="0.3">
      <c r="A45" s="36" t="str">
        <f t="shared" si="5"/>
        <v>BALEARES</v>
      </c>
      <c r="B45" s="37">
        <f t="shared" si="3"/>
        <v>8031</v>
      </c>
      <c r="C45" s="37">
        <f t="shared" si="4"/>
        <v>7955</v>
      </c>
      <c r="D45" s="37">
        <f t="shared" si="7"/>
        <v>11</v>
      </c>
      <c r="E45" s="36" t="str">
        <f t="shared" si="6"/>
        <v>CASTELLÓN</v>
      </c>
      <c r="F45" s="36">
        <f t="shared" si="8"/>
        <v>17680</v>
      </c>
      <c r="G45" s="36">
        <f t="shared" si="9"/>
        <v>14396</v>
      </c>
    </row>
    <row r="46" spans="1:9" x14ac:dyDescent="0.3">
      <c r="A46" s="36" t="str">
        <f t="shared" si="5"/>
        <v>BARCELONA</v>
      </c>
      <c r="B46" s="37">
        <f t="shared" si="3"/>
        <v>161154</v>
      </c>
      <c r="C46" s="37">
        <f t="shared" si="4"/>
        <v>144183</v>
      </c>
      <c r="D46" s="37">
        <f t="shared" si="7"/>
        <v>2</v>
      </c>
      <c r="E46" s="36" t="str">
        <f t="shared" si="6"/>
        <v>VIGO</v>
      </c>
      <c r="F46" s="36">
        <f t="shared" si="8"/>
        <v>13640</v>
      </c>
      <c r="G46" s="36">
        <f t="shared" si="9"/>
        <v>13062</v>
      </c>
    </row>
    <row r="47" spans="1:9" x14ac:dyDescent="0.3">
      <c r="A47" s="36" t="str">
        <f t="shared" si="5"/>
        <v>BILBAO</v>
      </c>
      <c r="B47" s="37">
        <f t="shared" si="3"/>
        <v>48886</v>
      </c>
      <c r="C47" s="37">
        <f t="shared" si="4"/>
        <v>40588</v>
      </c>
      <c r="D47" s="37">
        <f t="shared" si="7"/>
        <v>3</v>
      </c>
      <c r="E47" s="36" t="str">
        <f t="shared" si="6"/>
        <v>ALICANTE</v>
      </c>
      <c r="F47" s="36">
        <f t="shared" si="8"/>
        <v>11932</v>
      </c>
      <c r="G47" s="36">
        <f t="shared" si="9"/>
        <v>12324</v>
      </c>
    </row>
    <row r="48" spans="1:9" x14ac:dyDescent="0.3">
      <c r="A48" s="36" t="str">
        <f t="shared" si="5"/>
        <v>CARTAGENA</v>
      </c>
      <c r="B48" s="37">
        <f t="shared" si="3"/>
        <v>5755</v>
      </c>
      <c r="C48" s="37">
        <f t="shared" si="4"/>
        <v>7941</v>
      </c>
      <c r="D48" s="37">
        <f t="shared" si="7"/>
        <v>15</v>
      </c>
      <c r="E48" s="36" t="str">
        <f t="shared" si="6"/>
        <v>SEVILLA</v>
      </c>
      <c r="F48" s="36">
        <f t="shared" si="8"/>
        <v>9742</v>
      </c>
      <c r="G48" s="36">
        <f t="shared" si="9"/>
        <v>8511</v>
      </c>
    </row>
    <row r="49" spans="1:7" x14ac:dyDescent="0.3">
      <c r="A49" s="36" t="str">
        <f t="shared" si="5"/>
        <v>CASTELLÓN</v>
      </c>
      <c r="B49" s="37">
        <f t="shared" si="3"/>
        <v>17680</v>
      </c>
      <c r="C49" s="37">
        <f t="shared" si="4"/>
        <v>14396</v>
      </c>
      <c r="D49" s="37">
        <f t="shared" si="7"/>
        <v>7</v>
      </c>
      <c r="E49" s="36" t="str">
        <f t="shared" si="6"/>
        <v>BALEARES</v>
      </c>
      <c r="F49" s="36">
        <f t="shared" si="8"/>
        <v>8031</v>
      </c>
      <c r="G49" s="36">
        <f t="shared" si="9"/>
        <v>7955</v>
      </c>
    </row>
    <row r="50" spans="1:7" x14ac:dyDescent="0.3">
      <c r="A50" s="36" t="str">
        <f t="shared" si="5"/>
        <v>CEUTA</v>
      </c>
      <c r="B50" s="37">
        <f t="shared" si="3"/>
        <v>760</v>
      </c>
      <c r="C50" s="37">
        <f t="shared" si="4"/>
        <v>2357</v>
      </c>
      <c r="D50" s="37">
        <f t="shared" si="7"/>
        <v>21</v>
      </c>
      <c r="E50" s="36" t="str">
        <f t="shared" si="6"/>
        <v>BAHÍA DE CÁDIZ</v>
      </c>
      <c r="F50" s="36">
        <f t="shared" si="8"/>
        <v>6493</v>
      </c>
      <c r="G50" s="36">
        <f t="shared" si="9"/>
        <v>7070</v>
      </c>
    </row>
    <row r="51" spans="1:7" x14ac:dyDescent="0.3">
      <c r="A51" s="36" t="str">
        <f t="shared" si="5"/>
        <v>FERROL-SAN CIBRAO</v>
      </c>
      <c r="B51" s="37">
        <f t="shared" si="3"/>
        <v>8</v>
      </c>
      <c r="C51" s="37">
        <f t="shared" si="4"/>
        <v>7</v>
      </c>
      <c r="D51" s="37">
        <f t="shared" si="7"/>
        <v>24</v>
      </c>
      <c r="E51" s="36" t="str">
        <f t="shared" si="6"/>
        <v>GIJÓN</v>
      </c>
      <c r="F51" s="36">
        <f t="shared" si="8"/>
        <v>6341</v>
      </c>
      <c r="G51" s="36">
        <f t="shared" si="9"/>
        <v>6055</v>
      </c>
    </row>
    <row r="52" spans="1:7" x14ac:dyDescent="0.3">
      <c r="A52" s="36" t="str">
        <f t="shared" si="5"/>
        <v>GIJÓN</v>
      </c>
      <c r="B52" s="37">
        <f t="shared" si="3"/>
        <v>6341</v>
      </c>
      <c r="C52" s="37">
        <f t="shared" si="4"/>
        <v>6055</v>
      </c>
      <c r="D52" s="37">
        <f t="shared" si="7"/>
        <v>13</v>
      </c>
      <c r="E52" s="36" t="str">
        <f t="shared" si="6"/>
        <v>MARÍN Y RÍA DE PONTEVEDRA</v>
      </c>
      <c r="F52" s="36">
        <f t="shared" si="8"/>
        <v>5985</v>
      </c>
      <c r="G52" s="36">
        <f t="shared" si="9"/>
        <v>6803</v>
      </c>
    </row>
    <row r="53" spans="1:7" x14ac:dyDescent="0.3">
      <c r="A53" s="36" t="str">
        <f t="shared" si="5"/>
        <v>HUELVA</v>
      </c>
      <c r="B53" s="37">
        <f t="shared" si="3"/>
        <v>5741</v>
      </c>
      <c r="C53" s="37">
        <f t="shared" si="4"/>
        <v>4804</v>
      </c>
      <c r="D53" s="37">
        <f t="shared" si="7"/>
        <v>16</v>
      </c>
      <c r="E53" s="36" t="str">
        <f t="shared" si="6"/>
        <v>CARTAGENA</v>
      </c>
      <c r="F53" s="36">
        <f t="shared" si="8"/>
        <v>5755</v>
      </c>
      <c r="G53" s="36">
        <f t="shared" si="9"/>
        <v>7941</v>
      </c>
    </row>
    <row r="54" spans="1:7" x14ac:dyDescent="0.3">
      <c r="A54" s="36" t="str">
        <f t="shared" si="5"/>
        <v>LAS PALMAS</v>
      </c>
      <c r="B54" s="37">
        <f t="shared" si="3"/>
        <v>44868</v>
      </c>
      <c r="C54" s="37">
        <f t="shared" si="4"/>
        <v>42217</v>
      </c>
      <c r="D54" s="37">
        <f t="shared" si="7"/>
        <v>4</v>
      </c>
      <c r="E54" s="36" t="str">
        <f t="shared" si="6"/>
        <v>HUELVA</v>
      </c>
      <c r="F54" s="36">
        <f t="shared" si="8"/>
        <v>5741</v>
      </c>
      <c r="G54" s="36">
        <f t="shared" si="9"/>
        <v>4804</v>
      </c>
    </row>
    <row r="55" spans="1:7" x14ac:dyDescent="0.3">
      <c r="A55" s="36" t="str">
        <f t="shared" si="5"/>
        <v>MÁLAGA</v>
      </c>
      <c r="B55" s="37">
        <f t="shared" si="3"/>
        <v>3899</v>
      </c>
      <c r="C55" s="37">
        <f t="shared" si="4"/>
        <v>2106</v>
      </c>
      <c r="D55" s="37">
        <f t="shared" si="7"/>
        <v>18</v>
      </c>
      <c r="E55" s="36" t="str">
        <f t="shared" si="6"/>
        <v>TARRAGONA</v>
      </c>
      <c r="F55" s="36">
        <f t="shared" si="8"/>
        <v>4950</v>
      </c>
      <c r="G55" s="36">
        <f t="shared" si="9"/>
        <v>4848</v>
      </c>
    </row>
    <row r="56" spans="1:7" x14ac:dyDescent="0.3">
      <c r="A56" s="36" t="str">
        <f t="shared" si="5"/>
        <v>MARÍN Y RÍA DE PONTEVEDRA</v>
      </c>
      <c r="B56" s="37">
        <f t="shared" si="3"/>
        <v>5985</v>
      </c>
      <c r="C56" s="37">
        <f t="shared" si="4"/>
        <v>6803</v>
      </c>
      <c r="D56" s="37">
        <f t="shared" si="7"/>
        <v>14</v>
      </c>
      <c r="E56" s="36" t="str">
        <f t="shared" si="6"/>
        <v>MÁLAGA</v>
      </c>
      <c r="F56" s="36">
        <f t="shared" ref="F56:F66" si="10">LOOKUP(E56,$A$39:$A$66,$B$39:$B$66)</f>
        <v>3899</v>
      </c>
      <c r="G56" s="36">
        <f t="shared" si="9"/>
        <v>2106</v>
      </c>
    </row>
    <row r="57" spans="1:7" x14ac:dyDescent="0.3">
      <c r="A57" s="36" t="str">
        <f t="shared" si="5"/>
        <v>MELILLA</v>
      </c>
      <c r="B57" s="37">
        <f t="shared" si="3"/>
        <v>2164</v>
      </c>
      <c r="C57" s="37">
        <f t="shared" si="4"/>
        <v>3860</v>
      </c>
      <c r="D57" s="37">
        <f t="shared" si="7"/>
        <v>20</v>
      </c>
      <c r="E57" s="36" t="str">
        <f t="shared" si="6"/>
        <v>VILAGARCÍA</v>
      </c>
      <c r="F57" s="36">
        <f t="shared" si="10"/>
        <v>2666</v>
      </c>
      <c r="G57" s="36">
        <f t="shared" si="9"/>
        <v>2852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159</v>
      </c>
      <c r="D58" s="37">
        <f t="shared" si="7"/>
        <v>28</v>
      </c>
      <c r="E58" s="36" t="str">
        <f t="shared" si="6"/>
        <v>MELILLA</v>
      </c>
      <c r="F58" s="36">
        <f t="shared" si="10"/>
        <v>2164</v>
      </c>
      <c r="G58" s="36">
        <f t="shared" si="9"/>
        <v>3860</v>
      </c>
    </row>
    <row r="59" spans="1:7" x14ac:dyDescent="0.3">
      <c r="A59" s="36" t="str">
        <f t="shared" si="5"/>
        <v>PASAIA</v>
      </c>
      <c r="B59" s="37">
        <f t="shared" si="3"/>
        <v>2</v>
      </c>
      <c r="C59" s="37">
        <f t="shared" si="4"/>
        <v>0</v>
      </c>
      <c r="D59" s="37">
        <f t="shared" si="7"/>
        <v>25</v>
      </c>
      <c r="E59" s="36" t="str">
        <f t="shared" si="6"/>
        <v>CEUTA</v>
      </c>
      <c r="F59" s="36">
        <f t="shared" si="10"/>
        <v>760</v>
      </c>
      <c r="G59" s="36">
        <f t="shared" si="9"/>
        <v>2357</v>
      </c>
    </row>
    <row r="60" spans="1:7" x14ac:dyDescent="0.3">
      <c r="A60" s="36" t="str">
        <f t="shared" si="5"/>
        <v>SANTA CRUZ DE TENERIFE</v>
      </c>
      <c r="B60" s="37">
        <f t="shared" si="3"/>
        <v>32492</v>
      </c>
      <c r="C60" s="37">
        <f t="shared" si="4"/>
        <v>31675</v>
      </c>
      <c r="D60" s="37">
        <f t="shared" si="7"/>
        <v>5</v>
      </c>
      <c r="E60" s="36" t="str">
        <f t="shared" si="6"/>
        <v>SANTANDER</v>
      </c>
      <c r="F60" s="36">
        <f t="shared" si="10"/>
        <v>682</v>
      </c>
      <c r="G60" s="36">
        <f t="shared" si="9"/>
        <v>210</v>
      </c>
    </row>
    <row r="61" spans="1:7" x14ac:dyDescent="0.3">
      <c r="A61" s="36" t="str">
        <f t="shared" si="5"/>
        <v>SANTANDER</v>
      </c>
      <c r="B61" s="37">
        <f t="shared" si="3"/>
        <v>682</v>
      </c>
      <c r="C61" s="37">
        <f t="shared" si="4"/>
        <v>210</v>
      </c>
      <c r="D61" s="37">
        <f t="shared" si="7"/>
        <v>22</v>
      </c>
      <c r="E61" s="36" t="str">
        <f t="shared" si="6"/>
        <v>ALMERÍA</v>
      </c>
      <c r="F61" s="36">
        <f t="shared" si="10"/>
        <v>428</v>
      </c>
      <c r="G61" s="36">
        <f t="shared" si="9"/>
        <v>517</v>
      </c>
    </row>
    <row r="62" spans="1:7" x14ac:dyDescent="0.3">
      <c r="A62" s="36" t="str">
        <f t="shared" si="5"/>
        <v>SEVILLA</v>
      </c>
      <c r="B62" s="37">
        <f t="shared" si="3"/>
        <v>9742</v>
      </c>
      <c r="C62" s="37">
        <f t="shared" si="4"/>
        <v>8511</v>
      </c>
      <c r="D62" s="37">
        <f t="shared" si="7"/>
        <v>10</v>
      </c>
      <c r="E62" s="36" t="str">
        <f t="shared" si="6"/>
        <v>FERROL-SAN CIBRAO</v>
      </c>
      <c r="F62" s="36">
        <f t="shared" si="10"/>
        <v>8</v>
      </c>
      <c r="G62" s="36">
        <f t="shared" si="9"/>
        <v>7</v>
      </c>
    </row>
    <row r="63" spans="1:7" x14ac:dyDescent="0.3">
      <c r="A63" s="36" t="str">
        <f t="shared" si="5"/>
        <v>TARRAGONA</v>
      </c>
      <c r="B63" s="37">
        <f t="shared" si="3"/>
        <v>4950</v>
      </c>
      <c r="C63" s="37">
        <f t="shared" si="4"/>
        <v>4848</v>
      </c>
      <c r="D63" s="37">
        <f t="shared" si="7"/>
        <v>17</v>
      </c>
      <c r="E63" s="36" t="str">
        <f t="shared" si="6"/>
        <v>PASAIA</v>
      </c>
      <c r="F63" s="36">
        <f t="shared" si="10"/>
        <v>2</v>
      </c>
      <c r="G63" s="36">
        <f t="shared" si="9"/>
        <v>0</v>
      </c>
    </row>
    <row r="64" spans="1:7" x14ac:dyDescent="0.3">
      <c r="A64" s="36" t="str">
        <f t="shared" si="5"/>
        <v>VALENCIA</v>
      </c>
      <c r="B64" s="37">
        <f t="shared" si="3"/>
        <v>182679</v>
      </c>
      <c r="C64" s="37">
        <f t="shared" si="4"/>
        <v>162682</v>
      </c>
      <c r="D64" s="37">
        <f t="shared" si="7"/>
        <v>1</v>
      </c>
      <c r="E64" s="36" t="str">
        <f t="shared" si="6"/>
        <v>A CORUÑA</v>
      </c>
      <c r="F64" s="36">
        <f t="shared" si="10"/>
        <v>1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13640</v>
      </c>
      <c r="C65" s="37">
        <f t="shared" si="4"/>
        <v>13062</v>
      </c>
      <c r="D65" s="37">
        <f t="shared" si="7"/>
        <v>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2666</v>
      </c>
      <c r="C66" s="37">
        <f t="shared" si="4"/>
        <v>2852</v>
      </c>
      <c r="D66" s="37">
        <f t="shared" si="7"/>
        <v>19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6671</v>
      </c>
      <c r="C7" s="10">
        <v>3864</v>
      </c>
      <c r="D7" s="10">
        <v>6671</v>
      </c>
      <c r="E7" s="10">
        <v>3864</v>
      </c>
      <c r="F7" s="11">
        <f>((E7*100)/D7)-100</f>
        <v>-42.077649527806926</v>
      </c>
      <c r="G7" s="1"/>
      <c r="H7" s="1"/>
      <c r="I7" s="1"/>
    </row>
    <row r="8" spans="1:12" x14ac:dyDescent="0.3">
      <c r="A8" s="12" t="s">
        <v>31</v>
      </c>
      <c r="B8" s="13">
        <v>7418</v>
      </c>
      <c r="C8" s="13">
        <v>8593</v>
      </c>
      <c r="D8" s="13">
        <v>7418</v>
      </c>
      <c r="E8" s="13">
        <v>8593</v>
      </c>
      <c r="F8" s="14">
        <f t="shared" ref="F8:F34" si="0">((E8*100)/D8)-100</f>
        <v>15.839849015907248</v>
      </c>
      <c r="G8" s="1"/>
      <c r="H8" s="1"/>
      <c r="I8" s="1"/>
    </row>
    <row r="9" spans="1:12" x14ac:dyDescent="0.3">
      <c r="A9" s="9" t="s">
        <v>157</v>
      </c>
      <c r="B9" s="10">
        <v>38521</v>
      </c>
      <c r="C9" s="10">
        <v>42834</v>
      </c>
      <c r="D9" s="10">
        <v>38521</v>
      </c>
      <c r="E9" s="10">
        <v>42834</v>
      </c>
      <c r="F9" s="11">
        <f t="shared" si="0"/>
        <v>11.196490226110427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413</v>
      </c>
      <c r="D10" s="13">
        <v>0</v>
      </c>
      <c r="E10" s="13">
        <v>413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341062</v>
      </c>
      <c r="C11" s="10">
        <v>338766</v>
      </c>
      <c r="D11" s="10">
        <v>341062</v>
      </c>
      <c r="E11" s="10">
        <v>338766</v>
      </c>
      <c r="F11" s="11">
        <f t="shared" si="0"/>
        <v>-0.67319138455764005</v>
      </c>
      <c r="G11" s="1"/>
      <c r="H11" s="1"/>
      <c r="I11" s="1"/>
    </row>
    <row r="12" spans="1:12" x14ac:dyDescent="0.3">
      <c r="A12" s="12" t="s">
        <v>161</v>
      </c>
      <c r="B12" s="13">
        <v>11269</v>
      </c>
      <c r="C12" s="13">
        <v>15796</v>
      </c>
      <c r="D12" s="13">
        <v>11269</v>
      </c>
      <c r="E12" s="13">
        <v>15796</v>
      </c>
      <c r="F12" s="14">
        <f t="shared" si="0"/>
        <v>40.172153695980114</v>
      </c>
      <c r="G12" s="1"/>
      <c r="H12" s="1"/>
      <c r="I12" s="1"/>
    </row>
    <row r="13" spans="1:12" x14ac:dyDescent="0.3">
      <c r="A13" s="9" t="s">
        <v>32</v>
      </c>
      <c r="B13" s="10">
        <v>187512</v>
      </c>
      <c r="C13" s="10">
        <v>257113</v>
      </c>
      <c r="D13" s="10">
        <v>187512</v>
      </c>
      <c r="E13" s="10">
        <v>257113</v>
      </c>
      <c r="F13" s="11">
        <f t="shared" si="0"/>
        <v>37.118157771235985</v>
      </c>
      <c r="G13" s="1"/>
      <c r="H13" s="1"/>
      <c r="I13" s="1"/>
    </row>
    <row r="14" spans="1:12" x14ac:dyDescent="0.3">
      <c r="A14" s="12" t="s">
        <v>33</v>
      </c>
      <c r="B14" s="13">
        <v>108409</v>
      </c>
      <c r="C14" s="13">
        <v>150272</v>
      </c>
      <c r="D14" s="13">
        <v>108409</v>
      </c>
      <c r="E14" s="13">
        <v>150272</v>
      </c>
      <c r="F14" s="14">
        <f t="shared" si="0"/>
        <v>38.615797581381628</v>
      </c>
      <c r="G14" s="1"/>
      <c r="H14" s="1"/>
      <c r="I14" s="1"/>
    </row>
    <row r="15" spans="1:12" x14ac:dyDescent="0.3">
      <c r="A15" s="9" t="s">
        <v>34</v>
      </c>
      <c r="B15" s="10">
        <v>5851</v>
      </c>
      <c r="C15" s="10">
        <v>4106</v>
      </c>
      <c r="D15" s="10">
        <v>5851</v>
      </c>
      <c r="E15" s="10">
        <v>4106</v>
      </c>
      <c r="F15" s="11">
        <f t="shared" si="0"/>
        <v>-29.823961715945998</v>
      </c>
      <c r="G15" s="1"/>
      <c r="H15" s="1"/>
      <c r="I15" s="1"/>
    </row>
    <row r="16" spans="1:12" x14ac:dyDescent="0.3">
      <c r="A16" s="12" t="s">
        <v>35</v>
      </c>
      <c r="B16" s="13">
        <v>2648</v>
      </c>
      <c r="C16" s="13">
        <v>0</v>
      </c>
      <c r="D16" s="13">
        <v>2648</v>
      </c>
      <c r="E16" s="13">
        <v>0</v>
      </c>
      <c r="F16" s="14">
        <f t="shared" si="0"/>
        <v>-100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130494</v>
      </c>
      <c r="C18" s="13">
        <v>134419</v>
      </c>
      <c r="D18" s="13">
        <v>130494</v>
      </c>
      <c r="E18" s="13">
        <v>134419</v>
      </c>
      <c r="F18" s="14">
        <f t="shared" si="0"/>
        <v>3.0078011249559324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1918</v>
      </c>
      <c r="C21" s="10">
        <v>2090</v>
      </c>
      <c r="D21" s="10">
        <v>1918</v>
      </c>
      <c r="E21" s="10">
        <v>2090</v>
      </c>
      <c r="F21" s="11">
        <f t="shared" si="0"/>
        <v>8.9676746611053204</v>
      </c>
      <c r="G21" s="1"/>
      <c r="H21" s="1"/>
      <c r="I21" s="1"/>
    </row>
    <row r="22" spans="1:9" x14ac:dyDescent="0.3">
      <c r="A22" s="12" t="s">
        <v>59</v>
      </c>
      <c r="B22" s="13">
        <v>218813</v>
      </c>
      <c r="C22" s="13">
        <v>269998</v>
      </c>
      <c r="D22" s="13">
        <v>218813</v>
      </c>
      <c r="E22" s="13">
        <v>269998</v>
      </c>
      <c r="F22" s="14">
        <f t="shared" si="0"/>
        <v>23.392120212236023</v>
      </c>
      <c r="G22" s="1"/>
      <c r="H22" s="1"/>
      <c r="I22" s="1"/>
    </row>
    <row r="23" spans="1:9" x14ac:dyDescent="0.3">
      <c r="A23" s="9" t="s">
        <v>164</v>
      </c>
      <c r="B23" s="10">
        <v>36995</v>
      </c>
      <c r="C23" s="10">
        <v>30978</v>
      </c>
      <c r="D23" s="10">
        <v>36995</v>
      </c>
      <c r="E23" s="10">
        <v>30978</v>
      </c>
      <c r="F23" s="11">
        <f t="shared" si="0"/>
        <v>-16.26436004865522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54214</v>
      </c>
      <c r="C25" s="10">
        <v>53400</v>
      </c>
      <c r="D25" s="10">
        <v>54214</v>
      </c>
      <c r="E25" s="10">
        <v>53400</v>
      </c>
      <c r="F25" s="11">
        <f t="shared" si="0"/>
        <v>-1.5014571881801686</v>
      </c>
      <c r="G25" s="1"/>
      <c r="H25" s="1"/>
      <c r="I25" s="1"/>
    </row>
    <row r="26" spans="1:9" x14ac:dyDescent="0.3">
      <c r="A26" s="12" t="s">
        <v>40</v>
      </c>
      <c r="B26" s="13">
        <v>16147</v>
      </c>
      <c r="C26" s="13">
        <v>17918</v>
      </c>
      <c r="D26" s="13">
        <v>16147</v>
      </c>
      <c r="E26" s="13">
        <v>17918</v>
      </c>
      <c r="F26" s="14">
        <f t="shared" si="0"/>
        <v>10.967981668421373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1</v>
      </c>
      <c r="D27" s="10">
        <v>0</v>
      </c>
      <c r="E27" s="10">
        <v>1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427505</v>
      </c>
      <c r="C28" s="13">
        <v>488763</v>
      </c>
      <c r="D28" s="13">
        <v>427505</v>
      </c>
      <c r="E28" s="13">
        <v>488763</v>
      </c>
      <c r="F28" s="14">
        <f t="shared" si="0"/>
        <v>14.32918913229085</v>
      </c>
      <c r="G28" s="1"/>
      <c r="H28" s="1"/>
      <c r="I28" s="1"/>
    </row>
    <row r="29" spans="1:9" x14ac:dyDescent="0.3">
      <c r="A29" s="9" t="s">
        <v>43</v>
      </c>
      <c r="B29" s="10">
        <v>7248</v>
      </c>
      <c r="C29" s="10">
        <v>7736</v>
      </c>
      <c r="D29" s="10">
        <v>7248</v>
      </c>
      <c r="E29" s="10">
        <v>7736</v>
      </c>
      <c r="F29" s="11">
        <f t="shared" si="0"/>
        <v>6.7328918322295834</v>
      </c>
      <c r="G29" s="1"/>
      <c r="H29" s="1"/>
      <c r="I29" s="1"/>
    </row>
    <row r="30" spans="1:9" x14ac:dyDescent="0.3">
      <c r="A30" s="12" t="s">
        <v>44</v>
      </c>
      <c r="B30" s="13">
        <v>164</v>
      </c>
      <c r="C30" s="13">
        <v>264</v>
      </c>
      <c r="D30" s="13">
        <v>164</v>
      </c>
      <c r="E30" s="13">
        <v>264</v>
      </c>
      <c r="F30" s="14">
        <f t="shared" si="0"/>
        <v>60.975609756097555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42368</v>
      </c>
      <c r="C32" s="13">
        <v>50093</v>
      </c>
      <c r="D32" s="13">
        <v>42368</v>
      </c>
      <c r="E32" s="13">
        <v>50093</v>
      </c>
      <c r="F32" s="14">
        <f t="shared" si="0"/>
        <v>18.233100453172199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2907</v>
      </c>
      <c r="D33" s="10">
        <v>0</v>
      </c>
      <c r="E33" s="10">
        <v>2907</v>
      </c>
      <c r="F33" s="11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1645227</v>
      </c>
      <c r="C35" s="16">
        <f t="shared" ref="C35:E35" si="1">SUM(C7:C34)</f>
        <v>1880324</v>
      </c>
      <c r="D35" s="16">
        <f t="shared" si="1"/>
        <v>1645227</v>
      </c>
      <c r="E35" s="16">
        <f t="shared" si="1"/>
        <v>1880324</v>
      </c>
      <c r="F35" s="17">
        <f t="shared" ref="F35" si="2">((E35*100)/D35)-100</f>
        <v>14.289639058926213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3864</v>
      </c>
      <c r="C39" s="37">
        <f t="shared" si="4"/>
        <v>6671</v>
      </c>
      <c r="D39" s="37">
        <f>_xlfn.RANK.EQ(B39,$B$39:$B$66)+COUNTIF($B$39:$B$66,B39)-1</f>
        <v>16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488763</v>
      </c>
      <c r="G39" s="36">
        <f>LOOKUP(E39,$A$39:$A$66,$C$39:$C$66)</f>
        <v>427505</v>
      </c>
    </row>
    <row r="40" spans="1:9" x14ac:dyDescent="0.3">
      <c r="A40" s="36" t="str">
        <f t="shared" si="5"/>
        <v>ALICANTE</v>
      </c>
      <c r="B40" s="37">
        <f t="shared" si="3"/>
        <v>8593</v>
      </c>
      <c r="C40" s="37">
        <f t="shared" si="4"/>
        <v>7418</v>
      </c>
      <c r="D40" s="37">
        <f t="shared" ref="D40:D66" si="7">_xlfn.RANK.EQ(B40,$B$39:$B$66)+COUNTIF($B$39:$B$66,B40)-1</f>
        <v>13</v>
      </c>
      <c r="E40" s="36" t="str">
        <f t="shared" si="6"/>
        <v>BAHÍA DE ALGECIRAS</v>
      </c>
      <c r="F40" s="36">
        <f t="shared" ref="F40:F55" si="8">LOOKUP(E40,$A$39:$A$66,$B$39:$B$66)</f>
        <v>338766</v>
      </c>
      <c r="G40" s="36">
        <f t="shared" ref="G40:G66" si="9">LOOKUP(E40,$A$39:$A$66,$C$39:$C$66)</f>
        <v>341062</v>
      </c>
    </row>
    <row r="41" spans="1:9" x14ac:dyDescent="0.3">
      <c r="A41" s="36" t="str">
        <f t="shared" si="5"/>
        <v>ALMERÍA</v>
      </c>
      <c r="B41" s="37">
        <f t="shared" si="3"/>
        <v>42834</v>
      </c>
      <c r="C41" s="37">
        <f t="shared" si="4"/>
        <v>38521</v>
      </c>
      <c r="D41" s="37">
        <f t="shared" si="7"/>
        <v>9</v>
      </c>
      <c r="E41" s="36" t="str">
        <f t="shared" si="6"/>
        <v>LAS PALMAS</v>
      </c>
      <c r="F41" s="36">
        <f t="shared" si="8"/>
        <v>269998</v>
      </c>
      <c r="G41" s="36">
        <f t="shared" si="9"/>
        <v>218813</v>
      </c>
    </row>
    <row r="42" spans="1:9" x14ac:dyDescent="0.3">
      <c r="A42" s="36" t="str">
        <f t="shared" si="5"/>
        <v>AVILÉS</v>
      </c>
      <c r="B42" s="37">
        <f t="shared" si="3"/>
        <v>413</v>
      </c>
      <c r="C42" s="37">
        <f t="shared" si="4"/>
        <v>0</v>
      </c>
      <c r="D42" s="37">
        <f t="shared" si="7"/>
        <v>19</v>
      </c>
      <c r="E42" s="36" t="str">
        <f t="shared" si="6"/>
        <v>BALEARES</v>
      </c>
      <c r="F42" s="36">
        <f t="shared" si="8"/>
        <v>257113</v>
      </c>
      <c r="G42" s="36">
        <f t="shared" si="9"/>
        <v>187512</v>
      </c>
    </row>
    <row r="43" spans="1:9" x14ac:dyDescent="0.3">
      <c r="A43" s="36" t="str">
        <f t="shared" si="5"/>
        <v>BAHÍA DE ALGECIRAS</v>
      </c>
      <c r="B43" s="37">
        <f t="shared" si="3"/>
        <v>338766</v>
      </c>
      <c r="C43" s="37">
        <f t="shared" si="4"/>
        <v>341062</v>
      </c>
      <c r="D43" s="37">
        <f t="shared" si="7"/>
        <v>2</v>
      </c>
      <c r="E43" s="36" t="str">
        <f t="shared" si="6"/>
        <v>BARCELONA</v>
      </c>
      <c r="F43" s="36">
        <f t="shared" si="8"/>
        <v>150272</v>
      </c>
      <c r="G43" s="36">
        <f t="shared" si="9"/>
        <v>108409</v>
      </c>
    </row>
    <row r="44" spans="1:9" x14ac:dyDescent="0.3">
      <c r="A44" s="36" t="str">
        <f t="shared" si="5"/>
        <v>BAHÍA DE CÁDIZ</v>
      </c>
      <c r="B44" s="37">
        <f t="shared" si="3"/>
        <v>15796</v>
      </c>
      <c r="C44" s="37">
        <f t="shared" si="4"/>
        <v>11269</v>
      </c>
      <c r="D44" s="37">
        <f t="shared" si="7"/>
        <v>12</v>
      </c>
      <c r="E44" s="36" t="str">
        <f t="shared" si="6"/>
        <v>CEUTA</v>
      </c>
      <c r="F44" s="36">
        <f t="shared" si="8"/>
        <v>134419</v>
      </c>
      <c r="G44" s="36">
        <f t="shared" si="9"/>
        <v>130494</v>
      </c>
    </row>
    <row r="45" spans="1:9" x14ac:dyDescent="0.3">
      <c r="A45" s="36" t="str">
        <f t="shared" si="5"/>
        <v>BALEARES</v>
      </c>
      <c r="B45" s="37">
        <f t="shared" si="3"/>
        <v>257113</v>
      </c>
      <c r="C45" s="37">
        <f t="shared" si="4"/>
        <v>187512</v>
      </c>
      <c r="D45" s="37">
        <f t="shared" si="7"/>
        <v>4</v>
      </c>
      <c r="E45" s="36" t="str">
        <f t="shared" si="6"/>
        <v>MELILLA</v>
      </c>
      <c r="F45" s="36">
        <f t="shared" si="8"/>
        <v>53400</v>
      </c>
      <c r="G45" s="36">
        <f t="shared" si="9"/>
        <v>54214</v>
      </c>
    </row>
    <row r="46" spans="1:9" x14ac:dyDescent="0.3">
      <c r="A46" s="36" t="str">
        <f t="shared" si="5"/>
        <v>BARCELONA</v>
      </c>
      <c r="B46" s="37">
        <f t="shared" si="3"/>
        <v>150272</v>
      </c>
      <c r="C46" s="37">
        <f t="shared" si="4"/>
        <v>108409</v>
      </c>
      <c r="D46" s="37">
        <f t="shared" si="7"/>
        <v>5</v>
      </c>
      <c r="E46" s="36" t="str">
        <f t="shared" si="6"/>
        <v>VALENCIA</v>
      </c>
      <c r="F46" s="36">
        <f t="shared" si="8"/>
        <v>50093</v>
      </c>
      <c r="G46" s="36">
        <f t="shared" si="9"/>
        <v>42368</v>
      </c>
    </row>
    <row r="47" spans="1:9" x14ac:dyDescent="0.3">
      <c r="A47" s="36" t="str">
        <f t="shared" si="5"/>
        <v>BILBAO</v>
      </c>
      <c r="B47" s="37">
        <f t="shared" si="3"/>
        <v>4106</v>
      </c>
      <c r="C47" s="37">
        <f t="shared" si="4"/>
        <v>5851</v>
      </c>
      <c r="D47" s="37">
        <f t="shared" si="7"/>
        <v>15</v>
      </c>
      <c r="E47" s="36" t="str">
        <f t="shared" si="6"/>
        <v>ALMERÍA</v>
      </c>
      <c r="F47" s="36">
        <f t="shared" si="8"/>
        <v>42834</v>
      </c>
      <c r="G47" s="36">
        <f t="shared" si="9"/>
        <v>38521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2648</v>
      </c>
      <c r="D48" s="37">
        <f t="shared" si="7"/>
        <v>28</v>
      </c>
      <c r="E48" s="36" t="str">
        <f t="shared" si="6"/>
        <v>MÁLAGA</v>
      </c>
      <c r="F48" s="36">
        <f t="shared" si="8"/>
        <v>30978</v>
      </c>
      <c r="G48" s="36">
        <f t="shared" si="9"/>
        <v>36995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17918</v>
      </c>
      <c r="G49" s="36">
        <f t="shared" si="9"/>
        <v>16147</v>
      </c>
    </row>
    <row r="50" spans="1:7" x14ac:dyDescent="0.3">
      <c r="A50" s="36" t="str">
        <f t="shared" si="5"/>
        <v>CEUTA</v>
      </c>
      <c r="B50" s="37">
        <f t="shared" si="3"/>
        <v>134419</v>
      </c>
      <c r="C50" s="37">
        <f t="shared" si="4"/>
        <v>130494</v>
      </c>
      <c r="D50" s="37">
        <f t="shared" si="7"/>
        <v>6</v>
      </c>
      <c r="E50" s="36" t="str">
        <f t="shared" si="6"/>
        <v>BAHÍA DE CÁDIZ</v>
      </c>
      <c r="F50" s="36">
        <f t="shared" si="8"/>
        <v>15796</v>
      </c>
      <c r="G50" s="36">
        <f t="shared" si="9"/>
        <v>11269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ALICANTE</v>
      </c>
      <c r="F51" s="36">
        <f t="shared" si="8"/>
        <v>8593</v>
      </c>
      <c r="G51" s="36">
        <f t="shared" si="9"/>
        <v>7418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SANTANDER</v>
      </c>
      <c r="F52" s="36">
        <f t="shared" si="8"/>
        <v>7736</v>
      </c>
      <c r="G52" s="36">
        <f t="shared" si="9"/>
        <v>7248</v>
      </c>
    </row>
    <row r="53" spans="1:7" x14ac:dyDescent="0.3">
      <c r="A53" s="36" t="str">
        <f t="shared" si="5"/>
        <v>HUELVA</v>
      </c>
      <c r="B53" s="37">
        <f t="shared" si="3"/>
        <v>2090</v>
      </c>
      <c r="C53" s="37">
        <f t="shared" si="4"/>
        <v>1918</v>
      </c>
      <c r="D53" s="37">
        <f t="shared" si="7"/>
        <v>18</v>
      </c>
      <c r="E53" s="36" t="str">
        <f t="shared" si="6"/>
        <v>BILBAO</v>
      </c>
      <c r="F53" s="36">
        <f t="shared" si="8"/>
        <v>4106</v>
      </c>
      <c r="G53" s="36">
        <f t="shared" si="9"/>
        <v>5851</v>
      </c>
    </row>
    <row r="54" spans="1:7" x14ac:dyDescent="0.3">
      <c r="A54" s="36" t="str">
        <f t="shared" si="5"/>
        <v>LAS PALMAS</v>
      </c>
      <c r="B54" s="37">
        <f t="shared" si="3"/>
        <v>269998</v>
      </c>
      <c r="C54" s="37">
        <f t="shared" si="4"/>
        <v>218813</v>
      </c>
      <c r="D54" s="37">
        <f t="shared" si="7"/>
        <v>3</v>
      </c>
      <c r="E54" s="36" t="str">
        <f t="shared" si="6"/>
        <v>A CORUÑA</v>
      </c>
      <c r="F54" s="36">
        <f t="shared" si="8"/>
        <v>3864</v>
      </c>
      <c r="G54" s="36">
        <f t="shared" si="9"/>
        <v>6671</v>
      </c>
    </row>
    <row r="55" spans="1:7" x14ac:dyDescent="0.3">
      <c r="A55" s="36" t="str">
        <f t="shared" si="5"/>
        <v>MÁLAGA</v>
      </c>
      <c r="B55" s="37">
        <f t="shared" si="3"/>
        <v>30978</v>
      </c>
      <c r="C55" s="37">
        <f t="shared" si="4"/>
        <v>36995</v>
      </c>
      <c r="D55" s="37">
        <f t="shared" si="7"/>
        <v>10</v>
      </c>
      <c r="E55" s="36" t="str">
        <f t="shared" si="6"/>
        <v>VIGO</v>
      </c>
      <c r="F55" s="36">
        <f t="shared" si="8"/>
        <v>2907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HUELVA</v>
      </c>
      <c r="F56" s="36">
        <f t="shared" ref="F56:F66" si="10">LOOKUP(E56,$A$39:$A$66,$B$39:$B$66)</f>
        <v>2090</v>
      </c>
      <c r="G56" s="36">
        <f t="shared" si="9"/>
        <v>1918</v>
      </c>
    </row>
    <row r="57" spans="1:7" x14ac:dyDescent="0.3">
      <c r="A57" s="36" t="str">
        <f t="shared" si="5"/>
        <v>MELILLA</v>
      </c>
      <c r="B57" s="37">
        <f t="shared" si="3"/>
        <v>53400</v>
      </c>
      <c r="C57" s="37">
        <f t="shared" si="4"/>
        <v>54214</v>
      </c>
      <c r="D57" s="37">
        <f t="shared" si="7"/>
        <v>7</v>
      </c>
      <c r="E57" s="36" t="str">
        <f t="shared" si="6"/>
        <v>AVILÉS</v>
      </c>
      <c r="F57" s="36">
        <f t="shared" si="10"/>
        <v>413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17918</v>
      </c>
      <c r="C58" s="37">
        <f t="shared" si="4"/>
        <v>16147</v>
      </c>
      <c r="D58" s="37">
        <f t="shared" si="7"/>
        <v>11</v>
      </c>
      <c r="E58" s="36" t="str">
        <f t="shared" si="6"/>
        <v>SEVILLA</v>
      </c>
      <c r="F58" s="36">
        <f t="shared" si="10"/>
        <v>264</v>
      </c>
      <c r="G58" s="36">
        <f t="shared" si="9"/>
        <v>164</v>
      </c>
    </row>
    <row r="59" spans="1:7" x14ac:dyDescent="0.3">
      <c r="A59" s="36" t="str">
        <f t="shared" si="5"/>
        <v>PASAIA</v>
      </c>
      <c r="B59" s="37">
        <f t="shared" si="3"/>
        <v>1</v>
      </c>
      <c r="C59" s="37">
        <f t="shared" si="4"/>
        <v>0</v>
      </c>
      <c r="D59" s="37">
        <f t="shared" si="7"/>
        <v>21</v>
      </c>
      <c r="E59" s="36" t="str">
        <f t="shared" si="6"/>
        <v>PASAIA</v>
      </c>
      <c r="F59" s="36">
        <f t="shared" si="10"/>
        <v>1</v>
      </c>
      <c r="G59" s="36">
        <f t="shared" si="9"/>
        <v>0</v>
      </c>
    </row>
    <row r="60" spans="1:7" x14ac:dyDescent="0.3">
      <c r="A60" s="36" t="str">
        <f t="shared" si="5"/>
        <v>SANTA CRUZ DE TENERIFE</v>
      </c>
      <c r="B60" s="37">
        <f t="shared" si="3"/>
        <v>488763</v>
      </c>
      <c r="C60" s="37">
        <f t="shared" si="4"/>
        <v>427505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7736</v>
      </c>
      <c r="C61" s="37">
        <f t="shared" si="4"/>
        <v>7248</v>
      </c>
      <c r="D61" s="37">
        <f t="shared" si="7"/>
        <v>14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264</v>
      </c>
      <c r="C62" s="37">
        <f t="shared" si="4"/>
        <v>164</v>
      </c>
      <c r="D62" s="37">
        <f t="shared" si="7"/>
        <v>20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50093</v>
      </c>
      <c r="C64" s="37">
        <f t="shared" si="4"/>
        <v>42368</v>
      </c>
      <c r="D64" s="37">
        <f t="shared" si="7"/>
        <v>8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2907</v>
      </c>
      <c r="C65" s="37">
        <f t="shared" si="4"/>
        <v>0</v>
      </c>
      <c r="D65" s="37">
        <f t="shared" si="7"/>
        <v>17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CARTAGENA</v>
      </c>
      <c r="F66" s="36">
        <f t="shared" si="10"/>
        <v>0</v>
      </c>
      <c r="G66" s="36">
        <f t="shared" si="9"/>
        <v>2648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6671</v>
      </c>
      <c r="C7" s="10">
        <v>3864</v>
      </c>
      <c r="D7" s="10">
        <v>6671</v>
      </c>
      <c r="E7" s="10">
        <v>3864</v>
      </c>
      <c r="F7" s="11">
        <f>((E7*100)/D7)-100</f>
        <v>-42.077649527806926</v>
      </c>
      <c r="G7" s="1"/>
      <c r="H7" s="1"/>
      <c r="I7" s="1"/>
    </row>
    <row r="8" spans="1:12" x14ac:dyDescent="0.3">
      <c r="A8" s="12" t="s">
        <v>31</v>
      </c>
      <c r="B8" s="13">
        <v>2061</v>
      </c>
      <c r="C8" s="13">
        <v>3886</v>
      </c>
      <c r="D8" s="13">
        <v>2061</v>
      </c>
      <c r="E8" s="13">
        <v>3886</v>
      </c>
      <c r="F8" s="14">
        <f t="shared" ref="F8:F34" si="0">((E8*100)/D8)-100</f>
        <v>88.549247937894222</v>
      </c>
      <c r="G8" s="1"/>
      <c r="H8" s="1"/>
      <c r="I8" s="1"/>
    </row>
    <row r="9" spans="1:12" x14ac:dyDescent="0.3">
      <c r="A9" s="9" t="s">
        <v>157</v>
      </c>
      <c r="B9" s="10">
        <v>0</v>
      </c>
      <c r="C9" s="10">
        <v>0</v>
      </c>
      <c r="D9" s="10">
        <v>0</v>
      </c>
      <c r="E9" s="1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413</v>
      </c>
      <c r="D10" s="13">
        <v>0</v>
      </c>
      <c r="E10" s="13">
        <v>413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0</v>
      </c>
      <c r="E11" s="10">
        <v>0</v>
      </c>
      <c r="F11" s="11" t="e">
        <f t="shared" si="0"/>
        <v>#DIV/0!</v>
      </c>
      <c r="G11" s="1"/>
      <c r="H11" s="1"/>
      <c r="I11" s="1"/>
    </row>
    <row r="12" spans="1:12" x14ac:dyDescent="0.3">
      <c r="A12" s="12" t="s">
        <v>161</v>
      </c>
      <c r="B12" s="13">
        <v>9878</v>
      </c>
      <c r="C12" s="13">
        <v>14147</v>
      </c>
      <c r="D12" s="13">
        <v>9878</v>
      </c>
      <c r="E12" s="13">
        <v>14147</v>
      </c>
      <c r="F12" s="14">
        <f t="shared" si="0"/>
        <v>43.217250455557803</v>
      </c>
      <c r="G12" s="1"/>
      <c r="H12" s="1"/>
      <c r="I12" s="1"/>
    </row>
    <row r="13" spans="1:12" x14ac:dyDescent="0.3">
      <c r="A13" s="9" t="s">
        <v>32</v>
      </c>
      <c r="B13" s="10">
        <v>25705</v>
      </c>
      <c r="C13" s="10">
        <v>67358</v>
      </c>
      <c r="D13" s="10">
        <v>25705</v>
      </c>
      <c r="E13" s="10">
        <v>67358</v>
      </c>
      <c r="F13" s="11">
        <f t="shared" si="0"/>
        <v>162.04240420151723</v>
      </c>
      <c r="G13" s="1"/>
      <c r="H13" s="1"/>
      <c r="I13" s="1"/>
    </row>
    <row r="14" spans="1:12" x14ac:dyDescent="0.3">
      <c r="A14" s="12" t="s">
        <v>33</v>
      </c>
      <c r="B14" s="13">
        <v>56730</v>
      </c>
      <c r="C14" s="13">
        <v>90898</v>
      </c>
      <c r="D14" s="13">
        <v>56730</v>
      </c>
      <c r="E14" s="13">
        <v>90898</v>
      </c>
      <c r="F14" s="14">
        <f t="shared" si="0"/>
        <v>60.229155649568128</v>
      </c>
      <c r="G14" s="1"/>
      <c r="H14" s="1"/>
      <c r="I14" s="1"/>
    </row>
    <row r="15" spans="1:12" x14ac:dyDescent="0.3">
      <c r="A15" s="9" t="s">
        <v>34</v>
      </c>
      <c r="B15" s="10">
        <v>0</v>
      </c>
      <c r="C15" s="10">
        <v>0</v>
      </c>
      <c r="D15" s="10">
        <v>0</v>
      </c>
      <c r="E15" s="1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13">
        <v>2648</v>
      </c>
      <c r="C16" s="13">
        <v>0</v>
      </c>
      <c r="D16" s="13">
        <v>2648</v>
      </c>
      <c r="E16" s="13">
        <v>0</v>
      </c>
      <c r="F16" s="14">
        <f t="shared" si="0"/>
        <v>-100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13">
        <v>142914</v>
      </c>
      <c r="C22" s="13">
        <v>196770</v>
      </c>
      <c r="D22" s="13">
        <v>142914</v>
      </c>
      <c r="E22" s="13">
        <v>196770</v>
      </c>
      <c r="F22" s="14">
        <f t="shared" si="0"/>
        <v>37.68420168772829</v>
      </c>
      <c r="G22" s="1"/>
      <c r="H22" s="1"/>
      <c r="I22" s="1"/>
    </row>
    <row r="23" spans="1:9" x14ac:dyDescent="0.3">
      <c r="A23" s="9" t="s">
        <v>164</v>
      </c>
      <c r="B23" s="10">
        <v>13959</v>
      </c>
      <c r="C23" s="10">
        <v>9431</v>
      </c>
      <c r="D23" s="10">
        <v>13959</v>
      </c>
      <c r="E23" s="10">
        <v>9431</v>
      </c>
      <c r="F23" s="11">
        <f t="shared" si="0"/>
        <v>-32.43785371444946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0</v>
      </c>
      <c r="D26" s="13">
        <v>0</v>
      </c>
      <c r="E26" s="1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98629</v>
      </c>
      <c r="C28" s="13">
        <v>137768</v>
      </c>
      <c r="D28" s="13">
        <v>98629</v>
      </c>
      <c r="E28" s="13">
        <v>137768</v>
      </c>
      <c r="F28" s="14">
        <f t="shared" si="0"/>
        <v>39.683054679658113</v>
      </c>
      <c r="G28" s="1"/>
      <c r="H28" s="1"/>
      <c r="I28" s="1"/>
    </row>
    <row r="29" spans="1:9" x14ac:dyDescent="0.3">
      <c r="A29" s="9" t="s">
        <v>43</v>
      </c>
      <c r="B29" s="10">
        <v>2</v>
      </c>
      <c r="C29" s="10">
        <v>0</v>
      </c>
      <c r="D29" s="10">
        <v>2</v>
      </c>
      <c r="E29" s="10">
        <v>0</v>
      </c>
      <c r="F29" s="11">
        <f t="shared" si="0"/>
        <v>-100</v>
      </c>
      <c r="G29" s="1"/>
      <c r="H29" s="1"/>
      <c r="I29" s="1"/>
    </row>
    <row r="30" spans="1:9" x14ac:dyDescent="0.3">
      <c r="A30" s="12" t="s">
        <v>44</v>
      </c>
      <c r="B30" s="13">
        <v>164</v>
      </c>
      <c r="C30" s="13">
        <v>264</v>
      </c>
      <c r="D30" s="13">
        <v>164</v>
      </c>
      <c r="E30" s="13">
        <v>264</v>
      </c>
      <c r="F30" s="14">
        <f t="shared" si="0"/>
        <v>60.975609756097555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6771</v>
      </c>
      <c r="C32" s="13">
        <v>5345</v>
      </c>
      <c r="D32" s="13">
        <v>6771</v>
      </c>
      <c r="E32" s="13">
        <v>5345</v>
      </c>
      <c r="F32" s="14">
        <f t="shared" si="0"/>
        <v>-21.060404666962043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2907</v>
      </c>
      <c r="D33" s="10">
        <v>0</v>
      </c>
      <c r="E33" s="10">
        <v>2907</v>
      </c>
      <c r="F33" s="11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366132</v>
      </c>
      <c r="C35" s="16">
        <f t="shared" ref="C35:E35" si="1">SUM(C7:C34)</f>
        <v>533051</v>
      </c>
      <c r="D35" s="16">
        <f t="shared" si="1"/>
        <v>366132</v>
      </c>
      <c r="E35" s="16">
        <f t="shared" si="1"/>
        <v>533051</v>
      </c>
      <c r="F35" s="17">
        <f t="shared" ref="F35" si="2">((E35*100)/D35)-100</f>
        <v>45.589841914937779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3864</v>
      </c>
      <c r="C39" s="37">
        <f t="shared" si="4"/>
        <v>6671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LAS PALMAS</v>
      </c>
      <c r="F39" s="36">
        <f>LOOKUP(E39,$A$39:$A$66,$B$39:$B$66)</f>
        <v>196770</v>
      </c>
      <c r="G39" s="36">
        <f>LOOKUP(E39,$A$39:$A$66,$C$39:$C$66)</f>
        <v>142914</v>
      </c>
    </row>
    <row r="40" spans="1:9" x14ac:dyDescent="0.3">
      <c r="A40" s="36" t="str">
        <f t="shared" si="5"/>
        <v>ALICANTE</v>
      </c>
      <c r="B40" s="37">
        <f t="shared" si="3"/>
        <v>3886</v>
      </c>
      <c r="C40" s="37">
        <f t="shared" si="4"/>
        <v>2061</v>
      </c>
      <c r="D40" s="37">
        <f t="shared" ref="D40:D66" si="7">_xlfn.RANK.EQ(B40,$B$39:$B$66)+COUNTIF($B$39:$B$66,B40)-1</f>
        <v>8</v>
      </c>
      <c r="E40" s="36" t="str">
        <f t="shared" si="6"/>
        <v>SANTA CRUZ DE TENERIFE</v>
      </c>
      <c r="F40" s="36">
        <f t="shared" ref="F40:F55" si="8">LOOKUP(E40,$A$39:$A$66,$B$39:$B$66)</f>
        <v>137768</v>
      </c>
      <c r="G40" s="36">
        <f t="shared" ref="G40:G66" si="9">LOOKUP(E40,$A$39:$A$66,$C$39:$C$66)</f>
        <v>98629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BARCELONA</v>
      </c>
      <c r="F41" s="36">
        <f t="shared" si="8"/>
        <v>90898</v>
      </c>
      <c r="G41" s="36">
        <f t="shared" si="9"/>
        <v>56730</v>
      </c>
    </row>
    <row r="42" spans="1:9" x14ac:dyDescent="0.3">
      <c r="A42" s="36" t="str">
        <f t="shared" si="5"/>
        <v>AVILÉS</v>
      </c>
      <c r="B42" s="37">
        <f t="shared" si="3"/>
        <v>413</v>
      </c>
      <c r="C42" s="37">
        <f t="shared" si="4"/>
        <v>0</v>
      </c>
      <c r="D42" s="37">
        <f t="shared" si="7"/>
        <v>11</v>
      </c>
      <c r="E42" s="36" t="str">
        <f t="shared" si="6"/>
        <v>BALEARES</v>
      </c>
      <c r="F42" s="36">
        <f t="shared" si="8"/>
        <v>67358</v>
      </c>
      <c r="G42" s="36">
        <f t="shared" si="9"/>
        <v>25705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0</v>
      </c>
      <c r="D43" s="37">
        <f t="shared" si="7"/>
        <v>28</v>
      </c>
      <c r="E43" s="36" t="str">
        <f t="shared" si="6"/>
        <v>BAHÍA DE CÁDIZ</v>
      </c>
      <c r="F43" s="36">
        <f t="shared" si="8"/>
        <v>14147</v>
      </c>
      <c r="G43" s="36">
        <f t="shared" si="9"/>
        <v>9878</v>
      </c>
    </row>
    <row r="44" spans="1:9" x14ac:dyDescent="0.3">
      <c r="A44" s="36" t="str">
        <f t="shared" si="5"/>
        <v>BAHÍA DE CÁDIZ</v>
      </c>
      <c r="B44" s="37">
        <f t="shared" si="3"/>
        <v>14147</v>
      </c>
      <c r="C44" s="37">
        <f t="shared" si="4"/>
        <v>9878</v>
      </c>
      <c r="D44" s="37">
        <f t="shared" si="7"/>
        <v>5</v>
      </c>
      <c r="E44" s="36" t="str">
        <f t="shared" si="6"/>
        <v>MÁLAGA</v>
      </c>
      <c r="F44" s="36">
        <f t="shared" si="8"/>
        <v>9431</v>
      </c>
      <c r="G44" s="36">
        <f t="shared" si="9"/>
        <v>13959</v>
      </c>
    </row>
    <row r="45" spans="1:9" x14ac:dyDescent="0.3">
      <c r="A45" s="36" t="str">
        <f t="shared" si="5"/>
        <v>BALEARES</v>
      </c>
      <c r="B45" s="37">
        <f t="shared" si="3"/>
        <v>67358</v>
      </c>
      <c r="C45" s="37">
        <f t="shared" si="4"/>
        <v>25705</v>
      </c>
      <c r="D45" s="37">
        <f t="shared" si="7"/>
        <v>4</v>
      </c>
      <c r="E45" s="36" t="str">
        <f t="shared" si="6"/>
        <v>VALENCIA</v>
      </c>
      <c r="F45" s="36">
        <f t="shared" si="8"/>
        <v>5345</v>
      </c>
      <c r="G45" s="36">
        <f t="shared" si="9"/>
        <v>6771</v>
      </c>
    </row>
    <row r="46" spans="1:9" x14ac:dyDescent="0.3">
      <c r="A46" s="36" t="str">
        <f t="shared" si="5"/>
        <v>BARCELONA</v>
      </c>
      <c r="B46" s="37">
        <f t="shared" si="3"/>
        <v>90898</v>
      </c>
      <c r="C46" s="37">
        <f t="shared" si="4"/>
        <v>56730</v>
      </c>
      <c r="D46" s="37">
        <f t="shared" si="7"/>
        <v>3</v>
      </c>
      <c r="E46" s="36" t="str">
        <f t="shared" si="6"/>
        <v>ALICANTE</v>
      </c>
      <c r="F46" s="36">
        <f t="shared" si="8"/>
        <v>3886</v>
      </c>
      <c r="G46" s="36">
        <f t="shared" si="9"/>
        <v>2061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A CORUÑA</v>
      </c>
      <c r="F47" s="36">
        <f t="shared" si="8"/>
        <v>3864</v>
      </c>
      <c r="G47" s="36">
        <f t="shared" si="9"/>
        <v>6671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2648</v>
      </c>
      <c r="D48" s="37">
        <f t="shared" si="7"/>
        <v>28</v>
      </c>
      <c r="E48" s="36" t="str">
        <f t="shared" si="6"/>
        <v>VIGO</v>
      </c>
      <c r="F48" s="36">
        <f t="shared" si="8"/>
        <v>2907</v>
      </c>
      <c r="G48" s="36">
        <f t="shared" si="9"/>
        <v>0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AVILÉS</v>
      </c>
      <c r="F49" s="36">
        <f t="shared" si="8"/>
        <v>413</v>
      </c>
      <c r="G49" s="36">
        <f t="shared" si="9"/>
        <v>0</v>
      </c>
    </row>
    <row r="50" spans="1:7" x14ac:dyDescent="0.3">
      <c r="A50" s="36" t="str">
        <f t="shared" si="5"/>
        <v>CEUTA</v>
      </c>
      <c r="B50" s="37">
        <f t="shared" si="3"/>
        <v>0</v>
      </c>
      <c r="C50" s="37">
        <f t="shared" si="4"/>
        <v>0</v>
      </c>
      <c r="D50" s="37">
        <f t="shared" si="7"/>
        <v>28</v>
      </c>
      <c r="E50" s="36" t="str">
        <f t="shared" si="6"/>
        <v>SEVILLA</v>
      </c>
      <c r="F50" s="36">
        <f t="shared" si="8"/>
        <v>264</v>
      </c>
      <c r="G50" s="36">
        <f t="shared" si="9"/>
        <v>164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e">
        <f t="shared" si="6"/>
        <v>#N/A</v>
      </c>
      <c r="F51" s="36" t="e">
        <f t="shared" si="8"/>
        <v>#N/A</v>
      </c>
      <c r="G51" s="36" t="e">
        <f t="shared" si="9"/>
        <v>#N/A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e">
        <f t="shared" si="6"/>
        <v>#N/A</v>
      </c>
      <c r="F52" s="36" t="e">
        <f t="shared" si="8"/>
        <v>#N/A</v>
      </c>
      <c r="G52" s="36" t="e">
        <f t="shared" si="9"/>
        <v>#N/A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e">
        <f t="shared" si="6"/>
        <v>#N/A</v>
      </c>
      <c r="F53" s="36" t="e">
        <f t="shared" si="8"/>
        <v>#N/A</v>
      </c>
      <c r="G53" s="36" t="e">
        <f t="shared" si="9"/>
        <v>#N/A</v>
      </c>
    </row>
    <row r="54" spans="1:7" x14ac:dyDescent="0.3">
      <c r="A54" s="36" t="str">
        <f t="shared" si="5"/>
        <v>LAS PALMAS</v>
      </c>
      <c r="B54" s="37">
        <f t="shared" si="3"/>
        <v>196770</v>
      </c>
      <c r="C54" s="37">
        <f t="shared" si="4"/>
        <v>142914</v>
      </c>
      <c r="D54" s="37">
        <f t="shared" si="7"/>
        <v>1</v>
      </c>
      <c r="E54" s="36" t="e">
        <f t="shared" si="6"/>
        <v>#N/A</v>
      </c>
      <c r="F54" s="36" t="e">
        <f t="shared" si="8"/>
        <v>#N/A</v>
      </c>
      <c r="G54" s="36" t="e">
        <f t="shared" si="9"/>
        <v>#N/A</v>
      </c>
    </row>
    <row r="55" spans="1:7" x14ac:dyDescent="0.3">
      <c r="A55" s="36" t="str">
        <f t="shared" si="5"/>
        <v>MÁLAGA</v>
      </c>
      <c r="B55" s="37">
        <f t="shared" si="3"/>
        <v>9431</v>
      </c>
      <c r="C55" s="37">
        <f t="shared" si="4"/>
        <v>13959</v>
      </c>
      <c r="D55" s="37">
        <f t="shared" si="7"/>
        <v>6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137768</v>
      </c>
      <c r="C60" s="37">
        <f t="shared" si="4"/>
        <v>98629</v>
      </c>
      <c r="D60" s="37">
        <f t="shared" si="7"/>
        <v>2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2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264</v>
      </c>
      <c r="C62" s="37">
        <f t="shared" si="4"/>
        <v>164</v>
      </c>
      <c r="D62" s="37">
        <f t="shared" si="7"/>
        <v>12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5345</v>
      </c>
      <c r="C64" s="37">
        <f t="shared" si="4"/>
        <v>6771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2907</v>
      </c>
      <c r="C65" s="37">
        <f t="shared" si="4"/>
        <v>0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ALMERÍA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1588</v>
      </c>
      <c r="C8" s="13">
        <v>1362</v>
      </c>
      <c r="D8" s="13">
        <v>1588</v>
      </c>
      <c r="E8" s="13">
        <v>1362</v>
      </c>
      <c r="F8" s="14">
        <f t="shared" si="0"/>
        <v>-14.231738035264485</v>
      </c>
      <c r="G8" s="1"/>
      <c r="H8" s="1"/>
      <c r="I8" s="1"/>
    </row>
    <row r="9" spans="1:12" x14ac:dyDescent="0.3">
      <c r="A9" s="9" t="s">
        <v>157</v>
      </c>
      <c r="B9" s="10">
        <v>7952</v>
      </c>
      <c r="C9" s="10">
        <v>9765</v>
      </c>
      <c r="D9" s="10">
        <v>7952</v>
      </c>
      <c r="E9" s="10">
        <v>9765</v>
      </c>
      <c r="F9" s="11">
        <f t="shared" si="0"/>
        <v>22.799295774647888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71883</v>
      </c>
      <c r="C11" s="10">
        <v>69955</v>
      </c>
      <c r="D11" s="10">
        <v>71883</v>
      </c>
      <c r="E11" s="10">
        <v>69955</v>
      </c>
      <c r="F11" s="11">
        <f t="shared" si="0"/>
        <v>-2.6821362491827045</v>
      </c>
      <c r="G11" s="1"/>
      <c r="H11" s="1"/>
      <c r="I11" s="1"/>
    </row>
    <row r="12" spans="1:12" x14ac:dyDescent="0.3">
      <c r="A12" s="12" t="s">
        <v>161</v>
      </c>
      <c r="B12" s="13">
        <v>804</v>
      </c>
      <c r="C12" s="13">
        <v>953</v>
      </c>
      <c r="D12" s="13">
        <v>804</v>
      </c>
      <c r="E12" s="13">
        <v>953</v>
      </c>
      <c r="F12" s="14">
        <f t="shared" si="0"/>
        <v>18.53233830845771</v>
      </c>
      <c r="G12" s="1"/>
      <c r="H12" s="1"/>
      <c r="I12" s="1"/>
    </row>
    <row r="13" spans="1:12" x14ac:dyDescent="0.3">
      <c r="A13" s="9" t="s">
        <v>32</v>
      </c>
      <c r="B13" s="10">
        <v>27726</v>
      </c>
      <c r="C13" s="10">
        <v>32961</v>
      </c>
      <c r="D13" s="10">
        <v>27726</v>
      </c>
      <c r="E13" s="10">
        <v>32961</v>
      </c>
      <c r="F13" s="11">
        <f t="shared" si="0"/>
        <v>18.88119454663493</v>
      </c>
      <c r="G13" s="1"/>
      <c r="H13" s="1"/>
      <c r="I13" s="1"/>
    </row>
    <row r="14" spans="1:12" x14ac:dyDescent="0.3">
      <c r="A14" s="12" t="s">
        <v>33</v>
      </c>
      <c r="B14" s="13">
        <v>14082</v>
      </c>
      <c r="C14" s="13">
        <v>17657</v>
      </c>
      <c r="D14" s="13">
        <v>14082</v>
      </c>
      <c r="E14" s="13">
        <v>17657</v>
      </c>
      <c r="F14" s="14">
        <f t="shared" si="0"/>
        <v>25.387018889362309</v>
      </c>
      <c r="G14" s="1"/>
      <c r="H14" s="1"/>
      <c r="I14" s="1"/>
    </row>
    <row r="15" spans="1:12" x14ac:dyDescent="0.3">
      <c r="A15" s="9" t="s">
        <v>34</v>
      </c>
      <c r="B15" s="10">
        <v>2724</v>
      </c>
      <c r="C15" s="10">
        <v>1968</v>
      </c>
      <c r="D15" s="10">
        <v>2724</v>
      </c>
      <c r="E15" s="10">
        <v>1968</v>
      </c>
      <c r="F15" s="11">
        <f t="shared" si="0"/>
        <v>-27.753303964757706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23521</v>
      </c>
      <c r="C18" s="13">
        <v>29800</v>
      </c>
      <c r="D18" s="13">
        <v>23521</v>
      </c>
      <c r="E18" s="13">
        <v>29800</v>
      </c>
      <c r="F18" s="14">
        <f t="shared" si="0"/>
        <v>26.695293567450364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1176</v>
      </c>
      <c r="C21" s="10">
        <v>1307</v>
      </c>
      <c r="D21" s="10">
        <v>1176</v>
      </c>
      <c r="E21" s="10">
        <v>1307</v>
      </c>
      <c r="F21" s="11">
        <f t="shared" si="0"/>
        <v>11.139455782312922</v>
      </c>
      <c r="G21" s="1"/>
      <c r="H21" s="1"/>
      <c r="I21" s="1"/>
    </row>
    <row r="22" spans="1:9" x14ac:dyDescent="0.3">
      <c r="A22" s="12" t="s">
        <v>59</v>
      </c>
      <c r="B22" s="13">
        <v>27348</v>
      </c>
      <c r="C22" s="13">
        <v>28624</v>
      </c>
      <c r="D22" s="13">
        <v>27348</v>
      </c>
      <c r="E22" s="13">
        <v>28624</v>
      </c>
      <c r="F22" s="14">
        <f t="shared" si="0"/>
        <v>4.6657890887816365</v>
      </c>
      <c r="G22" s="1"/>
      <c r="H22" s="1"/>
      <c r="I22" s="1"/>
    </row>
    <row r="23" spans="1:9" x14ac:dyDescent="0.3">
      <c r="A23" s="9" t="s">
        <v>164</v>
      </c>
      <c r="B23" s="10">
        <v>2605</v>
      </c>
      <c r="C23" s="10">
        <v>2408</v>
      </c>
      <c r="D23" s="10">
        <v>2605</v>
      </c>
      <c r="E23" s="10">
        <v>2408</v>
      </c>
      <c r="F23" s="11">
        <f t="shared" si="0"/>
        <v>-7.5623800383877153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9379</v>
      </c>
      <c r="C25" s="10">
        <v>9529</v>
      </c>
      <c r="D25" s="10">
        <v>9379</v>
      </c>
      <c r="E25" s="10">
        <v>9529</v>
      </c>
      <c r="F25" s="11">
        <f t="shared" si="0"/>
        <v>1.5993176244802214</v>
      </c>
      <c r="G25" s="1"/>
      <c r="H25" s="1"/>
      <c r="I25" s="1"/>
    </row>
    <row r="26" spans="1:9" x14ac:dyDescent="0.3">
      <c r="A26" s="12" t="s">
        <v>40</v>
      </c>
      <c r="B26" s="13">
        <v>3968</v>
      </c>
      <c r="C26" s="13">
        <v>3649</v>
      </c>
      <c r="D26" s="13">
        <v>3968</v>
      </c>
      <c r="E26" s="13">
        <v>3649</v>
      </c>
      <c r="F26" s="14">
        <f t="shared" si="0"/>
        <v>-8.0393145161290391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77622</v>
      </c>
      <c r="C28" s="13">
        <v>87969</v>
      </c>
      <c r="D28" s="13">
        <v>77622</v>
      </c>
      <c r="E28" s="13">
        <v>87969</v>
      </c>
      <c r="F28" s="14">
        <f t="shared" si="0"/>
        <v>13.329983767488599</v>
      </c>
      <c r="G28" s="1"/>
      <c r="H28" s="1"/>
      <c r="I28" s="1"/>
    </row>
    <row r="29" spans="1:9" x14ac:dyDescent="0.3">
      <c r="A29" s="9" t="s">
        <v>43</v>
      </c>
      <c r="B29" s="10">
        <v>3054</v>
      </c>
      <c r="C29" s="10">
        <v>3419</v>
      </c>
      <c r="D29" s="10">
        <v>3054</v>
      </c>
      <c r="E29" s="10">
        <v>3419</v>
      </c>
      <c r="F29" s="11">
        <f t="shared" si="0"/>
        <v>11.951538965291419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10103</v>
      </c>
      <c r="C32" s="13">
        <v>12118</v>
      </c>
      <c r="D32" s="13">
        <v>10103</v>
      </c>
      <c r="E32" s="13">
        <v>12118</v>
      </c>
      <c r="F32" s="14">
        <f t="shared" si="0"/>
        <v>19.944570919528857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285535</v>
      </c>
      <c r="C35" s="16">
        <f t="shared" ref="C35:E35" si="1">SUM(C7:C34)</f>
        <v>313444</v>
      </c>
      <c r="D35" s="16">
        <f t="shared" si="1"/>
        <v>285535</v>
      </c>
      <c r="E35" s="16">
        <f t="shared" si="1"/>
        <v>313444</v>
      </c>
      <c r="F35" s="17">
        <f t="shared" ref="F35" si="2">((E35*100)/D35)-100</f>
        <v>9.7742833628101664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87969</v>
      </c>
      <c r="G39" s="36">
        <f>LOOKUP(E39,$A$39:$A$66,$C$39:$C$66)</f>
        <v>77622</v>
      </c>
    </row>
    <row r="40" spans="1:9" x14ac:dyDescent="0.3">
      <c r="A40" s="36" t="str">
        <f t="shared" si="5"/>
        <v>ALICANTE</v>
      </c>
      <c r="B40" s="37">
        <f t="shared" si="3"/>
        <v>1362</v>
      </c>
      <c r="C40" s="37">
        <f t="shared" si="4"/>
        <v>1588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69955</v>
      </c>
      <c r="G40" s="36">
        <f t="shared" ref="G40:G66" si="9">LOOKUP(E40,$A$39:$A$66,$C$39:$C$66)</f>
        <v>71883</v>
      </c>
    </row>
    <row r="41" spans="1:9" x14ac:dyDescent="0.3">
      <c r="A41" s="36" t="str">
        <f t="shared" si="5"/>
        <v>ALMERÍA</v>
      </c>
      <c r="B41" s="37">
        <f t="shared" si="3"/>
        <v>9765</v>
      </c>
      <c r="C41" s="37">
        <f t="shared" si="4"/>
        <v>7952</v>
      </c>
      <c r="D41" s="37">
        <f t="shared" si="7"/>
        <v>8</v>
      </c>
      <c r="E41" s="36" t="str">
        <f t="shared" si="6"/>
        <v>BALEARES</v>
      </c>
      <c r="F41" s="36">
        <f t="shared" si="8"/>
        <v>32961</v>
      </c>
      <c r="G41" s="36">
        <f t="shared" si="9"/>
        <v>27726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CEUTA</v>
      </c>
      <c r="F42" s="36">
        <f t="shared" si="8"/>
        <v>29800</v>
      </c>
      <c r="G42" s="36">
        <f t="shared" si="9"/>
        <v>23521</v>
      </c>
    </row>
    <row r="43" spans="1:9" x14ac:dyDescent="0.3">
      <c r="A43" s="36" t="str">
        <f t="shared" si="5"/>
        <v>BAHÍA DE ALGECIRAS</v>
      </c>
      <c r="B43" s="37">
        <f t="shared" si="3"/>
        <v>69955</v>
      </c>
      <c r="C43" s="37">
        <f t="shared" si="4"/>
        <v>71883</v>
      </c>
      <c r="D43" s="37">
        <f t="shared" si="7"/>
        <v>2</v>
      </c>
      <c r="E43" s="36" t="str">
        <f t="shared" si="6"/>
        <v>LAS PALMAS</v>
      </c>
      <c r="F43" s="36">
        <f t="shared" si="8"/>
        <v>28624</v>
      </c>
      <c r="G43" s="36">
        <f t="shared" si="9"/>
        <v>27348</v>
      </c>
    </row>
    <row r="44" spans="1:9" x14ac:dyDescent="0.3">
      <c r="A44" s="36" t="str">
        <f t="shared" si="5"/>
        <v>BAHÍA DE CÁDIZ</v>
      </c>
      <c r="B44" s="37">
        <f t="shared" si="3"/>
        <v>953</v>
      </c>
      <c r="C44" s="37">
        <f t="shared" si="4"/>
        <v>804</v>
      </c>
      <c r="D44" s="37">
        <f t="shared" si="7"/>
        <v>16</v>
      </c>
      <c r="E44" s="36" t="str">
        <f t="shared" si="6"/>
        <v>BARCELONA</v>
      </c>
      <c r="F44" s="36">
        <f t="shared" si="8"/>
        <v>17657</v>
      </c>
      <c r="G44" s="36">
        <f t="shared" si="9"/>
        <v>14082</v>
      </c>
    </row>
    <row r="45" spans="1:9" x14ac:dyDescent="0.3">
      <c r="A45" s="36" t="str">
        <f t="shared" si="5"/>
        <v>BALEARES</v>
      </c>
      <c r="B45" s="37">
        <f t="shared" si="3"/>
        <v>32961</v>
      </c>
      <c r="C45" s="37">
        <f t="shared" si="4"/>
        <v>27726</v>
      </c>
      <c r="D45" s="37">
        <f t="shared" si="7"/>
        <v>3</v>
      </c>
      <c r="E45" s="36" t="str">
        <f t="shared" si="6"/>
        <v>VALENCIA</v>
      </c>
      <c r="F45" s="36">
        <f t="shared" si="8"/>
        <v>12118</v>
      </c>
      <c r="G45" s="36">
        <f t="shared" si="9"/>
        <v>10103</v>
      </c>
    </row>
    <row r="46" spans="1:9" x14ac:dyDescent="0.3">
      <c r="A46" s="36" t="str">
        <f t="shared" si="5"/>
        <v>BARCELONA</v>
      </c>
      <c r="B46" s="37">
        <f t="shared" si="3"/>
        <v>17657</v>
      </c>
      <c r="C46" s="37">
        <f t="shared" si="4"/>
        <v>14082</v>
      </c>
      <c r="D46" s="37">
        <f t="shared" si="7"/>
        <v>6</v>
      </c>
      <c r="E46" s="36" t="str">
        <f t="shared" si="6"/>
        <v>ALMERÍA</v>
      </c>
      <c r="F46" s="36">
        <f t="shared" si="8"/>
        <v>9765</v>
      </c>
      <c r="G46" s="36">
        <f t="shared" si="9"/>
        <v>7952</v>
      </c>
    </row>
    <row r="47" spans="1:9" x14ac:dyDescent="0.3">
      <c r="A47" s="36" t="str">
        <f t="shared" si="5"/>
        <v>BILBAO</v>
      </c>
      <c r="B47" s="37">
        <f t="shared" si="3"/>
        <v>1968</v>
      </c>
      <c r="C47" s="37">
        <f t="shared" si="4"/>
        <v>2724</v>
      </c>
      <c r="D47" s="37">
        <f t="shared" si="7"/>
        <v>13</v>
      </c>
      <c r="E47" s="36" t="str">
        <f t="shared" si="6"/>
        <v>MELILLA</v>
      </c>
      <c r="F47" s="36">
        <f t="shared" si="8"/>
        <v>9529</v>
      </c>
      <c r="G47" s="36">
        <f t="shared" si="9"/>
        <v>9379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MOTRIL</v>
      </c>
      <c r="F48" s="36">
        <f t="shared" si="8"/>
        <v>3649</v>
      </c>
      <c r="G48" s="36">
        <f t="shared" si="9"/>
        <v>3968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SANTANDER</v>
      </c>
      <c r="F49" s="36">
        <f t="shared" si="8"/>
        <v>3419</v>
      </c>
      <c r="G49" s="36">
        <f t="shared" si="9"/>
        <v>3054</v>
      </c>
    </row>
    <row r="50" spans="1:7" x14ac:dyDescent="0.3">
      <c r="A50" s="36" t="str">
        <f t="shared" si="5"/>
        <v>CEUTA</v>
      </c>
      <c r="B50" s="37">
        <f t="shared" si="3"/>
        <v>29800</v>
      </c>
      <c r="C50" s="37">
        <f t="shared" si="4"/>
        <v>23521</v>
      </c>
      <c r="D50" s="37">
        <f t="shared" si="7"/>
        <v>4</v>
      </c>
      <c r="E50" s="36" t="str">
        <f t="shared" si="6"/>
        <v>MÁLAGA</v>
      </c>
      <c r="F50" s="36">
        <f t="shared" si="8"/>
        <v>2408</v>
      </c>
      <c r="G50" s="36">
        <f t="shared" si="9"/>
        <v>2605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BILBAO</v>
      </c>
      <c r="F51" s="36">
        <f t="shared" si="8"/>
        <v>1968</v>
      </c>
      <c r="G51" s="36">
        <f t="shared" si="9"/>
        <v>2724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ALICANTE</v>
      </c>
      <c r="F52" s="36">
        <f t="shared" si="8"/>
        <v>1362</v>
      </c>
      <c r="G52" s="36">
        <f t="shared" si="9"/>
        <v>1588</v>
      </c>
    </row>
    <row r="53" spans="1:7" x14ac:dyDescent="0.3">
      <c r="A53" s="36" t="str">
        <f t="shared" si="5"/>
        <v>HUELVA</v>
      </c>
      <c r="B53" s="37">
        <f t="shared" si="3"/>
        <v>1307</v>
      </c>
      <c r="C53" s="37">
        <f t="shared" si="4"/>
        <v>1176</v>
      </c>
      <c r="D53" s="37">
        <f t="shared" si="7"/>
        <v>15</v>
      </c>
      <c r="E53" s="36" t="str">
        <f t="shared" si="6"/>
        <v>HUELVA</v>
      </c>
      <c r="F53" s="36">
        <f t="shared" si="8"/>
        <v>1307</v>
      </c>
      <c r="G53" s="36">
        <f t="shared" si="9"/>
        <v>1176</v>
      </c>
    </row>
    <row r="54" spans="1:7" x14ac:dyDescent="0.3">
      <c r="A54" s="36" t="str">
        <f t="shared" si="5"/>
        <v>LAS PALMAS</v>
      </c>
      <c r="B54" s="37">
        <f t="shared" si="3"/>
        <v>28624</v>
      </c>
      <c r="C54" s="37">
        <f t="shared" si="4"/>
        <v>27348</v>
      </c>
      <c r="D54" s="37">
        <f t="shared" si="7"/>
        <v>5</v>
      </c>
      <c r="E54" s="36" t="str">
        <f t="shared" si="6"/>
        <v>BAHÍA DE CÁDIZ</v>
      </c>
      <c r="F54" s="36">
        <f t="shared" si="8"/>
        <v>953</v>
      </c>
      <c r="G54" s="36">
        <f t="shared" si="9"/>
        <v>804</v>
      </c>
    </row>
    <row r="55" spans="1:7" x14ac:dyDescent="0.3">
      <c r="A55" s="36" t="str">
        <f t="shared" si="5"/>
        <v>MÁLAGA</v>
      </c>
      <c r="B55" s="37">
        <f t="shared" si="3"/>
        <v>2408</v>
      </c>
      <c r="C55" s="37">
        <f t="shared" si="4"/>
        <v>2605</v>
      </c>
      <c r="D55" s="37">
        <f t="shared" si="7"/>
        <v>12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9529</v>
      </c>
      <c r="C57" s="37">
        <f t="shared" si="4"/>
        <v>9379</v>
      </c>
      <c r="D57" s="37">
        <f t="shared" si="7"/>
        <v>9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3649</v>
      </c>
      <c r="C58" s="37">
        <f t="shared" si="4"/>
        <v>3968</v>
      </c>
      <c r="D58" s="37">
        <f t="shared" si="7"/>
        <v>10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87969</v>
      </c>
      <c r="C60" s="37">
        <f t="shared" si="4"/>
        <v>77622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3419</v>
      </c>
      <c r="C61" s="37">
        <f t="shared" si="4"/>
        <v>3054</v>
      </c>
      <c r="D61" s="37">
        <f t="shared" si="7"/>
        <v>11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12118</v>
      </c>
      <c r="C64" s="37">
        <f t="shared" si="4"/>
        <v>10103</v>
      </c>
      <c r="D64" s="37">
        <f t="shared" si="7"/>
        <v>7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44</v>
      </c>
      <c r="C9" s="30">
        <v>14</v>
      </c>
      <c r="D9" s="30">
        <v>44</v>
      </c>
      <c r="E9" s="30">
        <v>14</v>
      </c>
      <c r="F9" s="11">
        <f t="shared" si="0"/>
        <v>-68.181818181818187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1184</v>
      </c>
      <c r="C11" s="30">
        <v>357</v>
      </c>
      <c r="D11" s="30">
        <v>1184</v>
      </c>
      <c r="E11" s="30">
        <v>357</v>
      </c>
      <c r="F11" s="11">
        <f t="shared" si="0"/>
        <v>-69.847972972972968</v>
      </c>
      <c r="G11" s="1"/>
      <c r="H11" s="1"/>
      <c r="I11" s="1"/>
    </row>
    <row r="12" spans="1:12" x14ac:dyDescent="0.3">
      <c r="A12" s="12" t="s">
        <v>161</v>
      </c>
      <c r="B12" s="31">
        <v>1175</v>
      </c>
      <c r="C12" s="31">
        <v>1403</v>
      </c>
      <c r="D12" s="31">
        <v>1175</v>
      </c>
      <c r="E12" s="31">
        <v>1403</v>
      </c>
      <c r="F12" s="14">
        <f t="shared" si="0"/>
        <v>19.40425531914893</v>
      </c>
      <c r="G12" s="1"/>
      <c r="H12" s="1"/>
      <c r="I12" s="1"/>
    </row>
    <row r="13" spans="1:12" x14ac:dyDescent="0.3">
      <c r="A13" s="9" t="s">
        <v>32</v>
      </c>
      <c r="B13" s="30">
        <v>6201</v>
      </c>
      <c r="C13" s="30">
        <v>8292</v>
      </c>
      <c r="D13" s="30">
        <v>6201</v>
      </c>
      <c r="E13" s="30">
        <v>8292</v>
      </c>
      <c r="F13" s="11">
        <f t="shared" si="0"/>
        <v>33.720367682631831</v>
      </c>
      <c r="G13" s="1"/>
      <c r="H13" s="1"/>
      <c r="I13" s="1"/>
    </row>
    <row r="14" spans="1:12" x14ac:dyDescent="0.3">
      <c r="A14" s="12" t="s">
        <v>33</v>
      </c>
      <c r="B14" s="31">
        <v>54427</v>
      </c>
      <c r="C14" s="31">
        <v>60991</v>
      </c>
      <c r="D14" s="31">
        <v>54427</v>
      </c>
      <c r="E14" s="31">
        <v>60991</v>
      </c>
      <c r="F14" s="14">
        <f t="shared" si="0"/>
        <v>12.060190714167604</v>
      </c>
      <c r="G14" s="1"/>
      <c r="H14" s="1"/>
      <c r="I14" s="1"/>
    </row>
    <row r="15" spans="1:12" x14ac:dyDescent="0.3">
      <c r="A15" s="9" t="s">
        <v>34</v>
      </c>
      <c r="B15" s="30">
        <v>513</v>
      </c>
      <c r="C15" s="30">
        <v>914</v>
      </c>
      <c r="D15" s="30">
        <v>513</v>
      </c>
      <c r="E15" s="30">
        <v>914</v>
      </c>
      <c r="F15" s="11">
        <f t="shared" si="0"/>
        <v>78.167641325536067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7</v>
      </c>
      <c r="D17" s="30">
        <v>0</v>
      </c>
      <c r="E17" s="30">
        <v>7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117</v>
      </c>
      <c r="C18" s="31">
        <v>72</v>
      </c>
      <c r="D18" s="31">
        <v>117</v>
      </c>
      <c r="E18" s="31">
        <v>72</v>
      </c>
      <c r="F18" s="14">
        <f t="shared" si="0"/>
        <v>-38.46153846153846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7303</v>
      </c>
      <c r="C22" s="31">
        <v>8025</v>
      </c>
      <c r="D22" s="31">
        <v>7303</v>
      </c>
      <c r="E22" s="31">
        <v>8025</v>
      </c>
      <c r="F22" s="14">
        <f t="shared" si="0"/>
        <v>9.8863480761330891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113</v>
      </c>
      <c r="C25" s="30">
        <v>124</v>
      </c>
      <c r="D25" s="30">
        <v>113</v>
      </c>
      <c r="E25" s="30">
        <v>124</v>
      </c>
      <c r="F25" s="11">
        <f t="shared" si="0"/>
        <v>9.7345132743362797</v>
      </c>
      <c r="G25" s="1"/>
      <c r="H25" s="1"/>
      <c r="I25" s="1"/>
    </row>
    <row r="26" spans="1:9" x14ac:dyDescent="0.3">
      <c r="A26" s="12" t="s">
        <v>40</v>
      </c>
      <c r="B26" s="31">
        <v>56</v>
      </c>
      <c r="C26" s="31">
        <v>2</v>
      </c>
      <c r="D26" s="31">
        <v>56</v>
      </c>
      <c r="E26" s="31">
        <v>2</v>
      </c>
      <c r="F26" s="14">
        <f t="shared" si="0"/>
        <v>-96.428571428571431</v>
      </c>
      <c r="G26" s="1"/>
      <c r="H26" s="1"/>
      <c r="I26" s="1"/>
    </row>
    <row r="27" spans="1:9" x14ac:dyDescent="0.3">
      <c r="A27" s="9" t="s">
        <v>41</v>
      </c>
      <c r="B27" s="30">
        <v>14829</v>
      </c>
      <c r="C27" s="30">
        <v>17212</v>
      </c>
      <c r="D27" s="30">
        <v>14829</v>
      </c>
      <c r="E27" s="30">
        <v>17212</v>
      </c>
      <c r="F27" s="11">
        <f t="shared" si="0"/>
        <v>16.069863106075928</v>
      </c>
      <c r="G27" s="1"/>
      <c r="H27" s="1"/>
      <c r="I27" s="1"/>
    </row>
    <row r="28" spans="1:9" x14ac:dyDescent="0.3">
      <c r="A28" s="12" t="s">
        <v>42</v>
      </c>
      <c r="B28" s="31">
        <v>5430</v>
      </c>
      <c r="C28" s="31">
        <v>6035</v>
      </c>
      <c r="D28" s="31">
        <v>5430</v>
      </c>
      <c r="E28" s="31">
        <v>6035</v>
      </c>
      <c r="F28" s="14">
        <f t="shared" si="0"/>
        <v>11.141804788213634</v>
      </c>
      <c r="G28" s="1"/>
      <c r="H28" s="1"/>
      <c r="I28" s="1"/>
    </row>
    <row r="29" spans="1:9" x14ac:dyDescent="0.3">
      <c r="A29" s="9" t="s">
        <v>43</v>
      </c>
      <c r="B29" s="30">
        <v>31520</v>
      </c>
      <c r="C29" s="30">
        <v>32115</v>
      </c>
      <c r="D29" s="30">
        <v>31520</v>
      </c>
      <c r="E29" s="30">
        <v>32115</v>
      </c>
      <c r="F29" s="11">
        <f t="shared" si="0"/>
        <v>1.8876903553299513</v>
      </c>
      <c r="G29" s="1"/>
      <c r="H29" s="1"/>
      <c r="I29" s="1"/>
    </row>
    <row r="30" spans="1:9" x14ac:dyDescent="0.3">
      <c r="A30" s="12" t="s">
        <v>44</v>
      </c>
      <c r="B30" s="31">
        <v>123</v>
      </c>
      <c r="C30" s="31">
        <v>74</v>
      </c>
      <c r="D30" s="31">
        <v>123</v>
      </c>
      <c r="E30" s="31">
        <v>74</v>
      </c>
      <c r="F30" s="14">
        <f t="shared" si="0"/>
        <v>-39.837398373983739</v>
      </c>
      <c r="G30" s="1"/>
      <c r="H30" s="1"/>
      <c r="I30" s="1"/>
    </row>
    <row r="31" spans="1:9" x14ac:dyDescent="0.3">
      <c r="A31" s="9" t="s">
        <v>45</v>
      </c>
      <c r="B31" s="30">
        <v>15932</v>
      </c>
      <c r="C31" s="30">
        <v>18231</v>
      </c>
      <c r="D31" s="30">
        <v>15932</v>
      </c>
      <c r="E31" s="30">
        <v>18231</v>
      </c>
      <c r="F31" s="11">
        <f t="shared" si="0"/>
        <v>14.430077830780817</v>
      </c>
      <c r="G31" s="1"/>
      <c r="H31" s="1"/>
      <c r="I31" s="1"/>
    </row>
    <row r="32" spans="1:9" x14ac:dyDescent="0.3">
      <c r="A32" s="12" t="s">
        <v>46</v>
      </c>
      <c r="B32" s="31">
        <v>51267</v>
      </c>
      <c r="C32" s="31">
        <v>63987</v>
      </c>
      <c r="D32" s="31">
        <v>51267</v>
      </c>
      <c r="E32" s="31">
        <v>63987</v>
      </c>
      <c r="F32" s="14">
        <f t="shared" si="0"/>
        <v>24.811282111299661</v>
      </c>
      <c r="G32" s="1"/>
      <c r="H32" s="1"/>
      <c r="I32" s="1"/>
    </row>
    <row r="33" spans="1:9" x14ac:dyDescent="0.3">
      <c r="A33" s="9" t="s">
        <v>47</v>
      </c>
      <c r="B33" s="30">
        <v>28809</v>
      </c>
      <c r="C33" s="30">
        <v>31252</v>
      </c>
      <c r="D33" s="30">
        <v>28809</v>
      </c>
      <c r="E33" s="30">
        <v>31252</v>
      </c>
      <c r="F33" s="11">
        <f t="shared" si="0"/>
        <v>8.4799888923600264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219043</v>
      </c>
      <c r="C35" s="16">
        <f t="shared" ref="C35:E35" si="1">SUM(C7:C34)</f>
        <v>249107</v>
      </c>
      <c r="D35" s="16">
        <f t="shared" si="1"/>
        <v>219043</v>
      </c>
      <c r="E35" s="16">
        <f t="shared" si="1"/>
        <v>249107</v>
      </c>
      <c r="F35" s="17">
        <f t="shared" ref="F35" si="2">((E35*100)/D35)-100</f>
        <v>13.725158987048204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63987</v>
      </c>
      <c r="G39" s="36">
        <f>LOOKUP(E39,$A$39:$A$66,$C$39:$C$66)</f>
        <v>51267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BARCELONA</v>
      </c>
      <c r="F40" s="36">
        <f t="shared" ref="F40:F66" si="8">LOOKUP(E40,$A$39:$A$66,$B$39:$B$66)</f>
        <v>60991</v>
      </c>
      <c r="G40" s="36">
        <f t="shared" ref="G40:G66" si="9">LOOKUP(E40,$A$39:$A$66,$C$39:$C$66)</f>
        <v>54427</v>
      </c>
    </row>
    <row r="41" spans="1:9" x14ac:dyDescent="0.3">
      <c r="A41" s="36" t="str">
        <f t="shared" si="5"/>
        <v>ALMERÍA</v>
      </c>
      <c r="B41" s="37">
        <f t="shared" si="3"/>
        <v>14</v>
      </c>
      <c r="C41" s="37">
        <f t="shared" si="4"/>
        <v>44</v>
      </c>
      <c r="D41" s="37">
        <f t="shared" si="7"/>
        <v>16</v>
      </c>
      <c r="E41" s="36" t="str">
        <f t="shared" si="6"/>
        <v>SANTANDER</v>
      </c>
      <c r="F41" s="36">
        <f t="shared" si="8"/>
        <v>32115</v>
      </c>
      <c r="G41" s="36">
        <f t="shared" si="9"/>
        <v>31520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31252</v>
      </c>
      <c r="G42" s="36">
        <f t="shared" si="9"/>
        <v>28809</v>
      </c>
    </row>
    <row r="43" spans="1:9" x14ac:dyDescent="0.3">
      <c r="A43" s="36" t="str">
        <f t="shared" si="5"/>
        <v>BAHÍA DE ALGECIRAS</v>
      </c>
      <c r="B43" s="37">
        <f t="shared" si="3"/>
        <v>357</v>
      </c>
      <c r="C43" s="37">
        <f t="shared" si="4"/>
        <v>1184</v>
      </c>
      <c r="D43" s="37">
        <f t="shared" si="7"/>
        <v>12</v>
      </c>
      <c r="E43" s="36" t="str">
        <f t="shared" si="6"/>
        <v>TARRAGONA</v>
      </c>
      <c r="F43" s="36">
        <f t="shared" si="8"/>
        <v>18231</v>
      </c>
      <c r="G43" s="36">
        <f t="shared" si="9"/>
        <v>15932</v>
      </c>
    </row>
    <row r="44" spans="1:9" x14ac:dyDescent="0.3">
      <c r="A44" s="36" t="str">
        <f t="shared" si="5"/>
        <v>BAHÍA DE CÁDIZ</v>
      </c>
      <c r="B44" s="37">
        <f t="shared" si="3"/>
        <v>1403</v>
      </c>
      <c r="C44" s="37">
        <f t="shared" si="4"/>
        <v>1175</v>
      </c>
      <c r="D44" s="37">
        <f t="shared" si="7"/>
        <v>10</v>
      </c>
      <c r="E44" s="36" t="str">
        <f t="shared" si="6"/>
        <v>PASAIA</v>
      </c>
      <c r="F44" s="36">
        <f t="shared" si="8"/>
        <v>17212</v>
      </c>
      <c r="G44" s="36">
        <f t="shared" si="9"/>
        <v>14829</v>
      </c>
    </row>
    <row r="45" spans="1:9" x14ac:dyDescent="0.3">
      <c r="A45" s="36" t="str">
        <f t="shared" si="5"/>
        <v>BALEARES</v>
      </c>
      <c r="B45" s="37">
        <f t="shared" si="3"/>
        <v>8292</v>
      </c>
      <c r="C45" s="37">
        <f t="shared" si="4"/>
        <v>6201</v>
      </c>
      <c r="D45" s="37">
        <f t="shared" si="7"/>
        <v>7</v>
      </c>
      <c r="E45" s="36" t="str">
        <f t="shared" si="6"/>
        <v>BALEARES</v>
      </c>
      <c r="F45" s="36">
        <f t="shared" si="8"/>
        <v>8292</v>
      </c>
      <c r="G45" s="36">
        <f t="shared" si="9"/>
        <v>6201</v>
      </c>
    </row>
    <row r="46" spans="1:9" x14ac:dyDescent="0.3">
      <c r="A46" s="36" t="str">
        <f t="shared" si="5"/>
        <v>BARCELONA</v>
      </c>
      <c r="B46" s="37">
        <f t="shared" si="3"/>
        <v>60991</v>
      </c>
      <c r="C46" s="37">
        <f t="shared" si="4"/>
        <v>54427</v>
      </c>
      <c r="D46" s="37">
        <f t="shared" si="7"/>
        <v>2</v>
      </c>
      <c r="E46" s="36" t="str">
        <f t="shared" si="6"/>
        <v>LAS PALMAS</v>
      </c>
      <c r="F46" s="36">
        <f t="shared" si="8"/>
        <v>8025</v>
      </c>
      <c r="G46" s="36">
        <f t="shared" si="9"/>
        <v>7303</v>
      </c>
    </row>
    <row r="47" spans="1:9" x14ac:dyDescent="0.3">
      <c r="A47" s="36" t="str">
        <f t="shared" si="5"/>
        <v>BILBAO</v>
      </c>
      <c r="B47" s="37">
        <f t="shared" si="3"/>
        <v>914</v>
      </c>
      <c r="C47" s="37">
        <f t="shared" si="4"/>
        <v>513</v>
      </c>
      <c r="D47" s="37">
        <f t="shared" si="7"/>
        <v>11</v>
      </c>
      <c r="E47" s="36" t="str">
        <f t="shared" si="6"/>
        <v>SANTA CRUZ DE TENERIFE</v>
      </c>
      <c r="F47" s="36">
        <f t="shared" si="8"/>
        <v>6035</v>
      </c>
      <c r="G47" s="36">
        <f t="shared" si="9"/>
        <v>5430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BAHÍA DE CÁDIZ</v>
      </c>
      <c r="F48" s="36">
        <f t="shared" si="8"/>
        <v>1403</v>
      </c>
      <c r="G48" s="36">
        <f t="shared" si="9"/>
        <v>1175</v>
      </c>
    </row>
    <row r="49" spans="1:7" x14ac:dyDescent="0.3">
      <c r="A49" s="36" t="str">
        <f t="shared" si="5"/>
        <v>CASTELLÓN</v>
      </c>
      <c r="B49" s="37">
        <f t="shared" si="3"/>
        <v>7</v>
      </c>
      <c r="C49" s="37">
        <f t="shared" si="4"/>
        <v>0</v>
      </c>
      <c r="D49" s="37">
        <f t="shared" si="7"/>
        <v>17</v>
      </c>
      <c r="E49" s="36" t="str">
        <f t="shared" si="6"/>
        <v>BILBAO</v>
      </c>
      <c r="F49" s="36">
        <f t="shared" si="8"/>
        <v>914</v>
      </c>
      <c r="G49" s="36">
        <f t="shared" si="9"/>
        <v>513</v>
      </c>
    </row>
    <row r="50" spans="1:7" x14ac:dyDescent="0.3">
      <c r="A50" s="36" t="str">
        <f t="shared" si="5"/>
        <v>CEUTA</v>
      </c>
      <c r="B50" s="37">
        <f t="shared" si="3"/>
        <v>72</v>
      </c>
      <c r="C50" s="37">
        <f t="shared" si="4"/>
        <v>117</v>
      </c>
      <c r="D50" s="37">
        <f t="shared" si="7"/>
        <v>15</v>
      </c>
      <c r="E50" s="36" t="str">
        <f t="shared" si="6"/>
        <v>BAHÍA DE ALGECIRAS</v>
      </c>
      <c r="F50" s="36">
        <f t="shared" si="8"/>
        <v>357</v>
      </c>
      <c r="G50" s="36">
        <f t="shared" si="9"/>
        <v>1184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MELILLA</v>
      </c>
      <c r="F51" s="36">
        <f t="shared" si="8"/>
        <v>124</v>
      </c>
      <c r="G51" s="36">
        <f t="shared" si="9"/>
        <v>113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SEVILLA</v>
      </c>
      <c r="F52" s="36">
        <f t="shared" si="8"/>
        <v>74</v>
      </c>
      <c r="G52" s="36">
        <f t="shared" si="9"/>
        <v>123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72</v>
      </c>
      <c r="G53" s="36">
        <f t="shared" si="9"/>
        <v>117</v>
      </c>
    </row>
    <row r="54" spans="1:7" x14ac:dyDescent="0.3">
      <c r="A54" s="36" t="str">
        <f t="shared" si="5"/>
        <v>LAS PALMAS</v>
      </c>
      <c r="B54" s="37">
        <f t="shared" si="3"/>
        <v>8025</v>
      </c>
      <c r="C54" s="37">
        <f t="shared" si="4"/>
        <v>7303</v>
      </c>
      <c r="D54" s="37">
        <f t="shared" si="7"/>
        <v>8</v>
      </c>
      <c r="E54" s="36" t="str">
        <f t="shared" si="6"/>
        <v>ALMERÍA</v>
      </c>
      <c r="F54" s="36">
        <f t="shared" si="8"/>
        <v>14</v>
      </c>
      <c r="G54" s="36">
        <f t="shared" si="9"/>
        <v>44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CASTELLÓN</v>
      </c>
      <c r="F55" s="36">
        <f t="shared" si="8"/>
        <v>7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2</v>
      </c>
      <c r="G56" s="36">
        <f t="shared" si="9"/>
        <v>56</v>
      </c>
    </row>
    <row r="57" spans="1:7" x14ac:dyDescent="0.3">
      <c r="A57" s="36" t="str">
        <f t="shared" si="5"/>
        <v>MELILLA</v>
      </c>
      <c r="B57" s="37">
        <f t="shared" si="3"/>
        <v>124</v>
      </c>
      <c r="C57" s="37">
        <f t="shared" si="4"/>
        <v>113</v>
      </c>
      <c r="D57" s="37">
        <f t="shared" si="7"/>
        <v>13</v>
      </c>
      <c r="E57" s="36" t="e">
        <f t="shared" si="6"/>
        <v>#N/A</v>
      </c>
      <c r="F57" s="36" t="e">
        <f t="shared" si="8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2</v>
      </c>
      <c r="C58" s="37">
        <f t="shared" si="4"/>
        <v>56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17212</v>
      </c>
      <c r="C59" s="37">
        <f t="shared" si="4"/>
        <v>14829</v>
      </c>
      <c r="D59" s="37">
        <f t="shared" si="7"/>
        <v>6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6035</v>
      </c>
      <c r="C60" s="37">
        <f t="shared" si="4"/>
        <v>5430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32115</v>
      </c>
      <c r="C61" s="37">
        <f t="shared" si="4"/>
        <v>31520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74</v>
      </c>
      <c r="C62" s="37">
        <f t="shared" si="4"/>
        <v>123</v>
      </c>
      <c r="D62" s="37">
        <f t="shared" si="7"/>
        <v>14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18231</v>
      </c>
      <c r="C63" s="37">
        <f t="shared" si="4"/>
        <v>15932</v>
      </c>
      <c r="D63" s="37">
        <f t="shared" si="7"/>
        <v>5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63987</v>
      </c>
      <c r="C64" s="37">
        <f t="shared" si="4"/>
        <v>51267</v>
      </c>
      <c r="D64" s="37">
        <f t="shared" si="7"/>
        <v>1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31252</v>
      </c>
      <c r="C65" s="37">
        <f t="shared" si="4"/>
        <v>28809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87</v>
      </c>
      <c r="C7" s="10">
        <v>102</v>
      </c>
      <c r="D7" s="10">
        <v>87</v>
      </c>
      <c r="E7" s="10">
        <v>102</v>
      </c>
      <c r="F7" s="11">
        <f>((E7*100)/D7)-100</f>
        <v>17.241379310344826</v>
      </c>
      <c r="G7" s="1"/>
      <c r="H7" s="1"/>
      <c r="I7" s="1"/>
    </row>
    <row r="8" spans="1:12" x14ac:dyDescent="0.3">
      <c r="A8" s="12" t="s">
        <v>31</v>
      </c>
      <c r="B8" s="13">
        <v>63</v>
      </c>
      <c r="C8" s="13">
        <v>57</v>
      </c>
      <c r="D8" s="13">
        <v>63</v>
      </c>
      <c r="E8" s="13">
        <v>57</v>
      </c>
      <c r="F8" s="14">
        <f t="shared" ref="F8:F34" si="0">((E8*100)/D8)-100</f>
        <v>-9.5238095238095184</v>
      </c>
      <c r="G8" s="1"/>
      <c r="H8" s="1"/>
      <c r="I8" s="1"/>
    </row>
    <row r="9" spans="1:12" x14ac:dyDescent="0.3">
      <c r="A9" s="9" t="s">
        <v>157</v>
      </c>
      <c r="B9" s="10">
        <v>129</v>
      </c>
      <c r="C9" s="10">
        <v>132</v>
      </c>
      <c r="D9" s="10">
        <v>129</v>
      </c>
      <c r="E9" s="10">
        <v>132</v>
      </c>
      <c r="F9" s="11">
        <f t="shared" si="0"/>
        <v>2.3255813953488342</v>
      </c>
      <c r="G9" s="1"/>
      <c r="H9" s="1"/>
      <c r="I9" s="1"/>
    </row>
    <row r="10" spans="1:12" x14ac:dyDescent="0.3">
      <c r="A10" s="12" t="s">
        <v>159</v>
      </c>
      <c r="B10" s="13">
        <v>80</v>
      </c>
      <c r="C10" s="13">
        <v>66</v>
      </c>
      <c r="D10" s="13">
        <v>80</v>
      </c>
      <c r="E10" s="13">
        <v>66</v>
      </c>
      <c r="F10" s="14">
        <f t="shared" si="0"/>
        <v>-17.5</v>
      </c>
      <c r="G10" s="1"/>
      <c r="H10" s="1"/>
      <c r="I10" s="1"/>
    </row>
    <row r="11" spans="1:12" x14ac:dyDescent="0.3">
      <c r="A11" s="9" t="s">
        <v>160</v>
      </c>
      <c r="B11" s="10">
        <v>2450</v>
      </c>
      <c r="C11" s="10">
        <v>2115</v>
      </c>
      <c r="D11" s="10">
        <v>2450</v>
      </c>
      <c r="E11" s="10">
        <v>2115</v>
      </c>
      <c r="F11" s="11">
        <f t="shared" si="0"/>
        <v>-13.673469387755105</v>
      </c>
      <c r="G11" s="1"/>
      <c r="H11" s="1"/>
      <c r="I11" s="1"/>
    </row>
    <row r="12" spans="1:12" x14ac:dyDescent="0.3">
      <c r="A12" s="12" t="s">
        <v>161</v>
      </c>
      <c r="B12" s="13">
        <v>112</v>
      </c>
      <c r="C12" s="13">
        <v>126</v>
      </c>
      <c r="D12" s="13">
        <v>112</v>
      </c>
      <c r="E12" s="13">
        <v>126</v>
      </c>
      <c r="F12" s="14">
        <f t="shared" si="0"/>
        <v>12.5</v>
      </c>
      <c r="G12" s="1"/>
      <c r="H12" s="1"/>
      <c r="I12" s="1"/>
    </row>
    <row r="13" spans="1:12" x14ac:dyDescent="0.3">
      <c r="A13" s="9" t="s">
        <v>32</v>
      </c>
      <c r="B13" s="10">
        <v>1929</v>
      </c>
      <c r="C13" s="10">
        <v>2193</v>
      </c>
      <c r="D13" s="10">
        <v>1929</v>
      </c>
      <c r="E13" s="10">
        <v>2193</v>
      </c>
      <c r="F13" s="11">
        <f t="shared" si="0"/>
        <v>13.685847589424569</v>
      </c>
      <c r="G13" s="1"/>
      <c r="H13" s="1"/>
      <c r="I13" s="1"/>
    </row>
    <row r="14" spans="1:12" x14ac:dyDescent="0.3">
      <c r="A14" s="12" t="s">
        <v>33</v>
      </c>
      <c r="B14" s="13">
        <v>603</v>
      </c>
      <c r="C14" s="13">
        <v>695</v>
      </c>
      <c r="D14" s="13">
        <v>603</v>
      </c>
      <c r="E14" s="13">
        <v>695</v>
      </c>
      <c r="F14" s="14">
        <f t="shared" si="0"/>
        <v>15.257048092868985</v>
      </c>
      <c r="G14" s="1"/>
      <c r="H14" s="1"/>
      <c r="I14" s="1"/>
    </row>
    <row r="15" spans="1:12" x14ac:dyDescent="0.3">
      <c r="A15" s="9" t="s">
        <v>34</v>
      </c>
      <c r="B15" s="10">
        <v>191</v>
      </c>
      <c r="C15" s="10">
        <v>219</v>
      </c>
      <c r="D15" s="10">
        <v>191</v>
      </c>
      <c r="E15" s="10">
        <v>219</v>
      </c>
      <c r="F15" s="11">
        <f t="shared" si="0"/>
        <v>14.659685863874344</v>
      </c>
      <c r="G15" s="1"/>
      <c r="H15" s="1"/>
      <c r="I15" s="1"/>
    </row>
    <row r="16" spans="1:12" x14ac:dyDescent="0.3">
      <c r="A16" s="12" t="s">
        <v>35</v>
      </c>
      <c r="B16" s="13">
        <v>138</v>
      </c>
      <c r="C16" s="13">
        <v>188</v>
      </c>
      <c r="D16" s="13">
        <v>138</v>
      </c>
      <c r="E16" s="13">
        <v>188</v>
      </c>
      <c r="F16" s="14">
        <f t="shared" si="0"/>
        <v>36.231884057971001</v>
      </c>
      <c r="G16" s="1"/>
      <c r="H16" s="1"/>
      <c r="I16" s="1"/>
    </row>
    <row r="17" spans="1:9" x14ac:dyDescent="0.3">
      <c r="A17" s="9" t="s">
        <v>162</v>
      </c>
      <c r="B17" s="10">
        <v>131</v>
      </c>
      <c r="C17" s="10">
        <v>147</v>
      </c>
      <c r="D17" s="10">
        <v>131</v>
      </c>
      <c r="E17" s="10">
        <v>147</v>
      </c>
      <c r="F17" s="11">
        <f t="shared" si="0"/>
        <v>12.213740458015266</v>
      </c>
      <c r="G17" s="1"/>
      <c r="H17" s="1"/>
      <c r="I17" s="1"/>
    </row>
    <row r="18" spans="1:9" x14ac:dyDescent="0.3">
      <c r="A18" s="12" t="s">
        <v>36</v>
      </c>
      <c r="B18" s="13">
        <v>887</v>
      </c>
      <c r="C18" s="13">
        <v>891</v>
      </c>
      <c r="D18" s="13">
        <v>887</v>
      </c>
      <c r="E18" s="13">
        <v>891</v>
      </c>
      <c r="F18" s="14">
        <f t="shared" si="0"/>
        <v>0.45095828635851376</v>
      </c>
      <c r="G18" s="1"/>
      <c r="H18" s="1"/>
      <c r="I18" s="1"/>
    </row>
    <row r="19" spans="1:9" x14ac:dyDescent="0.3">
      <c r="A19" s="9" t="s">
        <v>37</v>
      </c>
      <c r="B19" s="10">
        <v>86</v>
      </c>
      <c r="C19" s="10">
        <v>74</v>
      </c>
      <c r="D19" s="10">
        <v>86</v>
      </c>
      <c r="E19" s="10">
        <v>74</v>
      </c>
      <c r="F19" s="11">
        <f t="shared" si="0"/>
        <v>-13.95348837209302</v>
      </c>
      <c r="G19" s="1"/>
      <c r="H19" s="1"/>
      <c r="I19" s="1"/>
    </row>
    <row r="20" spans="1:9" x14ac:dyDescent="0.3">
      <c r="A20" s="12" t="s">
        <v>163</v>
      </c>
      <c r="B20" s="13">
        <v>98</v>
      </c>
      <c r="C20" s="13">
        <v>98</v>
      </c>
      <c r="D20" s="13">
        <v>98</v>
      </c>
      <c r="E20" s="13">
        <v>98</v>
      </c>
      <c r="F20" s="14">
        <f t="shared" si="0"/>
        <v>0</v>
      </c>
      <c r="G20" s="1"/>
      <c r="H20" s="1"/>
      <c r="I20" s="1"/>
    </row>
    <row r="21" spans="1:9" x14ac:dyDescent="0.3">
      <c r="A21" s="9" t="s">
        <v>38</v>
      </c>
      <c r="B21" s="10">
        <v>190</v>
      </c>
      <c r="C21" s="10">
        <v>208</v>
      </c>
      <c r="D21" s="10">
        <v>190</v>
      </c>
      <c r="E21" s="10">
        <v>208</v>
      </c>
      <c r="F21" s="11">
        <f t="shared" si="0"/>
        <v>9.473684210526315</v>
      </c>
      <c r="G21" s="1"/>
      <c r="H21" s="1"/>
      <c r="I21" s="1"/>
    </row>
    <row r="22" spans="1:9" x14ac:dyDescent="0.3">
      <c r="A22" s="12" t="s">
        <v>59</v>
      </c>
      <c r="B22" s="13">
        <v>959</v>
      </c>
      <c r="C22" s="13">
        <v>1037</v>
      </c>
      <c r="D22" s="13">
        <v>959</v>
      </c>
      <c r="E22" s="13">
        <v>1037</v>
      </c>
      <c r="F22" s="14">
        <f t="shared" si="0"/>
        <v>8.1334723670490092</v>
      </c>
      <c r="G22" s="1"/>
      <c r="H22" s="1"/>
      <c r="I22" s="1"/>
    </row>
    <row r="23" spans="1:9" x14ac:dyDescent="0.3">
      <c r="A23" s="9" t="s">
        <v>164</v>
      </c>
      <c r="B23" s="10">
        <v>114</v>
      </c>
      <c r="C23" s="10">
        <v>97</v>
      </c>
      <c r="D23" s="10">
        <v>114</v>
      </c>
      <c r="E23" s="10">
        <v>97</v>
      </c>
      <c r="F23" s="11">
        <f t="shared" si="0"/>
        <v>-14.912280701754383</v>
      </c>
      <c r="G23" s="1"/>
      <c r="H23" s="1"/>
      <c r="I23" s="1"/>
    </row>
    <row r="24" spans="1:9" x14ac:dyDescent="0.3">
      <c r="A24" s="12" t="s">
        <v>166</v>
      </c>
      <c r="B24" s="13">
        <v>46</v>
      </c>
      <c r="C24" s="13">
        <v>44</v>
      </c>
      <c r="D24" s="13">
        <v>46</v>
      </c>
      <c r="E24" s="13">
        <v>44</v>
      </c>
      <c r="F24" s="14">
        <f t="shared" si="0"/>
        <v>-4.3478260869565162</v>
      </c>
      <c r="G24" s="1"/>
      <c r="H24" s="1"/>
      <c r="I24" s="1"/>
    </row>
    <row r="25" spans="1:9" x14ac:dyDescent="0.3">
      <c r="A25" s="9" t="s">
        <v>39</v>
      </c>
      <c r="B25" s="10">
        <v>171</v>
      </c>
      <c r="C25" s="10">
        <v>144</v>
      </c>
      <c r="D25" s="10">
        <v>171</v>
      </c>
      <c r="E25" s="10">
        <v>144</v>
      </c>
      <c r="F25" s="11">
        <f t="shared" si="0"/>
        <v>-15.78947368421052</v>
      </c>
      <c r="G25" s="1"/>
      <c r="H25" s="1"/>
      <c r="I25" s="1"/>
    </row>
    <row r="26" spans="1:9" x14ac:dyDescent="0.3">
      <c r="A26" s="12" t="s">
        <v>40</v>
      </c>
      <c r="B26" s="13">
        <v>98</v>
      </c>
      <c r="C26" s="13">
        <v>109</v>
      </c>
      <c r="D26" s="13">
        <v>98</v>
      </c>
      <c r="E26" s="13">
        <v>109</v>
      </c>
      <c r="F26" s="14">
        <f t="shared" si="0"/>
        <v>11.224489795918373</v>
      </c>
      <c r="G26" s="1"/>
      <c r="H26" s="1"/>
      <c r="I26" s="1"/>
    </row>
    <row r="27" spans="1:9" x14ac:dyDescent="0.3">
      <c r="A27" s="9" t="s">
        <v>41</v>
      </c>
      <c r="B27" s="10">
        <v>65</v>
      </c>
      <c r="C27" s="10">
        <v>76</v>
      </c>
      <c r="D27" s="10">
        <v>65</v>
      </c>
      <c r="E27" s="10">
        <v>76</v>
      </c>
      <c r="F27" s="11">
        <f t="shared" si="0"/>
        <v>16.92307692307692</v>
      </c>
      <c r="G27" s="1"/>
      <c r="H27" s="1"/>
      <c r="I27" s="1"/>
    </row>
    <row r="28" spans="1:9" x14ac:dyDescent="0.3">
      <c r="A28" s="12" t="s">
        <v>42</v>
      </c>
      <c r="B28" s="13">
        <v>1062</v>
      </c>
      <c r="C28" s="13">
        <v>1294</v>
      </c>
      <c r="D28" s="13">
        <v>1062</v>
      </c>
      <c r="E28" s="13">
        <v>1294</v>
      </c>
      <c r="F28" s="14">
        <f t="shared" si="0"/>
        <v>21.845574387947266</v>
      </c>
      <c r="G28" s="1"/>
      <c r="H28" s="1"/>
      <c r="I28" s="1"/>
    </row>
    <row r="29" spans="1:9" x14ac:dyDescent="0.3">
      <c r="A29" s="9" t="s">
        <v>43</v>
      </c>
      <c r="B29" s="10">
        <v>108</v>
      </c>
      <c r="C29" s="10">
        <v>113</v>
      </c>
      <c r="D29" s="10">
        <v>108</v>
      </c>
      <c r="E29" s="10">
        <v>113</v>
      </c>
      <c r="F29" s="11">
        <f t="shared" si="0"/>
        <v>4.6296296296296333</v>
      </c>
      <c r="G29" s="1"/>
      <c r="H29" s="1"/>
      <c r="I29" s="1"/>
    </row>
    <row r="30" spans="1:9" x14ac:dyDescent="0.3">
      <c r="A30" s="12" t="s">
        <v>44</v>
      </c>
      <c r="B30" s="13">
        <v>67</v>
      </c>
      <c r="C30" s="13">
        <v>81</v>
      </c>
      <c r="D30" s="13">
        <v>67</v>
      </c>
      <c r="E30" s="13">
        <v>81</v>
      </c>
      <c r="F30" s="14">
        <f t="shared" si="0"/>
        <v>20.895522388059703</v>
      </c>
      <c r="G30" s="1"/>
      <c r="H30" s="1"/>
      <c r="I30" s="1"/>
    </row>
    <row r="31" spans="1:9" x14ac:dyDescent="0.3">
      <c r="A31" s="9" t="s">
        <v>45</v>
      </c>
      <c r="B31" s="10">
        <v>222</v>
      </c>
      <c r="C31" s="10">
        <v>211</v>
      </c>
      <c r="D31" s="10">
        <v>222</v>
      </c>
      <c r="E31" s="10">
        <v>211</v>
      </c>
      <c r="F31" s="11">
        <f t="shared" si="0"/>
        <v>-4.9549549549549567</v>
      </c>
      <c r="G31" s="1"/>
      <c r="H31" s="1"/>
      <c r="I31" s="1"/>
    </row>
    <row r="32" spans="1:9" x14ac:dyDescent="0.3">
      <c r="A32" s="12" t="s">
        <v>46</v>
      </c>
      <c r="B32" s="13">
        <v>601</v>
      </c>
      <c r="C32" s="13">
        <v>597</v>
      </c>
      <c r="D32" s="13">
        <v>601</v>
      </c>
      <c r="E32" s="13">
        <v>597</v>
      </c>
      <c r="F32" s="14">
        <f t="shared" si="0"/>
        <v>-0.66555740432612254</v>
      </c>
      <c r="G32" s="1"/>
      <c r="H32" s="1"/>
      <c r="I32" s="1"/>
    </row>
    <row r="33" spans="1:9" x14ac:dyDescent="0.3">
      <c r="A33" s="9" t="s">
        <v>47</v>
      </c>
      <c r="B33" s="10">
        <v>104</v>
      </c>
      <c r="C33" s="10">
        <v>132</v>
      </c>
      <c r="D33" s="10">
        <v>104</v>
      </c>
      <c r="E33" s="10">
        <v>132</v>
      </c>
      <c r="F33" s="11">
        <f t="shared" si="0"/>
        <v>26.92307692307692</v>
      </c>
      <c r="G33" s="1"/>
      <c r="H33" s="1"/>
      <c r="I33" s="1"/>
    </row>
    <row r="34" spans="1:9" x14ac:dyDescent="0.3">
      <c r="A34" s="12" t="s">
        <v>165</v>
      </c>
      <c r="B34" s="13">
        <v>23</v>
      </c>
      <c r="C34" s="13">
        <v>28</v>
      </c>
      <c r="D34" s="13">
        <v>23</v>
      </c>
      <c r="E34" s="13">
        <v>28</v>
      </c>
      <c r="F34" s="14">
        <f t="shared" si="0"/>
        <v>21.739130434782609</v>
      </c>
      <c r="G34" s="1"/>
      <c r="H34" s="1"/>
      <c r="I34" s="1"/>
    </row>
    <row r="35" spans="1:9" x14ac:dyDescent="0.3">
      <c r="A35" s="15" t="s">
        <v>48</v>
      </c>
      <c r="B35" s="16">
        <f>SUM(B7:B34)</f>
        <v>10814</v>
      </c>
      <c r="C35" s="16">
        <f t="shared" ref="C35:E35" si="1">SUM(C7:C34)</f>
        <v>11274</v>
      </c>
      <c r="D35" s="16">
        <f t="shared" si="1"/>
        <v>10814</v>
      </c>
      <c r="E35" s="16">
        <f t="shared" si="1"/>
        <v>11274</v>
      </c>
      <c r="F35" s="17">
        <f t="shared" ref="F35" si="2">((E35*100)/D35)-100</f>
        <v>4.2537451451821653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102</v>
      </c>
      <c r="C39" s="37">
        <f t="shared" si="4"/>
        <v>87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BALEARES</v>
      </c>
      <c r="F39" s="36">
        <f>LOOKUP(E39,$A$39:$A$66,$B$39:$B$66)</f>
        <v>2193</v>
      </c>
      <c r="G39" s="36">
        <f>LOOKUP(E39,$A$39:$A$66,$C$39:$C$66)</f>
        <v>1929</v>
      </c>
    </row>
    <row r="40" spans="1:9" x14ac:dyDescent="0.3">
      <c r="A40" s="36" t="str">
        <f t="shared" si="5"/>
        <v>ALICANTE</v>
      </c>
      <c r="B40" s="37">
        <f t="shared" si="3"/>
        <v>57</v>
      </c>
      <c r="C40" s="37">
        <f t="shared" si="4"/>
        <v>63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2115</v>
      </c>
      <c r="G40" s="36">
        <f t="shared" ref="G40:G66" si="9">LOOKUP(E40,$A$39:$A$66,$C$39:$C$66)</f>
        <v>2450</v>
      </c>
    </row>
    <row r="41" spans="1:9" x14ac:dyDescent="0.3">
      <c r="A41" s="36" t="str">
        <f t="shared" si="5"/>
        <v>ALMERÍA</v>
      </c>
      <c r="B41" s="37">
        <f t="shared" si="3"/>
        <v>132</v>
      </c>
      <c r="C41" s="37">
        <f t="shared" si="4"/>
        <v>129</v>
      </c>
      <c r="D41" s="37">
        <f t="shared" si="7"/>
        <v>15</v>
      </c>
      <c r="E41" s="36" t="str">
        <f t="shared" si="6"/>
        <v>SANTA CRUZ DE TENERIFE</v>
      </c>
      <c r="F41" s="36">
        <f t="shared" si="8"/>
        <v>1294</v>
      </c>
      <c r="G41" s="36">
        <f t="shared" si="9"/>
        <v>1062</v>
      </c>
    </row>
    <row r="42" spans="1:9" x14ac:dyDescent="0.3">
      <c r="A42" s="36" t="str">
        <f t="shared" si="5"/>
        <v>AVILÉS</v>
      </c>
      <c r="B42" s="37">
        <f t="shared" si="3"/>
        <v>66</v>
      </c>
      <c r="C42" s="37">
        <f t="shared" si="4"/>
        <v>80</v>
      </c>
      <c r="D42" s="37">
        <f t="shared" si="7"/>
        <v>25</v>
      </c>
      <c r="E42" s="36" t="str">
        <f t="shared" si="6"/>
        <v>LAS PALMAS</v>
      </c>
      <c r="F42" s="36">
        <f t="shared" si="8"/>
        <v>1037</v>
      </c>
      <c r="G42" s="36">
        <f t="shared" si="9"/>
        <v>959</v>
      </c>
    </row>
    <row r="43" spans="1:9" x14ac:dyDescent="0.3">
      <c r="A43" s="36" t="str">
        <f t="shared" si="5"/>
        <v>BAHÍA DE ALGECIRAS</v>
      </c>
      <c r="B43" s="37">
        <f t="shared" si="3"/>
        <v>2115</v>
      </c>
      <c r="C43" s="37">
        <f t="shared" si="4"/>
        <v>2450</v>
      </c>
      <c r="D43" s="37">
        <f t="shared" si="7"/>
        <v>2</v>
      </c>
      <c r="E43" s="36" t="str">
        <f t="shared" si="6"/>
        <v>CEUTA</v>
      </c>
      <c r="F43" s="36">
        <f t="shared" si="8"/>
        <v>891</v>
      </c>
      <c r="G43" s="36">
        <f t="shared" si="9"/>
        <v>887</v>
      </c>
    </row>
    <row r="44" spans="1:9" x14ac:dyDescent="0.3">
      <c r="A44" s="36" t="str">
        <f t="shared" si="5"/>
        <v>BAHÍA DE CÁDIZ</v>
      </c>
      <c r="B44" s="37">
        <f t="shared" si="3"/>
        <v>126</v>
      </c>
      <c r="C44" s="37">
        <f t="shared" si="4"/>
        <v>112</v>
      </c>
      <c r="D44" s="37">
        <f t="shared" si="7"/>
        <v>16</v>
      </c>
      <c r="E44" s="36" t="str">
        <f t="shared" si="6"/>
        <v>BARCELONA</v>
      </c>
      <c r="F44" s="36">
        <f t="shared" si="8"/>
        <v>695</v>
      </c>
      <c r="G44" s="36">
        <f t="shared" si="9"/>
        <v>603</v>
      </c>
    </row>
    <row r="45" spans="1:9" x14ac:dyDescent="0.3">
      <c r="A45" s="36" t="str">
        <f t="shared" si="5"/>
        <v>BALEARES</v>
      </c>
      <c r="B45" s="37">
        <f t="shared" si="3"/>
        <v>2193</v>
      </c>
      <c r="C45" s="37">
        <f t="shared" si="4"/>
        <v>1929</v>
      </c>
      <c r="D45" s="37">
        <f t="shared" si="7"/>
        <v>1</v>
      </c>
      <c r="E45" s="36" t="str">
        <f t="shared" si="6"/>
        <v>VALENCIA</v>
      </c>
      <c r="F45" s="36">
        <f t="shared" si="8"/>
        <v>597</v>
      </c>
      <c r="G45" s="36">
        <f t="shared" si="9"/>
        <v>601</v>
      </c>
    </row>
    <row r="46" spans="1:9" x14ac:dyDescent="0.3">
      <c r="A46" s="36" t="str">
        <f t="shared" si="5"/>
        <v>BARCELONA</v>
      </c>
      <c r="B46" s="37">
        <f t="shared" si="3"/>
        <v>695</v>
      </c>
      <c r="C46" s="37">
        <f t="shared" si="4"/>
        <v>603</v>
      </c>
      <c r="D46" s="37">
        <f t="shared" si="7"/>
        <v>6</v>
      </c>
      <c r="E46" s="36" t="str">
        <f t="shared" si="6"/>
        <v>BILBAO</v>
      </c>
      <c r="F46" s="36">
        <f t="shared" si="8"/>
        <v>219</v>
      </c>
      <c r="G46" s="36">
        <f t="shared" si="9"/>
        <v>191</v>
      </c>
    </row>
    <row r="47" spans="1:9" x14ac:dyDescent="0.3">
      <c r="A47" s="36" t="str">
        <f t="shared" si="5"/>
        <v>BILBAO</v>
      </c>
      <c r="B47" s="37">
        <f t="shared" si="3"/>
        <v>219</v>
      </c>
      <c r="C47" s="37">
        <f t="shared" si="4"/>
        <v>191</v>
      </c>
      <c r="D47" s="37">
        <f t="shared" si="7"/>
        <v>8</v>
      </c>
      <c r="E47" s="36" t="str">
        <f t="shared" si="6"/>
        <v>TARRAGONA</v>
      </c>
      <c r="F47" s="36">
        <f t="shared" si="8"/>
        <v>211</v>
      </c>
      <c r="G47" s="36">
        <f t="shared" si="9"/>
        <v>222</v>
      </c>
    </row>
    <row r="48" spans="1:9" x14ac:dyDescent="0.3">
      <c r="A48" s="36" t="str">
        <f t="shared" si="5"/>
        <v>CARTAGENA</v>
      </c>
      <c r="B48" s="37">
        <f t="shared" si="3"/>
        <v>188</v>
      </c>
      <c r="C48" s="37">
        <f t="shared" si="4"/>
        <v>138</v>
      </c>
      <c r="D48" s="37">
        <f t="shared" si="7"/>
        <v>11</v>
      </c>
      <c r="E48" s="36" t="str">
        <f t="shared" si="6"/>
        <v>HUELVA</v>
      </c>
      <c r="F48" s="36">
        <f t="shared" si="8"/>
        <v>208</v>
      </c>
      <c r="G48" s="36">
        <f t="shared" si="9"/>
        <v>190</v>
      </c>
    </row>
    <row r="49" spans="1:7" x14ac:dyDescent="0.3">
      <c r="A49" s="36" t="str">
        <f t="shared" si="5"/>
        <v>CASTELLÓN</v>
      </c>
      <c r="B49" s="37">
        <f t="shared" si="3"/>
        <v>147</v>
      </c>
      <c r="C49" s="37">
        <f t="shared" si="4"/>
        <v>131</v>
      </c>
      <c r="D49" s="37">
        <f t="shared" si="7"/>
        <v>12</v>
      </c>
      <c r="E49" s="36" t="str">
        <f t="shared" si="6"/>
        <v>CARTAGENA</v>
      </c>
      <c r="F49" s="36">
        <f t="shared" si="8"/>
        <v>188</v>
      </c>
      <c r="G49" s="36">
        <f t="shared" si="9"/>
        <v>138</v>
      </c>
    </row>
    <row r="50" spans="1:7" x14ac:dyDescent="0.3">
      <c r="A50" s="36" t="str">
        <f t="shared" si="5"/>
        <v>CEUTA</v>
      </c>
      <c r="B50" s="37">
        <f t="shared" si="3"/>
        <v>891</v>
      </c>
      <c r="C50" s="37">
        <f t="shared" si="4"/>
        <v>887</v>
      </c>
      <c r="D50" s="37">
        <f t="shared" si="7"/>
        <v>5</v>
      </c>
      <c r="E50" s="36" t="str">
        <f t="shared" si="6"/>
        <v>CASTELLÓN</v>
      </c>
      <c r="F50" s="36">
        <f t="shared" si="8"/>
        <v>147</v>
      </c>
      <c r="G50" s="36">
        <f t="shared" si="9"/>
        <v>131</v>
      </c>
    </row>
    <row r="51" spans="1:7" x14ac:dyDescent="0.3">
      <c r="A51" s="36" t="str">
        <f t="shared" si="5"/>
        <v>FERROL-SAN CIBRAO</v>
      </c>
      <c r="B51" s="37">
        <f t="shared" si="3"/>
        <v>74</v>
      </c>
      <c r="C51" s="37">
        <f t="shared" si="4"/>
        <v>86</v>
      </c>
      <c r="D51" s="37">
        <f t="shared" si="7"/>
        <v>24</v>
      </c>
      <c r="E51" s="36" t="str">
        <f t="shared" si="6"/>
        <v>MELILLA</v>
      </c>
      <c r="F51" s="36">
        <f t="shared" si="8"/>
        <v>144</v>
      </c>
      <c r="G51" s="36">
        <f t="shared" si="9"/>
        <v>171</v>
      </c>
    </row>
    <row r="52" spans="1:7" x14ac:dyDescent="0.3">
      <c r="A52" s="36" t="str">
        <f t="shared" si="5"/>
        <v>GIJÓN</v>
      </c>
      <c r="B52" s="37">
        <f t="shared" si="3"/>
        <v>98</v>
      </c>
      <c r="C52" s="37">
        <f t="shared" si="4"/>
        <v>98</v>
      </c>
      <c r="D52" s="37">
        <f t="shared" si="7"/>
        <v>20</v>
      </c>
      <c r="E52" s="36" t="e">
        <f t="shared" si="6"/>
        <v>#N/A</v>
      </c>
      <c r="F52" s="36" t="e">
        <f t="shared" si="8"/>
        <v>#N/A</v>
      </c>
      <c r="G52" s="36" t="e">
        <f t="shared" si="9"/>
        <v>#N/A</v>
      </c>
    </row>
    <row r="53" spans="1:7" x14ac:dyDescent="0.3">
      <c r="A53" s="36" t="str">
        <f t="shared" si="5"/>
        <v>HUELVA</v>
      </c>
      <c r="B53" s="37">
        <f t="shared" si="3"/>
        <v>208</v>
      </c>
      <c r="C53" s="37">
        <f t="shared" si="4"/>
        <v>190</v>
      </c>
      <c r="D53" s="37">
        <f t="shared" si="7"/>
        <v>10</v>
      </c>
      <c r="E53" s="36" t="str">
        <f t="shared" si="6"/>
        <v>ALMERÍA</v>
      </c>
      <c r="F53" s="36">
        <f t="shared" si="8"/>
        <v>132</v>
      </c>
      <c r="G53" s="36">
        <f t="shared" si="9"/>
        <v>129</v>
      </c>
    </row>
    <row r="54" spans="1:7" x14ac:dyDescent="0.3">
      <c r="A54" s="36" t="str">
        <f t="shared" si="5"/>
        <v>LAS PALMAS</v>
      </c>
      <c r="B54" s="37">
        <f t="shared" si="3"/>
        <v>1037</v>
      </c>
      <c r="C54" s="37">
        <f t="shared" si="4"/>
        <v>959</v>
      </c>
      <c r="D54" s="37">
        <f t="shared" si="7"/>
        <v>4</v>
      </c>
      <c r="E54" s="36" t="str">
        <f t="shared" si="6"/>
        <v>BAHÍA DE CÁDIZ</v>
      </c>
      <c r="F54" s="36">
        <f t="shared" si="8"/>
        <v>126</v>
      </c>
      <c r="G54" s="36">
        <f t="shared" si="9"/>
        <v>112</v>
      </c>
    </row>
    <row r="55" spans="1:7" x14ac:dyDescent="0.3">
      <c r="A55" s="36" t="str">
        <f t="shared" si="5"/>
        <v>MÁLAGA</v>
      </c>
      <c r="B55" s="37">
        <f t="shared" si="3"/>
        <v>97</v>
      </c>
      <c r="C55" s="37">
        <f t="shared" si="4"/>
        <v>114</v>
      </c>
      <c r="D55" s="37">
        <f t="shared" si="7"/>
        <v>21</v>
      </c>
      <c r="E55" s="36" t="str">
        <f t="shared" si="6"/>
        <v>SANTANDER</v>
      </c>
      <c r="F55" s="36">
        <f t="shared" si="8"/>
        <v>113</v>
      </c>
      <c r="G55" s="36">
        <f t="shared" si="9"/>
        <v>108</v>
      </c>
    </row>
    <row r="56" spans="1:7" x14ac:dyDescent="0.3">
      <c r="A56" s="36" t="str">
        <f t="shared" si="5"/>
        <v>MARÍN Y RÍA DE PONTEVEDRA</v>
      </c>
      <c r="B56" s="37">
        <f t="shared" si="3"/>
        <v>44</v>
      </c>
      <c r="C56" s="37">
        <f t="shared" si="4"/>
        <v>46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109</v>
      </c>
      <c r="G56" s="36">
        <f t="shared" si="9"/>
        <v>98</v>
      </c>
    </row>
    <row r="57" spans="1:7" x14ac:dyDescent="0.3">
      <c r="A57" s="36" t="str">
        <f t="shared" si="5"/>
        <v>MELILLA</v>
      </c>
      <c r="B57" s="37">
        <f t="shared" si="3"/>
        <v>144</v>
      </c>
      <c r="C57" s="37">
        <f t="shared" si="4"/>
        <v>171</v>
      </c>
      <c r="D57" s="37">
        <f t="shared" si="7"/>
        <v>13</v>
      </c>
      <c r="E57" s="36" t="str">
        <f t="shared" si="6"/>
        <v>A CORUÑA</v>
      </c>
      <c r="F57" s="36">
        <f t="shared" si="10"/>
        <v>102</v>
      </c>
      <c r="G57" s="36">
        <f t="shared" si="9"/>
        <v>87</v>
      </c>
    </row>
    <row r="58" spans="1:7" x14ac:dyDescent="0.3">
      <c r="A58" s="36" t="str">
        <f t="shared" si="5"/>
        <v>MOTRIL</v>
      </c>
      <c r="B58" s="37">
        <f t="shared" si="3"/>
        <v>109</v>
      </c>
      <c r="C58" s="37">
        <f t="shared" si="4"/>
        <v>98</v>
      </c>
      <c r="D58" s="37">
        <f t="shared" si="7"/>
        <v>18</v>
      </c>
      <c r="E58" s="36" t="str">
        <f t="shared" si="6"/>
        <v>GIJÓN</v>
      </c>
      <c r="F58" s="36">
        <f t="shared" si="10"/>
        <v>98</v>
      </c>
      <c r="G58" s="36">
        <f t="shared" si="9"/>
        <v>98</v>
      </c>
    </row>
    <row r="59" spans="1:7" x14ac:dyDescent="0.3">
      <c r="A59" s="36" t="str">
        <f t="shared" si="5"/>
        <v>PASAIA</v>
      </c>
      <c r="B59" s="37">
        <f t="shared" si="3"/>
        <v>76</v>
      </c>
      <c r="C59" s="37">
        <f t="shared" si="4"/>
        <v>65</v>
      </c>
      <c r="D59" s="37">
        <f t="shared" si="7"/>
        <v>23</v>
      </c>
      <c r="E59" s="36" t="str">
        <f t="shared" si="6"/>
        <v>MÁLAGA</v>
      </c>
      <c r="F59" s="36">
        <f t="shared" si="10"/>
        <v>97</v>
      </c>
      <c r="G59" s="36">
        <f t="shared" si="9"/>
        <v>114</v>
      </c>
    </row>
    <row r="60" spans="1:7" x14ac:dyDescent="0.3">
      <c r="A60" s="36" t="str">
        <f t="shared" si="5"/>
        <v>SANTA CRUZ DE TENERIFE</v>
      </c>
      <c r="B60" s="37">
        <f t="shared" si="3"/>
        <v>1294</v>
      </c>
      <c r="C60" s="37">
        <f t="shared" si="4"/>
        <v>1062</v>
      </c>
      <c r="D60" s="37">
        <f t="shared" si="7"/>
        <v>3</v>
      </c>
      <c r="E60" s="36" t="str">
        <f t="shared" si="6"/>
        <v>SEVILLA</v>
      </c>
      <c r="F60" s="36">
        <f t="shared" si="10"/>
        <v>81</v>
      </c>
      <c r="G60" s="36">
        <f t="shared" si="9"/>
        <v>67</v>
      </c>
    </row>
    <row r="61" spans="1:7" x14ac:dyDescent="0.3">
      <c r="A61" s="36" t="str">
        <f t="shared" si="5"/>
        <v>SANTANDER</v>
      </c>
      <c r="B61" s="37">
        <f t="shared" si="3"/>
        <v>113</v>
      </c>
      <c r="C61" s="37">
        <f t="shared" si="4"/>
        <v>108</v>
      </c>
      <c r="D61" s="37">
        <f t="shared" si="7"/>
        <v>17</v>
      </c>
      <c r="E61" s="36" t="str">
        <f t="shared" si="6"/>
        <v>PASAIA</v>
      </c>
      <c r="F61" s="36">
        <f t="shared" si="10"/>
        <v>76</v>
      </c>
      <c r="G61" s="36">
        <f t="shared" si="9"/>
        <v>65</v>
      </c>
    </row>
    <row r="62" spans="1:7" x14ac:dyDescent="0.3">
      <c r="A62" s="36" t="str">
        <f t="shared" si="5"/>
        <v>SEVILLA</v>
      </c>
      <c r="B62" s="37">
        <f t="shared" si="3"/>
        <v>81</v>
      </c>
      <c r="C62" s="37">
        <f t="shared" si="4"/>
        <v>67</v>
      </c>
      <c r="D62" s="37">
        <f t="shared" si="7"/>
        <v>22</v>
      </c>
      <c r="E62" s="36" t="str">
        <f t="shared" si="6"/>
        <v>FERROL-SAN CIBRAO</v>
      </c>
      <c r="F62" s="36">
        <f t="shared" si="10"/>
        <v>74</v>
      </c>
      <c r="G62" s="36">
        <f t="shared" si="9"/>
        <v>86</v>
      </c>
    </row>
    <row r="63" spans="1:7" x14ac:dyDescent="0.3">
      <c r="A63" s="36" t="str">
        <f t="shared" si="5"/>
        <v>TARRAGONA</v>
      </c>
      <c r="B63" s="37">
        <f t="shared" si="3"/>
        <v>211</v>
      </c>
      <c r="C63" s="37">
        <f t="shared" si="4"/>
        <v>222</v>
      </c>
      <c r="D63" s="37">
        <f t="shared" si="7"/>
        <v>9</v>
      </c>
      <c r="E63" s="36" t="str">
        <f t="shared" si="6"/>
        <v>AVILÉS</v>
      </c>
      <c r="F63" s="36">
        <f t="shared" si="10"/>
        <v>66</v>
      </c>
      <c r="G63" s="36">
        <f t="shared" si="9"/>
        <v>80</v>
      </c>
    </row>
    <row r="64" spans="1:7" x14ac:dyDescent="0.3">
      <c r="A64" s="36" t="str">
        <f t="shared" si="5"/>
        <v>VALENCIA</v>
      </c>
      <c r="B64" s="37">
        <f t="shared" si="3"/>
        <v>597</v>
      </c>
      <c r="C64" s="37">
        <f t="shared" si="4"/>
        <v>601</v>
      </c>
      <c r="D64" s="37">
        <f t="shared" si="7"/>
        <v>7</v>
      </c>
      <c r="E64" s="36" t="str">
        <f t="shared" si="6"/>
        <v>ALICANTE</v>
      </c>
      <c r="F64" s="36">
        <f t="shared" si="10"/>
        <v>57</v>
      </c>
      <c r="G64" s="36">
        <f t="shared" si="9"/>
        <v>63</v>
      </c>
    </row>
    <row r="65" spans="1:7" x14ac:dyDescent="0.3">
      <c r="A65" s="36" t="str">
        <f t="shared" si="5"/>
        <v>VIGO</v>
      </c>
      <c r="B65" s="37">
        <f t="shared" si="3"/>
        <v>132</v>
      </c>
      <c r="C65" s="37">
        <f t="shared" si="4"/>
        <v>104</v>
      </c>
      <c r="D65" s="37">
        <f t="shared" si="7"/>
        <v>15</v>
      </c>
      <c r="E65" s="36" t="str">
        <f t="shared" si="6"/>
        <v>MARÍN Y RÍA DE PONTEVEDRA</v>
      </c>
      <c r="F65" s="36">
        <f t="shared" si="10"/>
        <v>44</v>
      </c>
      <c r="G65" s="36">
        <f t="shared" si="9"/>
        <v>46</v>
      </c>
    </row>
    <row r="66" spans="1:7" x14ac:dyDescent="0.3">
      <c r="A66" s="36" t="str">
        <f t="shared" si="5"/>
        <v>VILAGARCÍA</v>
      </c>
      <c r="B66" s="37">
        <f t="shared" si="3"/>
        <v>28</v>
      </c>
      <c r="C66" s="37">
        <f t="shared" si="4"/>
        <v>23</v>
      </c>
      <c r="D66" s="37">
        <f t="shared" si="7"/>
        <v>28</v>
      </c>
      <c r="E66" s="36" t="str">
        <f t="shared" si="6"/>
        <v>VILAGARCÍA</v>
      </c>
      <c r="F66" s="36">
        <f t="shared" si="10"/>
        <v>28</v>
      </c>
      <c r="G66" s="36">
        <f t="shared" si="9"/>
        <v>23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1465713</v>
      </c>
      <c r="C7" s="10">
        <v>1710072</v>
      </c>
      <c r="D7" s="10">
        <v>1465713</v>
      </c>
      <c r="E7" s="10">
        <v>1710072</v>
      </c>
      <c r="F7" s="11">
        <f>((E7*100)/D7)-100</f>
        <v>16.671681290948499</v>
      </c>
      <c r="G7" s="1"/>
      <c r="H7" s="1"/>
      <c r="I7" s="1"/>
    </row>
    <row r="8" spans="1:12" x14ac:dyDescent="0.3">
      <c r="A8" s="12" t="s">
        <v>31</v>
      </c>
      <c r="B8" s="13">
        <v>713188</v>
      </c>
      <c r="C8" s="13">
        <v>688105</v>
      </c>
      <c r="D8" s="13">
        <v>713188</v>
      </c>
      <c r="E8" s="13">
        <v>688105</v>
      </c>
      <c r="F8" s="14">
        <f t="shared" ref="F8:F34" si="0">((E8*100)/D8)-100</f>
        <v>-3.5170249639646158</v>
      </c>
      <c r="G8" s="1"/>
      <c r="H8" s="1"/>
      <c r="I8" s="1"/>
    </row>
    <row r="9" spans="1:12" x14ac:dyDescent="0.3">
      <c r="A9" s="9" t="s">
        <v>157</v>
      </c>
      <c r="B9" s="10">
        <v>2110793</v>
      </c>
      <c r="C9" s="10">
        <v>2221674</v>
      </c>
      <c r="D9" s="10">
        <v>2110793</v>
      </c>
      <c r="E9" s="10">
        <v>2221674</v>
      </c>
      <c r="F9" s="11">
        <f t="shared" si="0"/>
        <v>5.2530494463455142</v>
      </c>
      <c r="G9" s="1"/>
      <c r="H9" s="1"/>
      <c r="I9" s="1"/>
    </row>
    <row r="10" spans="1:12" x14ac:dyDescent="0.3">
      <c r="A10" s="12" t="s">
        <v>159</v>
      </c>
      <c r="B10" s="13">
        <v>500370</v>
      </c>
      <c r="C10" s="13">
        <v>385243</v>
      </c>
      <c r="D10" s="13">
        <v>500370</v>
      </c>
      <c r="E10" s="13">
        <v>385243</v>
      </c>
      <c r="F10" s="14">
        <f t="shared" si="0"/>
        <v>-23.008373803385496</v>
      </c>
      <c r="G10" s="1"/>
      <c r="H10" s="1"/>
      <c r="I10" s="1"/>
    </row>
    <row r="11" spans="1:12" x14ac:dyDescent="0.3">
      <c r="A11" s="9" t="s">
        <v>160</v>
      </c>
      <c r="B11" s="10">
        <v>34596383</v>
      </c>
      <c r="C11" s="10">
        <v>30909719</v>
      </c>
      <c r="D11" s="10">
        <v>34596383</v>
      </c>
      <c r="E11" s="10">
        <v>30909719</v>
      </c>
      <c r="F11" s="11">
        <f t="shared" si="0"/>
        <v>-10.656212240453002</v>
      </c>
      <c r="G11" s="1"/>
      <c r="H11" s="1"/>
      <c r="I11" s="1"/>
    </row>
    <row r="12" spans="1:12" x14ac:dyDescent="0.3">
      <c r="A12" s="12" t="s">
        <v>161</v>
      </c>
      <c r="B12" s="13">
        <v>1363155</v>
      </c>
      <c r="C12" s="13">
        <v>1621631</v>
      </c>
      <c r="D12" s="13">
        <v>1363155</v>
      </c>
      <c r="E12" s="13">
        <v>1621631</v>
      </c>
      <c r="F12" s="14">
        <f t="shared" si="0"/>
        <v>18.96160011150603</v>
      </c>
      <c r="G12" s="1"/>
      <c r="H12" s="1"/>
      <c r="I12" s="1"/>
    </row>
    <row r="13" spans="1:12" x14ac:dyDescent="0.3">
      <c r="A13" s="9" t="s">
        <v>32</v>
      </c>
      <c r="B13" s="10">
        <v>11938601</v>
      </c>
      <c r="C13" s="10">
        <v>14050388</v>
      </c>
      <c r="D13" s="10">
        <v>11938601</v>
      </c>
      <c r="E13" s="10">
        <v>14050388</v>
      </c>
      <c r="F13" s="11">
        <f t="shared" si="0"/>
        <v>17.68873086553441</v>
      </c>
      <c r="G13" s="1"/>
      <c r="H13" s="1"/>
      <c r="I13" s="1"/>
    </row>
    <row r="14" spans="1:12" x14ac:dyDescent="0.3">
      <c r="A14" s="12" t="s">
        <v>33</v>
      </c>
      <c r="B14" s="13">
        <v>19277992</v>
      </c>
      <c r="C14" s="13">
        <v>24507319</v>
      </c>
      <c r="D14" s="13">
        <v>19277992</v>
      </c>
      <c r="E14" s="13">
        <v>24507319</v>
      </c>
      <c r="F14" s="14">
        <f t="shared" si="0"/>
        <v>27.125890497309058</v>
      </c>
      <c r="G14" s="1"/>
      <c r="H14" s="1"/>
      <c r="I14" s="1"/>
    </row>
    <row r="15" spans="1:12" x14ac:dyDescent="0.3">
      <c r="A15" s="9" t="s">
        <v>34</v>
      </c>
      <c r="B15" s="10">
        <v>3040695</v>
      </c>
      <c r="C15" s="10">
        <v>3339896</v>
      </c>
      <c r="D15" s="10">
        <v>3040695</v>
      </c>
      <c r="E15" s="10">
        <v>3339896</v>
      </c>
      <c r="F15" s="11">
        <f t="shared" si="0"/>
        <v>9.8398885781046772</v>
      </c>
      <c r="G15" s="1"/>
      <c r="H15" s="1"/>
      <c r="I15" s="1"/>
    </row>
    <row r="16" spans="1:12" x14ac:dyDescent="0.3">
      <c r="A16" s="12" t="s">
        <v>35</v>
      </c>
      <c r="B16" s="13">
        <v>2597280</v>
      </c>
      <c r="C16" s="13">
        <v>3036595</v>
      </c>
      <c r="D16" s="13">
        <v>2597280</v>
      </c>
      <c r="E16" s="13">
        <v>3036595</v>
      </c>
      <c r="F16" s="14">
        <f t="shared" si="0"/>
        <v>16.914425860900636</v>
      </c>
      <c r="G16" s="1"/>
      <c r="H16" s="1"/>
      <c r="I16" s="1"/>
    </row>
    <row r="17" spans="1:9" x14ac:dyDescent="0.3">
      <c r="A17" s="9" t="s">
        <v>162</v>
      </c>
      <c r="B17" s="10">
        <v>1966791</v>
      </c>
      <c r="C17" s="10">
        <v>2407879</v>
      </c>
      <c r="D17" s="10">
        <v>1966791</v>
      </c>
      <c r="E17" s="10">
        <v>2407879</v>
      </c>
      <c r="F17" s="11">
        <f t="shared" si="0"/>
        <v>22.426785560845047</v>
      </c>
      <c r="G17" s="1"/>
      <c r="H17" s="1"/>
      <c r="I17" s="1"/>
    </row>
    <row r="18" spans="1:9" x14ac:dyDescent="0.3">
      <c r="A18" s="12" t="s">
        <v>36</v>
      </c>
      <c r="B18" s="13">
        <v>5010682</v>
      </c>
      <c r="C18" s="13">
        <v>5598991</v>
      </c>
      <c r="D18" s="13">
        <v>5010682</v>
      </c>
      <c r="E18" s="13">
        <v>5598991</v>
      </c>
      <c r="F18" s="14">
        <f t="shared" si="0"/>
        <v>11.741096321818063</v>
      </c>
      <c r="G18" s="1"/>
      <c r="H18" s="1"/>
      <c r="I18" s="1"/>
    </row>
    <row r="19" spans="1:9" x14ac:dyDescent="0.3">
      <c r="A19" s="9" t="s">
        <v>37</v>
      </c>
      <c r="B19" s="10">
        <v>1287574</v>
      </c>
      <c r="C19" s="10">
        <v>1189071</v>
      </c>
      <c r="D19" s="10">
        <v>1287574</v>
      </c>
      <c r="E19" s="10">
        <v>1189071</v>
      </c>
      <c r="F19" s="11">
        <f t="shared" si="0"/>
        <v>-7.6502787412606921</v>
      </c>
      <c r="G19" s="1"/>
      <c r="H19" s="1"/>
      <c r="I19" s="1"/>
    </row>
    <row r="20" spans="1:9" x14ac:dyDescent="0.3">
      <c r="A20" s="12" t="s">
        <v>163</v>
      </c>
      <c r="B20" s="13">
        <v>1546659</v>
      </c>
      <c r="C20" s="13">
        <v>1568110</v>
      </c>
      <c r="D20" s="13">
        <v>1546659</v>
      </c>
      <c r="E20" s="13">
        <v>1568110</v>
      </c>
      <c r="F20" s="14">
        <f t="shared" si="0"/>
        <v>1.3869249782919155</v>
      </c>
      <c r="G20" s="1"/>
      <c r="H20" s="1"/>
      <c r="I20" s="1"/>
    </row>
    <row r="21" spans="1:9" x14ac:dyDescent="0.3">
      <c r="A21" s="9" t="s">
        <v>38</v>
      </c>
      <c r="B21" s="10">
        <v>2813678</v>
      </c>
      <c r="C21" s="10">
        <v>3178164</v>
      </c>
      <c r="D21" s="10">
        <v>2813678</v>
      </c>
      <c r="E21" s="10">
        <v>3178164</v>
      </c>
      <c r="F21" s="11">
        <f t="shared" si="0"/>
        <v>12.954076479255974</v>
      </c>
      <c r="G21" s="1"/>
      <c r="H21" s="1"/>
      <c r="I21" s="1"/>
    </row>
    <row r="22" spans="1:9" x14ac:dyDescent="0.3">
      <c r="A22" s="12" t="s">
        <v>59</v>
      </c>
      <c r="B22" s="13">
        <v>19662167</v>
      </c>
      <c r="C22" s="13">
        <v>22473795</v>
      </c>
      <c r="D22" s="13">
        <v>19662167</v>
      </c>
      <c r="E22" s="13">
        <v>22473795</v>
      </c>
      <c r="F22" s="14">
        <f t="shared" si="0"/>
        <v>14.299685278840329</v>
      </c>
      <c r="G22" s="1"/>
      <c r="H22" s="1"/>
      <c r="I22" s="1"/>
    </row>
    <row r="23" spans="1:9" x14ac:dyDescent="0.3">
      <c r="A23" s="9" t="s">
        <v>164</v>
      </c>
      <c r="B23" s="10">
        <v>2255603</v>
      </c>
      <c r="C23" s="10">
        <v>1905066</v>
      </c>
      <c r="D23" s="10">
        <v>2255603</v>
      </c>
      <c r="E23" s="10">
        <v>1905066</v>
      </c>
      <c r="F23" s="11">
        <f t="shared" si="0"/>
        <v>-15.540722370026998</v>
      </c>
      <c r="G23" s="1"/>
      <c r="H23" s="1"/>
      <c r="I23" s="1"/>
    </row>
    <row r="24" spans="1:9" x14ac:dyDescent="0.3">
      <c r="A24" s="12" t="s">
        <v>166</v>
      </c>
      <c r="B24" s="13">
        <v>402470</v>
      </c>
      <c r="C24" s="13">
        <v>434615</v>
      </c>
      <c r="D24" s="13">
        <v>402470</v>
      </c>
      <c r="E24" s="13">
        <v>434615</v>
      </c>
      <c r="F24" s="14">
        <f t="shared" si="0"/>
        <v>7.9869307029095324</v>
      </c>
      <c r="G24" s="1"/>
      <c r="H24" s="1"/>
      <c r="I24" s="1"/>
    </row>
    <row r="25" spans="1:9" x14ac:dyDescent="0.3">
      <c r="A25" s="9" t="s">
        <v>39</v>
      </c>
      <c r="B25" s="10">
        <v>3341355</v>
      </c>
      <c r="C25" s="10">
        <v>3263420</v>
      </c>
      <c r="D25" s="10">
        <v>3341355</v>
      </c>
      <c r="E25" s="10">
        <v>3263420</v>
      </c>
      <c r="F25" s="11">
        <f t="shared" si="0"/>
        <v>-2.3324369903826465</v>
      </c>
      <c r="G25" s="1"/>
      <c r="H25" s="1"/>
      <c r="I25" s="1"/>
    </row>
    <row r="26" spans="1:9" x14ac:dyDescent="0.3">
      <c r="A26" s="12" t="s">
        <v>40</v>
      </c>
      <c r="B26" s="13">
        <v>1590784</v>
      </c>
      <c r="C26" s="13">
        <v>1906330</v>
      </c>
      <c r="D26" s="13">
        <v>1590784</v>
      </c>
      <c r="E26" s="13">
        <v>1906330</v>
      </c>
      <c r="F26" s="14">
        <f t="shared" si="0"/>
        <v>19.83587966688124</v>
      </c>
      <c r="G26" s="1"/>
      <c r="H26" s="1"/>
      <c r="I26" s="1"/>
    </row>
    <row r="27" spans="1:9" x14ac:dyDescent="0.3">
      <c r="A27" s="9" t="s">
        <v>41</v>
      </c>
      <c r="B27" s="10">
        <v>432588</v>
      </c>
      <c r="C27" s="10">
        <v>490368</v>
      </c>
      <c r="D27" s="10">
        <v>432588</v>
      </c>
      <c r="E27" s="10">
        <v>490368</v>
      </c>
      <c r="F27" s="11">
        <f t="shared" si="0"/>
        <v>13.356819884046715</v>
      </c>
      <c r="G27" s="1"/>
      <c r="H27" s="1"/>
      <c r="I27" s="1"/>
    </row>
    <row r="28" spans="1:9" x14ac:dyDescent="0.3">
      <c r="A28" s="12" t="s">
        <v>42</v>
      </c>
      <c r="B28" s="13">
        <v>15150564</v>
      </c>
      <c r="C28" s="13">
        <v>17858649</v>
      </c>
      <c r="D28" s="13">
        <v>15150564</v>
      </c>
      <c r="E28" s="13">
        <v>17858649</v>
      </c>
      <c r="F28" s="14">
        <f t="shared" si="0"/>
        <v>17.874483088550363</v>
      </c>
      <c r="G28" s="1"/>
      <c r="H28" s="1"/>
      <c r="I28" s="1"/>
    </row>
    <row r="29" spans="1:9" x14ac:dyDescent="0.3">
      <c r="A29" s="9" t="s">
        <v>43</v>
      </c>
      <c r="B29" s="10">
        <v>1759564</v>
      </c>
      <c r="C29" s="10">
        <v>2056959</v>
      </c>
      <c r="D29" s="10">
        <v>1759564</v>
      </c>
      <c r="E29" s="10">
        <v>2056959</v>
      </c>
      <c r="F29" s="11">
        <f t="shared" si="0"/>
        <v>16.901630176566471</v>
      </c>
      <c r="G29" s="1"/>
      <c r="H29" s="1"/>
      <c r="I29" s="1"/>
    </row>
    <row r="30" spans="1:9" x14ac:dyDescent="0.3">
      <c r="A30" s="12" t="s">
        <v>44</v>
      </c>
      <c r="B30" s="13">
        <v>338852</v>
      </c>
      <c r="C30" s="13">
        <v>400874</v>
      </c>
      <c r="D30" s="13">
        <v>338852</v>
      </c>
      <c r="E30" s="13">
        <v>400874</v>
      </c>
      <c r="F30" s="14">
        <f t="shared" si="0"/>
        <v>18.303566158676944</v>
      </c>
      <c r="G30" s="1"/>
      <c r="H30" s="1"/>
      <c r="I30" s="1"/>
    </row>
    <row r="31" spans="1:9" x14ac:dyDescent="0.3">
      <c r="A31" s="9" t="s">
        <v>45</v>
      </c>
      <c r="B31" s="10">
        <v>4103720</v>
      </c>
      <c r="C31" s="10">
        <v>3869278</v>
      </c>
      <c r="D31" s="10">
        <v>4103720</v>
      </c>
      <c r="E31" s="10">
        <v>3869278</v>
      </c>
      <c r="F31" s="11">
        <f t="shared" si="0"/>
        <v>-5.7129141364420519</v>
      </c>
      <c r="G31" s="1"/>
      <c r="H31" s="1"/>
      <c r="I31" s="1"/>
    </row>
    <row r="32" spans="1:9" x14ac:dyDescent="0.3">
      <c r="A32" s="12" t="s">
        <v>46</v>
      </c>
      <c r="B32" s="13">
        <v>19417134</v>
      </c>
      <c r="C32" s="13">
        <v>20355869</v>
      </c>
      <c r="D32" s="13">
        <v>19417134</v>
      </c>
      <c r="E32" s="13">
        <v>20355869</v>
      </c>
      <c r="F32" s="14">
        <f t="shared" si="0"/>
        <v>4.8345703336032955</v>
      </c>
      <c r="G32" s="1"/>
      <c r="H32" s="1"/>
      <c r="I32" s="1"/>
    </row>
    <row r="33" spans="1:9" x14ac:dyDescent="0.3">
      <c r="A33" s="9" t="s">
        <v>47</v>
      </c>
      <c r="B33" s="10">
        <v>1931595</v>
      </c>
      <c r="C33" s="10">
        <v>2424150</v>
      </c>
      <c r="D33" s="10">
        <v>1931595</v>
      </c>
      <c r="E33" s="10">
        <v>2424150</v>
      </c>
      <c r="F33" s="11">
        <f t="shared" si="0"/>
        <v>25.499910695565063</v>
      </c>
      <c r="G33" s="1"/>
      <c r="H33" s="1"/>
      <c r="I33" s="1"/>
    </row>
    <row r="34" spans="1:9" x14ac:dyDescent="0.3">
      <c r="A34" s="12" t="s">
        <v>165</v>
      </c>
      <c r="B34" s="13">
        <v>136048</v>
      </c>
      <c r="C34" s="13">
        <v>233926</v>
      </c>
      <c r="D34" s="13">
        <v>136048</v>
      </c>
      <c r="E34" s="13">
        <v>233926</v>
      </c>
      <c r="F34" s="14">
        <f t="shared" si="0"/>
        <v>71.943725743855111</v>
      </c>
      <c r="G34" s="1"/>
      <c r="H34" s="1"/>
      <c r="I34" s="1"/>
    </row>
    <row r="35" spans="1:9" x14ac:dyDescent="0.3">
      <c r="A35" s="15" t="s">
        <v>48</v>
      </c>
      <c r="B35" s="16">
        <f>SUM(B7:B34)</f>
        <v>160751998</v>
      </c>
      <c r="C35" s="16">
        <f t="shared" ref="C35:E35" si="1">SUM(C7:C34)</f>
        <v>174086156</v>
      </c>
      <c r="D35" s="16">
        <f t="shared" si="1"/>
        <v>160751998</v>
      </c>
      <c r="E35" s="16">
        <f t="shared" si="1"/>
        <v>174086156</v>
      </c>
      <c r="F35" s="17">
        <f t="shared" ref="F35" si="2">((E35*100)/D35)-100</f>
        <v>8.2948629975970789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1710072</v>
      </c>
      <c r="C39" s="37">
        <f t="shared" si="4"/>
        <v>1465713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30909719</v>
      </c>
      <c r="G39" s="36">
        <f>LOOKUP(E39,$A$39:$A$66,$C$39:$C$66)</f>
        <v>34596383</v>
      </c>
    </row>
    <row r="40" spans="1:9" x14ac:dyDescent="0.3">
      <c r="A40" s="36" t="str">
        <f t="shared" si="5"/>
        <v>ALICANTE</v>
      </c>
      <c r="B40" s="37">
        <f t="shared" si="3"/>
        <v>688105</v>
      </c>
      <c r="C40" s="37">
        <f t="shared" si="4"/>
        <v>713188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24507319</v>
      </c>
      <c r="G40" s="36">
        <f t="shared" ref="G40:G66" si="9">LOOKUP(E40,$A$39:$A$66,$C$39:$C$66)</f>
        <v>19277992</v>
      </c>
    </row>
    <row r="41" spans="1:9" x14ac:dyDescent="0.3">
      <c r="A41" s="36" t="str">
        <f t="shared" si="5"/>
        <v>ALMERÍA</v>
      </c>
      <c r="B41" s="37">
        <f t="shared" si="3"/>
        <v>2221674</v>
      </c>
      <c r="C41" s="37">
        <f t="shared" si="4"/>
        <v>2110793</v>
      </c>
      <c r="D41" s="37">
        <f t="shared" si="7"/>
        <v>15</v>
      </c>
      <c r="E41" s="36" t="str">
        <f t="shared" si="6"/>
        <v>LAS PALMAS</v>
      </c>
      <c r="F41" s="36">
        <f t="shared" si="8"/>
        <v>22473795</v>
      </c>
      <c r="G41" s="36">
        <f t="shared" si="9"/>
        <v>19662167</v>
      </c>
    </row>
    <row r="42" spans="1:9" x14ac:dyDescent="0.3">
      <c r="A42" s="36" t="str">
        <f t="shared" si="5"/>
        <v>AVILÉS</v>
      </c>
      <c r="B42" s="37">
        <f t="shared" si="3"/>
        <v>385243</v>
      </c>
      <c r="C42" s="37">
        <f t="shared" si="4"/>
        <v>500370</v>
      </c>
      <c r="D42" s="37">
        <f t="shared" si="7"/>
        <v>27</v>
      </c>
      <c r="E42" s="36" t="str">
        <f t="shared" si="6"/>
        <v>VALENCIA</v>
      </c>
      <c r="F42" s="36">
        <f t="shared" si="8"/>
        <v>20355869</v>
      </c>
      <c r="G42" s="36">
        <f t="shared" si="9"/>
        <v>19417134</v>
      </c>
    </row>
    <row r="43" spans="1:9" x14ac:dyDescent="0.3">
      <c r="A43" s="36" t="str">
        <f t="shared" si="5"/>
        <v>BAHÍA DE ALGECIRAS</v>
      </c>
      <c r="B43" s="37">
        <f t="shared" si="3"/>
        <v>30909719</v>
      </c>
      <c r="C43" s="37">
        <f t="shared" si="4"/>
        <v>34596383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17858649</v>
      </c>
      <c r="G43" s="36">
        <f t="shared" si="9"/>
        <v>15150564</v>
      </c>
    </row>
    <row r="44" spans="1:9" x14ac:dyDescent="0.3">
      <c r="A44" s="36" t="str">
        <f t="shared" si="5"/>
        <v>BAHÍA DE CÁDIZ</v>
      </c>
      <c r="B44" s="37">
        <f t="shared" si="3"/>
        <v>1621631</v>
      </c>
      <c r="C44" s="37">
        <f t="shared" si="4"/>
        <v>1363155</v>
      </c>
      <c r="D44" s="37">
        <f t="shared" si="7"/>
        <v>20</v>
      </c>
      <c r="E44" s="36" t="str">
        <f t="shared" si="6"/>
        <v>BALEARES</v>
      </c>
      <c r="F44" s="36">
        <f t="shared" si="8"/>
        <v>14050388</v>
      </c>
      <c r="G44" s="36">
        <f t="shared" si="9"/>
        <v>11938601</v>
      </c>
    </row>
    <row r="45" spans="1:9" x14ac:dyDescent="0.3">
      <c r="A45" s="36" t="str">
        <f t="shared" si="5"/>
        <v>BALEARES</v>
      </c>
      <c r="B45" s="37">
        <f t="shared" si="3"/>
        <v>14050388</v>
      </c>
      <c r="C45" s="37">
        <f t="shared" si="4"/>
        <v>11938601</v>
      </c>
      <c r="D45" s="37">
        <f t="shared" si="7"/>
        <v>6</v>
      </c>
      <c r="E45" s="36" t="str">
        <f t="shared" si="6"/>
        <v>CEUTA</v>
      </c>
      <c r="F45" s="36">
        <f t="shared" si="8"/>
        <v>5598991</v>
      </c>
      <c r="G45" s="36">
        <f t="shared" si="9"/>
        <v>5010682</v>
      </c>
    </row>
    <row r="46" spans="1:9" x14ac:dyDescent="0.3">
      <c r="A46" s="36" t="str">
        <f t="shared" si="5"/>
        <v>BARCELONA</v>
      </c>
      <c r="B46" s="37">
        <f t="shared" si="3"/>
        <v>24507319</v>
      </c>
      <c r="C46" s="37">
        <f t="shared" si="4"/>
        <v>19277992</v>
      </c>
      <c r="D46" s="37">
        <f t="shared" si="7"/>
        <v>2</v>
      </c>
      <c r="E46" s="36" t="str">
        <f t="shared" si="6"/>
        <v>TARRAGONA</v>
      </c>
      <c r="F46" s="36">
        <f t="shared" si="8"/>
        <v>3869278</v>
      </c>
      <c r="G46" s="36">
        <f t="shared" si="9"/>
        <v>4103720</v>
      </c>
    </row>
    <row r="47" spans="1:9" x14ac:dyDescent="0.3">
      <c r="A47" s="36" t="str">
        <f t="shared" si="5"/>
        <v>BILBAO</v>
      </c>
      <c r="B47" s="37">
        <f t="shared" si="3"/>
        <v>3339896</v>
      </c>
      <c r="C47" s="37">
        <f t="shared" si="4"/>
        <v>3040695</v>
      </c>
      <c r="D47" s="37">
        <f t="shared" si="7"/>
        <v>9</v>
      </c>
      <c r="E47" s="36" t="str">
        <f t="shared" si="6"/>
        <v>BILBAO</v>
      </c>
      <c r="F47" s="36">
        <f t="shared" si="8"/>
        <v>3339896</v>
      </c>
      <c r="G47" s="36">
        <f t="shared" si="9"/>
        <v>3040695</v>
      </c>
    </row>
    <row r="48" spans="1:9" x14ac:dyDescent="0.3">
      <c r="A48" s="36" t="str">
        <f t="shared" si="5"/>
        <v>CARTAGENA</v>
      </c>
      <c r="B48" s="37">
        <f t="shared" si="3"/>
        <v>3036595</v>
      </c>
      <c r="C48" s="37">
        <f t="shared" si="4"/>
        <v>2597280</v>
      </c>
      <c r="D48" s="37">
        <f t="shared" si="7"/>
        <v>12</v>
      </c>
      <c r="E48" s="36" t="str">
        <f t="shared" si="6"/>
        <v>MELILLA</v>
      </c>
      <c r="F48" s="36">
        <f t="shared" si="8"/>
        <v>3263420</v>
      </c>
      <c r="G48" s="36">
        <f t="shared" si="9"/>
        <v>3341355</v>
      </c>
    </row>
    <row r="49" spans="1:7" x14ac:dyDescent="0.3">
      <c r="A49" s="36" t="str">
        <f t="shared" si="5"/>
        <v>CASTELLÓN</v>
      </c>
      <c r="B49" s="37">
        <f t="shared" si="3"/>
        <v>2407879</v>
      </c>
      <c r="C49" s="37">
        <f t="shared" si="4"/>
        <v>1966791</v>
      </c>
      <c r="D49" s="37">
        <f t="shared" si="7"/>
        <v>14</v>
      </c>
      <c r="E49" s="36" t="str">
        <f t="shared" si="6"/>
        <v>HUELVA</v>
      </c>
      <c r="F49" s="36">
        <f t="shared" si="8"/>
        <v>3178164</v>
      </c>
      <c r="G49" s="36">
        <f t="shared" si="9"/>
        <v>2813678</v>
      </c>
    </row>
    <row r="50" spans="1:7" x14ac:dyDescent="0.3">
      <c r="A50" s="36" t="str">
        <f t="shared" si="5"/>
        <v>CEUTA</v>
      </c>
      <c r="B50" s="37">
        <f t="shared" si="3"/>
        <v>5598991</v>
      </c>
      <c r="C50" s="37">
        <f t="shared" si="4"/>
        <v>5010682</v>
      </c>
      <c r="D50" s="37">
        <f t="shared" si="7"/>
        <v>7</v>
      </c>
      <c r="E50" s="36" t="str">
        <f t="shared" si="6"/>
        <v>CARTAGENA</v>
      </c>
      <c r="F50" s="36">
        <f t="shared" si="8"/>
        <v>3036595</v>
      </c>
      <c r="G50" s="36">
        <f t="shared" si="9"/>
        <v>2597280</v>
      </c>
    </row>
    <row r="51" spans="1:7" x14ac:dyDescent="0.3">
      <c r="A51" s="36" t="str">
        <f t="shared" si="5"/>
        <v>FERROL-SAN CIBRAO</v>
      </c>
      <c r="B51" s="37">
        <f t="shared" si="3"/>
        <v>1189071</v>
      </c>
      <c r="C51" s="37">
        <f t="shared" si="4"/>
        <v>1287574</v>
      </c>
      <c r="D51" s="37">
        <f t="shared" si="7"/>
        <v>22</v>
      </c>
      <c r="E51" s="36" t="str">
        <f t="shared" si="6"/>
        <v>VIGO</v>
      </c>
      <c r="F51" s="36">
        <f t="shared" si="8"/>
        <v>2424150</v>
      </c>
      <c r="G51" s="36">
        <f t="shared" si="9"/>
        <v>1931595</v>
      </c>
    </row>
    <row r="52" spans="1:7" x14ac:dyDescent="0.3">
      <c r="A52" s="36" t="str">
        <f t="shared" si="5"/>
        <v>GIJÓN</v>
      </c>
      <c r="B52" s="37">
        <f t="shared" si="3"/>
        <v>1568110</v>
      </c>
      <c r="C52" s="37">
        <f t="shared" si="4"/>
        <v>1546659</v>
      </c>
      <c r="D52" s="37">
        <f t="shared" si="7"/>
        <v>21</v>
      </c>
      <c r="E52" s="36" t="str">
        <f t="shared" si="6"/>
        <v>CASTELLÓN</v>
      </c>
      <c r="F52" s="36">
        <f t="shared" si="8"/>
        <v>2407879</v>
      </c>
      <c r="G52" s="36">
        <f t="shared" si="9"/>
        <v>1966791</v>
      </c>
    </row>
    <row r="53" spans="1:7" x14ac:dyDescent="0.3">
      <c r="A53" s="36" t="str">
        <f t="shared" si="5"/>
        <v>HUELVA</v>
      </c>
      <c r="B53" s="37">
        <f t="shared" si="3"/>
        <v>3178164</v>
      </c>
      <c r="C53" s="37">
        <f t="shared" si="4"/>
        <v>2813678</v>
      </c>
      <c r="D53" s="37">
        <f t="shared" si="7"/>
        <v>11</v>
      </c>
      <c r="E53" s="36" t="str">
        <f t="shared" si="6"/>
        <v>ALMERÍA</v>
      </c>
      <c r="F53" s="36">
        <f t="shared" si="8"/>
        <v>2221674</v>
      </c>
      <c r="G53" s="36">
        <f t="shared" si="9"/>
        <v>2110793</v>
      </c>
    </row>
    <row r="54" spans="1:7" x14ac:dyDescent="0.3">
      <c r="A54" s="36" t="str">
        <f t="shared" si="5"/>
        <v>LAS PALMAS</v>
      </c>
      <c r="B54" s="37">
        <f t="shared" si="3"/>
        <v>22473795</v>
      </c>
      <c r="C54" s="37">
        <f t="shared" si="4"/>
        <v>19662167</v>
      </c>
      <c r="D54" s="37">
        <f t="shared" si="7"/>
        <v>3</v>
      </c>
      <c r="E54" s="36" t="str">
        <f t="shared" si="6"/>
        <v>SANTANDER</v>
      </c>
      <c r="F54" s="36">
        <f t="shared" si="8"/>
        <v>2056959</v>
      </c>
      <c r="G54" s="36">
        <f t="shared" si="9"/>
        <v>1759564</v>
      </c>
    </row>
    <row r="55" spans="1:7" x14ac:dyDescent="0.3">
      <c r="A55" s="36" t="str">
        <f t="shared" si="5"/>
        <v>MÁLAGA</v>
      </c>
      <c r="B55" s="37">
        <f t="shared" si="3"/>
        <v>1905066</v>
      </c>
      <c r="C55" s="37">
        <f t="shared" si="4"/>
        <v>2255603</v>
      </c>
      <c r="D55" s="37">
        <f t="shared" si="7"/>
        <v>18</v>
      </c>
      <c r="E55" s="36" t="str">
        <f t="shared" si="6"/>
        <v>MOTRIL</v>
      </c>
      <c r="F55" s="36">
        <f t="shared" si="8"/>
        <v>1906330</v>
      </c>
      <c r="G55" s="36">
        <f t="shared" si="9"/>
        <v>1590784</v>
      </c>
    </row>
    <row r="56" spans="1:7" x14ac:dyDescent="0.3">
      <c r="A56" s="36" t="str">
        <f t="shared" si="5"/>
        <v>MARÍN Y RÍA DE PONTEVEDRA</v>
      </c>
      <c r="B56" s="37">
        <f t="shared" si="3"/>
        <v>434615</v>
      </c>
      <c r="C56" s="37">
        <f t="shared" si="4"/>
        <v>402470</v>
      </c>
      <c r="D56" s="37">
        <f t="shared" si="7"/>
        <v>25</v>
      </c>
      <c r="E56" s="36" t="str">
        <f t="shared" si="6"/>
        <v>MÁLAGA</v>
      </c>
      <c r="F56" s="36">
        <f t="shared" ref="F56:F66" si="10">LOOKUP(E56,$A$39:$A$66,$B$39:$B$66)</f>
        <v>1905066</v>
      </c>
      <c r="G56" s="36">
        <f t="shared" si="9"/>
        <v>2255603</v>
      </c>
    </row>
    <row r="57" spans="1:7" x14ac:dyDescent="0.3">
      <c r="A57" s="36" t="str">
        <f t="shared" si="5"/>
        <v>MELILLA</v>
      </c>
      <c r="B57" s="37">
        <f t="shared" si="3"/>
        <v>3263420</v>
      </c>
      <c r="C57" s="37">
        <f t="shared" si="4"/>
        <v>3341355</v>
      </c>
      <c r="D57" s="37">
        <f t="shared" si="7"/>
        <v>10</v>
      </c>
      <c r="E57" s="36" t="str">
        <f t="shared" si="6"/>
        <v>A CORUÑA</v>
      </c>
      <c r="F57" s="36">
        <f t="shared" si="10"/>
        <v>1710072</v>
      </c>
      <c r="G57" s="36">
        <f t="shared" si="9"/>
        <v>1465713</v>
      </c>
    </row>
    <row r="58" spans="1:7" x14ac:dyDescent="0.3">
      <c r="A58" s="36" t="str">
        <f t="shared" si="5"/>
        <v>MOTRIL</v>
      </c>
      <c r="B58" s="37">
        <f t="shared" si="3"/>
        <v>1906330</v>
      </c>
      <c r="C58" s="37">
        <f t="shared" si="4"/>
        <v>1590784</v>
      </c>
      <c r="D58" s="37">
        <f t="shared" si="7"/>
        <v>17</v>
      </c>
      <c r="E58" s="36" t="str">
        <f t="shared" si="6"/>
        <v>BAHÍA DE CÁDIZ</v>
      </c>
      <c r="F58" s="36">
        <f t="shared" si="10"/>
        <v>1621631</v>
      </c>
      <c r="G58" s="36">
        <f t="shared" si="9"/>
        <v>1363155</v>
      </c>
    </row>
    <row r="59" spans="1:7" x14ac:dyDescent="0.3">
      <c r="A59" s="36" t="str">
        <f t="shared" si="5"/>
        <v>PASAIA</v>
      </c>
      <c r="B59" s="37">
        <f t="shared" si="3"/>
        <v>490368</v>
      </c>
      <c r="C59" s="37">
        <f t="shared" si="4"/>
        <v>432588</v>
      </c>
      <c r="D59" s="37">
        <f t="shared" si="7"/>
        <v>24</v>
      </c>
      <c r="E59" s="36" t="str">
        <f t="shared" si="6"/>
        <v>GIJÓN</v>
      </c>
      <c r="F59" s="36">
        <f t="shared" si="10"/>
        <v>1568110</v>
      </c>
      <c r="G59" s="36">
        <f t="shared" si="9"/>
        <v>1546659</v>
      </c>
    </row>
    <row r="60" spans="1:7" x14ac:dyDescent="0.3">
      <c r="A60" s="36" t="str">
        <f t="shared" si="5"/>
        <v>SANTA CRUZ DE TENERIFE</v>
      </c>
      <c r="B60" s="37">
        <f t="shared" si="3"/>
        <v>17858649</v>
      </c>
      <c r="C60" s="37">
        <f t="shared" si="4"/>
        <v>15150564</v>
      </c>
      <c r="D60" s="37">
        <f t="shared" si="7"/>
        <v>5</v>
      </c>
      <c r="E60" s="36" t="str">
        <f t="shared" si="6"/>
        <v>FERROL-SAN CIBRAO</v>
      </c>
      <c r="F60" s="36">
        <f t="shared" si="10"/>
        <v>1189071</v>
      </c>
      <c r="G60" s="36">
        <f t="shared" si="9"/>
        <v>1287574</v>
      </c>
    </row>
    <row r="61" spans="1:7" x14ac:dyDescent="0.3">
      <c r="A61" s="36" t="str">
        <f t="shared" si="5"/>
        <v>SANTANDER</v>
      </c>
      <c r="B61" s="37">
        <f t="shared" si="3"/>
        <v>2056959</v>
      </c>
      <c r="C61" s="37">
        <f t="shared" si="4"/>
        <v>1759564</v>
      </c>
      <c r="D61" s="37">
        <f t="shared" si="7"/>
        <v>16</v>
      </c>
      <c r="E61" s="36" t="str">
        <f t="shared" si="6"/>
        <v>ALICANTE</v>
      </c>
      <c r="F61" s="36">
        <f t="shared" si="10"/>
        <v>688105</v>
      </c>
      <c r="G61" s="36">
        <f t="shared" si="9"/>
        <v>713188</v>
      </c>
    </row>
    <row r="62" spans="1:7" x14ac:dyDescent="0.3">
      <c r="A62" s="36" t="str">
        <f t="shared" si="5"/>
        <v>SEVILLA</v>
      </c>
      <c r="B62" s="37">
        <f t="shared" si="3"/>
        <v>400874</v>
      </c>
      <c r="C62" s="37">
        <f t="shared" si="4"/>
        <v>338852</v>
      </c>
      <c r="D62" s="37">
        <f t="shared" si="7"/>
        <v>26</v>
      </c>
      <c r="E62" s="36" t="str">
        <f t="shared" si="6"/>
        <v>PASAIA</v>
      </c>
      <c r="F62" s="36">
        <f t="shared" si="10"/>
        <v>490368</v>
      </c>
      <c r="G62" s="36">
        <f t="shared" si="9"/>
        <v>432588</v>
      </c>
    </row>
    <row r="63" spans="1:7" x14ac:dyDescent="0.3">
      <c r="A63" s="36" t="str">
        <f t="shared" si="5"/>
        <v>TARRAGONA</v>
      </c>
      <c r="B63" s="37">
        <f t="shared" si="3"/>
        <v>3869278</v>
      </c>
      <c r="C63" s="37">
        <f t="shared" si="4"/>
        <v>4103720</v>
      </c>
      <c r="D63" s="37">
        <f t="shared" si="7"/>
        <v>8</v>
      </c>
      <c r="E63" s="36" t="str">
        <f t="shared" si="6"/>
        <v>MARÍN Y RÍA DE PONTEVEDRA</v>
      </c>
      <c r="F63" s="36">
        <f t="shared" si="10"/>
        <v>434615</v>
      </c>
      <c r="G63" s="36">
        <f t="shared" si="9"/>
        <v>402470</v>
      </c>
    </row>
    <row r="64" spans="1:7" x14ac:dyDescent="0.3">
      <c r="A64" s="36" t="str">
        <f t="shared" si="5"/>
        <v>VALENCIA</v>
      </c>
      <c r="B64" s="37">
        <f t="shared" si="3"/>
        <v>20355869</v>
      </c>
      <c r="C64" s="37">
        <f t="shared" si="4"/>
        <v>19417134</v>
      </c>
      <c r="D64" s="37">
        <f t="shared" si="7"/>
        <v>4</v>
      </c>
      <c r="E64" s="36" t="str">
        <f t="shared" si="6"/>
        <v>SEVILLA</v>
      </c>
      <c r="F64" s="36">
        <f t="shared" si="10"/>
        <v>400874</v>
      </c>
      <c r="G64" s="36">
        <f t="shared" si="9"/>
        <v>338852</v>
      </c>
    </row>
    <row r="65" spans="1:7" x14ac:dyDescent="0.3">
      <c r="A65" s="36" t="str">
        <f t="shared" si="5"/>
        <v>VIGO</v>
      </c>
      <c r="B65" s="37">
        <f t="shared" si="3"/>
        <v>2424150</v>
      </c>
      <c r="C65" s="37">
        <f t="shared" si="4"/>
        <v>1931595</v>
      </c>
      <c r="D65" s="37">
        <f t="shared" si="7"/>
        <v>13</v>
      </c>
      <c r="E65" s="36" t="str">
        <f t="shared" si="6"/>
        <v>AVILÉS</v>
      </c>
      <c r="F65" s="36">
        <f t="shared" si="10"/>
        <v>385243</v>
      </c>
      <c r="G65" s="36">
        <f t="shared" si="9"/>
        <v>500370</v>
      </c>
    </row>
    <row r="66" spans="1:7" x14ac:dyDescent="0.3">
      <c r="A66" s="36" t="str">
        <f t="shared" si="5"/>
        <v>VILAGARCÍA</v>
      </c>
      <c r="B66" s="37">
        <f t="shared" si="3"/>
        <v>233926</v>
      </c>
      <c r="C66" s="37">
        <f t="shared" si="4"/>
        <v>136048</v>
      </c>
      <c r="D66" s="37">
        <f t="shared" si="7"/>
        <v>28</v>
      </c>
      <c r="E66" s="36" t="str">
        <f t="shared" si="6"/>
        <v>VILAGARCÍA</v>
      </c>
      <c r="F66" s="36">
        <f t="shared" si="10"/>
        <v>233926</v>
      </c>
      <c r="G66" s="36">
        <f t="shared" si="9"/>
        <v>136048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97" t="s">
        <v>49</v>
      </c>
      <c r="B5" s="95" t="str">
        <f>'Resumen general'!D6</f>
        <v>Mes enero</v>
      </c>
      <c r="C5" s="96"/>
      <c r="D5" s="95" t="str">
        <f>'Resumen general'!F6</f>
        <v>Acumulado desde enero</v>
      </c>
      <c r="E5" s="96"/>
      <c r="F5" s="96"/>
      <c r="L5" s="4" t="str">
        <f>'Resumen general'!I4</f>
        <v>Fecha: 12/02/2019</v>
      </c>
    </row>
    <row r="6" spans="1:12" x14ac:dyDescent="0.3">
      <c r="A6" s="98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3</v>
      </c>
      <c r="C7" s="10">
        <v>2</v>
      </c>
      <c r="D7" s="10">
        <v>3</v>
      </c>
      <c r="E7" s="10">
        <v>2</v>
      </c>
      <c r="F7" s="11">
        <f>((E7*100)/D7)-100</f>
        <v>-33.333333333333329</v>
      </c>
      <c r="G7" s="1"/>
      <c r="H7" s="1"/>
      <c r="I7" s="1"/>
    </row>
    <row r="8" spans="1:12" x14ac:dyDescent="0.3">
      <c r="A8" s="12" t="s">
        <v>31</v>
      </c>
      <c r="B8" s="13">
        <v>1</v>
      </c>
      <c r="C8" s="13">
        <v>2</v>
      </c>
      <c r="D8" s="13">
        <v>1</v>
      </c>
      <c r="E8" s="13">
        <v>2</v>
      </c>
      <c r="F8" s="14">
        <f t="shared" ref="F8:F34" si="0">((E8*100)/D8)-100</f>
        <v>100</v>
      </c>
      <c r="G8" s="1"/>
      <c r="H8" s="1"/>
      <c r="I8" s="1"/>
    </row>
    <row r="9" spans="1:12" x14ac:dyDescent="0.3">
      <c r="A9" s="9" t="s">
        <v>157</v>
      </c>
      <c r="B9" s="10">
        <v>0</v>
      </c>
      <c r="C9" s="10">
        <v>0</v>
      </c>
      <c r="D9" s="10">
        <v>0</v>
      </c>
      <c r="E9" s="1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1</v>
      </c>
      <c r="D10" s="13">
        <v>0</v>
      </c>
      <c r="E10" s="13">
        <v>1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0</v>
      </c>
      <c r="E11" s="10">
        <v>0</v>
      </c>
      <c r="F11" s="11" t="e">
        <f t="shared" si="0"/>
        <v>#DIV/0!</v>
      </c>
      <c r="G11" s="1"/>
      <c r="H11" s="1"/>
      <c r="I11" s="1"/>
    </row>
    <row r="12" spans="1:12" x14ac:dyDescent="0.3">
      <c r="A12" s="12" t="s">
        <v>161</v>
      </c>
      <c r="B12" s="13">
        <v>4</v>
      </c>
      <c r="C12" s="13">
        <v>9</v>
      </c>
      <c r="D12" s="13">
        <v>4</v>
      </c>
      <c r="E12" s="13">
        <v>9</v>
      </c>
      <c r="F12" s="14">
        <f t="shared" si="0"/>
        <v>125</v>
      </c>
      <c r="G12" s="1"/>
      <c r="H12" s="1"/>
      <c r="I12" s="1"/>
    </row>
    <row r="13" spans="1:12" x14ac:dyDescent="0.3">
      <c r="A13" s="9" t="s">
        <v>32</v>
      </c>
      <c r="B13" s="10">
        <v>8</v>
      </c>
      <c r="C13" s="10">
        <v>16</v>
      </c>
      <c r="D13" s="10">
        <v>8</v>
      </c>
      <c r="E13" s="10">
        <v>16</v>
      </c>
      <c r="F13" s="11">
        <f t="shared" si="0"/>
        <v>100</v>
      </c>
      <c r="G13" s="1"/>
      <c r="H13" s="1"/>
      <c r="I13" s="1"/>
    </row>
    <row r="14" spans="1:12" x14ac:dyDescent="0.3">
      <c r="A14" s="12" t="s">
        <v>33</v>
      </c>
      <c r="B14" s="13">
        <v>15</v>
      </c>
      <c r="C14" s="13">
        <v>23</v>
      </c>
      <c r="D14" s="13">
        <v>15</v>
      </c>
      <c r="E14" s="13">
        <v>23</v>
      </c>
      <c r="F14" s="14">
        <f t="shared" si="0"/>
        <v>53.333333333333343</v>
      </c>
      <c r="G14" s="1"/>
      <c r="H14" s="1"/>
      <c r="I14" s="1"/>
    </row>
    <row r="15" spans="1:12" x14ac:dyDescent="0.3">
      <c r="A15" s="9" t="s">
        <v>34</v>
      </c>
      <c r="B15" s="10">
        <v>0</v>
      </c>
      <c r="C15" s="10">
        <v>0</v>
      </c>
      <c r="D15" s="10">
        <v>0</v>
      </c>
      <c r="E15" s="1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13">
        <v>1</v>
      </c>
      <c r="C16" s="13">
        <v>0</v>
      </c>
      <c r="D16" s="13">
        <v>1</v>
      </c>
      <c r="E16" s="13">
        <v>0</v>
      </c>
      <c r="F16" s="14">
        <f t="shared" si="0"/>
        <v>-100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0</v>
      </c>
      <c r="D18" s="13">
        <v>0</v>
      </c>
      <c r="E18" s="13">
        <v>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0</v>
      </c>
      <c r="C21" s="10">
        <v>0</v>
      </c>
      <c r="D21" s="10">
        <v>0</v>
      </c>
      <c r="E21" s="10">
        <v>0</v>
      </c>
      <c r="F21" s="19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13">
        <v>71</v>
      </c>
      <c r="C22" s="13">
        <v>85</v>
      </c>
      <c r="D22" s="13">
        <v>71</v>
      </c>
      <c r="E22" s="13">
        <v>85</v>
      </c>
      <c r="F22" s="14">
        <f t="shared" si="0"/>
        <v>19.718309859154928</v>
      </c>
      <c r="G22" s="1"/>
      <c r="H22" s="1"/>
      <c r="I22" s="1"/>
    </row>
    <row r="23" spans="1:9" x14ac:dyDescent="0.3">
      <c r="A23" s="9" t="s">
        <v>164</v>
      </c>
      <c r="B23" s="10">
        <v>6</v>
      </c>
      <c r="C23" s="10">
        <v>4</v>
      </c>
      <c r="D23" s="10">
        <v>6</v>
      </c>
      <c r="E23" s="10">
        <v>4</v>
      </c>
      <c r="F23" s="11">
        <f t="shared" si="0"/>
        <v>-33.333333333333329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0</v>
      </c>
      <c r="D25" s="10">
        <v>0</v>
      </c>
      <c r="E25" s="1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0</v>
      </c>
      <c r="D26" s="13">
        <v>0</v>
      </c>
      <c r="E26" s="13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68</v>
      </c>
      <c r="C28" s="13">
        <v>72</v>
      </c>
      <c r="D28" s="13">
        <v>68</v>
      </c>
      <c r="E28" s="13">
        <v>72</v>
      </c>
      <c r="F28" s="14">
        <f t="shared" si="0"/>
        <v>5.8823529411764639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1</v>
      </c>
      <c r="D30" s="13">
        <v>0</v>
      </c>
      <c r="E30" s="13">
        <v>1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3</v>
      </c>
      <c r="C32" s="13">
        <v>3</v>
      </c>
      <c r="D32" s="13">
        <v>3</v>
      </c>
      <c r="E32" s="13">
        <v>3</v>
      </c>
      <c r="F32" s="14">
        <f t="shared" si="0"/>
        <v>0</v>
      </c>
      <c r="G32" s="1"/>
      <c r="H32" s="1"/>
      <c r="I32" s="1"/>
    </row>
    <row r="33" spans="1:9" x14ac:dyDescent="0.3">
      <c r="A33" s="9" t="s">
        <v>47</v>
      </c>
      <c r="B33" s="10">
        <v>1</v>
      </c>
      <c r="C33" s="10">
        <v>3</v>
      </c>
      <c r="D33" s="10">
        <v>1</v>
      </c>
      <c r="E33" s="10">
        <v>3</v>
      </c>
      <c r="F33" s="11">
        <f t="shared" si="0"/>
        <v>200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181</v>
      </c>
      <c r="C35" s="16">
        <f t="shared" ref="C35:E35" si="1">SUM(C7:C34)</f>
        <v>221</v>
      </c>
      <c r="D35" s="16">
        <f t="shared" si="1"/>
        <v>181</v>
      </c>
      <c r="E35" s="16">
        <f t="shared" si="1"/>
        <v>221</v>
      </c>
      <c r="F35" s="17">
        <f t="shared" ref="F35" si="2">((E35*100)/D35)-100</f>
        <v>22.099447513812152</v>
      </c>
      <c r="G35" s="1"/>
      <c r="H35" s="1"/>
      <c r="I35" s="1"/>
    </row>
    <row r="37" spans="1:9" x14ac:dyDescent="0.3">
      <c r="A37" s="80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2</v>
      </c>
      <c r="C39" s="37">
        <f t="shared" si="4"/>
        <v>3</v>
      </c>
      <c r="D39" s="37">
        <f>_xlfn.RANK.EQ(B39,$B$39:$B$66)+COUNTIF($B$39:$B$66,B39)-1</f>
        <v>10</v>
      </c>
      <c r="E39" s="36" t="str">
        <f t="shared" ref="E39:E48" si="6">INDEX($A$39:$B$66,MATCH(ROW()-38,$D$39:$D$66,0),1)</f>
        <v>LAS PALMAS</v>
      </c>
      <c r="F39" s="36">
        <f>LOOKUP(E39,$A$39:$A$66,$B$39:$B$66)</f>
        <v>85</v>
      </c>
      <c r="G39" s="36">
        <f>LOOKUP(E39,$A$39:$A$66,$C$39:$C$66)</f>
        <v>71</v>
      </c>
      <c r="H39" s="36"/>
      <c r="I39" s="77"/>
    </row>
    <row r="40" spans="1:9" x14ac:dyDescent="0.3">
      <c r="A40" s="36" t="str">
        <f t="shared" si="5"/>
        <v>ALICANTE</v>
      </c>
      <c r="B40" s="37">
        <f t="shared" si="3"/>
        <v>2</v>
      </c>
      <c r="C40" s="37">
        <f t="shared" si="4"/>
        <v>1</v>
      </c>
      <c r="D40" s="37">
        <f t="shared" ref="D40:D66" si="7">_xlfn.RANK.EQ(B40,$B$39:$B$66)+COUNTIF($B$39:$B$66,B40)-1</f>
        <v>10</v>
      </c>
      <c r="E40" s="36" t="str">
        <f t="shared" si="6"/>
        <v>SANTA CRUZ DE TENERIFE</v>
      </c>
      <c r="F40" s="36">
        <f t="shared" ref="F40:F55" si="8">LOOKUP(E40,$A$39:$A$66,$B$39:$B$66)</f>
        <v>72</v>
      </c>
      <c r="G40" s="36">
        <f t="shared" ref="G40:G66" si="9">LOOKUP(E40,$A$39:$A$66,$C$39:$C$66)</f>
        <v>68</v>
      </c>
      <c r="H40" s="36"/>
      <c r="I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BARCELONA</v>
      </c>
      <c r="F41" s="36">
        <f t="shared" si="8"/>
        <v>23</v>
      </c>
      <c r="G41" s="36">
        <f t="shared" si="9"/>
        <v>15</v>
      </c>
      <c r="H41" s="36"/>
      <c r="I41" s="77"/>
    </row>
    <row r="42" spans="1:9" x14ac:dyDescent="0.3">
      <c r="A42" s="36" t="str">
        <f t="shared" si="5"/>
        <v>AVILÉS</v>
      </c>
      <c r="B42" s="37">
        <f t="shared" si="3"/>
        <v>1</v>
      </c>
      <c r="C42" s="37">
        <f t="shared" si="4"/>
        <v>0</v>
      </c>
      <c r="D42" s="37">
        <f t="shared" si="7"/>
        <v>12</v>
      </c>
      <c r="E42" s="36" t="str">
        <f t="shared" si="6"/>
        <v>BALEARES</v>
      </c>
      <c r="F42" s="36">
        <f t="shared" si="8"/>
        <v>16</v>
      </c>
      <c r="G42" s="36">
        <f t="shared" si="9"/>
        <v>8</v>
      </c>
      <c r="H42" s="36"/>
      <c r="I42" s="77"/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0</v>
      </c>
      <c r="D43" s="37">
        <f t="shared" si="7"/>
        <v>28</v>
      </c>
      <c r="E43" s="36" t="str">
        <f t="shared" si="6"/>
        <v>BAHÍA DE CÁDIZ</v>
      </c>
      <c r="F43" s="36">
        <f t="shared" si="8"/>
        <v>9</v>
      </c>
      <c r="G43" s="36">
        <f t="shared" si="9"/>
        <v>4</v>
      </c>
      <c r="H43" s="36"/>
      <c r="I43" s="77"/>
    </row>
    <row r="44" spans="1:9" s="102" customFormat="1" x14ac:dyDescent="0.3">
      <c r="A44" s="99" t="str">
        <f t="shared" si="5"/>
        <v>BAHÍA DE CÁDIZ</v>
      </c>
      <c r="B44" s="100">
        <f t="shared" si="3"/>
        <v>9</v>
      </c>
      <c r="C44" s="100">
        <f t="shared" si="4"/>
        <v>4</v>
      </c>
      <c r="D44" s="100">
        <f t="shared" si="7"/>
        <v>5</v>
      </c>
      <c r="E44" s="99" t="str">
        <f t="shared" si="6"/>
        <v>MÁLAGA</v>
      </c>
      <c r="F44" s="99">
        <f t="shared" si="8"/>
        <v>4</v>
      </c>
      <c r="G44" s="99">
        <f t="shared" si="9"/>
        <v>6</v>
      </c>
      <c r="H44" s="99"/>
      <c r="I44" s="101"/>
    </row>
    <row r="45" spans="1:9" s="102" customFormat="1" x14ac:dyDescent="0.3">
      <c r="A45" s="99" t="str">
        <f t="shared" si="5"/>
        <v>BALEARES</v>
      </c>
      <c r="B45" s="100">
        <f t="shared" si="3"/>
        <v>16</v>
      </c>
      <c r="C45" s="100">
        <f t="shared" si="4"/>
        <v>8</v>
      </c>
      <c r="D45" s="100">
        <f t="shared" si="7"/>
        <v>4</v>
      </c>
      <c r="E45" s="99" t="str">
        <f t="shared" si="6"/>
        <v>VALENCIA</v>
      </c>
      <c r="F45" s="99">
        <f t="shared" si="8"/>
        <v>3.2</v>
      </c>
      <c r="G45" s="99">
        <f t="shared" si="9"/>
        <v>3</v>
      </c>
      <c r="H45" s="99"/>
      <c r="I45" s="101"/>
    </row>
    <row r="46" spans="1:9" s="102" customFormat="1" x14ac:dyDescent="0.3">
      <c r="A46" s="99" t="str">
        <f t="shared" si="5"/>
        <v>BARCELONA</v>
      </c>
      <c r="B46" s="100">
        <f t="shared" si="3"/>
        <v>23</v>
      </c>
      <c r="C46" s="100">
        <f t="shared" si="4"/>
        <v>15</v>
      </c>
      <c r="D46" s="100">
        <f t="shared" si="7"/>
        <v>3</v>
      </c>
      <c r="E46" s="99" t="str">
        <f t="shared" si="6"/>
        <v>VIGO</v>
      </c>
      <c r="F46" s="99">
        <f t="shared" si="8"/>
        <v>3</v>
      </c>
      <c r="G46" s="99">
        <f t="shared" si="9"/>
        <v>1</v>
      </c>
      <c r="H46" s="99"/>
      <c r="I46" s="101"/>
    </row>
    <row r="47" spans="1:9" s="102" customFormat="1" x14ac:dyDescent="0.3">
      <c r="A47" s="99" t="str">
        <f t="shared" si="5"/>
        <v>BILBAO</v>
      </c>
      <c r="B47" s="100">
        <f t="shared" si="3"/>
        <v>0</v>
      </c>
      <c r="C47" s="100">
        <f t="shared" si="4"/>
        <v>0</v>
      </c>
      <c r="D47" s="100">
        <f t="shared" si="7"/>
        <v>28</v>
      </c>
      <c r="E47" s="99" t="s">
        <v>31</v>
      </c>
      <c r="F47" s="99">
        <f>LOOKUP(E47,$A$39:$A$66,$B$39:$B$66)+0.1</f>
        <v>2.1</v>
      </c>
      <c r="G47" s="99">
        <f t="shared" si="9"/>
        <v>1</v>
      </c>
      <c r="H47" s="99"/>
      <c r="I47" s="101"/>
    </row>
    <row r="48" spans="1:9" s="102" customFormat="1" x14ac:dyDescent="0.3">
      <c r="A48" s="99" t="str">
        <f t="shared" si="5"/>
        <v>CARTAGENA</v>
      </c>
      <c r="B48" s="100">
        <f t="shared" si="3"/>
        <v>0</v>
      </c>
      <c r="C48" s="100">
        <f t="shared" si="4"/>
        <v>1</v>
      </c>
      <c r="D48" s="100">
        <f t="shared" si="7"/>
        <v>28</v>
      </c>
      <c r="E48" s="99" t="str">
        <f t="shared" si="6"/>
        <v>A CORUÑA</v>
      </c>
      <c r="F48" s="99">
        <f>LOOKUP(E48,$A$39:$A$66,$B$39:$B$66)</f>
        <v>2</v>
      </c>
      <c r="G48" s="99">
        <f t="shared" si="9"/>
        <v>3</v>
      </c>
      <c r="H48" s="99"/>
      <c r="I48" s="101"/>
    </row>
    <row r="49" spans="1:9" s="102" customFormat="1" x14ac:dyDescent="0.3">
      <c r="A49" s="99" t="str">
        <f t="shared" si="5"/>
        <v>CASTELLÓN</v>
      </c>
      <c r="B49" s="100">
        <f t="shared" si="3"/>
        <v>0</v>
      </c>
      <c r="C49" s="100">
        <f t="shared" si="4"/>
        <v>0</v>
      </c>
      <c r="D49" s="100">
        <f t="shared" si="7"/>
        <v>28</v>
      </c>
      <c r="E49" s="99" t="e">
        <f t="shared" ref="E49:E66" si="10">INDEX($A$39:$B$66,MATCH(ROW()-38,$D$39:$D$66,0),1)</f>
        <v>#N/A</v>
      </c>
      <c r="F49" s="99" t="e">
        <f t="shared" si="8"/>
        <v>#N/A</v>
      </c>
      <c r="G49" s="99" t="e">
        <f t="shared" si="9"/>
        <v>#N/A</v>
      </c>
      <c r="H49" s="99"/>
      <c r="I49" s="101"/>
    </row>
    <row r="50" spans="1:9" s="102" customFormat="1" x14ac:dyDescent="0.3">
      <c r="A50" s="99" t="str">
        <f t="shared" si="5"/>
        <v>CEUTA</v>
      </c>
      <c r="B50" s="100">
        <f t="shared" si="3"/>
        <v>0</v>
      </c>
      <c r="C50" s="100">
        <f t="shared" si="4"/>
        <v>0</v>
      </c>
      <c r="D50" s="100">
        <f t="shared" si="7"/>
        <v>28</v>
      </c>
      <c r="E50" s="99" t="str">
        <f t="shared" si="10"/>
        <v>AVILÉS</v>
      </c>
      <c r="F50" s="99">
        <f>LOOKUP(E50,$A$39:$A$66,$B$39:$B$66)</f>
        <v>1</v>
      </c>
      <c r="G50" s="99">
        <f t="shared" si="9"/>
        <v>0</v>
      </c>
      <c r="H50" s="99"/>
      <c r="I50" s="101"/>
    </row>
    <row r="51" spans="1:9" s="102" customFormat="1" x14ac:dyDescent="0.3">
      <c r="A51" s="99" t="str">
        <f t="shared" si="5"/>
        <v>FERROL-SAN CIBRAO</v>
      </c>
      <c r="B51" s="100">
        <f t="shared" si="3"/>
        <v>0</v>
      </c>
      <c r="C51" s="100">
        <f t="shared" si="4"/>
        <v>0</v>
      </c>
      <c r="D51" s="100">
        <f t="shared" si="7"/>
        <v>28</v>
      </c>
      <c r="E51" s="99" t="e">
        <f t="shared" si="10"/>
        <v>#N/A</v>
      </c>
      <c r="F51" s="99" t="e">
        <f t="shared" si="8"/>
        <v>#N/A</v>
      </c>
      <c r="G51" s="99" t="e">
        <f t="shared" si="9"/>
        <v>#N/A</v>
      </c>
      <c r="H51" s="99"/>
      <c r="I51" s="101"/>
    </row>
    <row r="52" spans="1:9" s="102" customFormat="1" x14ac:dyDescent="0.3">
      <c r="A52" s="99" t="str">
        <f t="shared" si="5"/>
        <v>GIJÓN</v>
      </c>
      <c r="B52" s="100">
        <f t="shared" si="3"/>
        <v>0</v>
      </c>
      <c r="C52" s="100">
        <f t="shared" si="4"/>
        <v>0</v>
      </c>
      <c r="D52" s="100">
        <f t="shared" si="7"/>
        <v>28</v>
      </c>
      <c r="E52" s="99" t="e">
        <f t="shared" si="10"/>
        <v>#N/A</v>
      </c>
      <c r="F52" s="99" t="e">
        <f t="shared" si="8"/>
        <v>#N/A</v>
      </c>
      <c r="G52" s="99" t="e">
        <f t="shared" si="9"/>
        <v>#N/A</v>
      </c>
      <c r="H52" s="99"/>
      <c r="I52" s="101"/>
    </row>
    <row r="53" spans="1:9" s="102" customFormat="1" x14ac:dyDescent="0.3">
      <c r="A53" s="99" t="str">
        <f t="shared" si="5"/>
        <v>HUELVA</v>
      </c>
      <c r="B53" s="100">
        <f t="shared" si="3"/>
        <v>0</v>
      </c>
      <c r="C53" s="100">
        <f t="shared" si="4"/>
        <v>0</v>
      </c>
      <c r="D53" s="100">
        <f t="shared" si="7"/>
        <v>28</v>
      </c>
      <c r="E53" s="99" t="e">
        <f t="shared" si="10"/>
        <v>#N/A</v>
      </c>
      <c r="F53" s="99" t="e">
        <f t="shared" si="8"/>
        <v>#N/A</v>
      </c>
      <c r="G53" s="99" t="e">
        <f t="shared" si="9"/>
        <v>#N/A</v>
      </c>
      <c r="H53" s="99"/>
      <c r="I53" s="101"/>
    </row>
    <row r="54" spans="1:9" s="102" customFormat="1" x14ac:dyDescent="0.3">
      <c r="A54" s="99" t="str">
        <f t="shared" si="5"/>
        <v>LAS PALMAS</v>
      </c>
      <c r="B54" s="100">
        <f t="shared" si="3"/>
        <v>85</v>
      </c>
      <c r="C54" s="100">
        <f t="shared" si="4"/>
        <v>71</v>
      </c>
      <c r="D54" s="100">
        <f t="shared" si="7"/>
        <v>1</v>
      </c>
      <c r="E54" s="99" t="e">
        <f t="shared" si="10"/>
        <v>#N/A</v>
      </c>
      <c r="F54" s="99" t="e">
        <f t="shared" si="8"/>
        <v>#N/A</v>
      </c>
      <c r="G54" s="99" t="e">
        <f t="shared" si="9"/>
        <v>#N/A</v>
      </c>
      <c r="H54" s="99"/>
      <c r="I54" s="101"/>
    </row>
    <row r="55" spans="1:9" s="102" customFormat="1" x14ac:dyDescent="0.3">
      <c r="A55" s="99" t="str">
        <f t="shared" si="5"/>
        <v>MÁLAGA</v>
      </c>
      <c r="B55" s="100">
        <f t="shared" si="3"/>
        <v>4</v>
      </c>
      <c r="C55" s="100">
        <f t="shared" si="4"/>
        <v>6</v>
      </c>
      <c r="D55" s="100">
        <f t="shared" si="7"/>
        <v>6</v>
      </c>
      <c r="E55" s="99" t="e">
        <f t="shared" si="10"/>
        <v>#N/A</v>
      </c>
      <c r="F55" s="99" t="e">
        <f t="shared" si="8"/>
        <v>#N/A</v>
      </c>
      <c r="G55" s="99" t="e">
        <f t="shared" si="9"/>
        <v>#N/A</v>
      </c>
      <c r="H55" s="99"/>
      <c r="I55" s="101"/>
    </row>
    <row r="56" spans="1:9" s="102" customFormat="1" x14ac:dyDescent="0.3">
      <c r="A56" s="99" t="str">
        <f t="shared" si="5"/>
        <v>MARÍN Y RÍA DE PONTEVEDRA</v>
      </c>
      <c r="B56" s="100">
        <f t="shared" si="3"/>
        <v>0</v>
      </c>
      <c r="C56" s="100">
        <f t="shared" si="4"/>
        <v>0</v>
      </c>
      <c r="D56" s="100">
        <f t="shared" si="7"/>
        <v>28</v>
      </c>
      <c r="E56" s="99" t="e">
        <f t="shared" si="10"/>
        <v>#N/A</v>
      </c>
      <c r="F56" s="99" t="e">
        <f t="shared" ref="F56:F66" si="11">LOOKUP(E56,$A$39:$A$66,$B$39:$B$66)</f>
        <v>#N/A</v>
      </c>
      <c r="G56" s="99" t="e">
        <f t="shared" si="9"/>
        <v>#N/A</v>
      </c>
      <c r="H56" s="99"/>
      <c r="I56" s="101"/>
    </row>
    <row r="57" spans="1:9" s="102" customFormat="1" x14ac:dyDescent="0.3">
      <c r="A57" s="99" t="str">
        <f t="shared" si="5"/>
        <v>MELILLA</v>
      </c>
      <c r="B57" s="100">
        <f t="shared" si="3"/>
        <v>0</v>
      </c>
      <c r="C57" s="100">
        <f t="shared" si="4"/>
        <v>0</v>
      </c>
      <c r="D57" s="100">
        <f t="shared" si="7"/>
        <v>28</v>
      </c>
      <c r="E57" s="99" t="e">
        <f t="shared" si="10"/>
        <v>#N/A</v>
      </c>
      <c r="F57" s="99" t="e">
        <f t="shared" si="11"/>
        <v>#N/A</v>
      </c>
      <c r="G57" s="99" t="e">
        <f t="shared" si="9"/>
        <v>#N/A</v>
      </c>
      <c r="H57" s="99"/>
      <c r="I57" s="101"/>
    </row>
    <row r="58" spans="1:9" s="102" customFormat="1" x14ac:dyDescent="0.3">
      <c r="A58" s="99" t="str">
        <f t="shared" si="5"/>
        <v>MOTRIL</v>
      </c>
      <c r="B58" s="100">
        <f t="shared" si="3"/>
        <v>0</v>
      </c>
      <c r="C58" s="100">
        <f t="shared" si="4"/>
        <v>0</v>
      </c>
      <c r="D58" s="100">
        <f t="shared" si="7"/>
        <v>28</v>
      </c>
      <c r="E58" s="99" t="e">
        <f t="shared" si="10"/>
        <v>#N/A</v>
      </c>
      <c r="F58" s="99" t="e">
        <f t="shared" si="11"/>
        <v>#N/A</v>
      </c>
      <c r="G58" s="99" t="e">
        <f t="shared" si="9"/>
        <v>#N/A</v>
      </c>
      <c r="H58" s="99"/>
      <c r="I58" s="101"/>
    </row>
    <row r="59" spans="1:9" s="102" customFormat="1" x14ac:dyDescent="0.3">
      <c r="A59" s="99" t="str">
        <f t="shared" si="5"/>
        <v>PASAIA</v>
      </c>
      <c r="B59" s="100">
        <f t="shared" si="3"/>
        <v>0</v>
      </c>
      <c r="C59" s="100">
        <f t="shared" si="4"/>
        <v>0</v>
      </c>
      <c r="D59" s="100">
        <f t="shared" si="7"/>
        <v>28</v>
      </c>
      <c r="E59" s="99" t="e">
        <f t="shared" si="10"/>
        <v>#N/A</v>
      </c>
      <c r="F59" s="99" t="e">
        <f t="shared" si="11"/>
        <v>#N/A</v>
      </c>
      <c r="G59" s="99" t="e">
        <f t="shared" si="9"/>
        <v>#N/A</v>
      </c>
      <c r="H59" s="99"/>
      <c r="I59" s="101"/>
    </row>
    <row r="60" spans="1:9" s="102" customFormat="1" x14ac:dyDescent="0.3">
      <c r="A60" s="99" t="str">
        <f t="shared" si="5"/>
        <v>SANTA CRUZ DE TENERIFE</v>
      </c>
      <c r="B60" s="100">
        <f t="shared" si="3"/>
        <v>72</v>
      </c>
      <c r="C60" s="100">
        <f t="shared" si="4"/>
        <v>68</v>
      </c>
      <c r="D60" s="100">
        <f t="shared" si="7"/>
        <v>2</v>
      </c>
      <c r="E60" s="99" t="e">
        <f t="shared" si="10"/>
        <v>#N/A</v>
      </c>
      <c r="F60" s="99" t="e">
        <f t="shared" si="11"/>
        <v>#N/A</v>
      </c>
      <c r="G60" s="99" t="e">
        <f t="shared" si="9"/>
        <v>#N/A</v>
      </c>
      <c r="H60" s="99"/>
      <c r="I60" s="101"/>
    </row>
    <row r="61" spans="1:9" s="102" customFormat="1" x14ac:dyDescent="0.3">
      <c r="A61" s="99" t="str">
        <f t="shared" si="5"/>
        <v>SANTANDER</v>
      </c>
      <c r="B61" s="100">
        <f t="shared" si="3"/>
        <v>0</v>
      </c>
      <c r="C61" s="100">
        <f t="shared" si="4"/>
        <v>0</v>
      </c>
      <c r="D61" s="100">
        <f t="shared" si="7"/>
        <v>28</v>
      </c>
      <c r="E61" s="99" t="e">
        <f t="shared" si="10"/>
        <v>#N/A</v>
      </c>
      <c r="F61" s="99" t="e">
        <f t="shared" si="11"/>
        <v>#N/A</v>
      </c>
      <c r="G61" s="99" t="e">
        <f t="shared" si="9"/>
        <v>#N/A</v>
      </c>
      <c r="H61" s="99"/>
      <c r="I61" s="101"/>
    </row>
    <row r="62" spans="1:9" s="102" customFormat="1" x14ac:dyDescent="0.3">
      <c r="A62" s="99" t="str">
        <f t="shared" si="5"/>
        <v>SEVILLA</v>
      </c>
      <c r="B62" s="100">
        <f t="shared" si="3"/>
        <v>1</v>
      </c>
      <c r="C62" s="100">
        <f t="shared" si="4"/>
        <v>0</v>
      </c>
      <c r="D62" s="100">
        <f t="shared" si="7"/>
        <v>12</v>
      </c>
      <c r="E62" s="99" t="e">
        <f t="shared" si="10"/>
        <v>#N/A</v>
      </c>
      <c r="F62" s="99" t="e">
        <f t="shared" si="11"/>
        <v>#N/A</v>
      </c>
      <c r="G62" s="99" t="e">
        <f t="shared" si="9"/>
        <v>#N/A</v>
      </c>
      <c r="H62" s="99"/>
      <c r="I62" s="101"/>
    </row>
    <row r="63" spans="1:9" s="102" customFormat="1" x14ac:dyDescent="0.3">
      <c r="A63" s="99" t="str">
        <f t="shared" si="5"/>
        <v>TARRAGONA</v>
      </c>
      <c r="B63" s="100">
        <f t="shared" si="3"/>
        <v>0</v>
      </c>
      <c r="C63" s="100">
        <f t="shared" si="4"/>
        <v>0</v>
      </c>
      <c r="D63" s="100">
        <f t="shared" si="7"/>
        <v>28</v>
      </c>
      <c r="E63" s="99" t="e">
        <f t="shared" si="10"/>
        <v>#N/A</v>
      </c>
      <c r="F63" s="99" t="e">
        <f t="shared" si="11"/>
        <v>#N/A</v>
      </c>
      <c r="G63" s="99" t="e">
        <f t="shared" si="9"/>
        <v>#N/A</v>
      </c>
      <c r="H63" s="99"/>
      <c r="I63" s="101"/>
    </row>
    <row r="64" spans="1:9" s="102" customFormat="1" x14ac:dyDescent="0.3">
      <c r="A64" s="99" t="str">
        <f t="shared" si="5"/>
        <v>VALENCIA</v>
      </c>
      <c r="B64" s="100">
        <f>E32+0.2</f>
        <v>3.2</v>
      </c>
      <c r="C64" s="100">
        <f t="shared" si="4"/>
        <v>3</v>
      </c>
      <c r="D64" s="100">
        <f t="shared" si="7"/>
        <v>7</v>
      </c>
      <c r="E64" s="99" t="e">
        <f t="shared" si="10"/>
        <v>#N/A</v>
      </c>
      <c r="F64" s="99" t="e">
        <f t="shared" si="11"/>
        <v>#N/A</v>
      </c>
      <c r="G64" s="99" t="e">
        <f t="shared" si="9"/>
        <v>#N/A</v>
      </c>
      <c r="H64" s="99"/>
      <c r="I64" s="101"/>
    </row>
    <row r="65" spans="1:9" s="102" customFormat="1" x14ac:dyDescent="0.3">
      <c r="A65" s="99" t="str">
        <f t="shared" si="5"/>
        <v>VIGO</v>
      </c>
      <c r="B65" s="100">
        <f>E33</f>
        <v>3</v>
      </c>
      <c r="C65" s="100">
        <f t="shared" si="4"/>
        <v>1</v>
      </c>
      <c r="D65" s="100">
        <f t="shared" si="7"/>
        <v>8</v>
      </c>
      <c r="E65" s="99" t="e">
        <f t="shared" si="10"/>
        <v>#N/A</v>
      </c>
      <c r="F65" s="99" t="e">
        <f t="shared" si="11"/>
        <v>#N/A</v>
      </c>
      <c r="G65" s="99" t="e">
        <f t="shared" si="9"/>
        <v>#N/A</v>
      </c>
      <c r="H65" s="99"/>
      <c r="I65" s="101"/>
    </row>
    <row r="66" spans="1:9" s="102" customFormat="1" x14ac:dyDescent="0.3">
      <c r="A66" s="99" t="str">
        <f t="shared" si="5"/>
        <v>VILAGARCÍA</v>
      </c>
      <c r="B66" s="100">
        <f t="shared" si="3"/>
        <v>0</v>
      </c>
      <c r="C66" s="100">
        <f t="shared" si="4"/>
        <v>0</v>
      </c>
      <c r="D66" s="100">
        <f t="shared" si="7"/>
        <v>28</v>
      </c>
      <c r="E66" s="99" t="str">
        <f t="shared" si="10"/>
        <v>ALMERÍA</v>
      </c>
      <c r="F66" s="99">
        <f t="shared" si="11"/>
        <v>0</v>
      </c>
      <c r="G66" s="99">
        <f t="shared" si="9"/>
        <v>0</v>
      </c>
      <c r="H66" s="99"/>
      <c r="I66" s="101"/>
    </row>
    <row r="67" spans="1:9" s="102" customFormat="1" x14ac:dyDescent="0.3">
      <c r="A67" s="99"/>
      <c r="B67" s="99"/>
      <c r="C67" s="99"/>
      <c r="D67" s="99"/>
      <c r="E67" s="99"/>
      <c r="F67" s="99"/>
      <c r="G67" s="99"/>
      <c r="H67" s="99"/>
      <c r="I67" s="101"/>
    </row>
    <row r="68" spans="1:9" s="102" customFormat="1" x14ac:dyDescent="0.3">
      <c r="A68" s="106"/>
      <c r="B68" s="107"/>
      <c r="C68" s="107"/>
      <c r="D68" s="107"/>
      <c r="E68" s="107"/>
      <c r="F68" s="108"/>
    </row>
    <row r="69" spans="1:9" s="102" customFormat="1" x14ac:dyDescent="0.3"/>
    <row r="70" spans="1:9" s="102" customFormat="1" x14ac:dyDescent="0.3"/>
    <row r="71" spans="1:9" s="102" customFormat="1" x14ac:dyDescent="0.3"/>
    <row r="72" spans="1:9" s="102" customFormat="1" x14ac:dyDescent="0.3"/>
    <row r="73" spans="1:9" s="102" customFormat="1" x14ac:dyDescent="0.3"/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3C8E72B7-ED77-4CA9-AE99-DE87ED47C907}"/>
</file>

<file path=customXml/itemProps2.xml><?xml version="1.0" encoding="utf-8"?>
<ds:datastoreItem xmlns:ds="http://schemas.openxmlformats.org/officeDocument/2006/customXml" ds:itemID="{4F2A98EF-C09D-4DFC-B2D8-58804ACD431D}"/>
</file>

<file path=customXml/itemProps3.xml><?xml version="1.0" encoding="utf-8"?>
<ds:datastoreItem xmlns:ds="http://schemas.openxmlformats.org/officeDocument/2006/customXml" ds:itemID="{4DC9B298-2A2C-4B37-B24F-F174AA399E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2019-02-14T09:13:11Z</cp:lastPrinted>
  <dcterms:created xsi:type="dcterms:W3CDTF">2015-12-29T08:33:54Z</dcterms:created>
  <dcterms:modified xsi:type="dcterms:W3CDTF">2019-02-14T11:51:49Z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