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drawings/drawing28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worksheets/sheet3.xml" ContentType="application/vnd.openxmlformats-officedocument.spreadsheetml.worksheet+xml"/>
  <Override PartName="/xl/charts/colors25.xml" ContentType="application/vnd.ms-office.chartcolorstyle+xml"/>
  <Override PartName="/xl/charts/style25.xml" ContentType="application/vnd.ms-office.chartstyle+xml"/>
  <Override PartName="/xl/charts/chart25.xml" ContentType="application/vnd.openxmlformats-officedocument.drawingml.chart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3.xml" ContentType="application/vnd.openxmlformats-officedocument.drawing+xml"/>
  <Override PartName="/xl/charts/chart21.xml" ContentType="application/vnd.openxmlformats-officedocument.drawingml.chart+xml"/>
  <Override PartName="/xl/drawings/drawing22.xml" ContentType="application/vnd.openxmlformats-officedocument.drawing+xml"/>
  <Override PartName="/xl/charts/colors19.xml" ContentType="application/vnd.ms-office.chartcolorstyle+xml"/>
  <Override PartName="/xl/charts/style19.xml" ContentType="application/vnd.ms-office.chartstyle+xml"/>
  <Override PartName="/xl/charts/style18.xml" ContentType="application/vnd.ms-office.chartstyle+xml"/>
  <Override PartName="/xl/charts/colors18.xml" ContentType="application/vnd.ms-office.chartcolorstyle+xml"/>
  <Override PartName="/xl/worksheets/sheet1.xml" ContentType="application/vnd.openxmlformats-officedocument.spreadsheetml.worksheet+xml"/>
  <Override PartName="/xl/charts/chart19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24.xml" ContentType="application/vnd.openxmlformats-officedocument.drawing+xml"/>
  <Override PartName="/xl/drawings/drawing26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7.xml" ContentType="application/vnd.openxmlformats-officedocument.drawing+xml"/>
  <Override PartName="/xl/charts/colors23.xml" ContentType="application/vnd.ms-office.chartcolorstyle+xml"/>
  <Override PartName="/xl/charts/style23.xml" ContentType="application/vnd.ms-office.chartstyle+xml"/>
  <Override PartName="/xl/charts/chart23.xml" ContentType="application/vnd.openxmlformats-officedocument.drawingml.chart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25.xml" ContentType="application/vnd.openxmlformats-officedocument.drawing+xml"/>
  <Override PartName="/xl/charts/chart18.xml" ContentType="application/vnd.openxmlformats-officedocument.drawingml.chart+xml"/>
  <Override PartName="/xl/drawings/drawing21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6.xml" ContentType="application/vnd.openxmlformats-officedocument.drawing+xml"/>
  <Override PartName="/xl/charts/colors2.xml" ContentType="application/vnd.ms-office.chartcolorstyle+xml"/>
  <Override PartName="/xl/charts/style2.xml" ContentType="application/vnd.ms-office.chartstyle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olors6.xml" ContentType="application/vnd.ms-office.chartcolorstyle+xml"/>
  <Override PartName="/xl/drawings/drawing20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style6.xml" ContentType="application/vnd.ms-office.chartstyle+xml"/>
  <Override PartName="/xl/charts/chart6.xml" ContentType="application/vnd.openxmlformats-officedocument.drawingml.chart+xml"/>
  <Override PartName="/xl/drawings/drawing8.xml" ContentType="application/vnd.openxmlformats-officedocument.drawing+xml"/>
  <Override PartName="/xl/drawings/drawing7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2.xml" ContentType="application/vnd.openxmlformats-officedocument.drawing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orksheets/sheet27.xml" ContentType="application/vnd.openxmlformats-officedocument.spreadsheetml.worksheet+xml"/>
  <Override PartName="/xl/worksheets/sheet26.xml" ContentType="application/vnd.openxmlformats-officedocument.spreadsheetml.worksheet+xml"/>
  <Override PartName="/xl/worksheets/sheet25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drawings/drawing10.xml" ContentType="application/vnd.openxmlformats-officedocument.drawing+xml"/>
  <Override PartName="/xl/drawings/drawing9.xml" ContentType="application/vnd.openxmlformats-officedocument.drawing+xml"/>
  <Override PartName="/xl/charts/chart14.xml" ContentType="application/vnd.openxmlformats-officedocument.drawingml.chart+xml"/>
  <Override PartName="/xl/charts/colors15.xml" ContentType="application/vnd.ms-office.chartcolorstyle+xml"/>
  <Override PartName="/xl/charts/style12.xml" ContentType="application/vnd.ms-office.chartstyle+xml"/>
  <Override PartName="/xl/charts/chart12.xml" ContentType="application/vnd.openxmlformats-officedocument.drawingml.chart+xml"/>
  <Override PartName="/xl/drawings/drawing14.xml" ContentType="application/vnd.openxmlformats-officedocument.drawing+xml"/>
  <Override PartName="/xl/drawings/drawing18.xml" ContentType="application/vnd.openxmlformats-officedocument.drawing+xml"/>
  <Override PartName="/xl/charts/chart16.xml" ContentType="application/vnd.openxmlformats-officedocument.drawingml.chart+xml"/>
  <Override PartName="/xl/charts/colors11.xml" ContentType="application/vnd.ms-office.chartcolorstyle+xml"/>
  <Override PartName="/xl/charts/style14.xml" ContentType="application/vnd.ms-office.chartstyle+xml"/>
  <Override PartName="/xl/charts/colors12.xml" ContentType="application/vnd.ms-office.chartcolorstyle+xml"/>
  <Override PartName="/xl/charts/chart8.xml" ContentType="application/vnd.openxmlformats-officedocument.drawingml.chart+xml"/>
  <Override PartName="/xl/charts/style15.xml" ContentType="application/vnd.ms-office.chartstyle+xml"/>
  <Override PartName="/xl/charts/colors14.xml" ContentType="application/vnd.ms-office.chartcolorstyle+xml"/>
  <Override PartName="/xl/drawings/drawing16.xml" ContentType="application/vnd.openxmlformats-officedocument.drawing+xml"/>
  <Override PartName="/xl/charts/colors13.xml" ContentType="application/vnd.ms-office.chartcolorstyle+xml"/>
  <Override PartName="/xl/charts/style13.xml" ContentType="application/vnd.ms-office.chartstyle+xml"/>
  <Override PartName="/xl/drawings/drawing17.xml" ContentType="application/vnd.openxmlformats-officedocument.drawing+xml"/>
  <Override PartName="/xl/charts/chart15.xml" ContentType="application/vnd.openxmlformats-officedocument.drawingml.chart+xml"/>
  <Override PartName="/xl/charts/chart13.xml" ContentType="application/vnd.openxmlformats-officedocument.drawingml.chart+xml"/>
  <Override PartName="/xl/drawings/drawing15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style16.xml" ContentType="application/vnd.ms-office.chartstyle+xml"/>
  <Override PartName="/xl/charts/style17.xml" ContentType="application/vnd.ms-office.chartstyle+xml"/>
  <Override PartName="/xl/charts/colors9.xml" ContentType="application/vnd.ms-office.chartcolorstyle+xml"/>
  <Override PartName="/xl/charts/style9.xml" ContentType="application/vnd.ms-office.chartstyle+xml"/>
  <Override PartName="/xl/charts/chart9.xml" ContentType="application/vnd.openxmlformats-officedocument.drawingml.chart+xml"/>
  <Override PartName="/xl/charts/colors17.xml" ContentType="application/vnd.ms-office.chartcolorstyle+xml"/>
  <Override PartName="/xl/drawings/drawing11.xml" ContentType="application/vnd.openxmlformats-officedocument.drawing+xml"/>
  <Override PartName="/xl/charts/colors8.xml" ContentType="application/vnd.ms-office.chartcolorstyle+xml"/>
  <Override PartName="/xl/charts/style8.xml" ContentType="application/vnd.ms-office.chartstyle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style10.xml" ContentType="application/vnd.ms-office.chartstyle+xml"/>
  <Override PartName="/xl/charts/colors16.xml" ContentType="application/vnd.ms-office.chartcolorstyle+xml"/>
  <Override PartName="/xl/drawings/drawing19.xml" ContentType="application/vnd.openxmlformats-officedocument.drawing+xml"/>
  <Override PartName="/xl/charts/chart17.xml" ContentType="application/vnd.openxmlformats-officedocument.drawingml.chart+xml"/>
  <Override PartName="/xl/charts/chart10.xml" ContentType="application/vnd.openxmlformats-officedocument.drawingml.chart+xml"/>
  <Override PartName="/xl/charts/colors10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24226"/>
  <mc:AlternateContent xmlns:mc="http://schemas.openxmlformats.org/markup-compatibility/2006">
    <mc:Choice Requires="x15">
      <x15ac:absPath xmlns:x15ac="http://schemas.microsoft.com/office/spreadsheetml/2010/11/ac" url="Z:\trabajo\Integra\Resumen\"/>
    </mc:Choice>
  </mc:AlternateContent>
  <bookViews>
    <workbookView xWindow="480" yWindow="48" windowWidth="22116" windowHeight="13488"/>
  </bookViews>
  <sheets>
    <sheet name="Portada e índice" sheetId="29" r:id="rId1"/>
    <sheet name="Resumen general" sheetId="4" r:id="rId2"/>
    <sheet name="Total tráfico" sheetId="5" r:id="rId3"/>
    <sheet name="Total presentación" sheetId="6" r:id="rId4"/>
    <sheet name="Líquidos" sheetId="7" r:id="rId5"/>
    <sheet name="Sólidos" sheetId="8" r:id="rId6"/>
    <sheet name="Mercancía general" sheetId="9" r:id="rId7"/>
    <sheet name="Mercancías contenedores" sheetId="14" r:id="rId8"/>
    <sheet name="Pesca" sheetId="10" r:id="rId9"/>
    <sheet name="Avituallamiento" sheetId="11" r:id="rId10"/>
    <sheet name="Avit. combustibles" sheetId="32" r:id="rId11"/>
    <sheet name="Tráfico interior" sheetId="33" r:id="rId12"/>
    <sheet name="Mercancías tránsito" sheetId="12" r:id="rId13"/>
    <sheet name="Mercan. contene. tránsito" sheetId="13" r:id="rId14"/>
    <sheet name="Ro-Ro" sheetId="15" r:id="rId15"/>
    <sheet name="Ro-Ro remolques" sheetId="27" r:id="rId16"/>
    <sheet name="TEUS" sheetId="16" r:id="rId17"/>
    <sheet name="TEUS tránsito" sheetId="17" r:id="rId18"/>
    <sheet name="TEUS nacional" sheetId="18" r:id="rId19"/>
    <sheet name="TEUS exterior" sheetId="19" r:id="rId20"/>
    <sheet name="TEUS nacional y exterior" sheetId="20" r:id="rId21"/>
    <sheet name="Pasajeros total" sheetId="21" r:id="rId22"/>
    <sheet name="Pasajeros crucero" sheetId="22" r:id="rId23"/>
    <sheet name="Automóviles régimen pasaje" sheetId="23" r:id="rId24"/>
    <sheet name="Automóviles régimen mercancía" sheetId="28" r:id="rId25"/>
    <sheet name="Buques número" sheetId="24" r:id="rId26"/>
    <sheet name="Buques GT" sheetId="25" r:id="rId27"/>
    <sheet name="Cruceros" sheetId="26" r:id="rId28"/>
  </sheets>
  <definedNames>
    <definedName name="_xlnm.Print_Area" localSheetId="24">'Automóviles régimen mercancía'!$A$1:$M$37</definedName>
    <definedName name="_xlnm.Print_Area" localSheetId="23">'Automóviles régimen pasaje'!$A$1:$M$37</definedName>
    <definedName name="_xlnm.Print_Area" localSheetId="10">'Avit. combustibles'!$A$1:$M$37</definedName>
    <definedName name="_xlnm.Print_Area" localSheetId="9">Avituallamiento!$A$1:$M$37</definedName>
    <definedName name="_xlnm.Print_Area" localSheetId="26">'Buques GT'!$A$1:$M$37</definedName>
    <definedName name="_xlnm.Print_Area" localSheetId="25">'Buques número'!$A$1:$M$37</definedName>
    <definedName name="_xlnm.Print_Area" localSheetId="27">Cruceros!$A$1:$M$37</definedName>
    <definedName name="_xlnm.Print_Area" localSheetId="4">Líquidos!$A$1:$M$37</definedName>
    <definedName name="_xlnm.Print_Area" localSheetId="13">'Mercan. contene. tránsito'!$A$1:$M$37</definedName>
    <definedName name="_xlnm.Print_Area" localSheetId="6">'Mercancía general'!$A$1:$M$37</definedName>
    <definedName name="_xlnm.Print_Area" localSheetId="7">'Mercancías contenedores'!$A$1:$M$37</definedName>
    <definedName name="_xlnm.Print_Area" localSheetId="12">'Mercancías tránsito'!$A$1:$M$37</definedName>
    <definedName name="_xlnm.Print_Area" localSheetId="22">'Pasajeros crucero'!$A$1:$M$37</definedName>
    <definedName name="_xlnm.Print_Area" localSheetId="21">'Pasajeros total'!$A$1:$M$37</definedName>
    <definedName name="_xlnm.Print_Area" localSheetId="8">Pesca!$A$1:$M$37</definedName>
    <definedName name="_xlnm.Print_Area" localSheetId="1">'Resumen general'!$A$1:$I$39</definedName>
    <definedName name="_xlnm.Print_Area" localSheetId="14">'Ro-Ro'!$A$1:$M$37</definedName>
    <definedName name="_xlnm.Print_Area" localSheetId="15">'Ro-Ro remolques'!$A$1:$M$37</definedName>
    <definedName name="_xlnm.Print_Area" localSheetId="5">Sólidos!$A$1:$M$37</definedName>
    <definedName name="_xlnm.Print_Area" localSheetId="16">TEUS!$A$1:$M$37</definedName>
    <definedName name="_xlnm.Print_Area" localSheetId="19">'TEUS exterior'!$A$1:$M$37</definedName>
    <definedName name="_xlnm.Print_Area" localSheetId="18">'TEUS nacional'!$A$1:$M$37</definedName>
    <definedName name="_xlnm.Print_Area" localSheetId="20">'TEUS nacional y exterior'!$A$1:$M$37</definedName>
    <definedName name="_xlnm.Print_Area" localSheetId="17">'TEUS tránsito'!$A$1:$M$37</definedName>
    <definedName name="_xlnm.Print_Area" localSheetId="3">'Total presentación'!$A$1:$M$37</definedName>
    <definedName name="_xlnm.Print_Area" localSheetId="2">'Total tráfico'!$A$1:$M$37</definedName>
    <definedName name="_xlnm.Print_Area" localSheetId="11">'Tráfico interior'!$A$1:$M$37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 localSheetId="24">'Automóviles régimen mercancía'!$D$5:$F$5</definedName>
    <definedName name="LblRes01_Acum" localSheetId="15">'Ro-Ro remolques'!$D$5:$F$5</definedName>
    <definedName name="LblRes01_Acum">'Total tráfico'!$D$5:$F$5</definedName>
    <definedName name="LblRes01_Mes" localSheetId="24">'Automóviles régimen mercancía'!$B$5:$C$5</definedName>
    <definedName name="LblRes01_Mes" localSheetId="15">'Ro-Ro remolques'!$B$5:$C$5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'TEUS nacional'!$D$5:$F$5</definedName>
    <definedName name="LblRes10_2_Mes">'TEUS nacional'!$B$5:$C$5</definedName>
    <definedName name="LblRes10_3_Acum">'TEUS exterior'!$D$5:$F$5</definedName>
    <definedName name="LblRes10_3_Mes">'TEUS exterior'!$B$5:$C$5</definedName>
    <definedName name="LblRes10_4_Acum">'TEUS nacional y exterior'!$D$5:$F$5</definedName>
    <definedName name="LblRes10_4_Mes">'TEUS nacional y exterior'!$B$5:$C$5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'Automóviles régimen pasaje'!$D$5:$F$5</definedName>
    <definedName name="LblRes11_2_Mes">'Automóviles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55" i="33" l="1"/>
  <c r="B53" i="33"/>
  <c r="B54" i="33"/>
  <c r="C55" i="33"/>
  <c r="C54" i="33"/>
  <c r="C45" i="33"/>
  <c r="B62" i="26" l="1"/>
  <c r="B64" i="26"/>
  <c r="F34" i="18" l="1"/>
  <c r="F33" i="18"/>
  <c r="F32" i="18"/>
  <c r="F31" i="18"/>
  <c r="F30" i="18"/>
  <c r="F29" i="18"/>
  <c r="F28" i="18"/>
  <c r="F27" i="18"/>
  <c r="F26" i="18"/>
  <c r="F25" i="18"/>
  <c r="F24" i="18"/>
  <c r="F23" i="18"/>
  <c r="F22" i="18"/>
  <c r="F21" i="18"/>
  <c r="F20" i="18"/>
  <c r="F19" i="18"/>
  <c r="F18" i="18"/>
  <c r="F17" i="18"/>
  <c r="F16" i="18"/>
  <c r="F15" i="18"/>
  <c r="F14" i="18"/>
  <c r="F13" i="18"/>
  <c r="F12" i="18"/>
  <c r="F11" i="18"/>
  <c r="F10" i="18"/>
  <c r="F9" i="18"/>
  <c r="F8" i="18"/>
  <c r="F7" i="18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7" i="17"/>
  <c r="F34" i="27"/>
  <c r="F33" i="27"/>
  <c r="F32" i="27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7" i="15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7" i="13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7" i="12"/>
  <c r="F34" i="5" l="1"/>
  <c r="F33" i="5"/>
  <c r="F32" i="5"/>
  <c r="F31" i="5"/>
  <c r="F30" i="5"/>
  <c r="F29" i="5"/>
  <c r="F28" i="5"/>
  <c r="F27" i="5"/>
  <c r="F26" i="5"/>
  <c r="F25" i="5"/>
  <c r="F24" i="5"/>
  <c r="F23" i="5"/>
  <c r="F22" i="5"/>
  <c r="F21" i="5"/>
  <c r="F20" i="5"/>
  <c r="F19" i="5"/>
  <c r="F18" i="5"/>
  <c r="F17" i="5"/>
  <c r="F16" i="5"/>
  <c r="F15" i="5"/>
  <c r="F14" i="5"/>
  <c r="F13" i="5"/>
  <c r="F12" i="5"/>
  <c r="F11" i="5"/>
  <c r="F10" i="5"/>
  <c r="F9" i="5"/>
  <c r="F8" i="5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32"/>
  <c r="F33" i="32"/>
  <c r="F32" i="32"/>
  <c r="F31" i="32"/>
  <c r="F30" i="32"/>
  <c r="F29" i="32"/>
  <c r="F28" i="32"/>
  <c r="F27" i="32"/>
  <c r="F26" i="32"/>
  <c r="F25" i="32"/>
  <c r="F24" i="32"/>
  <c r="F23" i="32"/>
  <c r="F22" i="32"/>
  <c r="F21" i="32"/>
  <c r="F20" i="32"/>
  <c r="F19" i="32"/>
  <c r="F18" i="32"/>
  <c r="F17" i="32"/>
  <c r="F16" i="32"/>
  <c r="F15" i="32"/>
  <c r="F14" i="32"/>
  <c r="F13" i="32"/>
  <c r="F12" i="32"/>
  <c r="F11" i="32"/>
  <c r="F10" i="32"/>
  <c r="F9" i="32"/>
  <c r="F8" i="32"/>
  <c r="F34" i="33"/>
  <c r="F33" i="33"/>
  <c r="F32" i="33"/>
  <c r="F31" i="33"/>
  <c r="F30" i="33"/>
  <c r="F29" i="33"/>
  <c r="F28" i="33"/>
  <c r="F27" i="33"/>
  <c r="F26" i="33"/>
  <c r="F25" i="33"/>
  <c r="F24" i="33"/>
  <c r="F23" i="33"/>
  <c r="F22" i="33"/>
  <c r="F21" i="33"/>
  <c r="F20" i="33"/>
  <c r="F19" i="33"/>
  <c r="F18" i="33"/>
  <c r="F17" i="33"/>
  <c r="F16" i="33"/>
  <c r="F15" i="33"/>
  <c r="F14" i="33"/>
  <c r="F13" i="33"/>
  <c r="F12" i="33"/>
  <c r="F11" i="33"/>
  <c r="F10" i="33"/>
  <c r="F9" i="33"/>
  <c r="F8" i="33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9"/>
  <c r="F33" i="19"/>
  <c r="F32" i="19"/>
  <c r="F31" i="19"/>
  <c r="F30" i="19"/>
  <c r="F29" i="19"/>
  <c r="F28" i="19"/>
  <c r="F27" i="19"/>
  <c r="F26" i="19"/>
  <c r="F25" i="19"/>
  <c r="F24" i="19"/>
  <c r="F23" i="19"/>
  <c r="F22" i="19"/>
  <c r="F21" i="19"/>
  <c r="F20" i="19"/>
  <c r="F19" i="19"/>
  <c r="F18" i="19"/>
  <c r="F17" i="19"/>
  <c r="F16" i="19"/>
  <c r="F15" i="19"/>
  <c r="F14" i="19"/>
  <c r="F13" i="19"/>
  <c r="F12" i="19"/>
  <c r="F11" i="19"/>
  <c r="F10" i="19"/>
  <c r="F9" i="19"/>
  <c r="F8" i="19"/>
  <c r="F34" i="20"/>
  <c r="F33" i="20"/>
  <c r="F32" i="20"/>
  <c r="F31" i="20"/>
  <c r="F30" i="20"/>
  <c r="F29" i="20"/>
  <c r="F28" i="20"/>
  <c r="F27" i="20"/>
  <c r="F26" i="20"/>
  <c r="F25" i="20"/>
  <c r="F24" i="20"/>
  <c r="F23" i="20"/>
  <c r="F22" i="20"/>
  <c r="F21" i="20"/>
  <c r="F20" i="20"/>
  <c r="F19" i="20"/>
  <c r="F18" i="20"/>
  <c r="F17" i="20"/>
  <c r="F16" i="20"/>
  <c r="F15" i="20"/>
  <c r="F14" i="20"/>
  <c r="F13" i="20"/>
  <c r="F12" i="20"/>
  <c r="F11" i="20"/>
  <c r="F10" i="20"/>
  <c r="F9" i="20"/>
  <c r="F8" i="20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7" i="23"/>
  <c r="F34" i="28"/>
  <c r="F33" i="28"/>
  <c r="F32" i="28"/>
  <c r="F31" i="28"/>
  <c r="F30" i="28"/>
  <c r="F29" i="28"/>
  <c r="F28" i="28"/>
  <c r="F27" i="28"/>
  <c r="F2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8" i="28"/>
  <c r="F7" i="28"/>
  <c r="F25" i="26"/>
  <c r="F9" i="28" l="1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E6" i="28" l="1"/>
  <c r="D6" i="28"/>
  <c r="C6" i="28"/>
  <c r="B6" i="28"/>
  <c r="D5" i="28"/>
  <c r="B5" i="28"/>
  <c r="E6" i="27"/>
  <c r="D6" i="27"/>
  <c r="C6" i="27"/>
  <c r="B6" i="27"/>
  <c r="D5" i="27"/>
  <c r="B5" i="27"/>
  <c r="D5" i="33" l="1"/>
  <c r="D5" i="32"/>
  <c r="L5" i="33" l="1"/>
  <c r="E6" i="33"/>
  <c r="D6" i="33"/>
  <c r="C6" i="33"/>
  <c r="B6" i="33"/>
  <c r="L5" i="32"/>
  <c r="E6" i="32"/>
  <c r="D6" i="32"/>
  <c r="C6" i="32"/>
  <c r="B6" i="32"/>
  <c r="B5" i="33" l="1"/>
  <c r="B5" i="32"/>
  <c r="C66" i="33"/>
  <c r="B66" i="33"/>
  <c r="A66" i="33"/>
  <c r="C65" i="33"/>
  <c r="B65" i="33"/>
  <c r="A65" i="33"/>
  <c r="C64" i="33"/>
  <c r="B64" i="33"/>
  <c r="A64" i="33"/>
  <c r="C63" i="33"/>
  <c r="B63" i="33"/>
  <c r="A63" i="33"/>
  <c r="C62" i="33"/>
  <c r="B62" i="33"/>
  <c r="A62" i="33"/>
  <c r="C61" i="33"/>
  <c r="B61" i="33"/>
  <c r="A61" i="33"/>
  <c r="C60" i="33"/>
  <c r="B60" i="33"/>
  <c r="A60" i="33"/>
  <c r="C59" i="33"/>
  <c r="B59" i="33"/>
  <c r="A59" i="33"/>
  <c r="C58" i="33"/>
  <c r="B58" i="33"/>
  <c r="A58" i="33"/>
  <c r="C57" i="33"/>
  <c r="B57" i="33"/>
  <c r="A57" i="33"/>
  <c r="C56" i="33"/>
  <c r="B56" i="33"/>
  <c r="A56" i="33"/>
  <c r="A55" i="33"/>
  <c r="A54" i="33"/>
  <c r="C53" i="33"/>
  <c r="A53" i="33"/>
  <c r="C52" i="33"/>
  <c r="B52" i="33"/>
  <c r="A52" i="33"/>
  <c r="C51" i="33"/>
  <c r="B51" i="33"/>
  <c r="A51" i="33"/>
  <c r="C50" i="33"/>
  <c r="B50" i="33"/>
  <c r="A50" i="33"/>
  <c r="C49" i="33"/>
  <c r="B49" i="33"/>
  <c r="A49" i="33"/>
  <c r="C48" i="33"/>
  <c r="B48" i="33"/>
  <c r="A48" i="33"/>
  <c r="C47" i="33"/>
  <c r="B47" i="33"/>
  <c r="A47" i="33"/>
  <c r="C46" i="33"/>
  <c r="B46" i="33"/>
  <c r="A46" i="33"/>
  <c r="B45" i="33"/>
  <c r="A45" i="33"/>
  <c r="C44" i="33"/>
  <c r="B44" i="33"/>
  <c r="A44" i="33"/>
  <c r="C43" i="33"/>
  <c r="B43" i="33"/>
  <c r="A43" i="33"/>
  <c r="C42" i="33"/>
  <c r="B42" i="33"/>
  <c r="A42" i="33"/>
  <c r="C41" i="33"/>
  <c r="B41" i="33"/>
  <c r="A41" i="33"/>
  <c r="C40" i="33"/>
  <c r="B40" i="33"/>
  <c r="A40" i="33"/>
  <c r="C39" i="33"/>
  <c r="B39" i="33"/>
  <c r="A39" i="33"/>
  <c r="C38" i="33"/>
  <c r="G38" i="33" s="1"/>
  <c r="E35" i="33"/>
  <c r="G17" i="4" s="1"/>
  <c r="D35" i="33"/>
  <c r="F17" i="4" s="1"/>
  <c r="C35" i="33"/>
  <c r="E17" i="4" s="1"/>
  <c r="B35" i="33"/>
  <c r="D17" i="4" s="1"/>
  <c r="F7" i="33"/>
  <c r="B38" i="33"/>
  <c r="F38" i="33" s="1"/>
  <c r="C66" i="32"/>
  <c r="B66" i="32"/>
  <c r="A66" i="32"/>
  <c r="C65" i="32"/>
  <c r="B65" i="32"/>
  <c r="A65" i="32"/>
  <c r="C64" i="32"/>
  <c r="B64" i="32"/>
  <c r="A64" i="32"/>
  <c r="C63" i="32"/>
  <c r="B63" i="32"/>
  <c r="A63" i="32"/>
  <c r="C62" i="32"/>
  <c r="B62" i="32"/>
  <c r="A62" i="32"/>
  <c r="C61" i="32"/>
  <c r="B61" i="32"/>
  <c r="A61" i="32"/>
  <c r="C60" i="32"/>
  <c r="B60" i="32"/>
  <c r="A60" i="32"/>
  <c r="C59" i="32"/>
  <c r="B59" i="32"/>
  <c r="A59" i="32"/>
  <c r="C58" i="32"/>
  <c r="B58" i="32"/>
  <c r="A58" i="32"/>
  <c r="C57" i="32"/>
  <c r="B57" i="32"/>
  <c r="A57" i="32"/>
  <c r="C56" i="32"/>
  <c r="B56" i="32"/>
  <c r="A56" i="32"/>
  <c r="C55" i="32"/>
  <c r="B55" i="32"/>
  <c r="A55" i="32"/>
  <c r="C54" i="32"/>
  <c r="B54" i="32"/>
  <c r="A54" i="32"/>
  <c r="C53" i="32"/>
  <c r="B53" i="32"/>
  <c r="A53" i="32"/>
  <c r="C52" i="32"/>
  <c r="B52" i="32"/>
  <c r="A52" i="32"/>
  <c r="C51" i="32"/>
  <c r="B51" i="32"/>
  <c r="A51" i="32"/>
  <c r="C50" i="32"/>
  <c r="B50" i="32"/>
  <c r="A50" i="32"/>
  <c r="C49" i="32"/>
  <c r="B49" i="32"/>
  <c r="A49" i="32"/>
  <c r="C48" i="32"/>
  <c r="B48" i="32"/>
  <c r="A48" i="32"/>
  <c r="C47" i="32"/>
  <c r="B47" i="32"/>
  <c r="A47" i="32"/>
  <c r="C46" i="32"/>
  <c r="B46" i="32"/>
  <c r="A46" i="32"/>
  <c r="C45" i="32"/>
  <c r="B45" i="32"/>
  <c r="A45" i="32"/>
  <c r="C44" i="32"/>
  <c r="B44" i="32"/>
  <c r="A44" i="32"/>
  <c r="C43" i="32"/>
  <c r="B43" i="32"/>
  <c r="A43" i="32"/>
  <c r="C42" i="32"/>
  <c r="B42" i="32"/>
  <c r="A42" i="32"/>
  <c r="C41" i="32"/>
  <c r="B41" i="32"/>
  <c r="A41" i="32"/>
  <c r="C40" i="32"/>
  <c r="B40" i="32"/>
  <c r="A40" i="32"/>
  <c r="C39" i="32"/>
  <c r="B39" i="32"/>
  <c r="A39" i="32"/>
  <c r="B38" i="32"/>
  <c r="F38" i="32" s="1"/>
  <c r="E35" i="32"/>
  <c r="G15" i="4" s="1"/>
  <c r="D35" i="32"/>
  <c r="F15" i="4" s="1"/>
  <c r="C35" i="32"/>
  <c r="E15" i="4" s="1"/>
  <c r="B35" i="32"/>
  <c r="D15" i="4" s="1"/>
  <c r="F7" i="32"/>
  <c r="C38" i="32"/>
  <c r="G38" i="32" s="1"/>
  <c r="I17" i="4" l="1"/>
  <c r="H17" i="4"/>
  <c r="I15" i="4"/>
  <c r="H15" i="4"/>
  <c r="D41" i="33"/>
  <c r="D40" i="33"/>
  <c r="D48" i="33"/>
  <c r="D56" i="33"/>
  <c r="D64" i="33"/>
  <c r="F35" i="33"/>
  <c r="D43" i="33"/>
  <c r="D51" i="33"/>
  <c r="D59" i="33"/>
  <c r="D49" i="33"/>
  <c r="D57" i="33"/>
  <c r="D65" i="33"/>
  <c r="D62" i="33"/>
  <c r="D52" i="33"/>
  <c r="D60" i="33"/>
  <c r="D39" i="33"/>
  <c r="D47" i="33"/>
  <c r="D55" i="33"/>
  <c r="D63" i="33"/>
  <c r="D42" i="33"/>
  <c r="D50" i="33"/>
  <c r="D58" i="33"/>
  <c r="D66" i="33"/>
  <c r="D46" i="33"/>
  <c r="D53" i="33"/>
  <c r="D44" i="33"/>
  <c r="D54" i="33"/>
  <c r="D45" i="33"/>
  <c r="D61" i="33"/>
  <c r="D43" i="32"/>
  <c r="D51" i="32"/>
  <c r="D59" i="32"/>
  <c r="F35" i="32"/>
  <c r="D54" i="32"/>
  <c r="D52" i="32"/>
  <c r="D60" i="32"/>
  <c r="D39" i="32"/>
  <c r="D47" i="32"/>
  <c r="D55" i="32"/>
  <c r="D63" i="32"/>
  <c r="D42" i="32"/>
  <c r="D50" i="32"/>
  <c r="D58" i="32"/>
  <c r="D66" i="32"/>
  <c r="D62" i="32"/>
  <c r="D45" i="32"/>
  <c r="D53" i="32"/>
  <c r="D61" i="32"/>
  <c r="D44" i="32"/>
  <c r="D46" i="32"/>
  <c r="D41" i="32"/>
  <c r="D57" i="32"/>
  <c r="D40" i="32"/>
  <c r="D48" i="32"/>
  <c r="D56" i="32"/>
  <c r="D64" i="32"/>
  <c r="D49" i="32"/>
  <c r="D65" i="32"/>
  <c r="E64" i="32" l="1"/>
  <c r="G64" i="32" s="1"/>
  <c r="E60" i="32"/>
  <c r="E56" i="32"/>
  <c r="F56" i="32" s="1"/>
  <c r="E52" i="32"/>
  <c r="E48" i="32"/>
  <c r="E44" i="32"/>
  <c r="E51" i="32"/>
  <c r="E49" i="32"/>
  <c r="E42" i="32"/>
  <c r="E46" i="32"/>
  <c r="E66" i="32"/>
  <c r="E65" i="32"/>
  <c r="E63" i="32"/>
  <c r="E45" i="32"/>
  <c r="E41" i="32"/>
  <c r="E39" i="32"/>
  <c r="E50" i="32"/>
  <c r="G50" i="32" s="1"/>
  <c r="E62" i="32"/>
  <c r="E61" i="32"/>
  <c r="E59" i="32"/>
  <c r="E58" i="32"/>
  <c r="E57" i="32"/>
  <c r="E55" i="32"/>
  <c r="E54" i="32"/>
  <c r="E53" i="32"/>
  <c r="E43" i="32"/>
  <c r="E47" i="32"/>
  <c r="E40" i="32"/>
  <c r="E66" i="33"/>
  <c r="G66" i="33" s="1"/>
  <c r="E62" i="33"/>
  <c r="E58" i="33"/>
  <c r="E54" i="33"/>
  <c r="E65" i="33"/>
  <c r="E61" i="33"/>
  <c r="E57" i="33"/>
  <c r="E53" i="33"/>
  <c r="G53" i="33" s="1"/>
  <c r="E49" i="33"/>
  <c r="E45" i="33"/>
  <c r="E41" i="33"/>
  <c r="E47" i="33"/>
  <c r="E64" i="33"/>
  <c r="F64" i="33" s="1"/>
  <c r="E43" i="33"/>
  <c r="E42" i="33"/>
  <c r="G42" i="33" s="1"/>
  <c r="E63" i="33"/>
  <c r="E60" i="33"/>
  <c r="E39" i="33"/>
  <c r="G39" i="33" s="1"/>
  <c r="E59" i="33"/>
  <c r="E56" i="33"/>
  <c r="E55" i="33"/>
  <c r="E52" i="33"/>
  <c r="E46" i="33"/>
  <c r="E44" i="33"/>
  <c r="E51" i="33"/>
  <c r="E40" i="33"/>
  <c r="E50" i="33"/>
  <c r="F64" i="32" l="1"/>
  <c r="F42" i="33"/>
  <c r="F39" i="33"/>
  <c r="F50" i="32"/>
  <c r="G64" i="33"/>
  <c r="F53" i="33"/>
  <c r="F66" i="33"/>
  <c r="G56" i="32"/>
  <c r="G44" i="33"/>
  <c r="F44" i="33"/>
  <c r="G59" i="33"/>
  <c r="F59" i="33"/>
  <c r="G46" i="33"/>
  <c r="F46" i="33"/>
  <c r="G62" i="33"/>
  <c r="F62" i="33"/>
  <c r="G40" i="33"/>
  <c r="F40" i="33"/>
  <c r="F41" i="33"/>
  <c r="G41" i="33"/>
  <c r="G45" i="33"/>
  <c r="F45" i="33"/>
  <c r="G60" i="33"/>
  <c r="F60" i="33"/>
  <c r="G54" i="33"/>
  <c r="F54" i="33"/>
  <c r="G63" i="33"/>
  <c r="F63" i="33"/>
  <c r="F48" i="33"/>
  <c r="G48" i="33"/>
  <c r="G50" i="33"/>
  <c r="F50" i="33"/>
  <c r="G43" i="33"/>
  <c r="F43" i="33"/>
  <c r="G55" i="33"/>
  <c r="F55" i="33"/>
  <c r="F56" i="33"/>
  <c r="G56" i="33"/>
  <c r="G58" i="33"/>
  <c r="F58" i="33"/>
  <c r="F65" i="33"/>
  <c r="G65" i="33"/>
  <c r="F49" i="33"/>
  <c r="G49" i="33"/>
  <c r="G61" i="33"/>
  <c r="F61" i="33"/>
  <c r="F51" i="33"/>
  <c r="G51" i="33"/>
  <c r="F47" i="33"/>
  <c r="G47" i="33"/>
  <c r="F57" i="33"/>
  <c r="G57" i="33"/>
  <c r="G52" i="33"/>
  <c r="F52" i="33"/>
  <c r="F49" i="32"/>
  <c r="G49" i="32"/>
  <c r="F65" i="32"/>
  <c r="G65" i="32"/>
  <c r="G44" i="32"/>
  <c r="F44" i="32"/>
  <c r="F41" i="32"/>
  <c r="G41" i="32"/>
  <c r="F57" i="32"/>
  <c r="G57" i="32"/>
  <c r="G61" i="32"/>
  <c r="F61" i="32"/>
  <c r="G43" i="32"/>
  <c r="F43" i="32"/>
  <c r="F40" i="32"/>
  <c r="G40" i="32"/>
  <c r="G47" i="32"/>
  <c r="F47" i="32"/>
  <c r="G58" i="32"/>
  <c r="F58" i="32"/>
  <c r="G39" i="32"/>
  <c r="F39" i="32"/>
  <c r="G60" i="32"/>
  <c r="F60" i="32"/>
  <c r="G63" i="32"/>
  <c r="F63" i="32"/>
  <c r="G45" i="32"/>
  <c r="F45" i="32"/>
  <c r="G46" i="32"/>
  <c r="F46" i="32"/>
  <c r="G55" i="32"/>
  <c r="F55" i="32"/>
  <c r="G66" i="32"/>
  <c r="F66" i="32"/>
  <c r="G52" i="32"/>
  <c r="F52" i="32"/>
  <c r="G62" i="32"/>
  <c r="F62" i="32"/>
  <c r="G53" i="32"/>
  <c r="F53" i="32"/>
  <c r="G42" i="32"/>
  <c r="F42" i="32"/>
  <c r="G51" i="32"/>
  <c r="F51" i="32"/>
  <c r="G54" i="32"/>
  <c r="F54" i="32"/>
  <c r="F48" i="32"/>
  <c r="G48" i="32"/>
  <c r="G59" i="32"/>
  <c r="F59" i="32"/>
  <c r="B35" i="7" l="1"/>
  <c r="D8" i="4" s="1"/>
  <c r="C35" i="7"/>
  <c r="E8" i="4" s="1"/>
  <c r="D35" i="7"/>
  <c r="F8" i="4" s="1"/>
  <c r="E35" i="7"/>
  <c r="G8" i="4" s="1"/>
  <c r="I8" i="4" l="1"/>
  <c r="H8" i="4"/>
  <c r="L5" i="28" l="1"/>
  <c r="L5" i="27"/>
  <c r="F7" i="26" l="1"/>
  <c r="F7" i="25"/>
  <c r="F7" i="24"/>
  <c r="F7" i="22"/>
  <c r="F7" i="21"/>
  <c r="F7" i="20"/>
  <c r="F7" i="19"/>
  <c r="F7" i="16"/>
  <c r="F7" i="14"/>
  <c r="F7" i="11"/>
  <c r="F7" i="10"/>
  <c r="F7" i="9"/>
  <c r="F7" i="8"/>
  <c r="F7" i="7"/>
  <c r="F7" i="6"/>
  <c r="F7" i="5"/>
  <c r="C66" i="28" l="1"/>
  <c r="B66" i="28"/>
  <c r="A66" i="28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G38" i="28" s="1"/>
  <c r="B38" i="28"/>
  <c r="F38" i="28" s="1"/>
  <c r="E35" i="28"/>
  <c r="G33" i="4" s="1"/>
  <c r="D35" i="28"/>
  <c r="F33" i="4" s="1"/>
  <c r="H33" i="4" s="1"/>
  <c r="C35" i="28"/>
  <c r="E33" i="4" s="1"/>
  <c r="B35" i="28"/>
  <c r="D33" i="4" s="1"/>
  <c r="I33" i="4" l="1"/>
  <c r="D47" i="28"/>
  <c r="D48" i="28"/>
  <c r="D56" i="28"/>
  <c r="D60" i="28"/>
  <c r="D50" i="28"/>
  <c r="D58" i="28"/>
  <c r="D66" i="28"/>
  <c r="D41" i="28"/>
  <c r="D49" i="28"/>
  <c r="D57" i="28"/>
  <c r="D65" i="28"/>
  <c r="D63" i="28"/>
  <c r="D46" i="28"/>
  <c r="D54" i="28"/>
  <c r="D62" i="28"/>
  <c r="F35" i="28"/>
  <c r="D45" i="28"/>
  <c r="D53" i="28"/>
  <c r="D61" i="28"/>
  <c r="D52" i="28"/>
  <c r="D43" i="28"/>
  <c r="D42" i="28"/>
  <c r="D40" i="28"/>
  <c r="D39" i="28"/>
  <c r="D55" i="28"/>
  <c r="D44" i="28"/>
  <c r="D59" i="28"/>
  <c r="D64" i="28"/>
  <c r="D51" i="28"/>
  <c r="E63" i="28" l="1"/>
  <c r="G63" i="28" s="1"/>
  <c r="E59" i="28"/>
  <c r="G59" i="28" s="1"/>
  <c r="E55" i="28"/>
  <c r="F55" i="28" s="1"/>
  <c r="E51" i="28"/>
  <c r="E47" i="28"/>
  <c r="G47" i="28" s="1"/>
  <c r="E43" i="28"/>
  <c r="G43" i="28" s="1"/>
  <c r="E53" i="28"/>
  <c r="F53" i="28" s="1"/>
  <c r="E39" i="28"/>
  <c r="G39" i="28" s="1"/>
  <c r="E45" i="28"/>
  <c r="F45" i="28" s="1"/>
  <c r="E52" i="28"/>
  <c r="G52" i="28" s="1"/>
  <c r="E49" i="28"/>
  <c r="F49" i="28" s="1"/>
  <c r="E42" i="28"/>
  <c r="G42" i="28" s="1"/>
  <c r="E66" i="28"/>
  <c r="G66" i="28" s="1"/>
  <c r="E48" i="28"/>
  <c r="G48" i="28" s="1"/>
  <c r="E44" i="28"/>
  <c r="G44" i="28" s="1"/>
  <c r="E65" i="28"/>
  <c r="G65" i="28" s="1"/>
  <c r="E46" i="28"/>
  <c r="E40" i="28"/>
  <c r="F40" i="28" s="1"/>
  <c r="E60" i="28"/>
  <c r="F60" i="28" s="1"/>
  <c r="E50" i="28"/>
  <c r="G50" i="28" s="1"/>
  <c r="E64" i="28"/>
  <c r="G64" i="28" s="1"/>
  <c r="E62" i="28"/>
  <c r="G62" i="28" s="1"/>
  <c r="E61" i="28"/>
  <c r="G61" i="28" s="1"/>
  <c r="E58" i="28"/>
  <c r="G58" i="28" s="1"/>
  <c r="E57" i="28"/>
  <c r="G57" i="28" s="1"/>
  <c r="E56" i="28"/>
  <c r="F56" i="28" s="1"/>
  <c r="E54" i="28"/>
  <c r="F54" i="28" s="1"/>
  <c r="E41" i="28"/>
  <c r="G41" i="28" s="1"/>
  <c r="F51" i="28"/>
  <c r="G51" i="28"/>
  <c r="G45" i="28"/>
  <c r="G46" i="28"/>
  <c r="F46" i="28"/>
  <c r="G54" i="28" l="1"/>
  <c r="G49" i="28"/>
  <c r="F47" i="28"/>
  <c r="F50" i="28"/>
  <c r="F42" i="28"/>
  <c r="G56" i="28"/>
  <c r="F63" i="28"/>
  <c r="F57" i="28"/>
  <c r="G40" i="28"/>
  <c r="F59" i="28"/>
  <c r="F52" i="28"/>
  <c r="G53" i="28"/>
  <c r="G55" i="28"/>
  <c r="G60" i="28"/>
  <c r="F44" i="28"/>
  <c r="F43" i="28"/>
  <c r="F41" i="28"/>
  <c r="F48" i="28"/>
  <c r="F66" i="28"/>
  <c r="F58" i="28"/>
  <c r="F39" i="28"/>
  <c r="F65" i="28"/>
  <c r="F62" i="28"/>
  <c r="F64" i="28"/>
  <c r="F61" i="28"/>
  <c r="C66" i="27"/>
  <c r="B66" i="27"/>
  <c r="A66" i="27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A40" i="27"/>
  <c r="C39" i="27"/>
  <c r="B39" i="27"/>
  <c r="A39" i="27"/>
  <c r="C38" i="27"/>
  <c r="G38" i="27" s="1"/>
  <c r="B38" i="27"/>
  <c r="F38" i="27" s="1"/>
  <c r="E35" i="27"/>
  <c r="G24" i="4" s="1"/>
  <c r="D35" i="27"/>
  <c r="F24" i="4" s="1"/>
  <c r="C35" i="27"/>
  <c r="E24" i="4" s="1"/>
  <c r="B35" i="27"/>
  <c r="D24" i="4" s="1"/>
  <c r="I24" i="4" l="1"/>
  <c r="H24" i="4"/>
  <c r="D55" i="27"/>
  <c r="D48" i="27"/>
  <c r="D56" i="27"/>
  <c r="D64" i="27"/>
  <c r="F35" i="27"/>
  <c r="D53" i="27"/>
  <c r="D47" i="27"/>
  <c r="D49" i="27"/>
  <c r="D57" i="27"/>
  <c r="D65" i="27"/>
  <c r="D46" i="27"/>
  <c r="D52" i="27"/>
  <c r="D60" i="27"/>
  <c r="D63" i="27"/>
  <c r="D42" i="27"/>
  <c r="D50" i="27"/>
  <c r="D51" i="27"/>
  <c r="D59" i="27"/>
  <c r="D58" i="27"/>
  <c r="D66" i="27"/>
  <c r="D54" i="27"/>
  <c r="D62" i="27"/>
  <c r="D45" i="27"/>
  <c r="D61" i="27"/>
  <c r="D44" i="27"/>
  <c r="D43" i="27"/>
  <c r="D41" i="27"/>
  <c r="D40" i="27"/>
  <c r="D39" i="27"/>
  <c r="E64" i="27" l="1"/>
  <c r="G64" i="27" s="1"/>
  <c r="E60" i="27"/>
  <c r="G60" i="27" s="1"/>
  <c r="E56" i="27"/>
  <c r="G56" i="27" s="1"/>
  <c r="E52" i="27"/>
  <c r="G52" i="27" s="1"/>
  <c r="E63" i="27"/>
  <c r="G63" i="27" s="1"/>
  <c r="E59" i="27"/>
  <c r="G59" i="27" s="1"/>
  <c r="E55" i="27"/>
  <c r="F55" i="27" s="1"/>
  <c r="E51" i="27"/>
  <c r="G51" i="27" s="1"/>
  <c r="E47" i="27"/>
  <c r="G47" i="27" s="1"/>
  <c r="E43" i="27"/>
  <c r="G43" i="27" s="1"/>
  <c r="E61" i="27"/>
  <c r="G61" i="27" s="1"/>
  <c r="E58" i="27"/>
  <c r="G58" i="27" s="1"/>
  <c r="E50" i="27"/>
  <c r="F50" i="27" s="1"/>
  <c r="E48" i="27"/>
  <c r="F48" i="27" s="1"/>
  <c r="E41" i="27"/>
  <c r="F41" i="27" s="1"/>
  <c r="E54" i="27"/>
  <c r="G54" i="27" s="1"/>
  <c r="E57" i="27"/>
  <c r="F57" i="27" s="1"/>
  <c r="E49" i="27"/>
  <c r="F49" i="27" s="1"/>
  <c r="E45" i="27"/>
  <c r="G45" i="27" s="1"/>
  <c r="E66" i="27"/>
  <c r="G66" i="27" s="1"/>
  <c r="E40" i="27"/>
  <c r="G40" i="27" s="1"/>
  <c r="E65" i="27"/>
  <c r="F65" i="27" s="1"/>
  <c r="E62" i="27"/>
  <c r="F62" i="27" s="1"/>
  <c r="E53" i="27"/>
  <c r="G53" i="27" s="1"/>
  <c r="E46" i="27"/>
  <c r="F46" i="27" s="1"/>
  <c r="E42" i="27"/>
  <c r="F42" i="27" s="1"/>
  <c r="E44" i="27"/>
  <c r="G44" i="27" s="1"/>
  <c r="E39" i="27"/>
  <c r="G39" i="27" s="1"/>
  <c r="F45" i="27"/>
  <c r="F61" i="27"/>
  <c r="F64" i="27"/>
  <c r="F63" i="27" l="1"/>
  <c r="F43" i="27"/>
  <c r="F60" i="27"/>
  <c r="F39" i="27"/>
  <c r="G49" i="27"/>
  <c r="F40" i="27"/>
  <c r="F44" i="27"/>
  <c r="G57" i="27"/>
  <c r="G42" i="27"/>
  <c r="G50" i="27"/>
  <c r="F56" i="27"/>
  <c r="F66" i="27"/>
  <c r="F59" i="27"/>
  <c r="F47" i="27"/>
  <c r="G46" i="27"/>
  <c r="F51" i="27"/>
  <c r="G48" i="27"/>
  <c r="F58" i="27"/>
  <c r="F53" i="27"/>
  <c r="G55" i="27"/>
  <c r="G62" i="27"/>
  <c r="G65" i="27"/>
  <c r="G41" i="27"/>
  <c r="F52" i="27"/>
  <c r="F54" i="27"/>
  <c r="B6" i="5"/>
  <c r="C6" i="5"/>
  <c r="D6" i="5"/>
  <c r="E6" i="5"/>
  <c r="B5" i="5"/>
  <c r="D5" i="5"/>
  <c r="L5" i="5"/>
  <c r="C66" i="8" l="1"/>
  <c r="B66" i="8"/>
  <c r="A66" i="8"/>
  <c r="C65" i="8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66" i="9"/>
  <c r="B66" i="9"/>
  <c r="A66" i="9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66" i="10"/>
  <c r="B66" i="10"/>
  <c r="A66" i="10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66" i="11"/>
  <c r="B66" i="11"/>
  <c r="A66" i="11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66" i="12"/>
  <c r="B66" i="12"/>
  <c r="A66" i="12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66" i="13"/>
  <c r="B66" i="13"/>
  <c r="A66" i="13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66" i="14"/>
  <c r="B66" i="14"/>
  <c r="A66" i="14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66" i="15"/>
  <c r="B66" i="15"/>
  <c r="A66" i="15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66" i="16"/>
  <c r="B66" i="16"/>
  <c r="A66" i="16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66" i="17"/>
  <c r="B66" i="17"/>
  <c r="A66" i="17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66" i="18"/>
  <c r="B66" i="18"/>
  <c r="A66" i="18"/>
  <c r="C65" i="18"/>
  <c r="B65" i="18"/>
  <c r="A65" i="18"/>
  <c r="C64" i="18"/>
  <c r="B64" i="18"/>
  <c r="A64" i="18"/>
  <c r="C63" i="18"/>
  <c r="B63" i="18"/>
  <c r="A63" i="18"/>
  <c r="C62" i="18"/>
  <c r="B62" i="18"/>
  <c r="A62" i="18"/>
  <c r="C61" i="18"/>
  <c r="B61" i="18"/>
  <c r="A61" i="18"/>
  <c r="C60" i="18"/>
  <c r="B60" i="18"/>
  <c r="A60" i="18"/>
  <c r="C59" i="18"/>
  <c r="B59" i="18"/>
  <c r="A59" i="18"/>
  <c r="C58" i="18"/>
  <c r="B58" i="18"/>
  <c r="A58" i="18"/>
  <c r="C57" i="18"/>
  <c r="B57" i="18"/>
  <c r="A57" i="18"/>
  <c r="C56" i="18"/>
  <c r="B56" i="18"/>
  <c r="A56" i="18"/>
  <c r="C55" i="18"/>
  <c r="B55" i="18"/>
  <c r="A55" i="18"/>
  <c r="C54" i="18"/>
  <c r="B54" i="18"/>
  <c r="A54" i="18"/>
  <c r="C53" i="18"/>
  <c r="B53" i="18"/>
  <c r="A53" i="18"/>
  <c r="C52" i="18"/>
  <c r="B52" i="18"/>
  <c r="A52" i="18"/>
  <c r="C51" i="18"/>
  <c r="B51" i="18"/>
  <c r="A51" i="18"/>
  <c r="C50" i="18"/>
  <c r="B50" i="18"/>
  <c r="A50" i="18"/>
  <c r="C49" i="18"/>
  <c r="B49" i="18"/>
  <c r="A49" i="18"/>
  <c r="C48" i="18"/>
  <c r="B48" i="18"/>
  <c r="A48" i="18"/>
  <c r="C47" i="18"/>
  <c r="B47" i="18"/>
  <c r="A47" i="18"/>
  <c r="C46" i="18"/>
  <c r="B46" i="18"/>
  <c r="A46" i="18"/>
  <c r="C45" i="18"/>
  <c r="B45" i="18"/>
  <c r="A45" i="18"/>
  <c r="C44" i="18"/>
  <c r="B44" i="18"/>
  <c r="A44" i="18"/>
  <c r="C43" i="18"/>
  <c r="B43" i="18"/>
  <c r="A43" i="18"/>
  <c r="C42" i="18"/>
  <c r="B42" i="18"/>
  <c r="A42" i="18"/>
  <c r="C41" i="18"/>
  <c r="B41" i="18"/>
  <c r="A41" i="18"/>
  <c r="C40" i="18"/>
  <c r="B40" i="18"/>
  <c r="A40" i="18"/>
  <c r="C39" i="18"/>
  <c r="B39" i="18"/>
  <c r="A39" i="18"/>
  <c r="C66" i="19"/>
  <c r="B66" i="19"/>
  <c r="A66" i="19"/>
  <c r="C65" i="19"/>
  <c r="B65" i="19"/>
  <c r="A65" i="19"/>
  <c r="C64" i="19"/>
  <c r="B64" i="19"/>
  <c r="A64" i="19"/>
  <c r="C63" i="19"/>
  <c r="B63" i="19"/>
  <c r="A63" i="19"/>
  <c r="C62" i="19"/>
  <c r="B62" i="19"/>
  <c r="A62" i="19"/>
  <c r="C61" i="19"/>
  <c r="B61" i="19"/>
  <c r="A61" i="19"/>
  <c r="C60" i="19"/>
  <c r="B60" i="19"/>
  <c r="A60" i="19"/>
  <c r="C59" i="19"/>
  <c r="B59" i="19"/>
  <c r="A59" i="19"/>
  <c r="C58" i="19"/>
  <c r="B58" i="19"/>
  <c r="A58" i="19"/>
  <c r="C57" i="19"/>
  <c r="B57" i="19"/>
  <c r="A57" i="19"/>
  <c r="C56" i="19"/>
  <c r="B56" i="19"/>
  <c r="A56" i="19"/>
  <c r="C55" i="19"/>
  <c r="B55" i="19"/>
  <c r="A55" i="19"/>
  <c r="C54" i="19"/>
  <c r="B54" i="19"/>
  <c r="A54" i="19"/>
  <c r="C53" i="19"/>
  <c r="B53" i="19"/>
  <c r="A53" i="19"/>
  <c r="C52" i="19"/>
  <c r="B52" i="19"/>
  <c r="A52" i="19"/>
  <c r="C51" i="19"/>
  <c r="B51" i="19"/>
  <c r="A51" i="19"/>
  <c r="C50" i="19"/>
  <c r="B50" i="19"/>
  <c r="A50" i="19"/>
  <c r="C49" i="19"/>
  <c r="B49" i="19"/>
  <c r="A49" i="19"/>
  <c r="C48" i="19"/>
  <c r="B48" i="19"/>
  <c r="A48" i="19"/>
  <c r="C47" i="19"/>
  <c r="B47" i="19"/>
  <c r="A47" i="19"/>
  <c r="C46" i="19"/>
  <c r="B46" i="19"/>
  <c r="A46" i="19"/>
  <c r="C45" i="19"/>
  <c r="B45" i="19"/>
  <c r="A45" i="19"/>
  <c r="C44" i="19"/>
  <c r="B44" i="19"/>
  <c r="A44" i="19"/>
  <c r="C43" i="19"/>
  <c r="B43" i="19"/>
  <c r="A43" i="19"/>
  <c r="C42" i="19"/>
  <c r="B42" i="19"/>
  <c r="A42" i="19"/>
  <c r="C41" i="19"/>
  <c r="B41" i="19"/>
  <c r="A41" i="19"/>
  <c r="C40" i="19"/>
  <c r="B40" i="19"/>
  <c r="A40" i="19"/>
  <c r="C39" i="19"/>
  <c r="B39" i="19"/>
  <c r="A39" i="19"/>
  <c r="C66" i="20"/>
  <c r="B66" i="20"/>
  <c r="A66" i="20"/>
  <c r="C65" i="20"/>
  <c r="B65" i="20"/>
  <c r="A65" i="20"/>
  <c r="C64" i="20"/>
  <c r="B64" i="20"/>
  <c r="A64" i="20"/>
  <c r="C63" i="20"/>
  <c r="B63" i="20"/>
  <c r="A63" i="20"/>
  <c r="C62" i="20"/>
  <c r="B62" i="20"/>
  <c r="A62" i="20"/>
  <c r="C61" i="20"/>
  <c r="B61" i="20"/>
  <c r="A61" i="20"/>
  <c r="C60" i="20"/>
  <c r="B60" i="20"/>
  <c r="A60" i="20"/>
  <c r="C59" i="20"/>
  <c r="B59" i="20"/>
  <c r="A59" i="20"/>
  <c r="C58" i="20"/>
  <c r="B58" i="20"/>
  <c r="A58" i="20"/>
  <c r="C57" i="20"/>
  <c r="B57" i="20"/>
  <c r="A57" i="20"/>
  <c r="C56" i="20"/>
  <c r="B56" i="20"/>
  <c r="A56" i="20"/>
  <c r="C55" i="20"/>
  <c r="B55" i="20"/>
  <c r="A55" i="20"/>
  <c r="C54" i="20"/>
  <c r="B54" i="20"/>
  <c r="A54" i="20"/>
  <c r="C53" i="20"/>
  <c r="B53" i="20"/>
  <c r="A53" i="20"/>
  <c r="C52" i="20"/>
  <c r="B52" i="20"/>
  <c r="A52" i="20"/>
  <c r="C51" i="20"/>
  <c r="B51" i="20"/>
  <c r="A51" i="20"/>
  <c r="C50" i="20"/>
  <c r="B50" i="20"/>
  <c r="A50" i="20"/>
  <c r="C49" i="20"/>
  <c r="B49" i="20"/>
  <c r="A49" i="20"/>
  <c r="C48" i="20"/>
  <c r="B48" i="20"/>
  <c r="A48" i="20"/>
  <c r="C47" i="20"/>
  <c r="B47" i="20"/>
  <c r="A47" i="20"/>
  <c r="C46" i="20"/>
  <c r="B46" i="20"/>
  <c r="A46" i="20"/>
  <c r="C45" i="20"/>
  <c r="B45" i="20"/>
  <c r="A45" i="20"/>
  <c r="C44" i="20"/>
  <c r="B44" i="20"/>
  <c r="A44" i="20"/>
  <c r="C43" i="20"/>
  <c r="B43" i="20"/>
  <c r="A43" i="20"/>
  <c r="C42" i="20"/>
  <c r="B42" i="20"/>
  <c r="A42" i="20"/>
  <c r="C41" i="20"/>
  <c r="B41" i="20"/>
  <c r="A41" i="20"/>
  <c r="C40" i="20"/>
  <c r="B40" i="20"/>
  <c r="A40" i="20"/>
  <c r="C39" i="20"/>
  <c r="B39" i="20"/>
  <c r="A39" i="20"/>
  <c r="C66" i="21"/>
  <c r="B66" i="21"/>
  <c r="A66" i="21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66" i="22"/>
  <c r="B66" i="22"/>
  <c r="A66" i="22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66" i="23"/>
  <c r="B66" i="23"/>
  <c r="A66" i="23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66" i="24"/>
  <c r="B66" i="24"/>
  <c r="A66" i="24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66" i="25"/>
  <c r="B66" i="25"/>
  <c r="A66" i="25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66" i="26"/>
  <c r="B66" i="26"/>
  <c r="A66" i="26"/>
  <c r="C65" i="26"/>
  <c r="B65" i="26"/>
  <c r="A65" i="26"/>
  <c r="C64" i="26"/>
  <c r="A64" i="26"/>
  <c r="C63" i="26"/>
  <c r="B63" i="26"/>
  <c r="A63" i="26"/>
  <c r="C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B47" i="26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66" i="7"/>
  <c r="B66" i="7"/>
  <c r="A66" i="7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66" i="6"/>
  <c r="B66" i="6"/>
  <c r="A66" i="6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C66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66" i="5"/>
  <c r="B39" i="5"/>
  <c r="C39" i="5"/>
  <c r="C38" i="5"/>
  <c r="G38" i="5" s="1"/>
  <c r="B38" i="5"/>
  <c r="F38" i="5" s="1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39" i="5"/>
  <c r="E6" i="6"/>
  <c r="B38" i="6" s="1"/>
  <c r="F38" i="6" s="1"/>
  <c r="E6" i="7"/>
  <c r="B38" i="7" s="1"/>
  <c r="F38" i="7" s="1"/>
  <c r="E6" i="8"/>
  <c r="B38" i="8" s="1"/>
  <c r="F38" i="8" s="1"/>
  <c r="E6" i="9"/>
  <c r="B38" i="9" s="1"/>
  <c r="F38" i="9" s="1"/>
  <c r="E6" i="10"/>
  <c r="B38" i="10" s="1"/>
  <c r="F38" i="10" s="1"/>
  <c r="E6" i="11"/>
  <c r="B38" i="11" s="1"/>
  <c r="F38" i="11" s="1"/>
  <c r="E6" i="12"/>
  <c r="B38" i="12" s="1"/>
  <c r="F38" i="12" s="1"/>
  <c r="E6" i="13"/>
  <c r="B38" i="13" s="1"/>
  <c r="F38" i="13" s="1"/>
  <c r="E6" i="14"/>
  <c r="B38" i="14" s="1"/>
  <c r="F38" i="14" s="1"/>
  <c r="E6" i="15"/>
  <c r="B38" i="15" s="1"/>
  <c r="F38" i="15" s="1"/>
  <c r="E6" i="16"/>
  <c r="B38" i="16" s="1"/>
  <c r="F38" i="16" s="1"/>
  <c r="E6" i="17"/>
  <c r="B38" i="17" s="1"/>
  <c r="F38" i="17" s="1"/>
  <c r="E6" i="18"/>
  <c r="B38" i="18" s="1"/>
  <c r="F38" i="18" s="1"/>
  <c r="E6" i="19"/>
  <c r="B38" i="19" s="1"/>
  <c r="F38" i="19" s="1"/>
  <c r="E6" i="20"/>
  <c r="B38" i="20" s="1"/>
  <c r="F38" i="20" s="1"/>
  <c r="E6" i="21"/>
  <c r="B38" i="21" s="1"/>
  <c r="F38" i="21" s="1"/>
  <c r="E6" i="22"/>
  <c r="B38" i="22" s="1"/>
  <c r="F38" i="22" s="1"/>
  <c r="E6" i="23"/>
  <c r="B38" i="23" s="1"/>
  <c r="F38" i="23" s="1"/>
  <c r="E6" i="25"/>
  <c r="B38" i="25" s="1"/>
  <c r="F38" i="25" s="1"/>
  <c r="E6" i="26"/>
  <c r="B38" i="26" s="1"/>
  <c r="F38" i="26" s="1"/>
  <c r="E6" i="24"/>
  <c r="B38" i="24" s="1"/>
  <c r="F38" i="24" s="1"/>
  <c r="D6" i="6"/>
  <c r="C38" i="6" s="1"/>
  <c r="G38" i="6" s="1"/>
  <c r="D6" i="7"/>
  <c r="C38" i="7" s="1"/>
  <c r="G38" i="7" s="1"/>
  <c r="D6" i="8"/>
  <c r="C38" i="8" s="1"/>
  <c r="G38" i="8" s="1"/>
  <c r="D6" i="9"/>
  <c r="C38" i="9" s="1"/>
  <c r="G38" i="9" s="1"/>
  <c r="D6" i="10"/>
  <c r="C38" i="10" s="1"/>
  <c r="G38" i="10" s="1"/>
  <c r="D6" i="11"/>
  <c r="C38" i="11" s="1"/>
  <c r="G38" i="11" s="1"/>
  <c r="D6" i="12"/>
  <c r="C38" i="12" s="1"/>
  <c r="G38" i="12" s="1"/>
  <c r="D6" i="13"/>
  <c r="C38" i="13" s="1"/>
  <c r="G38" i="13" s="1"/>
  <c r="D6" i="14"/>
  <c r="C38" i="14" s="1"/>
  <c r="G38" i="14" s="1"/>
  <c r="D6" i="15"/>
  <c r="C38" i="15" s="1"/>
  <c r="G38" i="15" s="1"/>
  <c r="D6" i="16"/>
  <c r="C38" i="16" s="1"/>
  <c r="G38" i="16" s="1"/>
  <c r="D6" i="17"/>
  <c r="C38" i="17" s="1"/>
  <c r="G38" i="17" s="1"/>
  <c r="D6" i="18"/>
  <c r="C38" i="18" s="1"/>
  <c r="G38" i="18" s="1"/>
  <c r="D6" i="19"/>
  <c r="C38" i="19" s="1"/>
  <c r="G38" i="19" s="1"/>
  <c r="D6" i="20"/>
  <c r="C38" i="20" s="1"/>
  <c r="G38" i="20" s="1"/>
  <c r="D6" i="21"/>
  <c r="C38" i="21" s="1"/>
  <c r="G38" i="21" s="1"/>
  <c r="D6" i="22"/>
  <c r="C38" i="22" s="1"/>
  <c r="G38" i="22" s="1"/>
  <c r="D6" i="23"/>
  <c r="C38" i="23" s="1"/>
  <c r="G38" i="23" s="1"/>
  <c r="D6" i="25"/>
  <c r="C38" i="25" s="1"/>
  <c r="G38" i="25" s="1"/>
  <c r="D6" i="26"/>
  <c r="C38" i="26" s="1"/>
  <c r="G38" i="26" s="1"/>
  <c r="D6" i="24"/>
  <c r="C38" i="24" s="1"/>
  <c r="G38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18"/>
  <c r="C6" i="19"/>
  <c r="C6" i="20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18"/>
  <c r="B6" i="19"/>
  <c r="B6" i="20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18"/>
  <c r="D5" i="19"/>
  <c r="D5" i="20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18"/>
  <c r="B5" i="19"/>
  <c r="B5" i="20"/>
  <c r="B5" i="21"/>
  <c r="B5" i="22"/>
  <c r="B5" i="24"/>
  <c r="B5" i="25"/>
  <c r="B5" i="26"/>
  <c r="B5" i="23"/>
  <c r="L5" i="6"/>
  <c r="L5" i="7"/>
  <c r="L5" i="8"/>
  <c r="L5" i="9"/>
  <c r="L5" i="10"/>
  <c r="L5" i="11"/>
  <c r="L5" i="12"/>
  <c r="L5" i="13"/>
  <c r="L5" i="14"/>
  <c r="L5" i="15"/>
  <c r="L5" i="16"/>
  <c r="L5" i="17"/>
  <c r="L5" i="18"/>
  <c r="L5" i="19"/>
  <c r="L5" i="20"/>
  <c r="L5" i="21"/>
  <c r="L5" i="22"/>
  <c r="L5" i="23"/>
  <c r="L5" i="24"/>
  <c r="L5" i="25"/>
  <c r="L5" i="26"/>
  <c r="D63" i="18" l="1"/>
  <c r="D54" i="24"/>
  <c r="D41" i="22"/>
  <c r="D48" i="11"/>
  <c r="D44" i="21"/>
  <c r="D51" i="24"/>
  <c r="D59" i="24"/>
  <c r="D52" i="24"/>
  <c r="D55" i="23"/>
  <c r="D49" i="23"/>
  <c r="D60" i="21"/>
  <c r="D48" i="21"/>
  <c r="D42" i="21"/>
  <c r="D50" i="21"/>
  <c r="D43" i="21"/>
  <c r="D61" i="17"/>
  <c r="D57" i="15"/>
  <c r="D50" i="13"/>
  <c r="D46" i="12"/>
  <c r="D47" i="11"/>
  <c r="D60" i="9"/>
  <c r="D40" i="7"/>
  <c r="D52" i="25"/>
  <c r="D56" i="24"/>
  <c r="D64" i="24"/>
  <c r="D52" i="18"/>
  <c r="D54" i="18"/>
  <c r="D59" i="18"/>
  <c r="D53" i="13"/>
  <c r="D58" i="12"/>
  <c r="D66" i="12"/>
  <c r="D45" i="23"/>
  <c r="D62" i="7"/>
  <c r="D58" i="20"/>
  <c r="D60" i="17"/>
  <c r="D64" i="23"/>
  <c r="D47" i="22"/>
  <c r="D52" i="8"/>
  <c r="D66" i="24"/>
  <c r="D50" i="23"/>
  <c r="D46" i="22"/>
  <c r="D40" i="21"/>
  <c r="D45" i="26"/>
  <c r="D51" i="26"/>
  <c r="D62" i="25"/>
  <c r="D64" i="22"/>
  <c r="D60" i="7"/>
  <c r="D54" i="25"/>
  <c r="D66" i="23"/>
  <c r="D56" i="22"/>
  <c r="D62" i="26"/>
  <c r="D66" i="26"/>
  <c r="D46" i="25"/>
  <c r="D50" i="25"/>
  <c r="D60" i="25"/>
  <c r="D64" i="25"/>
  <c r="D42" i="22"/>
  <c r="D61" i="7"/>
  <c r="D53" i="7"/>
  <c r="D52" i="26"/>
  <c r="D54" i="26"/>
  <c r="D58" i="26"/>
  <c r="D40" i="24"/>
  <c r="D46" i="24"/>
  <c r="D60" i="23"/>
  <c r="D65" i="23"/>
  <c r="D63" i="21"/>
  <c r="D51" i="7"/>
  <c r="D44" i="7"/>
  <c r="D54" i="7"/>
  <c r="D56" i="7"/>
  <c r="D41" i="25"/>
  <c r="D61" i="25"/>
  <c r="D45" i="25"/>
  <c r="D41" i="20"/>
  <c r="D54" i="20"/>
  <c r="D50" i="20"/>
  <c r="D44" i="20"/>
  <c r="D53" i="20"/>
  <c r="D46" i="7"/>
  <c r="D43" i="26"/>
  <c r="D60" i="26"/>
  <c r="D44" i="25"/>
  <c r="D48" i="25"/>
  <c r="D56" i="25"/>
  <c r="D40" i="22"/>
  <c r="D61" i="22"/>
  <c r="D45" i="20"/>
  <c r="D40" i="16"/>
  <c r="D60" i="16"/>
  <c r="D57" i="16"/>
  <c r="D47" i="16"/>
  <c r="D53" i="16"/>
  <c r="D61" i="16"/>
  <c r="D51" i="16"/>
  <c r="D49" i="16"/>
  <c r="D56" i="16"/>
  <c r="D44" i="16"/>
  <c r="D55" i="16"/>
  <c r="D41" i="16"/>
  <c r="D39" i="16"/>
  <c r="D66" i="16"/>
  <c r="D50" i="26"/>
  <c r="D65" i="25"/>
  <c r="D51" i="22"/>
  <c r="D42" i="26"/>
  <c r="D56" i="26"/>
  <c r="D40" i="26"/>
  <c r="D40" i="25"/>
  <c r="D58" i="22"/>
  <c r="D41" i="21"/>
  <c r="D55" i="21"/>
  <c r="D47" i="21"/>
  <c r="D66" i="21"/>
  <c r="D53" i="21"/>
  <c r="D45" i="21"/>
  <c r="D52" i="21"/>
  <c r="D39" i="21"/>
  <c r="D62" i="21"/>
  <c r="D49" i="21"/>
  <c r="D59" i="21"/>
  <c r="D43" i="20"/>
  <c r="D63" i="20"/>
  <c r="D45" i="16"/>
  <c r="D58" i="16"/>
  <c r="D56" i="14"/>
  <c r="D66" i="14"/>
  <c r="D66" i="25"/>
  <c r="D51" i="20"/>
  <c r="D60" i="19"/>
  <c r="D41" i="19"/>
  <c r="D57" i="19"/>
  <c r="D53" i="19"/>
  <c r="D49" i="19"/>
  <c r="D39" i="19"/>
  <c r="D46" i="19"/>
  <c r="D42" i="19"/>
  <c r="D66" i="19"/>
  <c r="D44" i="19"/>
  <c r="D52" i="7"/>
  <c r="D53" i="26"/>
  <c r="D44" i="26"/>
  <c r="D59" i="25"/>
  <c r="D42" i="23"/>
  <c r="D49" i="22"/>
  <c r="D50" i="19"/>
  <c r="D43" i="7"/>
  <c r="D46" i="26"/>
  <c r="D51" i="25"/>
  <c r="D63" i="24"/>
  <c r="D65" i="24"/>
  <c r="D61" i="23"/>
  <c r="D45" i="22"/>
  <c r="D56" i="19"/>
  <c r="D63" i="7"/>
  <c r="D59" i="26"/>
  <c r="D43" i="25"/>
  <c r="D57" i="25"/>
  <c r="D49" i="24"/>
  <c r="D51" i="23"/>
  <c r="D66" i="22"/>
  <c r="D59" i="7"/>
  <c r="D61" i="26"/>
  <c r="D49" i="25"/>
  <c r="D53" i="25"/>
  <c r="D43" i="24"/>
  <c r="D43" i="23"/>
  <c r="D50" i="22"/>
  <c r="D53" i="17"/>
  <c r="D65" i="17"/>
  <c r="D63" i="17"/>
  <c r="D52" i="17"/>
  <c r="D50" i="17"/>
  <c r="D42" i="17"/>
  <c r="D57" i="17"/>
  <c r="D41" i="17"/>
  <c r="D39" i="17"/>
  <c r="D43" i="16"/>
  <c r="D49" i="7"/>
  <c r="D65" i="7"/>
  <c r="D63" i="25"/>
  <c r="D42" i="24"/>
  <c r="D45" i="24"/>
  <c r="D58" i="24"/>
  <c r="D61" i="24"/>
  <c r="D48" i="23"/>
  <c r="D52" i="22"/>
  <c r="D55" i="22"/>
  <c r="D55" i="20"/>
  <c r="D59" i="20"/>
  <c r="D58" i="19"/>
  <c r="D41" i="14"/>
  <c r="D47" i="14"/>
  <c r="D63" i="14"/>
  <c r="D50" i="14"/>
  <c r="D42" i="14"/>
  <c r="D59" i="14"/>
  <c r="D61" i="13"/>
  <c r="D42" i="7"/>
  <c r="D45" i="7"/>
  <c r="D58" i="7"/>
  <c r="D41" i="26"/>
  <c r="D48" i="26"/>
  <c r="D57" i="26"/>
  <c r="D64" i="26"/>
  <c r="D40" i="23"/>
  <c r="D54" i="23"/>
  <c r="D59" i="23"/>
  <c r="D43" i="22"/>
  <c r="D65" i="22"/>
  <c r="D50" i="18"/>
  <c r="D64" i="8"/>
  <c r="D58" i="25"/>
  <c r="D57" i="24"/>
  <c r="D60" i="22"/>
  <c r="D54" i="21"/>
  <c r="D52" i="20"/>
  <c r="D65" i="18"/>
  <c r="D46" i="15"/>
  <c r="D51" i="15"/>
  <c r="D64" i="15"/>
  <c r="D40" i="15"/>
  <c r="D50" i="9"/>
  <c r="D55" i="9"/>
  <c r="D46" i="9"/>
  <c r="D52" i="9"/>
  <c r="D41" i="7"/>
  <c r="D48" i="7"/>
  <c r="D57" i="7"/>
  <c r="D64" i="7"/>
  <c r="D50" i="24"/>
  <c r="D53" i="24"/>
  <c r="D62" i="24"/>
  <c r="D58" i="23"/>
  <c r="D63" i="22"/>
  <c r="D44" i="22"/>
  <c r="D39" i="22"/>
  <c r="D62" i="22"/>
  <c r="D53" i="22"/>
  <c r="D48" i="22"/>
  <c r="D58" i="21"/>
  <c r="D48" i="20"/>
  <c r="D63" i="19"/>
  <c r="D45" i="18"/>
  <c r="D63" i="26"/>
  <c r="D42" i="25"/>
  <c r="D41" i="24"/>
  <c r="D44" i="24"/>
  <c r="D48" i="24"/>
  <c r="D60" i="24"/>
  <c r="D63" i="23"/>
  <c r="D57" i="23"/>
  <c r="D52" i="23"/>
  <c r="D47" i="23"/>
  <c r="D41" i="23"/>
  <c r="D56" i="23"/>
  <c r="D57" i="22"/>
  <c r="D65" i="21"/>
  <c r="D43" i="19"/>
  <c r="D56" i="17"/>
  <c r="D50" i="7"/>
  <c r="D66" i="7"/>
  <c r="D49" i="26"/>
  <c r="D65" i="26"/>
  <c r="D55" i="24"/>
  <c r="D39" i="23"/>
  <c r="D44" i="23"/>
  <c r="D53" i="23"/>
  <c r="D59" i="22"/>
  <c r="D51" i="21"/>
  <c r="D51" i="19"/>
  <c r="D61" i="15"/>
  <c r="D61" i="14"/>
  <c r="D48" i="13"/>
  <c r="D64" i="10"/>
  <c r="D60" i="10"/>
  <c r="D56" i="10"/>
  <c r="D61" i="10"/>
  <c r="D42" i="8"/>
  <c r="D39" i="7"/>
  <c r="D47" i="7"/>
  <c r="D55" i="7"/>
  <c r="D39" i="26"/>
  <c r="D47" i="26"/>
  <c r="D55" i="26"/>
  <c r="D39" i="25"/>
  <c r="D47" i="25"/>
  <c r="D55" i="25"/>
  <c r="D39" i="24"/>
  <c r="D47" i="24"/>
  <c r="D46" i="23"/>
  <c r="D62" i="23"/>
  <c r="D57" i="21"/>
  <c r="D61" i="20"/>
  <c r="D62" i="18"/>
  <c r="D57" i="18"/>
  <c r="D51" i="18"/>
  <c r="D46" i="18"/>
  <c r="D41" i="18"/>
  <c r="D66" i="18"/>
  <c r="D47" i="18"/>
  <c r="D44" i="18"/>
  <c r="D39" i="18"/>
  <c r="D43" i="18"/>
  <c r="D48" i="18"/>
  <c r="D55" i="18"/>
  <c r="D61" i="18"/>
  <c r="D64" i="18"/>
  <c r="D44" i="17"/>
  <c r="D50" i="16"/>
  <c r="D45" i="15"/>
  <c r="D59" i="15"/>
  <c r="D49" i="14"/>
  <c r="D53" i="14"/>
  <c r="D44" i="13"/>
  <c r="D66" i="9"/>
  <c r="D49" i="15"/>
  <c r="D66" i="15"/>
  <c r="D45" i="12"/>
  <c r="D59" i="12"/>
  <c r="D41" i="8"/>
  <c r="D58" i="8"/>
  <c r="D47" i="8"/>
  <c r="D43" i="8"/>
  <c r="D61" i="8"/>
  <c r="D48" i="8"/>
  <c r="D54" i="22"/>
  <c r="D46" i="21"/>
  <c r="D61" i="21"/>
  <c r="D62" i="20"/>
  <c r="D46" i="20"/>
  <c r="D66" i="20"/>
  <c r="D39" i="20"/>
  <c r="D49" i="20"/>
  <c r="D57" i="20"/>
  <c r="D60" i="20"/>
  <c r="D65" i="20"/>
  <c r="D42" i="18"/>
  <c r="D53" i="18"/>
  <c r="D49" i="17"/>
  <c r="D56" i="15"/>
  <c r="D54" i="13"/>
  <c r="D56" i="9"/>
  <c r="D65" i="9"/>
  <c r="D65" i="14"/>
  <c r="D40" i="13"/>
  <c r="D63" i="13"/>
  <c r="D39" i="13"/>
  <c r="D56" i="13"/>
  <c r="D42" i="13"/>
  <c r="D52" i="13"/>
  <c r="D47" i="13"/>
  <c r="D62" i="13"/>
  <c r="D55" i="13"/>
  <c r="D58" i="13"/>
  <c r="D46" i="13"/>
  <c r="D59" i="13"/>
  <c r="D50" i="12"/>
  <c r="D42" i="20"/>
  <c r="D47" i="20"/>
  <c r="D40" i="19"/>
  <c r="D62" i="19"/>
  <c r="D54" i="19"/>
  <c r="D52" i="19"/>
  <c r="D55" i="19"/>
  <c r="D59" i="19"/>
  <c r="D65" i="19"/>
  <c r="D49" i="18"/>
  <c r="D60" i="18"/>
  <c r="D47" i="17"/>
  <c r="D64" i="17"/>
  <c r="D42" i="15"/>
  <c r="D57" i="13"/>
  <c r="D66" i="13"/>
  <c r="D43" i="11"/>
  <c r="D60" i="11"/>
  <c r="D66" i="11"/>
  <c r="D42" i="11"/>
  <c r="D64" i="20"/>
  <c r="D48" i="19"/>
  <c r="D58" i="18"/>
  <c r="D40" i="17"/>
  <c r="D43" i="17"/>
  <c r="D51" i="17"/>
  <c r="D54" i="14"/>
  <c r="D45" i="13"/>
  <c r="D41" i="12"/>
  <c r="D47" i="12"/>
  <c r="D63" i="12"/>
  <c r="D48" i="12"/>
  <c r="D43" i="12"/>
  <c r="D53" i="12"/>
  <c r="D61" i="12"/>
  <c r="D42" i="12"/>
  <c r="D40" i="12"/>
  <c r="D56" i="12"/>
  <c r="D62" i="12"/>
  <c r="D51" i="11"/>
  <c r="D62" i="11"/>
  <c r="D43" i="9"/>
  <c r="D57" i="9"/>
  <c r="D61" i="19"/>
  <c r="D47" i="19"/>
  <c r="D54" i="17"/>
  <c r="D62" i="17"/>
  <c r="D55" i="17"/>
  <c r="D46" i="17"/>
  <c r="D45" i="17"/>
  <c r="D66" i="17"/>
  <c r="D63" i="16"/>
  <c r="D62" i="16"/>
  <c r="D51" i="13"/>
  <c r="D60" i="8"/>
  <c r="D56" i="21"/>
  <c r="D64" i="21"/>
  <c r="D64" i="19"/>
  <c r="D58" i="17"/>
  <c r="D64" i="16"/>
  <c r="D44" i="15"/>
  <c r="D39" i="15"/>
  <c r="D48" i="15"/>
  <c r="D47" i="15"/>
  <c r="D53" i="15"/>
  <c r="D50" i="15"/>
  <c r="D65" i="15"/>
  <c r="D52" i="15"/>
  <c r="D60" i="15"/>
  <c r="D60" i="14"/>
  <c r="D46" i="11"/>
  <c r="D50" i="10"/>
  <c r="D51" i="10"/>
  <c r="D40" i="10"/>
  <c r="D52" i="10"/>
  <c r="D54" i="10"/>
  <c r="D66" i="10"/>
  <c r="D62" i="9"/>
  <c r="D42" i="9"/>
  <c r="D63" i="9"/>
  <c r="D39" i="9"/>
  <c r="D47" i="9"/>
  <c r="D40" i="9"/>
  <c r="D58" i="9"/>
  <c r="D44" i="9"/>
  <c r="D54" i="9"/>
  <c r="D61" i="9"/>
  <c r="D45" i="8"/>
  <c r="D45" i="19"/>
  <c r="D40" i="18"/>
  <c r="D56" i="18"/>
  <c r="D42" i="16"/>
  <c r="D48" i="16"/>
  <c r="D52" i="16"/>
  <c r="D59" i="16"/>
  <c r="D65" i="16"/>
  <c r="D43" i="15"/>
  <c r="D55" i="15"/>
  <c r="D40" i="14"/>
  <c r="D51" i="14"/>
  <c r="D39" i="14"/>
  <c r="D58" i="14"/>
  <c r="D43" i="14"/>
  <c r="D48" i="14"/>
  <c r="D52" i="12"/>
  <c r="D55" i="8"/>
  <c r="D39" i="8"/>
  <c r="D59" i="8"/>
  <c r="D63" i="8"/>
  <c r="D40" i="8"/>
  <c r="D53" i="8"/>
  <c r="D51" i="8"/>
  <c r="D59" i="17"/>
  <c r="D41" i="15"/>
  <c r="D62" i="14"/>
  <c r="D60" i="13"/>
  <c r="D51" i="12"/>
  <c r="D50" i="11"/>
  <c r="D63" i="11"/>
  <c r="D53" i="11"/>
  <c r="D44" i="11"/>
  <c r="D52" i="11"/>
  <c r="D48" i="9"/>
  <c r="D64" i="9"/>
  <c r="D40" i="20"/>
  <c r="D56" i="20"/>
  <c r="D46" i="16"/>
  <c r="D58" i="15"/>
  <c r="D63" i="15"/>
  <c r="D46" i="14"/>
  <c r="D55" i="14"/>
  <c r="D57" i="14"/>
  <c r="D65" i="13"/>
  <c r="D43" i="10"/>
  <c r="D39" i="10"/>
  <c r="D44" i="10"/>
  <c r="D48" i="10"/>
  <c r="D53" i="10"/>
  <c r="D51" i="9"/>
  <c r="D64" i="14"/>
  <c r="D49" i="13"/>
  <c r="D56" i="11"/>
  <c r="D58" i="11"/>
  <c r="D65" i="11"/>
  <c r="D63" i="10"/>
  <c r="D59" i="10"/>
  <c r="D57" i="8"/>
  <c r="D62" i="8"/>
  <c r="D64" i="11"/>
  <c r="D45" i="9"/>
  <c r="D44" i="8"/>
  <c r="D46" i="8"/>
  <c r="D54" i="8"/>
  <c r="D48" i="17"/>
  <c r="D54" i="16"/>
  <c r="D45" i="14"/>
  <c r="D41" i="13"/>
  <c r="D44" i="12"/>
  <c r="D40" i="11"/>
  <c r="D54" i="11"/>
  <c r="D55" i="11"/>
  <c r="D39" i="11"/>
  <c r="D49" i="11"/>
  <c r="D57" i="11"/>
  <c r="D59" i="11"/>
  <c r="D58" i="10"/>
  <c r="D59" i="9"/>
  <c r="D56" i="8"/>
  <c r="D45" i="11"/>
  <c r="D46" i="10"/>
  <c r="D49" i="10"/>
  <c r="D53" i="9"/>
  <c r="D50" i="8"/>
  <c r="D54" i="15"/>
  <c r="D54" i="12"/>
  <c r="D57" i="12"/>
  <c r="D61" i="11"/>
  <c r="D42" i="10"/>
  <c r="D55" i="10"/>
  <c r="D62" i="10"/>
  <c r="D65" i="10"/>
  <c r="D66" i="8"/>
  <c r="D62" i="15"/>
  <c r="D44" i="14"/>
  <c r="D52" i="14"/>
  <c r="D43" i="13"/>
  <c r="D64" i="13"/>
  <c r="D55" i="12"/>
  <c r="D39" i="12"/>
  <c r="D60" i="12"/>
  <c r="D64" i="12"/>
  <c r="D41" i="11"/>
  <c r="D45" i="10"/>
  <c r="D41" i="9"/>
  <c r="D49" i="9"/>
  <c r="D49" i="12"/>
  <c r="D65" i="12"/>
  <c r="D41" i="10"/>
  <c r="D47" i="10"/>
  <c r="D57" i="10"/>
  <c r="D49" i="8"/>
  <c r="D65" i="8"/>
  <c r="D48" i="6"/>
  <c r="D44" i="6"/>
  <c r="D58" i="6"/>
  <c r="D51" i="6"/>
  <c r="D60" i="6"/>
  <c r="D40" i="6"/>
  <c r="D42" i="6"/>
  <c r="D56" i="6"/>
  <c r="D50" i="6"/>
  <c r="D64" i="6"/>
  <c r="D66" i="6"/>
  <c r="D39" i="6"/>
  <c r="D61" i="6"/>
  <c r="D53" i="6"/>
  <c r="D45" i="6"/>
  <c r="D65" i="6"/>
  <c r="D57" i="6"/>
  <c r="D49" i="6"/>
  <c r="D41" i="6"/>
  <c r="D55" i="6"/>
  <c r="D46" i="6"/>
  <c r="D62" i="6"/>
  <c r="D47" i="6"/>
  <c r="D63" i="6"/>
  <c r="D43" i="6"/>
  <c r="D52" i="6"/>
  <c r="D54" i="6"/>
  <c r="D59" i="6"/>
  <c r="D66" i="5"/>
  <c r="D58" i="5"/>
  <c r="D50" i="5"/>
  <c r="D42" i="5"/>
  <c r="D64" i="5"/>
  <c r="D56" i="5"/>
  <c r="D48" i="5"/>
  <c r="D47" i="5"/>
  <c r="D62" i="5"/>
  <c r="D54" i="5"/>
  <c r="D46" i="5"/>
  <c r="D52" i="5"/>
  <c r="D45" i="5"/>
  <c r="D44" i="5"/>
  <c r="D39" i="5"/>
  <c r="D59" i="5"/>
  <c r="D51" i="5"/>
  <c r="D43" i="5"/>
  <c r="D53" i="5"/>
  <c r="D60" i="5"/>
  <c r="D65" i="5"/>
  <c r="D57" i="5"/>
  <c r="D49" i="5"/>
  <c r="D41" i="5"/>
  <c r="D40" i="5"/>
  <c r="D61" i="5"/>
  <c r="D63" i="5"/>
  <c r="D55" i="5"/>
  <c r="C35" i="6"/>
  <c r="D35" i="6"/>
  <c r="E35" i="6"/>
  <c r="C35" i="8"/>
  <c r="E9" i="4" s="1"/>
  <c r="D35" i="8"/>
  <c r="F9" i="4" s="1"/>
  <c r="E35" i="8"/>
  <c r="G9" i="4" s="1"/>
  <c r="C35" i="9"/>
  <c r="E12" i="4" s="1"/>
  <c r="D35" i="9"/>
  <c r="F12" i="4" s="1"/>
  <c r="E35" i="9"/>
  <c r="G12" i="4" s="1"/>
  <c r="C35" i="10"/>
  <c r="E14" i="4" s="1"/>
  <c r="D35" i="10"/>
  <c r="F14" i="4" s="1"/>
  <c r="E35" i="10"/>
  <c r="G14" i="4" s="1"/>
  <c r="C35" i="11"/>
  <c r="E16" i="4" s="1"/>
  <c r="D35" i="11"/>
  <c r="F16" i="4" s="1"/>
  <c r="E35" i="11"/>
  <c r="G16" i="4" s="1"/>
  <c r="C35" i="12"/>
  <c r="E21" i="4" s="1"/>
  <c r="D35" i="12"/>
  <c r="F21" i="4" s="1"/>
  <c r="E35" i="12"/>
  <c r="G21" i="4" s="1"/>
  <c r="C35" i="13"/>
  <c r="E22" i="4" s="1"/>
  <c r="D35" i="13"/>
  <c r="F22" i="4" s="1"/>
  <c r="E35" i="13"/>
  <c r="G22" i="4" s="1"/>
  <c r="C35" i="14"/>
  <c r="E11" i="4" s="1"/>
  <c r="D35" i="14"/>
  <c r="F11" i="4" s="1"/>
  <c r="E35" i="14"/>
  <c r="G11" i="4" s="1"/>
  <c r="C35" i="15"/>
  <c r="E23" i="4" s="1"/>
  <c r="D35" i="15"/>
  <c r="F23" i="4" s="1"/>
  <c r="E35" i="15"/>
  <c r="G23" i="4" s="1"/>
  <c r="I23" i="4" s="1"/>
  <c r="C35" i="16"/>
  <c r="E25" i="4" s="1"/>
  <c r="D35" i="16"/>
  <c r="F25" i="4" s="1"/>
  <c r="E35" i="16"/>
  <c r="G25" i="4" s="1"/>
  <c r="C35" i="17"/>
  <c r="E26" i="4" s="1"/>
  <c r="D35" i="17"/>
  <c r="F26" i="4" s="1"/>
  <c r="E35" i="17"/>
  <c r="G26" i="4" s="1"/>
  <c r="C35" i="18"/>
  <c r="E27" i="4" s="1"/>
  <c r="D35" i="18"/>
  <c r="F27" i="4" s="1"/>
  <c r="E35" i="18"/>
  <c r="G27" i="4" s="1"/>
  <c r="C35" i="19"/>
  <c r="E28" i="4" s="1"/>
  <c r="D35" i="19"/>
  <c r="F28" i="4" s="1"/>
  <c r="E35" i="19"/>
  <c r="G28" i="4" s="1"/>
  <c r="C35" i="20"/>
  <c r="E29" i="4" s="1"/>
  <c r="D35" i="20"/>
  <c r="F29" i="4" s="1"/>
  <c r="E35" i="20"/>
  <c r="G29" i="4" s="1"/>
  <c r="C35" i="21"/>
  <c r="E30" i="4" s="1"/>
  <c r="D35" i="21"/>
  <c r="F30" i="4" s="1"/>
  <c r="E35" i="21"/>
  <c r="G30" i="4" s="1"/>
  <c r="C35" i="22"/>
  <c r="E31" i="4" s="1"/>
  <c r="D35" i="22"/>
  <c r="F31" i="4" s="1"/>
  <c r="E35" i="22"/>
  <c r="G31" i="4" s="1"/>
  <c r="C35" i="23"/>
  <c r="E32" i="4" s="1"/>
  <c r="D35" i="23"/>
  <c r="F32" i="4" s="1"/>
  <c r="E35" i="23"/>
  <c r="G32" i="4" s="1"/>
  <c r="C35" i="24"/>
  <c r="E34" i="4" s="1"/>
  <c r="D35" i="24"/>
  <c r="F34" i="4" s="1"/>
  <c r="E35" i="24"/>
  <c r="G34" i="4" s="1"/>
  <c r="C35" i="25"/>
  <c r="E35" i="4" s="1"/>
  <c r="D35" i="25"/>
  <c r="F35" i="4" s="1"/>
  <c r="E35" i="25"/>
  <c r="G35" i="4" s="1"/>
  <c r="C35" i="26"/>
  <c r="E36" i="4" s="1"/>
  <c r="D35" i="26"/>
  <c r="F36" i="4" s="1"/>
  <c r="E35" i="26"/>
  <c r="G36" i="4" s="1"/>
  <c r="C35" i="5"/>
  <c r="D35" i="5"/>
  <c r="E35" i="5"/>
  <c r="B35" i="6"/>
  <c r="B35" i="8"/>
  <c r="D9" i="4" s="1"/>
  <c r="D13" i="4" s="1"/>
  <c r="B35" i="9"/>
  <c r="D12" i="4" s="1"/>
  <c r="B35" i="10"/>
  <c r="D14" i="4" s="1"/>
  <c r="B35" i="11"/>
  <c r="D16" i="4" s="1"/>
  <c r="B35" i="12"/>
  <c r="D21" i="4" s="1"/>
  <c r="B35" i="13"/>
  <c r="D22" i="4" s="1"/>
  <c r="B35" i="14"/>
  <c r="D11" i="4" s="1"/>
  <c r="B35" i="15"/>
  <c r="D23" i="4" s="1"/>
  <c r="B35" i="16"/>
  <c r="D25" i="4" s="1"/>
  <c r="B35" i="17"/>
  <c r="D26" i="4" s="1"/>
  <c r="B35" i="18"/>
  <c r="D27" i="4" s="1"/>
  <c r="B35" i="19"/>
  <c r="D28" i="4" s="1"/>
  <c r="B35" i="20"/>
  <c r="D29" i="4" s="1"/>
  <c r="B35" i="21"/>
  <c r="D30" i="4" s="1"/>
  <c r="B35" i="22"/>
  <c r="D31" i="4" s="1"/>
  <c r="B35" i="23"/>
  <c r="D32" i="4" s="1"/>
  <c r="B35" i="24"/>
  <c r="D34" i="4" s="1"/>
  <c r="B35" i="25"/>
  <c r="D35" i="4" s="1"/>
  <c r="B35" i="26"/>
  <c r="D36" i="4" s="1"/>
  <c r="B35" i="5"/>
  <c r="F10" i="4" l="1"/>
  <c r="E10" i="4"/>
  <c r="D18" i="4"/>
  <c r="I36" i="4"/>
  <c r="H36" i="4"/>
  <c r="I35" i="4"/>
  <c r="H35" i="4"/>
  <c r="I34" i="4"/>
  <c r="H34" i="4"/>
  <c r="I32" i="4"/>
  <c r="H32" i="4"/>
  <c r="H31" i="4"/>
  <c r="I31" i="4"/>
  <c r="I30" i="4"/>
  <c r="H30" i="4"/>
  <c r="I29" i="4"/>
  <c r="H29" i="4"/>
  <c r="I28" i="4"/>
  <c r="H28" i="4"/>
  <c r="H27" i="4"/>
  <c r="I27" i="4"/>
  <c r="I26" i="4"/>
  <c r="H26" i="4"/>
  <c r="H25" i="4"/>
  <c r="I25" i="4"/>
  <c r="H23" i="4"/>
  <c r="I21" i="4"/>
  <c r="H21" i="4"/>
  <c r="H16" i="4"/>
  <c r="I16" i="4"/>
  <c r="E18" i="4"/>
  <c r="D19" i="4"/>
  <c r="H14" i="4"/>
  <c r="G18" i="4"/>
  <c r="I14" i="4"/>
  <c r="F18" i="4"/>
  <c r="I11" i="4"/>
  <c r="H11" i="4"/>
  <c r="D10" i="4"/>
  <c r="F13" i="4"/>
  <c r="E13" i="4"/>
  <c r="H12" i="4"/>
  <c r="I12" i="4"/>
  <c r="G10" i="4"/>
  <c r="I10" i="4" s="1"/>
  <c r="I9" i="4"/>
  <c r="H9" i="4"/>
  <c r="G13" i="4"/>
  <c r="I22" i="4"/>
  <c r="H22" i="4"/>
  <c r="E48" i="26"/>
  <c r="E66" i="19"/>
  <c r="E62" i="19"/>
  <c r="E58" i="19"/>
  <c r="E54" i="19"/>
  <c r="E65" i="19"/>
  <c r="E61" i="19"/>
  <c r="E57" i="19"/>
  <c r="E53" i="19"/>
  <c r="E49" i="19"/>
  <c r="E45" i="19"/>
  <c r="E41" i="19"/>
  <c r="E51" i="19"/>
  <c r="E44" i="19"/>
  <c r="E42" i="19"/>
  <c r="E64" i="19"/>
  <c r="E59" i="19"/>
  <c r="E56" i="19"/>
  <c r="E55" i="19"/>
  <c r="E52" i="19"/>
  <c r="E50" i="19"/>
  <c r="E40" i="19"/>
  <c r="E47" i="19"/>
  <c r="E43" i="19"/>
  <c r="E39" i="19"/>
  <c r="E63" i="19"/>
  <c r="E60" i="19"/>
  <c r="E46" i="19"/>
  <c r="E48" i="19"/>
  <c r="E64" i="25"/>
  <c r="E60" i="25"/>
  <c r="E56" i="25"/>
  <c r="E52" i="25"/>
  <c r="E48" i="25"/>
  <c r="E44" i="25"/>
  <c r="E58" i="25"/>
  <c r="E57" i="25"/>
  <c r="E55" i="25"/>
  <c r="E54" i="25"/>
  <c r="E53" i="25"/>
  <c r="E50" i="25"/>
  <c r="E43" i="25"/>
  <c r="E47" i="25"/>
  <c r="E45" i="25"/>
  <c r="E41" i="25"/>
  <c r="E40" i="25"/>
  <c r="E65" i="25"/>
  <c r="E51" i="25"/>
  <c r="E46" i="25"/>
  <c r="E42" i="25"/>
  <c r="E66" i="25"/>
  <c r="E63" i="25"/>
  <c r="E39" i="25"/>
  <c r="E62" i="25"/>
  <c r="E61" i="25"/>
  <c r="E49" i="25"/>
  <c r="E59" i="25"/>
  <c r="E63" i="21"/>
  <c r="E59" i="21"/>
  <c r="E55" i="21"/>
  <c r="E66" i="21"/>
  <c r="E62" i="21"/>
  <c r="E58" i="21"/>
  <c r="E54" i="21"/>
  <c r="E50" i="21"/>
  <c r="E46" i="21"/>
  <c r="E42" i="21"/>
  <c r="E49" i="21"/>
  <c r="E47" i="21"/>
  <c r="E64" i="21"/>
  <c r="E61" i="21"/>
  <c r="E39" i="21"/>
  <c r="E60" i="21"/>
  <c r="E57" i="21"/>
  <c r="E51" i="21"/>
  <c r="E44" i="21"/>
  <c r="E53" i="21"/>
  <c r="E43" i="21"/>
  <c r="E41" i="21"/>
  <c r="E56" i="21"/>
  <c r="E65" i="21"/>
  <c r="E45" i="21"/>
  <c r="E52" i="21"/>
  <c r="E48" i="21"/>
  <c r="E40" i="21"/>
  <c r="E63" i="10"/>
  <c r="E59" i="10"/>
  <c r="E55" i="10"/>
  <c r="E51" i="10"/>
  <c r="E47" i="10"/>
  <c r="E43" i="10"/>
  <c r="E39" i="10"/>
  <c r="E46" i="10"/>
  <c r="E44" i="10"/>
  <c r="E65" i="10"/>
  <c r="E64" i="10"/>
  <c r="E62" i="10"/>
  <c r="E50" i="10"/>
  <c r="E48" i="10"/>
  <c r="E41" i="10"/>
  <c r="E61" i="10"/>
  <c r="E60" i="10"/>
  <c r="E58" i="10"/>
  <c r="E66" i="10"/>
  <c r="E53" i="10"/>
  <c r="E57" i="10"/>
  <c r="E56" i="10"/>
  <c r="E54" i="10"/>
  <c r="E52" i="10"/>
  <c r="E42" i="10"/>
  <c r="E40" i="10"/>
  <c r="E49" i="10"/>
  <c r="E45" i="10"/>
  <c r="E65" i="20"/>
  <c r="E61" i="20"/>
  <c r="E57" i="20"/>
  <c r="E53" i="20"/>
  <c r="E49" i="20"/>
  <c r="E45" i="20"/>
  <c r="E41" i="20"/>
  <c r="E44" i="20"/>
  <c r="E51" i="20"/>
  <c r="E42" i="20"/>
  <c r="E63" i="20"/>
  <c r="E62" i="20"/>
  <c r="E60" i="20"/>
  <c r="E48" i="20"/>
  <c r="E46" i="20"/>
  <c r="E40" i="20"/>
  <c r="E59" i="20"/>
  <c r="E58" i="20"/>
  <c r="E56" i="20"/>
  <c r="E50" i="20"/>
  <c r="E39" i="20"/>
  <c r="E54" i="20"/>
  <c r="E66" i="20"/>
  <c r="E64" i="20"/>
  <c r="E47" i="20"/>
  <c r="E43" i="20"/>
  <c r="E55" i="20"/>
  <c r="E52" i="20"/>
  <c r="E66" i="22"/>
  <c r="E62" i="22"/>
  <c r="E58" i="22"/>
  <c r="E54" i="22"/>
  <c r="E50" i="22"/>
  <c r="E46" i="22"/>
  <c r="E42" i="22"/>
  <c r="E47" i="22"/>
  <c r="E49" i="22"/>
  <c r="E65" i="22"/>
  <c r="E51" i="22"/>
  <c r="E44" i="22"/>
  <c r="E64" i="22"/>
  <c r="E63" i="22"/>
  <c r="E61" i="22"/>
  <c r="E48" i="22"/>
  <c r="E57" i="22"/>
  <c r="E45" i="22"/>
  <c r="E41" i="22"/>
  <c r="E56" i="22"/>
  <c r="E53" i="22"/>
  <c r="E39" i="22"/>
  <c r="E59" i="22"/>
  <c r="E60" i="22"/>
  <c r="E55" i="22"/>
  <c r="E43" i="22"/>
  <c r="E40" i="22"/>
  <c r="E52" i="22"/>
  <c r="E63" i="16"/>
  <c r="E59" i="16"/>
  <c r="E55" i="16"/>
  <c r="E51" i="16"/>
  <c r="E47" i="16"/>
  <c r="E43" i="16"/>
  <c r="E65" i="16"/>
  <c r="E64" i="16"/>
  <c r="E62" i="16"/>
  <c r="E39" i="16"/>
  <c r="E50" i="16"/>
  <c r="E61" i="16"/>
  <c r="E60" i="16"/>
  <c r="E58" i="16"/>
  <c r="E48" i="16"/>
  <c r="E41" i="16"/>
  <c r="E53" i="16"/>
  <c r="E52" i="16"/>
  <c r="E45" i="16"/>
  <c r="E49" i="16"/>
  <c r="E66" i="16"/>
  <c r="E40" i="16"/>
  <c r="E57" i="16"/>
  <c r="E56" i="16"/>
  <c r="E54" i="16"/>
  <c r="E42" i="16"/>
  <c r="E44" i="16"/>
  <c r="E46" i="16"/>
  <c r="E65" i="7"/>
  <c r="E61" i="7"/>
  <c r="E57" i="7"/>
  <c r="E53" i="7"/>
  <c r="E49" i="7"/>
  <c r="E45" i="7"/>
  <c r="E41" i="7"/>
  <c r="E66" i="7"/>
  <c r="E64" i="7"/>
  <c r="E50" i="7"/>
  <c r="E63" i="7"/>
  <c r="E62" i="7"/>
  <c r="E60" i="7"/>
  <c r="E43" i="7"/>
  <c r="E55" i="7"/>
  <c r="E54" i="7"/>
  <c r="E52" i="7"/>
  <c r="E47" i="7"/>
  <c r="E40" i="7"/>
  <c r="E59" i="7"/>
  <c r="E58" i="7"/>
  <c r="E56" i="7"/>
  <c r="E48" i="7"/>
  <c r="E44" i="7"/>
  <c r="E51" i="7"/>
  <c r="E46" i="7"/>
  <c r="E42" i="7"/>
  <c r="E39" i="7"/>
  <c r="E66" i="9"/>
  <c r="E62" i="9"/>
  <c r="E58" i="9"/>
  <c r="E54" i="9"/>
  <c r="E50" i="9"/>
  <c r="E46" i="9"/>
  <c r="E42" i="9"/>
  <c r="E48" i="9"/>
  <c r="E41" i="9"/>
  <c r="E65" i="9"/>
  <c r="E60" i="9"/>
  <c r="E59" i="9"/>
  <c r="E57" i="9"/>
  <c r="E45" i="9"/>
  <c r="E43" i="9"/>
  <c r="E56" i="9"/>
  <c r="E55" i="9"/>
  <c r="E53" i="9"/>
  <c r="E64" i="9"/>
  <c r="E63" i="9"/>
  <c r="E61" i="9"/>
  <c r="E52" i="9"/>
  <c r="E44" i="9"/>
  <c r="E39" i="9"/>
  <c r="E51" i="9"/>
  <c r="E40" i="9"/>
  <c r="E49" i="9"/>
  <c r="E47" i="9"/>
  <c r="E64" i="18"/>
  <c r="E60" i="18"/>
  <c r="E56" i="18"/>
  <c r="E52" i="18"/>
  <c r="E48" i="18"/>
  <c r="E44" i="18"/>
  <c r="E66" i="18"/>
  <c r="E65" i="18"/>
  <c r="E63" i="18"/>
  <c r="E46" i="18"/>
  <c r="E58" i="18"/>
  <c r="E57" i="18"/>
  <c r="E55" i="18"/>
  <c r="E50" i="18"/>
  <c r="E43" i="18"/>
  <c r="E41" i="18"/>
  <c r="E54" i="18"/>
  <c r="E53" i="18"/>
  <c r="E42" i="18"/>
  <c r="E39" i="18"/>
  <c r="E47" i="18"/>
  <c r="E49" i="18"/>
  <c r="E45" i="18"/>
  <c r="E62" i="18"/>
  <c r="E61" i="18"/>
  <c r="E59" i="18"/>
  <c r="E40" i="18"/>
  <c r="E51" i="18"/>
  <c r="E66" i="15"/>
  <c r="E62" i="15"/>
  <c r="E58" i="15"/>
  <c r="E54" i="15"/>
  <c r="E50" i="15"/>
  <c r="E46" i="15"/>
  <c r="E42" i="15"/>
  <c r="E60" i="15"/>
  <c r="E59" i="15"/>
  <c r="E57" i="15"/>
  <c r="E56" i="15"/>
  <c r="E55" i="15"/>
  <c r="E53" i="15"/>
  <c r="E43" i="15"/>
  <c r="E45" i="15"/>
  <c r="E49" i="15"/>
  <c r="E47" i="15"/>
  <c r="E41" i="15"/>
  <c r="E48" i="15"/>
  <c r="E40" i="15"/>
  <c r="E65" i="15"/>
  <c r="E51" i="15"/>
  <c r="E64" i="15"/>
  <c r="E63" i="15"/>
  <c r="E61" i="15"/>
  <c r="E52" i="15"/>
  <c r="E44" i="15"/>
  <c r="E39" i="15"/>
  <c r="E65" i="12"/>
  <c r="E61" i="12"/>
  <c r="E57" i="12"/>
  <c r="E53" i="12"/>
  <c r="E49" i="12"/>
  <c r="E45" i="12"/>
  <c r="E41" i="12"/>
  <c r="E55" i="12"/>
  <c r="E54" i="12"/>
  <c r="E52" i="12"/>
  <c r="E47" i="12"/>
  <c r="E51" i="12"/>
  <c r="E44" i="12"/>
  <c r="E42" i="12"/>
  <c r="E40" i="12"/>
  <c r="E39" i="12"/>
  <c r="E66" i="12"/>
  <c r="E64" i="12"/>
  <c r="E43" i="12"/>
  <c r="E63" i="12"/>
  <c r="E62" i="12"/>
  <c r="E60" i="12"/>
  <c r="E59" i="12"/>
  <c r="E58" i="12"/>
  <c r="E56" i="12"/>
  <c r="E48" i="12"/>
  <c r="E46" i="12"/>
  <c r="E50" i="12"/>
  <c r="E64" i="23"/>
  <c r="E60" i="23"/>
  <c r="E56" i="23"/>
  <c r="E63" i="23"/>
  <c r="E59" i="23"/>
  <c r="E55" i="23"/>
  <c r="E51" i="23"/>
  <c r="E47" i="23"/>
  <c r="E43" i="23"/>
  <c r="E52" i="23"/>
  <c r="E45" i="23"/>
  <c r="E66" i="23"/>
  <c r="E65" i="23"/>
  <c r="E62" i="23"/>
  <c r="E46" i="23"/>
  <c r="E40" i="23"/>
  <c r="E39" i="23"/>
  <c r="E48" i="23"/>
  <c r="E44" i="23"/>
  <c r="E42" i="23"/>
  <c r="E50" i="23"/>
  <c r="E61" i="23"/>
  <c r="E57" i="23"/>
  <c r="E54" i="23"/>
  <c r="E49" i="23"/>
  <c r="E58" i="23"/>
  <c r="E53" i="23"/>
  <c r="E41" i="23"/>
  <c r="E65" i="11"/>
  <c r="E61" i="11"/>
  <c r="E57" i="11"/>
  <c r="E53" i="11"/>
  <c r="E64" i="11"/>
  <c r="E60" i="11"/>
  <c r="E56" i="11"/>
  <c r="E52" i="11"/>
  <c r="E48" i="11"/>
  <c r="E44" i="11"/>
  <c r="E51" i="11"/>
  <c r="E49" i="11"/>
  <c r="E42" i="11"/>
  <c r="E40" i="11"/>
  <c r="E66" i="11"/>
  <c r="E63" i="11"/>
  <c r="E62" i="11"/>
  <c r="E59" i="11"/>
  <c r="E50" i="11"/>
  <c r="E46" i="11"/>
  <c r="E58" i="11"/>
  <c r="E55" i="11"/>
  <c r="E54" i="11"/>
  <c r="E39" i="11"/>
  <c r="E45" i="11"/>
  <c r="E47" i="11"/>
  <c r="E41" i="11"/>
  <c r="E43" i="11"/>
  <c r="E66" i="6"/>
  <c r="E62" i="6"/>
  <c r="E58" i="6"/>
  <c r="E54" i="6"/>
  <c r="E65" i="6"/>
  <c r="E61" i="6"/>
  <c r="E57" i="6"/>
  <c r="E53" i="6"/>
  <c r="E49" i="6"/>
  <c r="E45" i="6"/>
  <c r="E41" i="6"/>
  <c r="E63" i="6"/>
  <c r="E60" i="6"/>
  <c r="E50" i="6"/>
  <c r="E43" i="6"/>
  <c r="E56" i="6"/>
  <c r="E59" i="6"/>
  <c r="E51" i="6"/>
  <c r="E55" i="6"/>
  <c r="E52" i="6"/>
  <c r="E46" i="6"/>
  <c r="E42" i="6"/>
  <c r="E40" i="6"/>
  <c r="E47" i="6"/>
  <c r="E39" i="6"/>
  <c r="E64" i="6"/>
  <c r="E44" i="6"/>
  <c r="E48" i="6"/>
  <c r="E63" i="13"/>
  <c r="E59" i="13"/>
  <c r="E55" i="13"/>
  <c r="E66" i="13"/>
  <c r="E62" i="13"/>
  <c r="E58" i="13"/>
  <c r="E54" i="13"/>
  <c r="E50" i="13"/>
  <c r="E46" i="13"/>
  <c r="E42" i="13"/>
  <c r="E56" i="13"/>
  <c r="E53" i="13"/>
  <c r="E45" i="13"/>
  <c r="E43" i="13"/>
  <c r="E52" i="13"/>
  <c r="E39" i="13"/>
  <c r="E51" i="13"/>
  <c r="E49" i="13"/>
  <c r="E47" i="13"/>
  <c r="E40" i="13"/>
  <c r="E44" i="13"/>
  <c r="E65" i="13"/>
  <c r="E41" i="13"/>
  <c r="E64" i="13"/>
  <c r="E61" i="13"/>
  <c r="E60" i="13"/>
  <c r="E57" i="13"/>
  <c r="E48" i="13"/>
  <c r="E65" i="5"/>
  <c r="E61" i="5"/>
  <c r="E57" i="5"/>
  <c r="E53" i="5"/>
  <c r="E49" i="5"/>
  <c r="E45" i="5"/>
  <c r="E41" i="5"/>
  <c r="E63" i="5"/>
  <c r="E62" i="5"/>
  <c r="E60" i="5"/>
  <c r="E59" i="5"/>
  <c r="E48" i="5"/>
  <c r="E46" i="5"/>
  <c r="E58" i="5"/>
  <c r="E56" i="5"/>
  <c r="E52" i="5"/>
  <c r="F52" i="5" s="1"/>
  <c r="E50" i="5"/>
  <c r="E43" i="5"/>
  <c r="E40" i="5"/>
  <c r="E55" i="5"/>
  <c r="E54" i="5"/>
  <c r="E44" i="5"/>
  <c r="G44" i="5" s="1"/>
  <c r="E39" i="5"/>
  <c r="E42" i="5"/>
  <c r="E51" i="5"/>
  <c r="E66" i="5"/>
  <c r="E64" i="5"/>
  <c r="E47" i="5"/>
  <c r="E64" i="14"/>
  <c r="E60" i="14"/>
  <c r="E56" i="14"/>
  <c r="E52" i="14"/>
  <c r="E63" i="14"/>
  <c r="E59" i="14"/>
  <c r="E55" i="14"/>
  <c r="E51" i="14"/>
  <c r="E47" i="14"/>
  <c r="E43" i="14"/>
  <c r="E46" i="14"/>
  <c r="E44" i="14"/>
  <c r="E66" i="14"/>
  <c r="E61" i="14"/>
  <c r="E58" i="14"/>
  <c r="E57" i="14"/>
  <c r="E54" i="14"/>
  <c r="E65" i="14"/>
  <c r="E62" i="14"/>
  <c r="E42" i="14"/>
  <c r="E40" i="14"/>
  <c r="E53" i="14"/>
  <c r="E48" i="14"/>
  <c r="E45" i="14"/>
  <c r="E50" i="14"/>
  <c r="E39" i="14"/>
  <c r="E49" i="14"/>
  <c r="E41" i="14"/>
  <c r="E66" i="26"/>
  <c r="E62" i="26"/>
  <c r="E58" i="26"/>
  <c r="E54" i="26"/>
  <c r="E65" i="26"/>
  <c r="E61" i="26"/>
  <c r="E57" i="26"/>
  <c r="E53" i="26"/>
  <c r="E49" i="26"/>
  <c r="E45" i="26"/>
  <c r="E41" i="26"/>
  <c r="E59" i="26"/>
  <c r="E56" i="26"/>
  <c r="E46" i="26"/>
  <c r="E55" i="26"/>
  <c r="E52" i="26"/>
  <c r="E39" i="26"/>
  <c r="E51" i="26"/>
  <c r="E64" i="26"/>
  <c r="E44" i="26"/>
  <c r="E40" i="26"/>
  <c r="E50" i="26"/>
  <c r="E42" i="26"/>
  <c r="E43" i="26"/>
  <c r="E60" i="26"/>
  <c r="E63" i="26"/>
  <c r="E47" i="26"/>
  <c r="E63" i="8"/>
  <c r="E59" i="8"/>
  <c r="E55" i="8"/>
  <c r="E66" i="8"/>
  <c r="E62" i="8"/>
  <c r="E58" i="8"/>
  <c r="E54" i="8"/>
  <c r="E50" i="8"/>
  <c r="E46" i="8"/>
  <c r="E42" i="8"/>
  <c r="E65" i="8"/>
  <c r="E48" i="8"/>
  <c r="E41" i="8"/>
  <c r="E64" i="8"/>
  <c r="E61" i="8"/>
  <c r="E56" i="8"/>
  <c r="E53" i="8"/>
  <c r="E39" i="8"/>
  <c r="E52" i="8"/>
  <c r="E49" i="8"/>
  <c r="E60" i="8"/>
  <c r="E57" i="8"/>
  <c r="E44" i="8"/>
  <c r="E51" i="8"/>
  <c r="E40" i="8"/>
  <c r="E45" i="8"/>
  <c r="E43" i="8"/>
  <c r="E47" i="8"/>
  <c r="E65" i="24"/>
  <c r="E61" i="24"/>
  <c r="E57" i="24"/>
  <c r="E53" i="24"/>
  <c r="E64" i="24"/>
  <c r="E60" i="24"/>
  <c r="E56" i="24"/>
  <c r="E52" i="24"/>
  <c r="E48" i="24"/>
  <c r="E44" i="24"/>
  <c r="E54" i="24"/>
  <c r="E50" i="24"/>
  <c r="E43" i="24"/>
  <c r="E41" i="24"/>
  <c r="E40" i="24"/>
  <c r="E51" i="24"/>
  <c r="E59" i="24"/>
  <c r="E46" i="24"/>
  <c r="E42" i="24"/>
  <c r="E66" i="24"/>
  <c r="E63" i="24"/>
  <c r="E49" i="24"/>
  <c r="E47" i="24"/>
  <c r="E62" i="24"/>
  <c r="E58" i="24"/>
  <c r="E45" i="24"/>
  <c r="E39" i="24"/>
  <c r="E55" i="24"/>
  <c r="E65" i="17"/>
  <c r="E61" i="17"/>
  <c r="E57" i="17"/>
  <c r="E53" i="17"/>
  <c r="E64" i="17"/>
  <c r="E60" i="17"/>
  <c r="E56" i="17"/>
  <c r="E52" i="17"/>
  <c r="E48" i="17"/>
  <c r="E44" i="17"/>
  <c r="E66" i="17"/>
  <c r="E63" i="17"/>
  <c r="E46" i="17"/>
  <c r="E40" i="17"/>
  <c r="E62" i="17"/>
  <c r="E59" i="17"/>
  <c r="E54" i="17"/>
  <c r="E50" i="17"/>
  <c r="E49" i="17"/>
  <c r="E45" i="17"/>
  <c r="E47" i="17"/>
  <c r="E43" i="17"/>
  <c r="E41" i="17"/>
  <c r="E58" i="17"/>
  <c r="E55" i="17"/>
  <c r="E39" i="17"/>
  <c r="E51" i="17"/>
  <c r="E42" i="17"/>
  <c r="F35" i="15"/>
  <c r="F35" i="23"/>
  <c r="F35" i="7"/>
  <c r="F35" i="6"/>
  <c r="F35" i="12"/>
  <c r="F35" i="25"/>
  <c r="F35" i="17"/>
  <c r="F35" i="21"/>
  <c r="F35" i="19"/>
  <c r="F35" i="13"/>
  <c r="F35" i="11"/>
  <c r="F35" i="9"/>
  <c r="F35" i="26"/>
  <c r="F35" i="24"/>
  <c r="F35" i="22"/>
  <c r="F35" i="20"/>
  <c r="F35" i="18"/>
  <c r="F35" i="16"/>
  <c r="F35" i="14"/>
  <c r="F35" i="10"/>
  <c r="F35" i="8"/>
  <c r="F35" i="5"/>
  <c r="E19" i="4" l="1"/>
  <c r="F19" i="4"/>
  <c r="H18" i="4"/>
  <c r="I18" i="4"/>
  <c r="H10" i="4"/>
  <c r="G19" i="4"/>
  <c r="I13" i="4"/>
  <c r="H13" i="4"/>
  <c r="F44" i="5"/>
  <c r="G45" i="16"/>
  <c r="F45" i="16"/>
  <c r="F46" i="21"/>
  <c r="G46" i="21"/>
  <c r="F57" i="25"/>
  <c r="G57" i="25"/>
  <c r="F62" i="7"/>
  <c r="G62" i="7"/>
  <c r="G55" i="11"/>
  <c r="F55" i="11"/>
  <c r="F64" i="22"/>
  <c r="G64" i="22"/>
  <c r="F42" i="10"/>
  <c r="G42" i="10"/>
  <c r="F62" i="18"/>
  <c r="G62" i="18"/>
  <c r="F51" i="9"/>
  <c r="G51" i="9"/>
  <c r="F52" i="14"/>
  <c r="G52" i="14"/>
  <c r="F46" i="13"/>
  <c r="G46" i="13"/>
  <c r="G51" i="15"/>
  <c r="F51" i="15"/>
  <c r="G48" i="17"/>
  <c r="F48" i="17"/>
  <c r="G50" i="24"/>
  <c r="F50" i="24"/>
  <c r="G41" i="23"/>
  <c r="F41" i="23"/>
  <c r="G60" i="26"/>
  <c r="F60" i="26"/>
  <c r="G45" i="12"/>
  <c r="F45" i="12"/>
  <c r="F58" i="20"/>
  <c r="G58" i="20"/>
  <c r="F46" i="16"/>
  <c r="G46" i="16"/>
  <c r="G52" i="21"/>
  <c r="F52" i="21"/>
  <c r="G50" i="25"/>
  <c r="F50" i="25"/>
  <c r="F54" i="11"/>
  <c r="G54" i="11"/>
  <c r="G41" i="22"/>
  <c r="F41" i="22"/>
  <c r="G61" i="10"/>
  <c r="F61" i="10"/>
  <c r="F66" i="19"/>
  <c r="G66" i="19"/>
  <c r="G63" i="18"/>
  <c r="F63" i="18"/>
  <c r="F43" i="9"/>
  <c r="G43" i="9"/>
  <c r="G54" i="14"/>
  <c r="F54" i="14"/>
  <c r="G65" i="15"/>
  <c r="F65" i="15"/>
  <c r="G51" i="17"/>
  <c r="F51" i="17"/>
  <c r="G66" i="24"/>
  <c r="F66" i="24"/>
  <c r="G57" i="8"/>
  <c r="F57" i="8"/>
  <c r="F44" i="23"/>
  <c r="G44" i="23"/>
  <c r="F43" i="26"/>
  <c r="G43" i="26"/>
  <c r="F52" i="20"/>
  <c r="G52" i="20"/>
  <c r="F45" i="21"/>
  <c r="G45" i="21"/>
  <c r="F39" i="25"/>
  <c r="G39" i="25"/>
  <c r="F54" i="7"/>
  <c r="G54" i="7"/>
  <c r="F46" i="11"/>
  <c r="G46" i="11"/>
  <c r="G49" i="22"/>
  <c r="F49" i="22"/>
  <c r="F58" i="10"/>
  <c r="G58" i="10"/>
  <c r="F50" i="18"/>
  <c r="G50" i="18"/>
  <c r="G44" i="9"/>
  <c r="F44" i="9"/>
  <c r="G44" i="14"/>
  <c r="F44" i="14"/>
  <c r="G44" i="13"/>
  <c r="F44" i="13"/>
  <c r="F59" i="15"/>
  <c r="G59" i="15"/>
  <c r="G55" i="17"/>
  <c r="F55" i="17"/>
  <c r="F64" i="24"/>
  <c r="G64" i="24"/>
  <c r="F48" i="23"/>
  <c r="G48" i="23"/>
  <c r="G39" i="26"/>
  <c r="F39" i="26"/>
  <c r="G63" i="26"/>
  <c r="F63" i="26"/>
  <c r="F59" i="26"/>
  <c r="G59" i="26"/>
  <c r="G52" i="12"/>
  <c r="F52" i="12"/>
  <c r="F46" i="20"/>
  <c r="G46" i="20"/>
  <c r="G60" i="20"/>
  <c r="F60" i="20"/>
  <c r="G47" i="20"/>
  <c r="F47" i="20"/>
  <c r="F64" i="16"/>
  <c r="G64" i="16"/>
  <c r="F44" i="16"/>
  <c r="G44" i="16"/>
  <c r="F62" i="16"/>
  <c r="G62" i="16"/>
  <c r="G63" i="16"/>
  <c r="F63" i="16"/>
  <c r="F48" i="21"/>
  <c r="G48" i="21"/>
  <c r="F51" i="21"/>
  <c r="G51" i="21"/>
  <c r="F42" i="21"/>
  <c r="G42" i="21"/>
  <c r="G44" i="25"/>
  <c r="F44" i="25"/>
  <c r="G45" i="25"/>
  <c r="F45" i="25"/>
  <c r="F56" i="25"/>
  <c r="G56" i="25"/>
  <c r="G66" i="25"/>
  <c r="F66" i="25"/>
  <c r="G53" i="7"/>
  <c r="F53" i="7"/>
  <c r="G44" i="7"/>
  <c r="F44" i="7"/>
  <c r="F59" i="7"/>
  <c r="G59" i="7"/>
  <c r="G63" i="11"/>
  <c r="F63" i="11"/>
  <c r="G44" i="11"/>
  <c r="F44" i="11"/>
  <c r="F57" i="11"/>
  <c r="G57" i="11"/>
  <c r="F66" i="11"/>
  <c r="G66" i="11"/>
  <c r="G52" i="22"/>
  <c r="F52" i="22"/>
  <c r="G42" i="22"/>
  <c r="F42" i="22"/>
  <c r="F39" i="22"/>
  <c r="G39" i="22"/>
  <c r="G65" i="10"/>
  <c r="F65" i="10"/>
  <c r="G53" i="10"/>
  <c r="F53" i="10"/>
  <c r="F48" i="10"/>
  <c r="G48" i="10"/>
  <c r="G66" i="10"/>
  <c r="F66" i="10"/>
  <c r="G43" i="19"/>
  <c r="F43" i="19"/>
  <c r="F40" i="19"/>
  <c r="G40" i="19"/>
  <c r="F58" i="19"/>
  <c r="G58" i="19"/>
  <c r="G51" i="18"/>
  <c r="F51" i="18"/>
  <c r="F42" i="18"/>
  <c r="G42" i="18"/>
  <c r="F54" i="18"/>
  <c r="G54" i="18"/>
  <c r="G65" i="18"/>
  <c r="F65" i="18"/>
  <c r="F48" i="9"/>
  <c r="G48" i="9"/>
  <c r="G39" i="9"/>
  <c r="F39" i="9"/>
  <c r="F59" i="9"/>
  <c r="G59" i="9"/>
  <c r="G58" i="14"/>
  <c r="F58" i="14"/>
  <c r="G49" i="14"/>
  <c r="F49" i="14"/>
  <c r="G64" i="14"/>
  <c r="F64" i="14"/>
  <c r="F66" i="14"/>
  <c r="G66" i="14"/>
  <c r="G41" i="13"/>
  <c r="F41" i="13"/>
  <c r="G48" i="13"/>
  <c r="F48" i="13"/>
  <c r="F59" i="13"/>
  <c r="G59" i="13"/>
  <c r="G54" i="15"/>
  <c r="F54" i="15"/>
  <c r="F42" i="15"/>
  <c r="G42" i="15"/>
  <c r="F44" i="15"/>
  <c r="G44" i="15"/>
  <c r="G62" i="15"/>
  <c r="F62" i="15"/>
  <c r="G40" i="17"/>
  <c r="F40" i="17"/>
  <c r="F66" i="17"/>
  <c r="G66" i="17"/>
  <c r="F41" i="17"/>
  <c r="G41" i="17"/>
  <c r="G52" i="24"/>
  <c r="F52" i="24"/>
  <c r="G60" i="24"/>
  <c r="F60" i="24"/>
  <c r="G56" i="24"/>
  <c r="F56" i="24"/>
  <c r="F63" i="24"/>
  <c r="G63" i="24"/>
  <c r="G45" i="8"/>
  <c r="F45" i="8"/>
  <c r="F43" i="8"/>
  <c r="G43" i="8"/>
  <c r="G60" i="8"/>
  <c r="F60" i="8"/>
  <c r="F40" i="23"/>
  <c r="G40" i="23"/>
  <c r="F56" i="23"/>
  <c r="G56" i="23"/>
  <c r="F60" i="23"/>
  <c r="G60" i="23"/>
  <c r="G63" i="23"/>
  <c r="F63" i="23"/>
  <c r="G52" i="26"/>
  <c r="F52" i="26"/>
  <c r="F46" i="26"/>
  <c r="G46" i="26"/>
  <c r="F51" i="26"/>
  <c r="G51" i="26"/>
  <c r="F43" i="12"/>
  <c r="G43" i="12"/>
  <c r="F59" i="12"/>
  <c r="G59" i="12"/>
  <c r="F56" i="12"/>
  <c r="G56" i="12"/>
  <c r="F66" i="12"/>
  <c r="G66" i="12"/>
  <c r="F66" i="20"/>
  <c r="G66" i="20"/>
  <c r="G53" i="20"/>
  <c r="F53" i="20"/>
  <c r="G63" i="20"/>
  <c r="F63" i="20"/>
  <c r="G42" i="16"/>
  <c r="F42" i="16"/>
  <c r="F47" i="21"/>
  <c r="G47" i="21"/>
  <c r="G42" i="25"/>
  <c r="F42" i="25"/>
  <c r="G39" i="11"/>
  <c r="F39" i="11"/>
  <c r="F59" i="22"/>
  <c r="G59" i="22"/>
  <c r="G54" i="10"/>
  <c r="F54" i="10"/>
  <c r="F56" i="19"/>
  <c r="G56" i="19"/>
  <c r="F47" i="18"/>
  <c r="G47" i="18"/>
  <c r="F65" i="9"/>
  <c r="G65" i="9"/>
  <c r="F46" i="14"/>
  <c r="G46" i="14"/>
  <c r="G43" i="15"/>
  <c r="F43" i="15"/>
  <c r="G44" i="17"/>
  <c r="F44" i="17"/>
  <c r="G61" i="24"/>
  <c r="F61" i="24"/>
  <c r="G54" i="8"/>
  <c r="F54" i="8"/>
  <c r="G53" i="23"/>
  <c r="F53" i="23"/>
  <c r="G64" i="26"/>
  <c r="F64" i="26"/>
  <c r="G51" i="20"/>
  <c r="F51" i="20"/>
  <c r="G47" i="16"/>
  <c r="F47" i="16"/>
  <c r="G54" i="25"/>
  <c r="F54" i="25"/>
  <c r="G45" i="7"/>
  <c r="F45" i="7"/>
  <c r="F59" i="11"/>
  <c r="G59" i="11"/>
  <c r="F54" i="22"/>
  <c r="G54" i="22"/>
  <c r="F55" i="10"/>
  <c r="G55" i="10"/>
  <c r="F42" i="19"/>
  <c r="G42" i="19"/>
  <c r="G49" i="18"/>
  <c r="F49" i="18"/>
  <c r="G51" i="14"/>
  <c r="F51" i="14"/>
  <c r="G56" i="13"/>
  <c r="F56" i="13"/>
  <c r="F48" i="15"/>
  <c r="G48" i="15"/>
  <c r="F42" i="17"/>
  <c r="G42" i="17"/>
  <c r="G40" i="24"/>
  <c r="F40" i="24"/>
  <c r="G44" i="8"/>
  <c r="F44" i="8"/>
  <c r="F47" i="23"/>
  <c r="G47" i="23"/>
  <c r="G46" i="12"/>
  <c r="F46" i="12"/>
  <c r="F42" i="20"/>
  <c r="G42" i="20"/>
  <c r="G41" i="16"/>
  <c r="F41" i="16"/>
  <c r="F43" i="21"/>
  <c r="G43" i="21"/>
  <c r="G48" i="25"/>
  <c r="F48" i="25"/>
  <c r="F51" i="7"/>
  <c r="G51" i="7"/>
  <c r="G58" i="11"/>
  <c r="F58" i="11"/>
  <c r="G39" i="10"/>
  <c r="F39" i="10"/>
  <c r="G59" i="19"/>
  <c r="F59" i="19"/>
  <c r="F58" i="18"/>
  <c r="G58" i="18"/>
  <c r="G56" i="9"/>
  <c r="F56" i="9"/>
  <c r="G56" i="14"/>
  <c r="F56" i="14"/>
  <c r="F53" i="13"/>
  <c r="G53" i="13"/>
  <c r="F63" i="15"/>
  <c r="G63" i="15"/>
  <c r="G65" i="24"/>
  <c r="F65" i="24"/>
  <c r="G41" i="8"/>
  <c r="F41" i="8"/>
  <c r="F42" i="23"/>
  <c r="G42" i="23"/>
  <c r="F54" i="12"/>
  <c r="G54" i="12"/>
  <c r="G51" i="16"/>
  <c r="F51" i="16"/>
  <c r="G53" i="21"/>
  <c r="F53" i="21"/>
  <c r="F46" i="25"/>
  <c r="G46" i="25"/>
  <c r="G47" i="7"/>
  <c r="F47" i="7"/>
  <c r="F40" i="11"/>
  <c r="G40" i="11"/>
  <c r="G50" i="22"/>
  <c r="F50" i="22"/>
  <c r="G47" i="22"/>
  <c r="F47" i="22"/>
  <c r="F64" i="10"/>
  <c r="G64" i="10"/>
  <c r="G54" i="19"/>
  <c r="F54" i="19"/>
  <c r="G55" i="18"/>
  <c r="F55" i="18"/>
  <c r="G55" i="9"/>
  <c r="F55" i="9"/>
  <c r="G50" i="14"/>
  <c r="F50" i="14"/>
  <c r="G55" i="13"/>
  <c r="F55" i="13"/>
  <c r="G60" i="15"/>
  <c r="F60" i="15"/>
  <c r="G65" i="17"/>
  <c r="F65" i="17"/>
  <c r="G49" i="17"/>
  <c r="F49" i="17"/>
  <c r="F43" i="24"/>
  <c r="G43" i="24"/>
  <c r="F53" i="8"/>
  <c r="G53" i="8"/>
  <c r="F64" i="23"/>
  <c r="G64" i="23"/>
  <c r="G44" i="26"/>
  <c r="F44" i="26"/>
  <c r="G44" i="20"/>
  <c r="F44" i="20"/>
  <c r="G61" i="16"/>
  <c r="F61" i="16"/>
  <c r="G44" i="21"/>
  <c r="F44" i="21"/>
  <c r="F55" i="25"/>
  <c r="G55" i="25"/>
  <c r="G50" i="7"/>
  <c r="F50" i="7"/>
  <c r="F56" i="22"/>
  <c r="G56" i="22"/>
  <c r="F51" i="10"/>
  <c r="G51" i="10"/>
  <c r="G45" i="19"/>
  <c r="F45" i="19"/>
  <c r="F49" i="19"/>
  <c r="G49" i="19"/>
  <c r="G48" i="18"/>
  <c r="F48" i="18"/>
  <c r="F57" i="9"/>
  <c r="G57" i="9"/>
  <c r="G50" i="9"/>
  <c r="F50" i="9"/>
  <c r="G60" i="14"/>
  <c r="F60" i="14"/>
  <c r="F47" i="14"/>
  <c r="G47" i="14"/>
  <c r="G62" i="13"/>
  <c r="F62" i="13"/>
  <c r="G40" i="13"/>
  <c r="F40" i="13"/>
  <c r="F57" i="13"/>
  <c r="G57" i="13"/>
  <c r="G50" i="13"/>
  <c r="F50" i="13"/>
  <c r="F40" i="15"/>
  <c r="G40" i="15"/>
  <c r="G53" i="15"/>
  <c r="F53" i="15"/>
  <c r="G58" i="15"/>
  <c r="F58" i="15"/>
  <c r="G59" i="17"/>
  <c r="F59" i="17"/>
  <c r="F62" i="17"/>
  <c r="G62" i="17"/>
  <c r="F52" i="17"/>
  <c r="G52" i="17"/>
  <c r="G57" i="17"/>
  <c r="F57" i="17"/>
  <c r="G45" i="24"/>
  <c r="F45" i="24"/>
  <c r="F41" i="24"/>
  <c r="G41" i="24"/>
  <c r="F51" i="24"/>
  <c r="G51" i="24"/>
  <c r="F51" i="8"/>
  <c r="G51" i="8"/>
  <c r="G48" i="8"/>
  <c r="F48" i="8"/>
  <c r="G62" i="8"/>
  <c r="F62" i="8"/>
  <c r="F50" i="8"/>
  <c r="G50" i="8"/>
  <c r="G52" i="23"/>
  <c r="F52" i="23"/>
  <c r="G50" i="23"/>
  <c r="F50" i="23"/>
  <c r="G43" i="23"/>
  <c r="F43" i="23"/>
  <c r="G55" i="26"/>
  <c r="F55" i="26"/>
  <c r="G54" i="26"/>
  <c r="F54" i="26"/>
  <c r="G40" i="26"/>
  <c r="F40" i="26"/>
  <c r="G50" i="26"/>
  <c r="F50" i="26"/>
  <c r="G64" i="12"/>
  <c r="F64" i="12"/>
  <c r="F48" i="12"/>
  <c r="G48" i="12"/>
  <c r="G44" i="12"/>
  <c r="F44" i="12"/>
  <c r="G64" i="20"/>
  <c r="F64" i="20"/>
  <c r="G54" i="20"/>
  <c r="F54" i="20"/>
  <c r="G48" i="20"/>
  <c r="F48" i="20"/>
  <c r="G49" i="20"/>
  <c r="F49" i="20"/>
  <c r="G39" i="16"/>
  <c r="F39" i="16"/>
  <c r="F62" i="25"/>
  <c r="G62" i="25"/>
  <c r="F41" i="7"/>
  <c r="G41" i="7"/>
  <c r="G64" i="11"/>
  <c r="F64" i="11"/>
  <c r="G65" i="22"/>
  <c r="F65" i="22"/>
  <c r="F56" i="10"/>
  <c r="G56" i="10"/>
  <c r="F64" i="19"/>
  <c r="G64" i="19"/>
  <c r="G41" i="18"/>
  <c r="F41" i="18"/>
  <c r="G43" i="14"/>
  <c r="F43" i="14"/>
  <c r="G45" i="13"/>
  <c r="F45" i="13"/>
  <c r="G46" i="15"/>
  <c r="F46" i="15"/>
  <c r="G53" i="17"/>
  <c r="F53" i="17"/>
  <c r="F57" i="24"/>
  <c r="G57" i="24"/>
  <c r="G39" i="8"/>
  <c r="F39" i="8"/>
  <c r="G39" i="23"/>
  <c r="F39" i="23"/>
  <c r="G53" i="12"/>
  <c r="F53" i="12"/>
  <c r="G61" i="20"/>
  <c r="F61" i="20"/>
  <c r="F56" i="16"/>
  <c r="G56" i="16"/>
  <c r="F54" i="21"/>
  <c r="G54" i="21"/>
  <c r="G40" i="25"/>
  <c r="F40" i="25"/>
  <c r="F43" i="7"/>
  <c r="G43" i="7"/>
  <c r="F50" i="11"/>
  <c r="G50" i="11"/>
  <c r="G41" i="10"/>
  <c r="F41" i="10"/>
  <c r="F50" i="19"/>
  <c r="G50" i="19"/>
  <c r="G40" i="18"/>
  <c r="F40" i="18"/>
  <c r="F46" i="9"/>
  <c r="G46" i="9"/>
  <c r="G48" i="14"/>
  <c r="F48" i="14"/>
  <c r="F43" i="13"/>
  <c r="G43" i="13"/>
  <c r="F55" i="15"/>
  <c r="G55" i="15"/>
  <c r="G46" i="24"/>
  <c r="F46" i="24"/>
  <c r="G46" i="8"/>
  <c r="F46" i="8"/>
  <c r="G45" i="23"/>
  <c r="F45" i="23"/>
  <c r="G53" i="26"/>
  <c r="F53" i="26"/>
  <c r="F51" i="12"/>
  <c r="G51" i="12"/>
  <c r="F50" i="12"/>
  <c r="G50" i="12"/>
  <c r="G52" i="16"/>
  <c r="F52" i="16"/>
  <c r="G55" i="16"/>
  <c r="F55" i="16"/>
  <c r="G60" i="25"/>
  <c r="F60" i="25"/>
  <c r="G58" i="25"/>
  <c r="F58" i="25"/>
  <c r="G56" i="11"/>
  <c r="F56" i="11"/>
  <c r="G46" i="22"/>
  <c r="F46" i="22"/>
  <c r="G40" i="10"/>
  <c r="F40" i="10"/>
  <c r="F44" i="19"/>
  <c r="G44" i="19"/>
  <c r="G43" i="18"/>
  <c r="F43" i="18"/>
  <c r="G53" i="9"/>
  <c r="F53" i="9"/>
  <c r="F62" i="14"/>
  <c r="G62" i="14"/>
  <c r="G41" i="15"/>
  <c r="F41" i="15"/>
  <c r="F58" i="17"/>
  <c r="G58" i="17"/>
  <c r="G44" i="24"/>
  <c r="F44" i="24"/>
  <c r="G64" i="8"/>
  <c r="F64" i="8"/>
  <c r="G49" i="23"/>
  <c r="F49" i="23"/>
  <c r="G58" i="12"/>
  <c r="F58" i="12"/>
  <c r="G65" i="16"/>
  <c r="F65" i="16"/>
  <c r="G55" i="21"/>
  <c r="F55" i="21"/>
  <c r="F49" i="25"/>
  <c r="G49" i="25"/>
  <c r="F49" i="7"/>
  <c r="G49" i="7"/>
  <c r="G42" i="7"/>
  <c r="F42" i="7"/>
  <c r="F62" i="11"/>
  <c r="G62" i="11"/>
  <c r="F48" i="22"/>
  <c r="G48" i="22"/>
  <c r="G57" i="10"/>
  <c r="F57" i="10"/>
  <c r="F53" i="19"/>
  <c r="G53" i="19"/>
  <c r="G39" i="18"/>
  <c r="F39" i="18"/>
  <c r="G41" i="9"/>
  <c r="F41" i="9"/>
  <c r="G42" i="9"/>
  <c r="F42" i="9"/>
  <c r="F39" i="14"/>
  <c r="G39" i="14"/>
  <c r="F51" i="13"/>
  <c r="G51" i="13"/>
  <c r="G50" i="15"/>
  <c r="F50" i="15"/>
  <c r="G54" i="17"/>
  <c r="F54" i="17"/>
  <c r="G39" i="24"/>
  <c r="F39" i="24"/>
  <c r="F49" i="8"/>
  <c r="G49" i="8"/>
  <c r="F42" i="8"/>
  <c r="G42" i="8"/>
  <c r="G65" i="23"/>
  <c r="F65" i="23"/>
  <c r="G62" i="26"/>
  <c r="F62" i="26"/>
  <c r="G62" i="12"/>
  <c r="F62" i="12"/>
  <c r="F39" i="12"/>
  <c r="G39" i="12"/>
  <c r="F40" i="20"/>
  <c r="G40" i="20"/>
  <c r="G66" i="16"/>
  <c r="F66" i="16"/>
  <c r="F58" i="21"/>
  <c r="G58" i="21"/>
  <c r="G62" i="21"/>
  <c r="F62" i="21"/>
  <c r="F43" i="25"/>
  <c r="G43" i="25"/>
  <c r="G55" i="7"/>
  <c r="F55" i="7"/>
  <c r="G47" i="11"/>
  <c r="F47" i="11"/>
  <c r="G45" i="11"/>
  <c r="F45" i="11"/>
  <c r="G58" i="22"/>
  <c r="F58" i="22"/>
  <c r="G60" i="10"/>
  <c r="F60" i="10"/>
  <c r="F63" i="19"/>
  <c r="G63" i="19"/>
  <c r="F45" i="18"/>
  <c r="G45" i="18"/>
  <c r="G63" i="9"/>
  <c r="F63" i="9"/>
  <c r="F48" i="16"/>
  <c r="G48" i="16"/>
  <c r="F54" i="16"/>
  <c r="G54" i="16"/>
  <c r="G59" i="21"/>
  <c r="F59" i="21"/>
  <c r="G61" i="25"/>
  <c r="F61" i="25"/>
  <c r="F65" i="7"/>
  <c r="G65" i="7"/>
  <c r="F48" i="7"/>
  <c r="G48" i="7"/>
  <c r="F49" i="11"/>
  <c r="G49" i="11"/>
  <c r="F51" i="11"/>
  <c r="G51" i="11"/>
  <c r="F40" i="22"/>
  <c r="G40" i="22"/>
  <c r="F45" i="22"/>
  <c r="G45" i="22"/>
  <c r="G61" i="22"/>
  <c r="F61" i="22"/>
  <c r="F43" i="10"/>
  <c r="G43" i="10"/>
  <c r="F46" i="10"/>
  <c r="G46" i="10"/>
  <c r="G52" i="10"/>
  <c r="F52" i="10"/>
  <c r="F47" i="19"/>
  <c r="G47" i="19"/>
  <c r="F48" i="19"/>
  <c r="G48" i="19"/>
  <c r="G51" i="19"/>
  <c r="F51" i="19"/>
  <c r="F57" i="19"/>
  <c r="G57" i="19"/>
  <c r="G61" i="18"/>
  <c r="F61" i="18"/>
  <c r="F52" i="18"/>
  <c r="G52" i="18"/>
  <c r="G53" i="18"/>
  <c r="F53" i="18"/>
  <c r="G47" i="9"/>
  <c r="F47" i="9"/>
  <c r="F62" i="9"/>
  <c r="G62" i="9"/>
  <c r="F49" i="9"/>
  <c r="G49" i="9"/>
  <c r="G58" i="9"/>
  <c r="F58" i="9"/>
  <c r="G65" i="14"/>
  <c r="F65" i="14"/>
  <c r="F53" i="14"/>
  <c r="G53" i="14"/>
  <c r="F55" i="14"/>
  <c r="G55" i="14"/>
  <c r="F64" i="13"/>
  <c r="G64" i="13"/>
  <c r="F63" i="13"/>
  <c r="G63" i="13"/>
  <c r="F49" i="13"/>
  <c r="G49" i="13"/>
  <c r="G58" i="13"/>
  <c r="F58" i="13"/>
  <c r="G64" i="15"/>
  <c r="F64" i="15"/>
  <c r="G56" i="15"/>
  <c r="F56" i="15"/>
  <c r="G66" i="15"/>
  <c r="F66" i="15"/>
  <c r="F50" i="17"/>
  <c r="G50" i="17"/>
  <c r="G61" i="17"/>
  <c r="F61" i="17"/>
  <c r="F60" i="17"/>
  <c r="G60" i="17"/>
  <c r="F64" i="17"/>
  <c r="G64" i="17"/>
  <c r="F49" i="24"/>
  <c r="G49" i="24"/>
  <c r="F47" i="24"/>
  <c r="G47" i="24"/>
  <c r="F59" i="24"/>
  <c r="G59" i="24"/>
  <c r="G61" i="8"/>
  <c r="F61" i="8"/>
  <c r="G52" i="8"/>
  <c r="F52" i="8"/>
  <c r="F40" i="8"/>
  <c r="G40" i="8"/>
  <c r="G58" i="8"/>
  <c r="F58" i="8"/>
  <c r="G51" i="23"/>
  <c r="F51" i="23"/>
  <c r="G61" i="23"/>
  <c r="F61" i="23"/>
  <c r="G54" i="23"/>
  <c r="F54" i="23"/>
  <c r="G45" i="26"/>
  <c r="F45" i="26"/>
  <c r="F41" i="26"/>
  <c r="G41" i="26"/>
  <c r="G48" i="26"/>
  <c r="F48" i="26"/>
  <c r="G58" i="26"/>
  <c r="F58" i="26"/>
  <c r="G57" i="12"/>
  <c r="F57" i="12"/>
  <c r="G61" i="12"/>
  <c r="F61" i="12"/>
  <c r="G55" i="12"/>
  <c r="F55" i="12"/>
  <c r="F39" i="20"/>
  <c r="G39" i="20"/>
  <c r="F50" i="20"/>
  <c r="G50" i="20"/>
  <c r="F56" i="20"/>
  <c r="G56" i="20"/>
  <c r="G57" i="20"/>
  <c r="F57" i="20"/>
  <c r="G53" i="16"/>
  <c r="F53" i="16"/>
  <c r="F63" i="21"/>
  <c r="G63" i="21"/>
  <c r="G52" i="25"/>
  <c r="F52" i="25"/>
  <c r="F64" i="7"/>
  <c r="G64" i="7"/>
  <c r="G42" i="11"/>
  <c r="F42" i="11"/>
  <c r="G44" i="10"/>
  <c r="F44" i="10"/>
  <c r="G61" i="19"/>
  <c r="F61" i="19"/>
  <c r="G44" i="18"/>
  <c r="F44" i="18"/>
  <c r="G60" i="9"/>
  <c r="F60" i="9"/>
  <c r="G40" i="14"/>
  <c r="F40" i="14"/>
  <c r="F65" i="13"/>
  <c r="G65" i="13"/>
  <c r="G47" i="15"/>
  <c r="F47" i="15"/>
  <c r="G62" i="24"/>
  <c r="F62" i="24"/>
  <c r="G63" i="8"/>
  <c r="F63" i="8"/>
  <c r="G62" i="23"/>
  <c r="F62" i="23"/>
  <c r="G47" i="26"/>
  <c r="F47" i="26"/>
  <c r="G47" i="12"/>
  <c r="F47" i="12"/>
  <c r="G42" i="12"/>
  <c r="F42" i="12"/>
  <c r="F40" i="16"/>
  <c r="G40" i="16"/>
  <c r="G39" i="21"/>
  <c r="F39" i="21"/>
  <c r="F63" i="25"/>
  <c r="G63" i="25"/>
  <c r="G52" i="7"/>
  <c r="F52" i="7"/>
  <c r="F41" i="11"/>
  <c r="G41" i="11"/>
  <c r="G44" i="22"/>
  <c r="F44" i="22"/>
  <c r="F50" i="10"/>
  <c r="G50" i="10"/>
  <c r="F56" i="18"/>
  <c r="G56" i="18"/>
  <c r="G52" i="9"/>
  <c r="F52" i="9"/>
  <c r="G41" i="14"/>
  <c r="F41" i="14"/>
  <c r="G52" i="13"/>
  <c r="F52" i="13"/>
  <c r="F45" i="15"/>
  <c r="G45" i="15"/>
  <c r="G56" i="17"/>
  <c r="F56" i="17"/>
  <c r="G58" i="24"/>
  <c r="F58" i="24"/>
  <c r="F58" i="23"/>
  <c r="G58" i="23"/>
  <c r="G61" i="26"/>
  <c r="F61" i="26"/>
  <c r="G49" i="12"/>
  <c r="F49" i="12"/>
  <c r="G59" i="20"/>
  <c r="F59" i="20"/>
  <c r="G58" i="16"/>
  <c r="F58" i="16"/>
  <c r="G61" i="21"/>
  <c r="F61" i="21"/>
  <c r="G61" i="7"/>
  <c r="F61" i="7"/>
  <c r="G65" i="11"/>
  <c r="F65" i="11"/>
  <c r="F62" i="22"/>
  <c r="G62" i="22"/>
  <c r="F59" i="10"/>
  <c r="G59" i="10"/>
  <c r="G52" i="19"/>
  <c r="F52" i="19"/>
  <c r="G57" i="18"/>
  <c r="F57" i="18"/>
  <c r="G57" i="14"/>
  <c r="F57" i="14"/>
  <c r="G60" i="13"/>
  <c r="F60" i="13"/>
  <c r="G52" i="15"/>
  <c r="F52" i="15"/>
  <c r="F47" i="17"/>
  <c r="G47" i="17"/>
  <c r="G48" i="24"/>
  <c r="F48" i="24"/>
  <c r="F55" i="8"/>
  <c r="G55" i="8"/>
  <c r="G55" i="23"/>
  <c r="F55" i="23"/>
  <c r="F40" i="12"/>
  <c r="G40" i="12"/>
  <c r="F50" i="16"/>
  <c r="G50" i="16"/>
  <c r="G56" i="21"/>
  <c r="F56" i="21"/>
  <c r="F50" i="21"/>
  <c r="G50" i="21"/>
  <c r="G64" i="25"/>
  <c r="F64" i="25"/>
  <c r="G60" i="7"/>
  <c r="F60" i="7"/>
  <c r="G60" i="11"/>
  <c r="F60" i="11"/>
  <c r="F43" i="22"/>
  <c r="G43" i="22"/>
  <c r="G45" i="10"/>
  <c r="F45" i="10"/>
  <c r="G39" i="19"/>
  <c r="F39" i="19"/>
  <c r="F41" i="19"/>
  <c r="G41" i="19"/>
  <c r="G59" i="18"/>
  <c r="F59" i="18"/>
  <c r="F45" i="9"/>
  <c r="G45" i="9"/>
  <c r="F59" i="14"/>
  <c r="G59" i="14"/>
  <c r="G39" i="13"/>
  <c r="F39" i="13"/>
  <c r="G42" i="13"/>
  <c r="F42" i="13"/>
  <c r="G49" i="15"/>
  <c r="F49" i="15"/>
  <c r="F39" i="17"/>
  <c r="G39" i="17"/>
  <c r="G54" i="24"/>
  <c r="F54" i="24"/>
  <c r="F47" i="8"/>
  <c r="G47" i="8"/>
  <c r="G46" i="23"/>
  <c r="F46" i="23"/>
  <c r="F65" i="26"/>
  <c r="G65" i="26"/>
  <c r="G42" i="26"/>
  <c r="F42" i="26"/>
  <c r="G41" i="12"/>
  <c r="F41" i="12"/>
  <c r="F62" i="20"/>
  <c r="G62" i="20"/>
  <c r="G41" i="20"/>
  <c r="F41" i="20"/>
  <c r="G43" i="16"/>
  <c r="F43" i="16"/>
  <c r="G64" i="21"/>
  <c r="F64" i="21"/>
  <c r="F41" i="25"/>
  <c r="G41" i="25"/>
  <c r="F46" i="7"/>
  <c r="G46" i="7"/>
  <c r="F40" i="7"/>
  <c r="G40" i="7"/>
  <c r="F43" i="11"/>
  <c r="G43" i="11"/>
  <c r="G57" i="22"/>
  <c r="F57" i="22"/>
  <c r="F55" i="22"/>
  <c r="G55" i="22"/>
  <c r="F47" i="10"/>
  <c r="G47" i="10"/>
  <c r="F46" i="19"/>
  <c r="G46" i="19"/>
  <c r="G60" i="18"/>
  <c r="F60" i="18"/>
  <c r="G64" i="9"/>
  <c r="F64" i="9"/>
  <c r="F45" i="14"/>
  <c r="G45" i="14"/>
  <c r="G57" i="16"/>
  <c r="F57" i="16"/>
  <c r="G60" i="21"/>
  <c r="F60" i="21"/>
  <c r="F41" i="21"/>
  <c r="G41" i="21"/>
  <c r="F57" i="21"/>
  <c r="G57" i="21"/>
  <c r="F47" i="25"/>
  <c r="G47" i="25"/>
  <c r="F51" i="25"/>
  <c r="G51" i="25"/>
  <c r="F57" i="7"/>
  <c r="G57" i="7"/>
  <c r="G58" i="7"/>
  <c r="F58" i="7"/>
  <c r="G52" i="11"/>
  <c r="F52" i="11"/>
  <c r="G63" i="22"/>
  <c r="F63" i="22"/>
  <c r="G49" i="16"/>
  <c r="F49" i="16"/>
  <c r="F60" i="16"/>
  <c r="G60" i="16"/>
  <c r="G59" i="16"/>
  <c r="F59" i="16"/>
  <c r="G40" i="21"/>
  <c r="F40" i="21"/>
  <c r="F49" i="21"/>
  <c r="G49" i="21"/>
  <c r="F66" i="21"/>
  <c r="G66" i="21"/>
  <c r="F65" i="21"/>
  <c r="G65" i="21"/>
  <c r="G53" i="25"/>
  <c r="F53" i="25"/>
  <c r="F65" i="25"/>
  <c r="G65" i="25"/>
  <c r="F59" i="25"/>
  <c r="G59" i="25"/>
  <c r="G39" i="7"/>
  <c r="F39" i="7"/>
  <c r="G63" i="7"/>
  <c r="F63" i="7"/>
  <c r="F56" i="7"/>
  <c r="G56" i="7"/>
  <c r="G66" i="7"/>
  <c r="F66" i="7"/>
  <c r="G53" i="11"/>
  <c r="F53" i="11"/>
  <c r="G48" i="11"/>
  <c r="F48" i="11"/>
  <c r="G61" i="11"/>
  <c r="F61" i="11"/>
  <c r="G53" i="22"/>
  <c r="F53" i="22"/>
  <c r="G51" i="22"/>
  <c r="F51" i="22"/>
  <c r="G60" i="22"/>
  <c r="F60" i="22"/>
  <c r="F66" i="22"/>
  <c r="G66" i="22"/>
  <c r="F62" i="10"/>
  <c r="G62" i="10"/>
  <c r="G49" i="10"/>
  <c r="F49" i="10"/>
  <c r="G63" i="10"/>
  <c r="F63" i="10"/>
  <c r="G55" i="19"/>
  <c r="F55" i="19"/>
  <c r="F60" i="19"/>
  <c r="G60" i="19"/>
  <c r="F62" i="19"/>
  <c r="G62" i="19"/>
  <c r="G65" i="19"/>
  <c r="F65" i="19"/>
  <c r="G46" i="18"/>
  <c r="F46" i="18"/>
  <c r="F66" i="18"/>
  <c r="G66" i="18"/>
  <c r="G64" i="18"/>
  <c r="F64" i="18"/>
  <c r="G61" i="9"/>
  <c r="F61" i="9"/>
  <c r="G40" i="9"/>
  <c r="F40" i="9"/>
  <c r="F54" i="9"/>
  <c r="G54" i="9"/>
  <c r="G66" i="9"/>
  <c r="F66" i="9"/>
  <c r="F42" i="14"/>
  <c r="G42" i="14"/>
  <c r="F61" i="14"/>
  <c r="G61" i="14"/>
  <c r="F63" i="14"/>
  <c r="G63" i="14"/>
  <c r="G61" i="13"/>
  <c r="F61" i="13"/>
  <c r="F47" i="13"/>
  <c r="G47" i="13"/>
  <c r="F54" i="13"/>
  <c r="G54" i="13"/>
  <c r="G66" i="13"/>
  <c r="F66" i="13"/>
  <c r="G57" i="15"/>
  <c r="F57" i="15"/>
  <c r="G61" i="15"/>
  <c r="F61" i="15"/>
  <c r="F39" i="15"/>
  <c r="G39" i="15"/>
  <c r="G46" i="17"/>
  <c r="F46" i="17"/>
  <c r="G45" i="17"/>
  <c r="F45" i="17"/>
  <c r="G43" i="17"/>
  <c r="F43" i="17"/>
  <c r="F63" i="17"/>
  <c r="G63" i="17"/>
  <c r="G55" i="24"/>
  <c r="F55" i="24"/>
  <c r="G53" i="24"/>
  <c r="F53" i="24"/>
  <c r="G42" i="24"/>
  <c r="F42" i="24"/>
  <c r="G65" i="8"/>
  <c r="F65" i="8"/>
  <c r="F59" i="8"/>
  <c r="G59" i="8"/>
  <c r="F56" i="8"/>
  <c r="G56" i="8"/>
  <c r="F66" i="8"/>
  <c r="G66" i="8"/>
  <c r="G57" i="23"/>
  <c r="F57" i="23"/>
  <c r="G66" i="23"/>
  <c r="F66" i="23"/>
  <c r="G59" i="23"/>
  <c r="F59" i="23"/>
  <c r="F49" i="26"/>
  <c r="G49" i="26"/>
  <c r="F57" i="26"/>
  <c r="G57" i="26"/>
  <c r="F56" i="26"/>
  <c r="G56" i="26"/>
  <c r="G66" i="26"/>
  <c r="F66" i="26"/>
  <c r="F63" i="12"/>
  <c r="G63" i="12"/>
  <c r="F65" i="12"/>
  <c r="G65" i="12"/>
  <c r="G60" i="12"/>
  <c r="F60" i="12"/>
  <c r="G45" i="20"/>
  <c r="F45" i="20"/>
  <c r="F55" i="20"/>
  <c r="G55" i="20"/>
  <c r="G43" i="20"/>
  <c r="F43" i="20"/>
  <c r="F65" i="20"/>
  <c r="G65" i="20"/>
  <c r="F41" i="6"/>
  <c r="G41" i="6"/>
  <c r="G60" i="6"/>
  <c r="F60" i="6"/>
  <c r="G51" i="6"/>
  <c r="F51" i="6"/>
  <c r="F49" i="6"/>
  <c r="G49" i="6"/>
  <c r="G54" i="6"/>
  <c r="F54" i="6"/>
  <c r="G40" i="6"/>
  <c r="F40" i="6"/>
  <c r="G43" i="6"/>
  <c r="F43" i="6"/>
  <c r="F57" i="6"/>
  <c r="G57" i="6"/>
  <c r="G62" i="6"/>
  <c r="F62" i="6"/>
  <c r="G48" i="6"/>
  <c r="F48" i="6"/>
  <c r="G50" i="6"/>
  <c r="F50" i="6"/>
  <c r="G47" i="6"/>
  <c r="F47" i="6"/>
  <c r="F61" i="6"/>
  <c r="G61" i="6"/>
  <c r="G58" i="6"/>
  <c r="F58" i="6"/>
  <c r="G55" i="6"/>
  <c r="F55" i="6"/>
  <c r="G44" i="6"/>
  <c r="F44" i="6"/>
  <c r="G66" i="6"/>
  <c r="F66" i="6"/>
  <c r="G63" i="6"/>
  <c r="F63" i="6"/>
  <c r="G52" i="6"/>
  <c r="F52" i="6"/>
  <c r="G46" i="6"/>
  <c r="F46" i="6"/>
  <c r="G59" i="6"/>
  <c r="F59" i="6"/>
  <c r="F65" i="6"/>
  <c r="G65" i="6"/>
  <c r="F45" i="6"/>
  <c r="G45" i="6"/>
  <c r="G56" i="6"/>
  <c r="F56" i="6"/>
  <c r="G42" i="6"/>
  <c r="F42" i="6"/>
  <c r="G39" i="6"/>
  <c r="F39" i="6"/>
  <c r="F53" i="6"/>
  <c r="G53" i="6"/>
  <c r="G64" i="6"/>
  <c r="F64" i="6"/>
  <c r="G52" i="5"/>
  <c r="G41" i="5"/>
  <c r="F41" i="5"/>
  <c r="G55" i="5"/>
  <c r="F55" i="5"/>
  <c r="G46" i="5"/>
  <c r="F46" i="5"/>
  <c r="G56" i="5"/>
  <c r="F56" i="5"/>
  <c r="F50" i="5"/>
  <c r="G50" i="5"/>
  <c r="F53" i="5"/>
  <c r="G53" i="5"/>
  <c r="G65" i="5"/>
  <c r="F65" i="5"/>
  <c r="G47" i="5"/>
  <c r="F47" i="5"/>
  <c r="F42" i="5"/>
  <c r="G42" i="5"/>
  <c r="G63" i="5"/>
  <c r="F63" i="5"/>
  <c r="F66" i="5"/>
  <c r="G66" i="5"/>
  <c r="G57" i="5"/>
  <c r="F57" i="5"/>
  <c r="G62" i="5"/>
  <c r="F62" i="5"/>
  <c r="F45" i="5"/>
  <c r="G45" i="5"/>
  <c r="F59" i="5"/>
  <c r="G59" i="5"/>
  <c r="F60" i="5"/>
  <c r="G60" i="5"/>
  <c r="F58" i="5"/>
  <c r="G58" i="5"/>
  <c r="G64" i="5"/>
  <c r="F64" i="5"/>
  <c r="F43" i="5"/>
  <c r="G43" i="5"/>
  <c r="G54" i="5"/>
  <c r="F54" i="5"/>
  <c r="G40" i="5"/>
  <c r="F40" i="5"/>
  <c r="F61" i="5"/>
  <c r="G61" i="5"/>
  <c r="G48" i="5"/>
  <c r="F48" i="5"/>
  <c r="G49" i="5"/>
  <c r="F49" i="5"/>
  <c r="F51" i="5"/>
  <c r="G51" i="5"/>
  <c r="F39" i="5"/>
  <c r="G39" i="5"/>
  <c r="I19" i="4" l="1"/>
  <c r="H19" i="4"/>
</calcChain>
</file>

<file path=xl/sharedStrings.xml><?xml version="1.0" encoding="utf-8"?>
<sst xmlns="http://schemas.openxmlformats.org/spreadsheetml/2006/main" count="972" uniqueCount="179">
  <si>
    <t>Diferencia</t>
  </si>
  <si>
    <t>TOTAL</t>
  </si>
  <si>
    <t>%</t>
  </si>
  <si>
    <t>OTRAS MERCANCÍAS</t>
  </si>
  <si>
    <t>PESCA</t>
  </si>
  <si>
    <t>TOTAL PESCA</t>
  </si>
  <si>
    <t>AVITUALLAMIENTO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</si>
  <si>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</si>
  <si>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</si>
  <si>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</si>
  <si>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</si>
  <si>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</si>
  <si>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</si>
  <si>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</si>
  <si>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</si>
  <si>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</si>
  <si>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</si>
  <si>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</si>
  <si>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</si>
  <si>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</si>
  <si>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</si>
  <si>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</si>
  <si>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</si>
  <si>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PASAJEROS</t>
  </si>
  <si>
    <t>BUQUES MERCANTES</t>
  </si>
  <si>
    <t>UDS. ARQUEO BRUTO (G.T.)</t>
  </si>
  <si>
    <t>00. RESUMEN GENERAL DEL TRÁFICO PORTUARIO</t>
  </si>
  <si>
    <t>Variación</t>
  </si>
  <si>
    <t>CONCEPTO</t>
  </si>
  <si>
    <t>Var. (%)</t>
  </si>
  <si>
    <t>A CORUÑA</t>
  </si>
  <si>
    <t>ALICANTE</t>
  </si>
  <si>
    <t>BALEARES</t>
  </si>
  <si>
    <t>BARCELONA</t>
  </si>
  <si>
    <t>BILBAO</t>
  </si>
  <si>
    <t>CARTAGENA</t>
  </si>
  <si>
    <t>CEUTA</t>
  </si>
  <si>
    <t>FERROL-SAN CIBRAO</t>
  </si>
  <si>
    <t>HUELVA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</si>
  <si>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</si>
  <si>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</si>
  <si>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</si>
  <si>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</si>
  <si>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</si>
  <si>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</si>
  <si>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</si>
  <si>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</si>
  <si>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</si>
  <si>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</si>
  <si>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</si>
  <si>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1.1. MERCANCÍAS SEGÚN SU FORMA DE PRESENTACIÓN</t>
  </si>
  <si>
    <t>10. CONTENEDORES (TEUS)</t>
  </si>
  <si>
    <t>10.1. CONTENEDORES EN TRÁNSITO (TEUS)</t>
  </si>
  <si>
    <t>10.2. CONTENEDORES ENTRADA-SALIDA NACIONAL (TEUS)</t>
  </si>
  <si>
    <t>10.3. CONTENEDORES IMPORTACIÓN-EXPORTACIÓN EXTERIOR (TEUS)</t>
  </si>
  <si>
    <t>10.4. CONTENEDORES NACIONAL Y EXTERIOR (TEUS)</t>
  </si>
  <si>
    <t>9.1. TRÁFICO RO-RO DE REMOLQUES, SEMIRREMOLQUES Y PLATAFORMAS</t>
  </si>
  <si>
    <t xml:space="preserve"> (unidades)</t>
  </si>
  <si>
    <t>(unidades)</t>
  </si>
  <si>
    <t>LAS PALMAS</t>
  </si>
  <si>
    <t>Departamento de Estadística</t>
  </si>
  <si>
    <t>RESUMEN GENERAL DEL TRÁFICO PORTUARIO*</t>
  </si>
  <si>
    <t>* Datos mensuales facilitados por las AA.PP., sujetos a posibles modificaciones.</t>
  </si>
  <si>
    <t>ÍNDICE</t>
  </si>
  <si>
    <t>0.</t>
  </si>
  <si>
    <t>RESUMEN GENERAL DEL TRÁFICO PORTUARIO</t>
  </si>
  <si>
    <t>1.</t>
  </si>
  <si>
    <t>TRÁFICO PORTUARIO</t>
  </si>
  <si>
    <t>1.1.</t>
  </si>
  <si>
    <t>MERCANCÍAS SEGÚN SU FORMA DE PRESENTACIÓN</t>
  </si>
  <si>
    <t>2.</t>
  </si>
  <si>
    <t>GRANELES LÍQUIDOS</t>
  </si>
  <si>
    <t>3.</t>
  </si>
  <si>
    <t>GRANELES SÓLIDOS</t>
  </si>
  <si>
    <t>4.</t>
  </si>
  <si>
    <t>MERCANCÍA GENERAL</t>
  </si>
  <si>
    <t>4.1.</t>
  </si>
  <si>
    <t>MERCANCÍAS EN CONTENEDORES</t>
  </si>
  <si>
    <t>5.</t>
  </si>
  <si>
    <t>6.</t>
  </si>
  <si>
    <t xml:space="preserve">6.1. </t>
  </si>
  <si>
    <t>7.</t>
  </si>
  <si>
    <t>TRÁFICO INTERIOR</t>
  </si>
  <si>
    <t>8.</t>
  </si>
  <si>
    <t>MERCANCÍAS EN TRÁNSITO</t>
  </si>
  <si>
    <t>8.1.</t>
  </si>
  <si>
    <t>MERCANCÍAS EN CONTENEDORES EN TRÁNSITO</t>
  </si>
  <si>
    <t>9.</t>
  </si>
  <si>
    <t>9.1.</t>
  </si>
  <si>
    <t>TRÁFICO RO-RO DE REMOLQUES, SEMIRREMOLQUES Y PLATAFORMAS (unidades)</t>
  </si>
  <si>
    <t>10.</t>
  </si>
  <si>
    <t>CONTENEDORES (TEUS)</t>
  </si>
  <si>
    <t>10.1.</t>
  </si>
  <si>
    <t>CONTENEDORES EN TRÁNSITO (TEUS)</t>
  </si>
  <si>
    <t>10.2.</t>
  </si>
  <si>
    <t>CONTENEDORES ENTRADAS-SALIDAS NACIONAL (TEUS)</t>
  </si>
  <si>
    <t>10.3.</t>
  </si>
  <si>
    <t>CONTENEDORES IMPORTACIÓN-EXPORTACIÓN EXTERIOR (TEUS)</t>
  </si>
  <si>
    <t>10.4.</t>
  </si>
  <si>
    <t>CONTENEDORES NACIONAL Y EXTERIOR (TEUS)</t>
  </si>
  <si>
    <t>11.</t>
  </si>
  <si>
    <t>11.1.</t>
  </si>
  <si>
    <t>TURISMOS, AUTOBUSES Y CAMIONES EN REGIMEN DE MERCANCÍA (unidades)</t>
  </si>
  <si>
    <t>13.</t>
  </si>
  <si>
    <t>BUQUES MERCANTES (unidades)</t>
  </si>
  <si>
    <t>13.1.</t>
  </si>
  <si>
    <t>BUQUES MERCANTES (unidades de arqueo bruto)</t>
  </si>
  <si>
    <t>13.2.</t>
  </si>
  <si>
    <t>CRUCEROS (unidades)</t>
  </si>
  <si>
    <r>
      <t>TOTAL TRÁFICO PORTUARIO</t>
    </r>
    <r>
      <rPr>
        <b/>
        <vertAlign val="superscript"/>
        <sz val="9"/>
        <color rgb="FF363636"/>
        <rFont val="Calibri"/>
        <family val="2"/>
        <scheme val="minor"/>
      </rPr>
      <t xml:space="preserve"> (*)</t>
    </r>
  </si>
  <si>
    <r>
      <rPr>
        <i/>
        <vertAlign val="superscript"/>
        <sz val="9"/>
        <color theme="1"/>
        <rFont val="Calibri"/>
        <family val="2"/>
        <scheme val="minor"/>
      </rPr>
      <t xml:space="preserve">(*) </t>
    </r>
    <r>
      <rPr>
        <i/>
        <sz val="9"/>
        <color theme="1"/>
        <rFont val="Calibri"/>
        <family val="2"/>
        <scheme val="minor"/>
      </rPr>
      <t>Incluye cargas, descargas, tránsitos y transbordos.</t>
    </r>
  </si>
  <si>
    <r>
      <rPr>
        <i/>
        <vertAlign val="superscript"/>
        <sz val="9"/>
        <color theme="1"/>
        <rFont val="Calibri"/>
        <family val="2"/>
        <scheme val="minor"/>
      </rPr>
      <t xml:space="preserve">(**) </t>
    </r>
    <r>
      <rPr>
        <i/>
        <sz val="9"/>
        <color theme="1"/>
        <rFont val="Calibri"/>
        <family val="2"/>
        <scheme val="minor"/>
      </rPr>
      <t>Solo turismos, autobuses y camiones</t>
    </r>
  </si>
  <si>
    <r>
      <t>12.1</t>
    </r>
    <r>
      <rPr>
        <sz val="11"/>
        <color theme="1"/>
        <rFont val="Calibri"/>
        <family val="2"/>
        <scheme val="minor"/>
      </rPr>
      <t>.</t>
    </r>
  </si>
  <si>
    <r>
      <t>12.2</t>
    </r>
    <r>
      <rPr>
        <sz val="11"/>
        <color theme="1"/>
        <rFont val="Calibri"/>
        <family val="2"/>
        <scheme val="minor"/>
      </rPr>
      <t>.</t>
    </r>
  </si>
  <si>
    <t>7. TRÁFICO INTERIOR (toneladas)</t>
  </si>
  <si>
    <t xml:space="preserve"> (toneladas)</t>
  </si>
  <si>
    <t>12.2. TURISMOS, AUTOBUSES Y CAMIONES EN RÉGIMEN DE MERCANCÍA</t>
  </si>
  <si>
    <r>
      <t>EN RÉGIMEN DE MERCANCÍA</t>
    </r>
    <r>
      <rPr>
        <vertAlign val="superscript"/>
        <sz val="9"/>
        <color rgb="FF363636"/>
        <rFont val="Calibri"/>
        <family val="2"/>
        <scheme val="minor"/>
      </rPr>
      <t xml:space="preserve"> (**)</t>
    </r>
  </si>
  <si>
    <t>Incluye cargas, descargas, tránsitos y transbordos.</t>
  </si>
  <si>
    <t>No incluye transbordos.</t>
  </si>
  <si>
    <t>No incluye tránsitos ni transbordos. Navegación de cabotaje.</t>
  </si>
  <si>
    <t>No incluye tránsitos ni transbordos. Navegación de exterior.</t>
  </si>
  <si>
    <t>No incluye tránsitos ni transbordos. Navegación de cabotaje y exterior.</t>
  </si>
  <si>
    <t>Incluye embarques, desembarques y en tránsito.</t>
  </si>
  <si>
    <t>Incluye embarques (inicio de línea), desembarques (fin de línea) y en tránsito.</t>
  </si>
  <si>
    <t>Incluye cargas, descargas, tránsitos y transbordos. Sólo turismos, autobuses y camiones.</t>
  </si>
  <si>
    <t>Incluye tanques, graneleros, de carga general, ro-ro, solo de pasaje, cruceros, portacontenedores y otros buques mercantes.</t>
  </si>
  <si>
    <t>Unidades de arqueo bruto en G.T.</t>
  </si>
  <si>
    <t xml:space="preserve">  (toneladas)</t>
  </si>
  <si>
    <t>2. GRANELES LÍQUIDOS (toneladas)</t>
  </si>
  <si>
    <t>3. GRANELES SÓLIDOS (toneladas)</t>
  </si>
  <si>
    <t>4. MERCANCÍA GENERAL (toneladas)</t>
  </si>
  <si>
    <t>4.1. MERCANCÍAS EN CONTENEDORES (toneladas)</t>
  </si>
  <si>
    <t>5. PESCA (toneladas)</t>
  </si>
  <si>
    <t>6. AVITUALLAMIENTO (toneladas)</t>
  </si>
  <si>
    <t>8. MERCANCÍAS EN TRÁNSITO (toneladas)</t>
  </si>
  <si>
    <t>8.1. MERCANCÍAS EN CONTENEDORES EN TRÁNSITO (toneladas)</t>
  </si>
  <si>
    <t>9. TRÁFICO RO-RO (toneladas)</t>
  </si>
  <si>
    <t>13.1. BUQUES MERCANTES (unidades de arqueo bruto)</t>
  </si>
  <si>
    <t>TOTAL CONTENEDORES (TEUS)</t>
  </si>
  <si>
    <t>CONTENEDORES</t>
  </si>
  <si>
    <t>EN TRÁNSITO (TEUS)</t>
  </si>
  <si>
    <t>ENTRADAS-SALIDAS NACIONAL (TEUS)</t>
  </si>
  <si>
    <t>IMPORT-EXPORT EXTERIOR (TEUS)</t>
  </si>
  <si>
    <t>NACIONAL Y EXTERIOR (TEUS)</t>
  </si>
  <si>
    <t>EN RÉGIMEN DE PASAJE (uds)</t>
  </si>
  <si>
    <t>TOTAL BUQUES MERCANTES (uds)</t>
  </si>
  <si>
    <t>CRUCEROS (uds)</t>
  </si>
  <si>
    <t>11. PASAJEROS EN RÉGIMEN DE TRANSPORTE Y DE CRUCERO</t>
  </si>
  <si>
    <t>13. BUQUES MERCANTES (unidades)</t>
  </si>
  <si>
    <t>13.2. CRUCEROS (unidades)</t>
  </si>
  <si>
    <t>AUTOMÓVILES EN REGIMEN DE PASAJE (unidades)</t>
  </si>
  <si>
    <t>REMOLQUES, SEMIRR. Y PLATAF. (uds.)</t>
  </si>
  <si>
    <t>AUTOMÓVILES</t>
  </si>
  <si>
    <t>12.1. AUTOMÓVILES EN RÉGIMEN DE PASAJE (unidades)</t>
  </si>
  <si>
    <t>AVITUALLAMIENTO DE COMBUSTIBLES LÍQUIDOS</t>
  </si>
  <si>
    <t>6.1. AVITUALLAMIENTO DE COMBUSTIBLES LÍQUIDOS</t>
  </si>
  <si>
    <t>ALMERÍA</t>
  </si>
  <si>
    <t>1. TRÁFICO PORTUARIO (toneladas)</t>
  </si>
  <si>
    <t>AVILÉS</t>
  </si>
  <si>
    <t>BAHÍA DE ALGECIRAS</t>
  </si>
  <si>
    <t>BAHÍA DE CÁDIZ</t>
  </si>
  <si>
    <t>CASTELLÓN</t>
  </si>
  <si>
    <t>GIJÓN</t>
  </si>
  <si>
    <t>MÁLAGA</t>
  </si>
  <si>
    <t>VILAGARCÍA</t>
  </si>
  <si>
    <t>MARÍN Y RÍA DE PONTEVEDRA</t>
  </si>
  <si>
    <t>COMBUSTIBLES LÍQUIDOS</t>
  </si>
  <si>
    <t>REG. TRANSPORTE Y DE CRUCERO (nº)</t>
  </si>
  <si>
    <t>DE CRUCERO (nº)</t>
  </si>
  <si>
    <t>PASAJEROS EN RÉGIMEN DE TRANSPORTE Y DE CRUCERO (número)</t>
  </si>
  <si>
    <t>PASAJEROS DE CRUCERO (número)</t>
  </si>
  <si>
    <t>(número)</t>
  </si>
  <si>
    <t>11.1. PASAJEROS DE CRUCERO (número)</t>
  </si>
  <si>
    <t>Dirección de Planificación y Desarrollo</t>
  </si>
  <si>
    <t>Acumulado desde enero</t>
  </si>
  <si>
    <t>febrero 2018</t>
  </si>
  <si>
    <t>Mes febrero</t>
  </si>
  <si>
    <t>Fecha: 12/02/2019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</si>
</sst>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rgb="FF004080"/>
      <name val="Calibri"/>
      <family val="2"/>
      <scheme val="minor"/>
    </font>
    <font>
      <b/>
      <sz val="14"/>
      <color rgb="FF004080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vertAlign val="superscript"/>
      <sz val="9"/>
      <color rgb="FF363636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vertAlign val="superscript"/>
      <sz val="9"/>
      <color theme="1"/>
      <name val="Calibri"/>
      <family val="2"/>
      <scheme val="minor"/>
    </font>
    <font>
      <vertAlign val="superscript"/>
      <sz val="9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5"/>
      <color theme="1"/>
      <name val="Calibri"/>
      <family val="2"/>
    </font>
    <font>
      <sz val="14"/>
      <color theme="1"/>
      <name val="Calibri"/>
      <family val="2"/>
    </font>
    <font>
      <sz val="24"/>
      <color theme="1"/>
      <name val="Calibri"/>
      <family val="2"/>
    </font>
    <font>
      <sz val="18"/>
      <color theme="1"/>
      <name val="Calibri"/>
      <family val="2"/>
    </font>
    <font>
      <sz val="11"/>
      <color rgb="FFFF0000"/>
      <name val="Calibri"/>
      <family val="2"/>
      <scheme val="minor"/>
    </font>
    <font>
      <i/>
      <sz val="9"/>
      <color theme="1"/>
      <name val="Calibri"/>
      <family val="2"/>
    </font>
    <font>
      <b/>
      <i/>
      <sz val="11"/>
      <color rgb="FFFF0000"/>
      <name val="Calibri"/>
      <family val="2"/>
      <scheme val="minor"/>
    </font>
    <font>
      <b/>
      <u/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1"/>
      <color rgb="FF363636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9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9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1" fillId="0" borderId="0" xfId="0" applyFont="1" applyAlignment="1">
      <alignment horizontal="right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0" fontId="9" fillId="0" borderId="0" xfId="0" applyFont="1" applyAlignment="1"/>
    <xf numFmtId="0" fontId="9" fillId="0" borderId="0" xfId="0" applyFont="1"/>
    <xf numFmtId="0" fontId="10" fillId="0" borderId="0" xfId="0" applyFont="1" applyAlignment="1"/>
    <xf numFmtId="0" fontId="10" fillId="0" borderId="0" xfId="0" applyFont="1"/>
    <xf numFmtId="0" fontId="8" fillId="0" borderId="0" xfId="0" applyFont="1"/>
    <xf numFmtId="3" fontId="8" fillId="0" borderId="0" xfId="0" applyNumberFormat="1" applyFont="1"/>
    <xf numFmtId="0" fontId="11" fillId="0" borderId="0" xfId="0" applyFont="1"/>
    <xf numFmtId="0" fontId="12" fillId="0" borderId="0" xfId="0" applyFont="1"/>
    <xf numFmtId="0" fontId="13" fillId="0" borderId="0" xfId="0" applyFont="1" applyAlignment="1"/>
    <xf numFmtId="0" fontId="14" fillId="0" borderId="0" xfId="0" applyFont="1"/>
    <xf numFmtId="0" fontId="15" fillId="4" borderId="1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left"/>
    </xf>
    <xf numFmtId="3" fontId="15" fillId="2" borderId="1" xfId="0" applyNumberFormat="1" applyFont="1" applyFill="1" applyBorder="1" applyAlignment="1">
      <alignment horizontal="right"/>
    </xf>
    <xf numFmtId="4" fontId="15" fillId="2" borderId="1" xfId="0" applyNumberFormat="1" applyFont="1" applyFill="1" applyBorder="1" applyAlignment="1">
      <alignment horizontal="right"/>
    </xf>
    <xf numFmtId="0" fontId="16" fillId="3" borderId="1" xfId="0" applyFont="1" applyFill="1" applyBorder="1" applyAlignment="1">
      <alignment horizontal="center" vertical="center"/>
    </xf>
    <xf numFmtId="3" fontId="16" fillId="5" borderId="1" xfId="0" applyNumberFormat="1" applyFont="1" applyFill="1" applyBorder="1" applyAlignment="1">
      <alignment horizontal="right"/>
    </xf>
    <xf numFmtId="4" fontId="16" fillId="5" borderId="1" xfId="0" applyNumberFormat="1" applyFont="1" applyFill="1" applyBorder="1" applyAlignment="1">
      <alignment horizontal="right"/>
    </xf>
    <xf numFmtId="0" fontId="15" fillId="2" borderId="1" xfId="0" applyFont="1" applyFill="1" applyBorder="1" applyAlignment="1">
      <alignment horizontal="center" vertical="center"/>
    </xf>
    <xf numFmtId="3" fontId="12" fillId="0" borderId="0" xfId="0" applyNumberFormat="1" applyFont="1"/>
    <xf numFmtId="0" fontId="12" fillId="0" borderId="0" xfId="0" applyFont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3" fontId="16" fillId="4" borderId="1" xfId="0" applyNumberFormat="1" applyFont="1" applyFill="1" applyBorder="1" applyAlignment="1">
      <alignment horizontal="right"/>
    </xf>
    <xf numFmtId="4" fontId="16" fillId="4" borderId="1" xfId="0" applyNumberFormat="1" applyFont="1" applyFill="1" applyBorder="1" applyAlignment="1">
      <alignment horizontal="right"/>
    </xf>
    <xf numFmtId="4" fontId="12" fillId="0" borderId="0" xfId="0" applyNumberFormat="1" applyFont="1"/>
    <xf numFmtId="0" fontId="17" fillId="0" borderId="0" xfId="0" applyFont="1"/>
    <xf numFmtId="0" fontId="2" fillId="4" borderId="1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left"/>
    </xf>
    <xf numFmtId="0" fontId="19" fillId="0" borderId="0" xfId="0" applyFont="1"/>
    <xf numFmtId="0" fontId="22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17" fontId="26" fillId="0" borderId="0" xfId="0" quotePrefix="1" applyNumberFormat="1" applyFont="1" applyAlignment="1">
      <alignment horizontal="center" vertical="center"/>
    </xf>
    <xf numFmtId="0" fontId="27" fillId="0" borderId="0" xfId="0" applyFont="1" applyAlignment="1"/>
    <xf numFmtId="0" fontId="28" fillId="0" borderId="0" xfId="0" applyFont="1" applyAlignment="1">
      <alignment horizontal="right" vertical="center"/>
    </xf>
    <xf numFmtId="0" fontId="29" fillId="0" borderId="0" xfId="0" applyFont="1" applyAlignment="1">
      <alignment horizontal="right"/>
    </xf>
    <xf numFmtId="0" fontId="30" fillId="0" borderId="0" xfId="0" applyFont="1" applyAlignment="1">
      <alignment horizontal="center" vertical="center"/>
    </xf>
    <xf numFmtId="0" fontId="31" fillId="0" borderId="0" xfId="0" applyFont="1" applyAlignment="1">
      <alignment horizontal="left" vertical="center"/>
    </xf>
    <xf numFmtId="0" fontId="32" fillId="0" borderId="0" xfId="0" applyFont="1"/>
    <xf numFmtId="0" fontId="22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/>
    </xf>
    <xf numFmtId="0" fontId="34" fillId="0" borderId="0" xfId="0" applyFont="1"/>
    <xf numFmtId="0" fontId="34" fillId="0" borderId="6" xfId="0" applyFont="1" applyBorder="1"/>
    <xf numFmtId="0" fontId="34" fillId="0" borderId="7" xfId="0" applyFont="1" applyBorder="1"/>
    <xf numFmtId="0" fontId="34" fillId="0" borderId="8" xfId="0" applyFont="1" applyBorder="1"/>
    <xf numFmtId="0" fontId="35" fillId="0" borderId="0" xfId="0" applyFont="1"/>
    <xf numFmtId="0" fontId="2" fillId="5" borderId="1" xfId="0" applyFont="1" applyFill="1" applyBorder="1" applyAlignment="1">
      <alignment horizontal="center"/>
    </xf>
    <xf numFmtId="0" fontId="36" fillId="0" borderId="0" xfId="0" applyFont="1"/>
    <xf numFmtId="0" fontId="37" fillId="0" borderId="0" xfId="0" applyFont="1"/>
    <xf numFmtId="3" fontId="4" fillId="2" borderId="1" xfId="0" applyNumberFormat="1" applyFont="1" applyFill="1" applyBorder="1" applyAlignment="1">
      <alignment horizontal="right" vertical="center"/>
    </xf>
    <xf numFmtId="3" fontId="2" fillId="5" borderId="1" xfId="0" applyNumberFormat="1" applyFont="1" applyFill="1" applyBorder="1" applyAlignment="1">
      <alignment horizontal="right" vertical="center"/>
    </xf>
    <xf numFmtId="3" fontId="8" fillId="7" borderId="0" xfId="0" applyNumberFormat="1" applyFont="1" applyFill="1"/>
    <xf numFmtId="0" fontId="8" fillId="7" borderId="0" xfId="0" applyFont="1" applyFill="1"/>
    <xf numFmtId="0" fontId="35" fillId="7" borderId="0" xfId="0" applyFont="1" applyFill="1"/>
    <xf numFmtId="0" fontId="0" fillId="7" borderId="0" xfId="0" applyFill="1"/>
    <xf numFmtId="0" fontId="34" fillId="7" borderId="6" xfId="0" applyFont="1" applyFill="1" applyBorder="1"/>
    <xf numFmtId="0" fontId="34" fillId="7" borderId="7" xfId="0" applyFont="1" applyFill="1" applyBorder="1"/>
    <xf numFmtId="0" fontId="34" fillId="7" borderId="8" xfId="0" applyFont="1" applyFill="1" applyBorder="1"/>
    <xf numFmtId="0" fontId="35" fillId="7" borderId="6" xfId="0" applyFont="1" applyFill="1" applyBorder="1"/>
    <xf numFmtId="0" fontId="35" fillId="7" borderId="7" xfId="0" applyFont="1" applyFill="1" applyBorder="1"/>
    <xf numFmtId="0" fontId="35" fillId="7" borderId="8" xfId="0" applyFont="1" applyFill="1" applyBorder="1"/>
    <xf numFmtId="0" fontId="15" fillId="2" borderId="2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/>
    </xf>
    <xf numFmtId="0" fontId="15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left"/>
    </xf>
    <xf numFmtId="0" fontId="0" fillId="4" borderId="5" xfId="0" applyFont="1" applyFill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4" borderId="5" xfId="0" applyFont="1" applyFill="1" applyBorder="1" applyAlignment="1">
      <alignment horizontal="center"/>
    </xf>
    <xf numFmtId="0" fontId="12" fillId="4" borderId="0" xfId="0" applyFont="1" applyFill="1" applyAlignment="1">
      <alignment horizontal="center" vertical="center"/>
    </xf>
    <xf numFmtId="0" fontId="12" fillId="0" borderId="0" xfId="0" applyFont="1" applyAlignment="1"/>
    <xf numFmtId="0" fontId="12" fillId="0" borderId="5" xfId="0" applyFont="1" applyBorder="1" applyAlignment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</cellXfs>
  <cellStyles count="1">
    <cellStyle name="Normal" xfId="0" builtinId="0"/>
  </cellStyles>
  <dxfs count="52"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</dxfs>
  <tableStyles count="0" defaultTableStyle="TableStyleMedium9" defaultPivotStyle="PivotStyleLight16"/>
  <colors>
    <mruColors>
      <color rgb="FF3636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Relationship Id="rId35" Type="http://schemas.openxmlformats.org/officeDocument/2006/relationships/customXml" Target="../customXml/item3.xml"/><Relationship Id="rId8" Type="http://schemas.openxmlformats.org/officeDocument/2006/relationships/worksheet" Target="worksheets/sheet8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CARTAGENA</c:v>
                </c:pt>
                <c:pt idx="5">
                  <c:v>TARRAGONA</c:v>
                </c:pt>
                <c:pt idx="6">
                  <c:v>HUELVA</c:v>
                </c:pt>
                <c:pt idx="7">
                  <c:v>LAS PALMAS</c:v>
                </c:pt>
                <c:pt idx="8">
                  <c:v>CASTELLÓN</c:v>
                </c:pt>
                <c:pt idx="9">
                  <c:v>GIJÓN</c:v>
                </c:pt>
              </c:strCache>
            </c:strRef>
          </c:cat>
          <c:val>
            <c:numRef>
              <c:f>'Total tráfico'!$F$39:$F$48</c:f>
              <c:numCache>
                <c:formatCode>General</c:formatCode>
                <c:ptCount val="10"/>
                <c:pt idx="0">
                  <c:v>18266959</c:v>
                </c:pt>
                <c:pt idx="1">
                  <c:v>11468621</c:v>
                </c:pt>
                <c:pt idx="2">
                  <c:v>10770236</c:v>
                </c:pt>
                <c:pt idx="3">
                  <c:v>5705281</c:v>
                </c:pt>
                <c:pt idx="4">
                  <c:v>5635121</c:v>
                </c:pt>
                <c:pt idx="5">
                  <c:v>5586381</c:v>
                </c:pt>
                <c:pt idx="6">
                  <c:v>5194841</c:v>
                </c:pt>
                <c:pt idx="7">
                  <c:v>3941841</c:v>
                </c:pt>
                <c:pt idx="8">
                  <c:v>3249774</c:v>
                </c:pt>
                <c:pt idx="9">
                  <c:v>2756213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CARTAGENA</c:v>
                </c:pt>
                <c:pt idx="5">
                  <c:v>TARRAGONA</c:v>
                </c:pt>
                <c:pt idx="6">
                  <c:v>HUELVA</c:v>
                </c:pt>
                <c:pt idx="7">
                  <c:v>LAS PALMAS</c:v>
                </c:pt>
                <c:pt idx="8">
                  <c:v>CASTELLÓN</c:v>
                </c:pt>
                <c:pt idx="9">
                  <c:v>GIJÓN</c:v>
                </c:pt>
              </c:strCache>
            </c:strRef>
          </c:cat>
          <c:val>
            <c:numRef>
              <c:f>'Total tráfico'!$G$39:$G$48</c:f>
              <c:numCache>
                <c:formatCode>General</c:formatCode>
                <c:ptCount val="10"/>
                <c:pt idx="0">
                  <c:v>15807051</c:v>
                </c:pt>
                <c:pt idx="1">
                  <c:v>11099777</c:v>
                </c:pt>
                <c:pt idx="2">
                  <c:v>8748303</c:v>
                </c:pt>
                <c:pt idx="3">
                  <c:v>4445608</c:v>
                </c:pt>
                <c:pt idx="4">
                  <c:v>5761125</c:v>
                </c:pt>
                <c:pt idx="5">
                  <c:v>5112840</c:v>
                </c:pt>
                <c:pt idx="6">
                  <c:v>5333069</c:v>
                </c:pt>
                <c:pt idx="7">
                  <c:v>3918990</c:v>
                </c:pt>
                <c:pt idx="8">
                  <c:v>2752500</c:v>
                </c:pt>
                <c:pt idx="9">
                  <c:v>3304521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CARTAGENA</c:v>
                </c:pt>
                <c:pt idx="5">
                  <c:v>TARRAGONA</c:v>
                </c:pt>
                <c:pt idx="6">
                  <c:v>HUELVA</c:v>
                </c:pt>
                <c:pt idx="7">
                  <c:v>LAS PALMAS</c:v>
                </c:pt>
                <c:pt idx="8">
                  <c:v>CASTELLÓN</c:v>
                </c:pt>
                <c:pt idx="9">
                  <c:v>GIJÓN</c:v>
                </c:pt>
              </c:strCache>
            </c:strRef>
          </c:cat>
          <c:val>
            <c:numRef>
              <c:f>'Total presentación'!$F$39:$F$48</c:f>
              <c:numCache>
                <c:formatCode>General</c:formatCode>
                <c:ptCount val="10"/>
                <c:pt idx="0">
                  <c:v>16561406</c:v>
                </c:pt>
                <c:pt idx="1">
                  <c:v>11424027</c:v>
                </c:pt>
                <c:pt idx="2">
                  <c:v>10544915</c:v>
                </c:pt>
                <c:pt idx="3">
                  <c:v>5688249</c:v>
                </c:pt>
                <c:pt idx="4">
                  <c:v>5628755</c:v>
                </c:pt>
                <c:pt idx="5">
                  <c:v>5570951</c:v>
                </c:pt>
                <c:pt idx="6">
                  <c:v>5163085</c:v>
                </c:pt>
                <c:pt idx="7">
                  <c:v>3499714</c:v>
                </c:pt>
                <c:pt idx="8">
                  <c:v>3246693</c:v>
                </c:pt>
                <c:pt idx="9">
                  <c:v>2750349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CARTAGENA</c:v>
                </c:pt>
                <c:pt idx="5">
                  <c:v>TARRAGONA</c:v>
                </c:pt>
                <c:pt idx="6">
                  <c:v>HUELVA</c:v>
                </c:pt>
                <c:pt idx="7">
                  <c:v>LAS PALMAS</c:v>
                </c:pt>
                <c:pt idx="8">
                  <c:v>CASTELLÓN</c:v>
                </c:pt>
                <c:pt idx="9">
                  <c:v>GIJÓN</c:v>
                </c:pt>
              </c:strCache>
            </c:strRef>
          </c:cat>
          <c:val>
            <c:numRef>
              <c:f>'Total presentación'!$G$39:$G$48</c:f>
              <c:numCache>
                <c:formatCode>General</c:formatCode>
                <c:ptCount val="10"/>
                <c:pt idx="0">
                  <c:v>14911331</c:v>
                </c:pt>
                <c:pt idx="1">
                  <c:v>11053005</c:v>
                </c:pt>
                <c:pt idx="2">
                  <c:v>8628663</c:v>
                </c:pt>
                <c:pt idx="3">
                  <c:v>4430164</c:v>
                </c:pt>
                <c:pt idx="4">
                  <c:v>5754186</c:v>
                </c:pt>
                <c:pt idx="5">
                  <c:v>5103167</c:v>
                </c:pt>
                <c:pt idx="6">
                  <c:v>5305007</c:v>
                </c:pt>
                <c:pt idx="7">
                  <c:v>3508040</c:v>
                </c:pt>
                <c:pt idx="8">
                  <c:v>2748829</c:v>
                </c:pt>
                <c:pt idx="9">
                  <c:v>3295017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Líquidos!$E$39:$E$48</c:f>
              <c:strCache>
                <c:ptCount val="10"/>
                <c:pt idx="0">
                  <c:v>BAHÍA DE ALGECIRAS</c:v>
                </c:pt>
                <c:pt idx="1">
                  <c:v>CARTAGENA</c:v>
                </c:pt>
                <c:pt idx="2">
                  <c:v>HUELVA</c:v>
                </c:pt>
                <c:pt idx="3">
                  <c:v>BILBAO</c:v>
                </c:pt>
                <c:pt idx="4">
                  <c:v>TARRAGONA</c:v>
                </c:pt>
                <c:pt idx="5">
                  <c:v>BARCELONA</c:v>
                </c:pt>
                <c:pt idx="6">
                  <c:v>CASTELLÓN</c:v>
                </c:pt>
                <c:pt idx="7">
                  <c:v>A CORUÑA</c:v>
                </c:pt>
                <c:pt idx="8">
                  <c:v>LAS PALMAS</c:v>
                </c:pt>
                <c:pt idx="9">
                  <c:v>SANTA CRUZ DE TENERIFE</c:v>
                </c:pt>
              </c:strCache>
            </c:strRef>
          </c:cat>
          <c:val>
            <c:numRef>
              <c:f>Líquidos!$F$39:$F$48</c:f>
              <c:numCache>
                <c:formatCode>General</c:formatCode>
                <c:ptCount val="10"/>
                <c:pt idx="0">
                  <c:v>5256415</c:v>
                </c:pt>
                <c:pt idx="1">
                  <c:v>4330400</c:v>
                </c:pt>
                <c:pt idx="2">
                  <c:v>3857181</c:v>
                </c:pt>
                <c:pt idx="3">
                  <c:v>3252019</c:v>
                </c:pt>
                <c:pt idx="4">
                  <c:v>3238398</c:v>
                </c:pt>
                <c:pt idx="5">
                  <c:v>2614077</c:v>
                </c:pt>
                <c:pt idx="6">
                  <c:v>1768104</c:v>
                </c:pt>
                <c:pt idx="7">
                  <c:v>1592917</c:v>
                </c:pt>
                <c:pt idx="8">
                  <c:v>911348</c:v>
                </c:pt>
                <c:pt idx="9">
                  <c:v>797039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Líquidos!$E$39:$E$48</c:f>
              <c:strCache>
                <c:ptCount val="10"/>
                <c:pt idx="0">
                  <c:v>BAHÍA DE ALGECIRAS</c:v>
                </c:pt>
                <c:pt idx="1">
                  <c:v>CARTAGENA</c:v>
                </c:pt>
                <c:pt idx="2">
                  <c:v>HUELVA</c:v>
                </c:pt>
                <c:pt idx="3">
                  <c:v>BILBAO</c:v>
                </c:pt>
                <c:pt idx="4">
                  <c:v>TARRAGONA</c:v>
                </c:pt>
                <c:pt idx="5">
                  <c:v>BARCELONA</c:v>
                </c:pt>
                <c:pt idx="6">
                  <c:v>CASTELLÓN</c:v>
                </c:pt>
                <c:pt idx="7">
                  <c:v>A CORUÑA</c:v>
                </c:pt>
                <c:pt idx="8">
                  <c:v>LAS PALMAS</c:v>
                </c:pt>
                <c:pt idx="9">
                  <c:v>SANTA CRUZ DE TENERIFE</c:v>
                </c:pt>
              </c:strCache>
            </c:strRef>
          </c:cat>
          <c:val>
            <c:numRef>
              <c:f>Líquidos!$G$39:$G$48</c:f>
              <c:numCache>
                <c:formatCode>General</c:formatCode>
                <c:ptCount val="10"/>
                <c:pt idx="0">
                  <c:v>4560141</c:v>
                </c:pt>
                <c:pt idx="1">
                  <c:v>4722669</c:v>
                </c:pt>
                <c:pt idx="2">
                  <c:v>4167135</c:v>
                </c:pt>
                <c:pt idx="3">
                  <c:v>2641676</c:v>
                </c:pt>
                <c:pt idx="4">
                  <c:v>3346795</c:v>
                </c:pt>
                <c:pt idx="5">
                  <c:v>2272002</c:v>
                </c:pt>
                <c:pt idx="6">
                  <c:v>1440347</c:v>
                </c:pt>
                <c:pt idx="7">
                  <c:v>1510946</c:v>
                </c:pt>
                <c:pt idx="8">
                  <c:v>1142908</c:v>
                </c:pt>
                <c:pt idx="9">
                  <c:v>965461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Sólidos!$E$39:$E$48</c:f>
              <c:strCache>
                <c:ptCount val="10"/>
                <c:pt idx="0">
                  <c:v>GIJÓN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HUELVA</c:v>
                </c:pt>
                <c:pt idx="4">
                  <c:v>CARTAGENA</c:v>
                </c:pt>
                <c:pt idx="5">
                  <c:v>CASTELLÓN</c:v>
                </c:pt>
                <c:pt idx="6">
                  <c:v>A CORUÑA</c:v>
                </c:pt>
                <c:pt idx="7">
                  <c:v>BILBAO</c:v>
                </c:pt>
                <c:pt idx="8">
                  <c:v>ALMERÍA</c:v>
                </c:pt>
                <c:pt idx="9">
                  <c:v>BARCELONA</c:v>
                </c:pt>
              </c:strCache>
            </c:strRef>
          </c:cat>
          <c:val>
            <c:numRef>
              <c:f>Sólidos!$F$39:$F$48</c:f>
              <c:numCache>
                <c:formatCode>General</c:formatCode>
                <c:ptCount val="10"/>
                <c:pt idx="0">
                  <c:v>2384426</c:v>
                </c:pt>
                <c:pt idx="1">
                  <c:v>1975276</c:v>
                </c:pt>
                <c:pt idx="2">
                  <c:v>1333364</c:v>
                </c:pt>
                <c:pt idx="3">
                  <c:v>1163285</c:v>
                </c:pt>
                <c:pt idx="4">
                  <c:v>1078351</c:v>
                </c:pt>
                <c:pt idx="5">
                  <c:v>946511</c:v>
                </c:pt>
                <c:pt idx="6">
                  <c:v>900177</c:v>
                </c:pt>
                <c:pt idx="7">
                  <c:v>886966</c:v>
                </c:pt>
                <c:pt idx="8">
                  <c:v>854957</c:v>
                </c:pt>
                <c:pt idx="9">
                  <c:v>797404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Sólidos!$E$39:$E$48</c:f>
              <c:strCache>
                <c:ptCount val="10"/>
                <c:pt idx="0">
                  <c:v>GIJÓN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HUELVA</c:v>
                </c:pt>
                <c:pt idx="4">
                  <c:v>CARTAGENA</c:v>
                </c:pt>
                <c:pt idx="5">
                  <c:v>CASTELLÓN</c:v>
                </c:pt>
                <c:pt idx="6">
                  <c:v>A CORUÑA</c:v>
                </c:pt>
                <c:pt idx="7">
                  <c:v>BILBAO</c:v>
                </c:pt>
                <c:pt idx="8">
                  <c:v>ALMERÍA</c:v>
                </c:pt>
                <c:pt idx="9">
                  <c:v>BARCELONA</c:v>
                </c:pt>
              </c:strCache>
            </c:strRef>
          </c:cat>
          <c:val>
            <c:numRef>
              <c:f>Sólidos!$G$39:$G$48</c:f>
              <c:numCache>
                <c:formatCode>General</c:formatCode>
                <c:ptCount val="10"/>
                <c:pt idx="0">
                  <c:v>2835509</c:v>
                </c:pt>
                <c:pt idx="1">
                  <c:v>1443301</c:v>
                </c:pt>
                <c:pt idx="2">
                  <c:v>2004860</c:v>
                </c:pt>
                <c:pt idx="3">
                  <c:v>1024317</c:v>
                </c:pt>
                <c:pt idx="4">
                  <c:v>827857</c:v>
                </c:pt>
                <c:pt idx="5">
                  <c:v>732928</c:v>
                </c:pt>
                <c:pt idx="6">
                  <c:v>644354</c:v>
                </c:pt>
                <c:pt idx="7">
                  <c:v>544883</c:v>
                </c:pt>
                <c:pt idx="8">
                  <c:v>860975</c:v>
                </c:pt>
                <c:pt idx="9">
                  <c:v>492017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CASTELLÓN</c:v>
                </c:pt>
                <c:pt idx="9">
                  <c:v>TARRAGONA</c:v>
                </c:pt>
              </c:strCache>
            </c:strRef>
          </c:cat>
          <c:val>
            <c:numRef>
              <c:f>'Mercancía general'!$F$39:$F$48</c:f>
              <c:numCache>
                <c:formatCode>General</c:formatCode>
                <c:ptCount val="10"/>
                <c:pt idx="0">
                  <c:v>11050670</c:v>
                </c:pt>
                <c:pt idx="1">
                  <c:v>10725407</c:v>
                </c:pt>
                <c:pt idx="2">
                  <c:v>7133434</c:v>
                </c:pt>
                <c:pt idx="3">
                  <c:v>2506948</c:v>
                </c:pt>
                <c:pt idx="4">
                  <c:v>1753609</c:v>
                </c:pt>
                <c:pt idx="5">
                  <c:v>1549264</c:v>
                </c:pt>
                <c:pt idx="6">
                  <c:v>1219268</c:v>
                </c:pt>
                <c:pt idx="7">
                  <c:v>555792</c:v>
                </c:pt>
                <c:pt idx="8">
                  <c:v>532078</c:v>
                </c:pt>
                <c:pt idx="9">
                  <c:v>357277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CASTELLÓN</c:v>
                </c:pt>
                <c:pt idx="9">
                  <c:v>TARRAGONA</c:v>
                </c:pt>
              </c:strCache>
            </c:strRef>
          </c:cat>
          <c:val>
            <c:numRef>
              <c:f>'Mercancía general'!$G$39:$G$48</c:f>
              <c:numCache>
                <c:formatCode>General</c:formatCode>
                <c:ptCount val="10"/>
                <c:pt idx="0">
                  <c:v>9994228</c:v>
                </c:pt>
                <c:pt idx="1">
                  <c:v>9955923</c:v>
                </c:pt>
                <c:pt idx="2">
                  <c:v>5864644</c:v>
                </c:pt>
                <c:pt idx="3">
                  <c:v>2312758</c:v>
                </c:pt>
                <c:pt idx="4">
                  <c:v>1606385</c:v>
                </c:pt>
                <c:pt idx="5">
                  <c:v>1243605</c:v>
                </c:pt>
                <c:pt idx="6">
                  <c:v>1029855</c:v>
                </c:pt>
                <c:pt idx="7">
                  <c:v>549567</c:v>
                </c:pt>
                <c:pt idx="8">
                  <c:v>575554</c:v>
                </c:pt>
                <c:pt idx="9">
                  <c:v>313071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CARTAGENA</c:v>
                </c:pt>
              </c:strCache>
            </c:strRef>
          </c:cat>
          <c:val>
            <c:numRef>
              <c:f>'Mercancías contenedores'!$F$39:$F$48</c:f>
              <c:numCache>
                <c:formatCode>General</c:formatCode>
                <c:ptCount val="10"/>
                <c:pt idx="0">
                  <c:v>9617043</c:v>
                </c:pt>
                <c:pt idx="1">
                  <c:v>8470887</c:v>
                </c:pt>
                <c:pt idx="2">
                  <c:v>5440183</c:v>
                </c:pt>
                <c:pt idx="3">
                  <c:v>1830433</c:v>
                </c:pt>
                <c:pt idx="4">
                  <c:v>1065491</c:v>
                </c:pt>
                <c:pt idx="5">
                  <c:v>617355</c:v>
                </c:pt>
                <c:pt idx="6">
                  <c:v>497075</c:v>
                </c:pt>
                <c:pt idx="7">
                  <c:v>385209</c:v>
                </c:pt>
                <c:pt idx="8">
                  <c:v>190482</c:v>
                </c:pt>
                <c:pt idx="9">
                  <c:v>166480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CARTAGENA</c:v>
                </c:pt>
              </c:strCache>
            </c:strRef>
          </c:cat>
          <c:val>
            <c:numRef>
              <c:f>'Mercancías contenedores'!$G$39:$G$48</c:f>
              <c:numCache>
                <c:formatCode>General</c:formatCode>
                <c:ptCount val="10"/>
                <c:pt idx="0">
                  <c:v>8558539</c:v>
                </c:pt>
                <c:pt idx="1">
                  <c:v>8225513</c:v>
                </c:pt>
                <c:pt idx="2">
                  <c:v>4302455</c:v>
                </c:pt>
                <c:pt idx="3">
                  <c:v>1673709</c:v>
                </c:pt>
                <c:pt idx="4">
                  <c:v>834564</c:v>
                </c:pt>
                <c:pt idx="5">
                  <c:v>476941</c:v>
                </c:pt>
                <c:pt idx="6">
                  <c:v>531071</c:v>
                </c:pt>
                <c:pt idx="7">
                  <c:v>406069</c:v>
                </c:pt>
                <c:pt idx="8">
                  <c:v>201001</c:v>
                </c:pt>
                <c:pt idx="9">
                  <c:v>164460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Pesca!$E$39:$E$48</c:f>
              <c:strCache>
                <c:ptCount val="10"/>
                <c:pt idx="0">
                  <c:v>VIGO</c:v>
                </c:pt>
                <c:pt idx="1">
                  <c:v>PASAIA</c:v>
                </c:pt>
                <c:pt idx="2">
                  <c:v>A CORUÑA</c:v>
                </c:pt>
                <c:pt idx="3">
                  <c:v>BAHÍA DE CÁDIZ</c:v>
                </c:pt>
                <c:pt idx="4">
                  <c:v>AVILÉS</c:v>
                </c:pt>
                <c:pt idx="5">
                  <c:v>SANTANDER</c:v>
                </c:pt>
                <c:pt idx="6">
                  <c:v>VALENCIA</c:v>
                </c:pt>
                <c:pt idx="7">
                  <c:v>BARCELONA</c:v>
                </c:pt>
                <c:pt idx="8">
                  <c:v>ALMERÍA</c:v>
                </c:pt>
                <c:pt idx="9">
                  <c:v>CASTELLÓN</c:v>
                </c:pt>
              </c:strCache>
            </c:strRef>
          </c:cat>
          <c:val>
            <c:numRef>
              <c:f>Pesca!$F$39:$F$48</c:f>
              <c:numCache>
                <c:formatCode>General</c:formatCode>
                <c:ptCount val="10"/>
                <c:pt idx="0">
                  <c:v>9697</c:v>
                </c:pt>
                <c:pt idx="1">
                  <c:v>3843</c:v>
                </c:pt>
                <c:pt idx="2">
                  <c:v>3471</c:v>
                </c:pt>
                <c:pt idx="3">
                  <c:v>2250</c:v>
                </c:pt>
                <c:pt idx="4">
                  <c:v>1519</c:v>
                </c:pt>
                <c:pt idx="5">
                  <c:v>666</c:v>
                </c:pt>
                <c:pt idx="6">
                  <c:v>557</c:v>
                </c:pt>
                <c:pt idx="7">
                  <c:v>537</c:v>
                </c:pt>
                <c:pt idx="8">
                  <c:v>482</c:v>
                </c:pt>
                <c:pt idx="9">
                  <c:v>461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Pesca!$E$39:$E$48</c:f>
              <c:strCache>
                <c:ptCount val="10"/>
                <c:pt idx="0">
                  <c:v>VIGO</c:v>
                </c:pt>
                <c:pt idx="1">
                  <c:v>PASAIA</c:v>
                </c:pt>
                <c:pt idx="2">
                  <c:v>A CORUÑA</c:v>
                </c:pt>
                <c:pt idx="3">
                  <c:v>BAHÍA DE CÁDIZ</c:v>
                </c:pt>
                <c:pt idx="4">
                  <c:v>AVILÉS</c:v>
                </c:pt>
                <c:pt idx="5">
                  <c:v>SANTANDER</c:v>
                </c:pt>
                <c:pt idx="6">
                  <c:v>VALENCIA</c:v>
                </c:pt>
                <c:pt idx="7">
                  <c:v>BARCELONA</c:v>
                </c:pt>
                <c:pt idx="8">
                  <c:v>ALMERÍA</c:v>
                </c:pt>
                <c:pt idx="9">
                  <c:v>CASTELLÓN</c:v>
                </c:pt>
              </c:strCache>
            </c:strRef>
          </c:cat>
          <c:val>
            <c:numRef>
              <c:f>Pesca!$G$39:$G$48</c:f>
              <c:numCache>
                <c:formatCode>General</c:formatCode>
                <c:ptCount val="10"/>
                <c:pt idx="0">
                  <c:v>10446</c:v>
                </c:pt>
                <c:pt idx="1">
                  <c:v>4124</c:v>
                </c:pt>
                <c:pt idx="2">
                  <c:v>4084</c:v>
                </c:pt>
                <c:pt idx="3">
                  <c:v>2250</c:v>
                </c:pt>
                <c:pt idx="4">
                  <c:v>1442</c:v>
                </c:pt>
                <c:pt idx="5">
                  <c:v>557</c:v>
                </c:pt>
                <c:pt idx="6">
                  <c:v>291</c:v>
                </c:pt>
                <c:pt idx="7">
                  <c:v>616</c:v>
                </c:pt>
                <c:pt idx="8">
                  <c:v>426</c:v>
                </c:pt>
                <c:pt idx="9">
                  <c:v>356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Avituallamiento!$E$39:$E$48</c:f>
              <c:strCache>
                <c:ptCount val="10"/>
                <c:pt idx="0">
                  <c:v>LAS PALMAS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CEUTA</c:v>
                </c:pt>
                <c:pt idx="4">
                  <c:v>SANTA CRUZ DE TENERIFE</c:v>
                </c:pt>
                <c:pt idx="5">
                  <c:v>VALENCIA</c:v>
                </c:pt>
                <c:pt idx="6">
                  <c:v>HUELVA</c:v>
                </c:pt>
                <c:pt idx="7">
                  <c:v>VIGO</c:v>
                </c:pt>
                <c:pt idx="8">
                  <c:v>BILBAO</c:v>
                </c:pt>
                <c:pt idx="9">
                  <c:v>BALEARES</c:v>
                </c:pt>
              </c:strCache>
            </c:strRef>
          </c:cat>
          <c:val>
            <c:numRef>
              <c:f>Avituallamiento!$F$39:$F$48</c:f>
              <c:numCache>
                <c:formatCode>General</c:formatCode>
                <c:ptCount val="10"/>
                <c:pt idx="0">
                  <c:v>442097</c:v>
                </c:pt>
                <c:pt idx="1">
                  <c:v>368586</c:v>
                </c:pt>
                <c:pt idx="2">
                  <c:v>224784</c:v>
                </c:pt>
                <c:pt idx="3">
                  <c:v>120181</c:v>
                </c:pt>
                <c:pt idx="4">
                  <c:v>111784</c:v>
                </c:pt>
                <c:pt idx="5">
                  <c:v>44037</c:v>
                </c:pt>
                <c:pt idx="6">
                  <c:v>31455</c:v>
                </c:pt>
                <c:pt idx="7">
                  <c:v>23781</c:v>
                </c:pt>
                <c:pt idx="8">
                  <c:v>17032</c:v>
                </c:pt>
                <c:pt idx="9">
                  <c:v>15442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Avituallamiento!$E$39:$E$48</c:f>
              <c:strCache>
                <c:ptCount val="10"/>
                <c:pt idx="0">
                  <c:v>LAS PALMAS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CEUTA</c:v>
                </c:pt>
                <c:pt idx="4">
                  <c:v>SANTA CRUZ DE TENERIFE</c:v>
                </c:pt>
                <c:pt idx="5">
                  <c:v>VALENCIA</c:v>
                </c:pt>
                <c:pt idx="6">
                  <c:v>HUELVA</c:v>
                </c:pt>
                <c:pt idx="7">
                  <c:v>VIGO</c:v>
                </c:pt>
                <c:pt idx="8">
                  <c:v>BILBAO</c:v>
                </c:pt>
                <c:pt idx="9">
                  <c:v>BALEARES</c:v>
                </c:pt>
              </c:strCache>
            </c:strRef>
          </c:cat>
          <c:val>
            <c:numRef>
              <c:f>Avituallamiento!$G$39:$G$48</c:f>
              <c:numCache>
                <c:formatCode>General</c:formatCode>
                <c:ptCount val="10"/>
                <c:pt idx="0">
                  <c:v>410943</c:v>
                </c:pt>
                <c:pt idx="1">
                  <c:v>473517</c:v>
                </c:pt>
                <c:pt idx="2">
                  <c:v>119024</c:v>
                </c:pt>
                <c:pt idx="3">
                  <c:v>98506</c:v>
                </c:pt>
                <c:pt idx="4">
                  <c:v>109155</c:v>
                </c:pt>
                <c:pt idx="5">
                  <c:v>46481</c:v>
                </c:pt>
                <c:pt idx="6">
                  <c:v>22153</c:v>
                </c:pt>
                <c:pt idx="7">
                  <c:v>25846</c:v>
                </c:pt>
                <c:pt idx="8">
                  <c:v>15444</c:v>
                </c:pt>
                <c:pt idx="9">
                  <c:v>8736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baseline="0">
                <a:effectLst/>
              </a:rPr>
              <a:t>Avituallamiento de combustibles líquidos (toneladas)</a:t>
            </a:r>
            <a:endParaRPr lang="es-ES" sz="12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'Avit. combustibles'!$F$38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'Avit. combustibles'!$E$39:$E$48</c:f>
              <c:strCache>
                <c:ptCount val="10"/>
                <c:pt idx="0">
                  <c:v>LAS PALMAS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CEUTA</c:v>
                </c:pt>
                <c:pt idx="4">
                  <c:v>SANTA CRUZ DE TENERIFE</c:v>
                </c:pt>
                <c:pt idx="5">
                  <c:v>VALENCIA</c:v>
                </c:pt>
                <c:pt idx="6">
                  <c:v>HUELVA</c:v>
                </c:pt>
                <c:pt idx="7">
                  <c:v>VIGO</c:v>
                </c:pt>
                <c:pt idx="8">
                  <c:v>BILBAO</c:v>
                </c:pt>
                <c:pt idx="9">
                  <c:v>TARRAGONA</c:v>
                </c:pt>
              </c:strCache>
            </c:strRef>
          </c:cat>
          <c:val>
            <c:numRef>
              <c:f>'Avit. combustibles'!$F$39:$F$48</c:f>
              <c:numCache>
                <c:formatCode>General</c:formatCode>
                <c:ptCount val="10"/>
                <c:pt idx="0">
                  <c:v>382750</c:v>
                </c:pt>
                <c:pt idx="1">
                  <c:v>343704</c:v>
                </c:pt>
                <c:pt idx="2">
                  <c:v>185141</c:v>
                </c:pt>
                <c:pt idx="3">
                  <c:v>116891</c:v>
                </c:pt>
                <c:pt idx="4">
                  <c:v>79051</c:v>
                </c:pt>
                <c:pt idx="5">
                  <c:v>32952</c:v>
                </c:pt>
                <c:pt idx="6">
                  <c:v>28460</c:v>
                </c:pt>
                <c:pt idx="7">
                  <c:v>12497</c:v>
                </c:pt>
                <c:pt idx="8">
                  <c:v>10699</c:v>
                </c:pt>
                <c:pt idx="9">
                  <c:v>8457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D8-4BD6-8238-F25011F8C223}"/>
            </c:ext>
          </c:extLst>
        </c:ser>
        <c:ser>
          <c:idx val="1"/>
          <c:order val="1"/>
          <c:tx>
            <c:strRef>
              <c:f>'Avit. combustibles'!$G$38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'Avit. combustibles'!$E$39:$E$48</c:f>
              <c:strCache>
                <c:ptCount val="10"/>
                <c:pt idx="0">
                  <c:v>LAS PALMAS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CEUTA</c:v>
                </c:pt>
                <c:pt idx="4">
                  <c:v>SANTA CRUZ DE TENERIFE</c:v>
                </c:pt>
                <c:pt idx="5">
                  <c:v>VALENCIA</c:v>
                </c:pt>
                <c:pt idx="6">
                  <c:v>HUELVA</c:v>
                </c:pt>
                <c:pt idx="7">
                  <c:v>VIGO</c:v>
                </c:pt>
                <c:pt idx="8">
                  <c:v>BILBAO</c:v>
                </c:pt>
                <c:pt idx="9">
                  <c:v>TARRAGONA</c:v>
                </c:pt>
              </c:strCache>
            </c:strRef>
          </c:cat>
          <c:val>
            <c:numRef>
              <c:f>'Avit. combustibles'!$G$39:$G$48</c:f>
              <c:numCache>
                <c:formatCode>General</c:formatCode>
                <c:ptCount val="10"/>
                <c:pt idx="0">
                  <c:v>353659</c:v>
                </c:pt>
                <c:pt idx="1">
                  <c:v>448509</c:v>
                </c:pt>
                <c:pt idx="2">
                  <c:v>91975</c:v>
                </c:pt>
                <c:pt idx="3">
                  <c:v>94546</c:v>
                </c:pt>
                <c:pt idx="4">
                  <c:v>74027</c:v>
                </c:pt>
                <c:pt idx="5">
                  <c:v>35185</c:v>
                </c:pt>
                <c:pt idx="6">
                  <c:v>19012</c:v>
                </c:pt>
                <c:pt idx="7">
                  <c:v>12823</c:v>
                </c:pt>
                <c:pt idx="8">
                  <c:v>8958</c:v>
                </c:pt>
                <c:pt idx="9">
                  <c:v>3407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BD8-4BD6-8238-F25011F8C2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baseline="0">
                <a:effectLst/>
              </a:rPr>
              <a:t>Tráfico interior (toneladas)</a:t>
            </a:r>
            <a:endParaRPr lang="es-ES" sz="14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'Tráfico interior'!$F$38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'Tráfico interior'!$E$39:$E$48</c:f>
              <c:strCache>
                <c:ptCount val="10"/>
                <c:pt idx="0">
                  <c:v>BAHÍA DE ALGECIRAS</c:v>
                </c:pt>
                <c:pt idx="1">
                  <c:v>A CORUÑA</c:v>
                </c:pt>
                <c:pt idx="2">
                  <c:v>FERROL-SAN CIBRAO</c:v>
                </c:pt>
                <c:pt idx="3">
                  <c:v>GIJÓN</c:v>
                </c:pt>
                <c:pt idx="4">
                  <c:v>BALEARES</c:v>
                </c:pt>
                <c:pt idx="5">
                  <c:v>SANTA CRUZ DE TENERIFE</c:v>
                </c:pt>
                <c:pt idx="6">
                  <c:v>HUELVA</c:v>
                </c:pt>
                <c:pt idx="7">
                  <c:v>LAS PALMAS</c:v>
                </c:pt>
                <c:pt idx="8">
                  <c:v>MÁLAGA</c:v>
                </c:pt>
                <c:pt idx="9">
                  <c:v>MELILLA</c:v>
                </c:pt>
              </c:strCache>
            </c:strRef>
          </c:cat>
          <c:val>
            <c:numRef>
              <c:f>'Tráfico interior'!$F$39:$F$48</c:f>
              <c:numCache>
                <c:formatCode>General</c:formatCode>
                <c:ptCount val="10"/>
                <c:pt idx="0">
                  <c:v>1336876</c:v>
                </c:pt>
                <c:pt idx="1">
                  <c:v>56740</c:v>
                </c:pt>
                <c:pt idx="2">
                  <c:v>2947</c:v>
                </c:pt>
                <c:pt idx="3">
                  <c:v>800</c:v>
                </c:pt>
                <c:pt idx="4">
                  <c:v>140</c:v>
                </c:pt>
                <c:pt idx="5">
                  <c:v>30</c:v>
                </c:pt>
                <c:pt idx="6">
                  <c:v>0.3</c:v>
                </c:pt>
                <c:pt idx="7">
                  <c:v>0.2</c:v>
                </c:pt>
                <c:pt idx="8">
                  <c:v>0.1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82-44F6-87E3-230674548425}"/>
            </c:ext>
          </c:extLst>
        </c:ser>
        <c:ser>
          <c:idx val="1"/>
          <c:order val="1"/>
          <c:tx>
            <c:strRef>
              <c:f>'Tráfico interior'!$G$38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'Tráfico interior'!$E$39:$E$48</c:f>
              <c:strCache>
                <c:ptCount val="10"/>
                <c:pt idx="0">
                  <c:v>BAHÍA DE ALGECIRAS</c:v>
                </c:pt>
                <c:pt idx="1">
                  <c:v>A CORUÑA</c:v>
                </c:pt>
                <c:pt idx="2">
                  <c:v>FERROL-SAN CIBRAO</c:v>
                </c:pt>
                <c:pt idx="3">
                  <c:v>GIJÓN</c:v>
                </c:pt>
                <c:pt idx="4">
                  <c:v>BALEARES</c:v>
                </c:pt>
                <c:pt idx="5">
                  <c:v>SANTA CRUZ DE TENERIFE</c:v>
                </c:pt>
                <c:pt idx="6">
                  <c:v>HUELVA</c:v>
                </c:pt>
                <c:pt idx="7">
                  <c:v>LAS PALMAS</c:v>
                </c:pt>
                <c:pt idx="8">
                  <c:v>MÁLAGA</c:v>
                </c:pt>
                <c:pt idx="9">
                  <c:v>MELILLA</c:v>
                </c:pt>
              </c:strCache>
            </c:strRef>
          </c:cat>
          <c:val>
            <c:numRef>
              <c:f>'Tráfico interior'!$G$39:$G$48</c:f>
              <c:numCache>
                <c:formatCode>General</c:formatCode>
                <c:ptCount val="10"/>
                <c:pt idx="0">
                  <c:v>422109</c:v>
                </c:pt>
                <c:pt idx="1">
                  <c:v>43419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233</c:v>
                </c:pt>
                <c:pt idx="6">
                  <c:v>5616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082-44F6-87E3-2306745484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HUELVA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BAHÍA DE CÁDIZ</c:v>
                </c:pt>
                <c:pt idx="8">
                  <c:v>VIGO</c:v>
                </c:pt>
                <c:pt idx="9">
                  <c:v>FERROL-SAN CIBRAO</c:v>
                </c:pt>
              </c:strCache>
            </c:strRef>
          </c:cat>
          <c:val>
            <c:numRef>
              <c:f>'Mercancías tránsito'!$F$39:$F$48</c:f>
              <c:numCache>
                <c:formatCode>General</c:formatCode>
                <c:ptCount val="10"/>
                <c:pt idx="0">
                  <c:v>11301157</c:v>
                </c:pt>
                <c:pt idx="1">
                  <c:v>5038943</c:v>
                </c:pt>
                <c:pt idx="2">
                  <c:v>3495590</c:v>
                </c:pt>
                <c:pt idx="3">
                  <c:v>1360016</c:v>
                </c:pt>
                <c:pt idx="4">
                  <c:v>501706</c:v>
                </c:pt>
                <c:pt idx="5">
                  <c:v>387431</c:v>
                </c:pt>
                <c:pt idx="6">
                  <c:v>122164</c:v>
                </c:pt>
                <c:pt idx="7">
                  <c:v>50270</c:v>
                </c:pt>
                <c:pt idx="8">
                  <c:v>30509</c:v>
                </c:pt>
                <c:pt idx="9">
                  <c:v>18804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HUELVA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BAHÍA DE CÁDIZ</c:v>
                </c:pt>
                <c:pt idx="8">
                  <c:v>VIGO</c:v>
                </c:pt>
                <c:pt idx="9">
                  <c:v>FERROL-SAN CIBRAO</c:v>
                </c:pt>
              </c:strCache>
            </c:strRef>
          </c:cat>
          <c:val>
            <c:numRef>
              <c:f>'Mercancías tránsito'!$G$39:$G$48</c:f>
              <c:numCache>
                <c:formatCode>General</c:formatCode>
                <c:ptCount val="10"/>
                <c:pt idx="0">
                  <c:v>9899627</c:v>
                </c:pt>
                <c:pt idx="1">
                  <c:v>4960780</c:v>
                </c:pt>
                <c:pt idx="2">
                  <c:v>2397555</c:v>
                </c:pt>
                <c:pt idx="3">
                  <c:v>1309149</c:v>
                </c:pt>
                <c:pt idx="4">
                  <c:v>583098</c:v>
                </c:pt>
                <c:pt idx="5">
                  <c:v>338014</c:v>
                </c:pt>
                <c:pt idx="6">
                  <c:v>8510</c:v>
                </c:pt>
                <c:pt idx="7">
                  <c:v>93881</c:v>
                </c:pt>
                <c:pt idx="8">
                  <c:v>64799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VIGO</c:v>
                </c:pt>
                <c:pt idx="6">
                  <c:v>CASTELLÓN</c:v>
                </c:pt>
                <c:pt idx="7">
                  <c:v>MARÍN Y RÍA DE PONTEVEDRA</c:v>
                </c:pt>
                <c:pt idx="8">
                  <c:v>HUELVA</c:v>
                </c:pt>
                <c:pt idx="9">
                  <c:v>BAHÍA DE CÁDIZ</c:v>
                </c:pt>
              </c:strCache>
            </c:strRef>
          </c:cat>
          <c:val>
            <c:numRef>
              <c:f>'Mercan. contene. tránsito'!$F$39:$F$48</c:f>
              <c:numCache>
                <c:formatCode>General</c:formatCode>
                <c:ptCount val="10"/>
                <c:pt idx="0">
                  <c:v>8844805</c:v>
                </c:pt>
                <c:pt idx="1">
                  <c:v>4881199</c:v>
                </c:pt>
                <c:pt idx="2">
                  <c:v>2448878</c:v>
                </c:pt>
                <c:pt idx="3">
                  <c:v>1133612</c:v>
                </c:pt>
                <c:pt idx="4">
                  <c:v>120455</c:v>
                </c:pt>
                <c:pt idx="5">
                  <c:v>20533</c:v>
                </c:pt>
                <c:pt idx="6">
                  <c:v>13834</c:v>
                </c:pt>
                <c:pt idx="7">
                  <c:v>13376</c:v>
                </c:pt>
                <c:pt idx="8">
                  <c:v>8634</c:v>
                </c:pt>
                <c:pt idx="9">
                  <c:v>6563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VIGO</c:v>
                </c:pt>
                <c:pt idx="6">
                  <c:v>CASTELLÓN</c:v>
                </c:pt>
                <c:pt idx="7">
                  <c:v>MARÍN Y RÍA DE PONTEVEDRA</c:v>
                </c:pt>
                <c:pt idx="8">
                  <c:v>HUELVA</c:v>
                </c:pt>
                <c:pt idx="9">
                  <c:v>BAHÍA DE CÁDIZ</c:v>
                </c:pt>
              </c:strCache>
            </c:strRef>
          </c:cat>
          <c:val>
            <c:numRef>
              <c:f>'Mercan. contene. tránsito'!$G$39:$G$48</c:f>
              <c:numCache>
                <c:formatCode>General</c:formatCode>
                <c:ptCount val="10"/>
                <c:pt idx="0">
                  <c:v>7855969</c:v>
                </c:pt>
                <c:pt idx="1">
                  <c:v>4863504</c:v>
                </c:pt>
                <c:pt idx="2">
                  <c:v>1534115</c:v>
                </c:pt>
                <c:pt idx="3">
                  <c:v>1027156</c:v>
                </c:pt>
                <c:pt idx="4">
                  <c:v>7135</c:v>
                </c:pt>
                <c:pt idx="5">
                  <c:v>54487</c:v>
                </c:pt>
                <c:pt idx="6">
                  <c:v>102619</c:v>
                </c:pt>
                <c:pt idx="7">
                  <c:v>1769</c:v>
                </c:pt>
                <c:pt idx="8">
                  <c:v>39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'Ro-Ro'!$E$39:$E$48</c:f>
              <c:strCache>
                <c:ptCount val="10"/>
                <c:pt idx="0">
                  <c:v>VALENCIA</c:v>
                </c:pt>
                <c:pt idx="1">
                  <c:v>BALEARES</c:v>
                </c:pt>
                <c:pt idx="2">
                  <c:v>BARCELONA</c:v>
                </c:pt>
                <c:pt idx="3">
                  <c:v>BAHÍA DE ALGECIRAS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SANTANDER</c:v>
                </c:pt>
                <c:pt idx="7">
                  <c:v>BAHÍA DE CÁDIZ</c:v>
                </c:pt>
                <c:pt idx="8">
                  <c:v>VIGO</c:v>
                </c:pt>
                <c:pt idx="9">
                  <c:v>MOTRIL</c:v>
                </c:pt>
              </c:strCache>
            </c:strRef>
          </c:cat>
          <c:val>
            <c:numRef>
              <c:f>'Ro-Ro'!$F$39:$F$48</c:f>
              <c:numCache>
                <c:formatCode>General</c:formatCode>
                <c:ptCount val="10"/>
                <c:pt idx="0">
                  <c:v>1862174</c:v>
                </c:pt>
                <c:pt idx="1">
                  <c:v>1737448</c:v>
                </c:pt>
                <c:pt idx="2">
                  <c:v>1609584</c:v>
                </c:pt>
                <c:pt idx="3">
                  <c:v>1410796</c:v>
                </c:pt>
                <c:pt idx="4">
                  <c:v>636119</c:v>
                </c:pt>
                <c:pt idx="5">
                  <c:v>625997</c:v>
                </c:pt>
                <c:pt idx="6">
                  <c:v>270114</c:v>
                </c:pt>
                <c:pt idx="7">
                  <c:v>179601</c:v>
                </c:pt>
                <c:pt idx="8">
                  <c:v>174283</c:v>
                </c:pt>
                <c:pt idx="9">
                  <c:v>135679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'Ro-Ro'!$E$39:$E$48</c:f>
              <c:strCache>
                <c:ptCount val="10"/>
                <c:pt idx="0">
                  <c:v>VALENCIA</c:v>
                </c:pt>
                <c:pt idx="1">
                  <c:v>BALEARES</c:v>
                </c:pt>
                <c:pt idx="2">
                  <c:v>BARCELONA</c:v>
                </c:pt>
                <c:pt idx="3">
                  <c:v>BAHÍA DE ALGECIRAS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SANTANDER</c:v>
                </c:pt>
                <c:pt idx="7">
                  <c:v>BAHÍA DE CÁDIZ</c:v>
                </c:pt>
                <c:pt idx="8">
                  <c:v>VIGO</c:v>
                </c:pt>
                <c:pt idx="9">
                  <c:v>MOTRIL</c:v>
                </c:pt>
              </c:strCache>
            </c:strRef>
          </c:cat>
          <c:val>
            <c:numRef>
              <c:f>'Ro-Ro'!$G$39:$G$48</c:f>
              <c:numCache>
                <c:formatCode>General</c:formatCode>
                <c:ptCount val="10"/>
                <c:pt idx="0">
                  <c:v>1328577</c:v>
                </c:pt>
                <c:pt idx="1">
                  <c:v>1593031</c:v>
                </c:pt>
                <c:pt idx="2">
                  <c:v>1456803</c:v>
                </c:pt>
                <c:pt idx="3">
                  <c:v>1375427</c:v>
                </c:pt>
                <c:pt idx="4">
                  <c:v>646970</c:v>
                </c:pt>
                <c:pt idx="5">
                  <c:v>592132</c:v>
                </c:pt>
                <c:pt idx="6">
                  <c:v>238562</c:v>
                </c:pt>
                <c:pt idx="7">
                  <c:v>155346</c:v>
                </c:pt>
                <c:pt idx="8">
                  <c:v>165458</c:v>
                </c:pt>
                <c:pt idx="9">
                  <c:v>81242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Tráfico ro-ro</a:t>
            </a:r>
            <a:r>
              <a:rPr lang="es-ES" sz="1300" b="1" baseline="0"/>
              <a:t> de remolques, semirremolques y plataformas </a:t>
            </a:r>
            <a:r>
              <a:rPr lang="es-ES" sz="1300" b="1"/>
              <a:t>(unidades)</a:t>
            </a:r>
          </a:p>
        </c:rich>
      </c:tx>
      <c:layout>
        <c:manualLayout>
          <c:xMode val="edge"/>
          <c:yMode val="edge"/>
          <c:x val="0.20796836982968367"/>
          <c:y val="1.73611111111111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 remolques'!$F$38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 remolques'!$E$39:$E$48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BALEARES</c:v>
                </c:pt>
                <c:pt idx="3">
                  <c:v>BARCELONA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BAHÍA DE CÁDIZ</c:v>
                </c:pt>
                <c:pt idx="7">
                  <c:v>MOTRIL</c:v>
                </c:pt>
                <c:pt idx="8">
                  <c:v>MELILLA</c:v>
                </c:pt>
                <c:pt idx="9">
                  <c:v>SANTANDER</c:v>
                </c:pt>
              </c:strCache>
            </c:strRef>
          </c:cat>
          <c:val>
            <c:numRef>
              <c:f>'Ro-Ro remolques'!$F$39:$F$48</c:f>
              <c:numCache>
                <c:formatCode>General</c:formatCode>
                <c:ptCount val="10"/>
                <c:pt idx="0">
                  <c:v>40274</c:v>
                </c:pt>
                <c:pt idx="1">
                  <c:v>38400</c:v>
                </c:pt>
                <c:pt idx="2">
                  <c:v>35777</c:v>
                </c:pt>
                <c:pt idx="3">
                  <c:v>29829</c:v>
                </c:pt>
                <c:pt idx="4">
                  <c:v>23266</c:v>
                </c:pt>
                <c:pt idx="5">
                  <c:v>20280</c:v>
                </c:pt>
                <c:pt idx="6">
                  <c:v>5266</c:v>
                </c:pt>
                <c:pt idx="7">
                  <c:v>5163</c:v>
                </c:pt>
                <c:pt idx="8">
                  <c:v>4183</c:v>
                </c:pt>
                <c:pt idx="9">
                  <c:v>3543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3F-41A4-807E-AEFB8F6026EF}"/>
            </c:ext>
          </c:extLst>
        </c:ser>
        <c:ser>
          <c:idx val="1"/>
          <c:order val="1"/>
          <c:tx>
            <c:strRef>
              <c:f>'Ro-Ro remolques'!$G$38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 remolques'!$E$39:$E$48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BALEARES</c:v>
                </c:pt>
                <c:pt idx="3">
                  <c:v>BARCELONA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BAHÍA DE CÁDIZ</c:v>
                </c:pt>
                <c:pt idx="7">
                  <c:v>MOTRIL</c:v>
                </c:pt>
                <c:pt idx="8">
                  <c:v>MELILLA</c:v>
                </c:pt>
                <c:pt idx="9">
                  <c:v>SANTANDER</c:v>
                </c:pt>
              </c:strCache>
            </c:strRef>
          </c:cat>
          <c:val>
            <c:numRef>
              <c:f>'Ro-Ro remolques'!$G$39:$G$48</c:f>
              <c:numCache>
                <c:formatCode>General</c:formatCode>
                <c:ptCount val="10"/>
                <c:pt idx="0">
                  <c:v>38476</c:v>
                </c:pt>
                <c:pt idx="1">
                  <c:v>31688</c:v>
                </c:pt>
                <c:pt idx="2">
                  <c:v>34739</c:v>
                </c:pt>
                <c:pt idx="3">
                  <c:v>27929</c:v>
                </c:pt>
                <c:pt idx="4">
                  <c:v>22073</c:v>
                </c:pt>
                <c:pt idx="5">
                  <c:v>18394</c:v>
                </c:pt>
                <c:pt idx="6">
                  <c:v>4173</c:v>
                </c:pt>
                <c:pt idx="7">
                  <c:v>3200</c:v>
                </c:pt>
                <c:pt idx="8">
                  <c:v>4663</c:v>
                </c:pt>
                <c:pt idx="9">
                  <c:v>2872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3F-41A4-807E-AEFB8F6026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SEVILLA</c:v>
                </c:pt>
              </c:strCache>
            </c:strRef>
          </c:cat>
          <c:val>
            <c:numRef>
              <c:f>TEUS!$F$39:$F$48</c:f>
              <c:numCache>
                <c:formatCode>General</c:formatCode>
                <c:ptCount val="10"/>
                <c:pt idx="0">
                  <c:v>779210</c:v>
                </c:pt>
                <c:pt idx="1">
                  <c:v>751853</c:v>
                </c:pt>
                <c:pt idx="2">
                  <c:v>524979</c:v>
                </c:pt>
                <c:pt idx="3">
                  <c:v>178088</c:v>
                </c:pt>
                <c:pt idx="4">
                  <c:v>101881</c:v>
                </c:pt>
                <c:pt idx="5">
                  <c:v>98503</c:v>
                </c:pt>
                <c:pt idx="6">
                  <c:v>36967</c:v>
                </c:pt>
                <c:pt idx="7">
                  <c:v>27177</c:v>
                </c:pt>
                <c:pt idx="8">
                  <c:v>24534</c:v>
                </c:pt>
                <c:pt idx="9">
                  <c:v>19421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SEVILLA</c:v>
                </c:pt>
              </c:strCache>
            </c:strRef>
          </c:cat>
          <c:val>
            <c:numRef>
              <c:f>TEUS!$G$39:$G$48</c:f>
              <c:numCache>
                <c:formatCode>General</c:formatCode>
                <c:ptCount val="10"/>
                <c:pt idx="0">
                  <c:v>697163</c:v>
                </c:pt>
                <c:pt idx="1">
                  <c:v>679442</c:v>
                </c:pt>
                <c:pt idx="2">
                  <c:v>430354</c:v>
                </c:pt>
                <c:pt idx="3">
                  <c:v>158116</c:v>
                </c:pt>
                <c:pt idx="4">
                  <c:v>78790</c:v>
                </c:pt>
                <c:pt idx="5">
                  <c:v>60755</c:v>
                </c:pt>
                <c:pt idx="6">
                  <c:v>37481</c:v>
                </c:pt>
                <c:pt idx="7">
                  <c:v>27334</c:v>
                </c:pt>
                <c:pt idx="8">
                  <c:v>25576</c:v>
                </c:pt>
                <c:pt idx="9">
                  <c:v>16632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MARÍN Y RÍA DE PONTEVEDRA</c:v>
                </c:pt>
                <c:pt idx="6">
                  <c:v>VIGO</c:v>
                </c:pt>
                <c:pt idx="7">
                  <c:v>CASTELLÓN</c:v>
                </c:pt>
                <c:pt idx="8">
                  <c:v>HUELVA</c:v>
                </c:pt>
                <c:pt idx="9">
                  <c:v>BAHÍA DE CÁDIZ</c:v>
                </c:pt>
              </c:strCache>
            </c:strRef>
          </c:cat>
          <c:val>
            <c:numRef>
              <c:f>'TEUS tránsito'!$F$39:$F$48</c:f>
              <c:numCache>
                <c:formatCode>General</c:formatCode>
                <c:ptCount val="10"/>
                <c:pt idx="0">
                  <c:v>685528</c:v>
                </c:pt>
                <c:pt idx="1">
                  <c:v>417413</c:v>
                </c:pt>
                <c:pt idx="2">
                  <c:v>201318</c:v>
                </c:pt>
                <c:pt idx="3">
                  <c:v>89583</c:v>
                </c:pt>
                <c:pt idx="4">
                  <c:v>33880</c:v>
                </c:pt>
                <c:pt idx="5">
                  <c:v>1769</c:v>
                </c:pt>
                <c:pt idx="6">
                  <c:v>1221</c:v>
                </c:pt>
                <c:pt idx="7">
                  <c:v>1100</c:v>
                </c:pt>
                <c:pt idx="8">
                  <c:v>669</c:v>
                </c:pt>
                <c:pt idx="9">
                  <c:v>516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MARÍN Y RÍA DE PONTEVEDRA</c:v>
                </c:pt>
                <c:pt idx="6">
                  <c:v>VIGO</c:v>
                </c:pt>
                <c:pt idx="7">
                  <c:v>CASTELLÓN</c:v>
                </c:pt>
                <c:pt idx="8">
                  <c:v>HUELVA</c:v>
                </c:pt>
                <c:pt idx="9">
                  <c:v>BAHÍA DE CÁDIZ</c:v>
                </c:pt>
              </c:strCache>
            </c:strRef>
          </c:cat>
          <c:val>
            <c:numRef>
              <c:f>'TEUS tránsito'!$G$39:$G$48</c:f>
              <c:numCache>
                <c:formatCode>General</c:formatCode>
                <c:ptCount val="10"/>
                <c:pt idx="0">
                  <c:v>623567</c:v>
                </c:pt>
                <c:pt idx="1">
                  <c:v>376391</c:v>
                </c:pt>
                <c:pt idx="2">
                  <c:v>128268</c:v>
                </c:pt>
                <c:pt idx="3">
                  <c:v>74036</c:v>
                </c:pt>
                <c:pt idx="4">
                  <c:v>576</c:v>
                </c:pt>
                <c:pt idx="5">
                  <c:v>837</c:v>
                </c:pt>
                <c:pt idx="6">
                  <c:v>3316</c:v>
                </c:pt>
                <c:pt idx="7">
                  <c:v>5950</c:v>
                </c:pt>
                <c:pt idx="8">
                  <c:v>4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nacional'!$E$39:$E$48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ALICANTE</c:v>
                </c:pt>
                <c:pt idx="5">
                  <c:v>SEVILLA</c:v>
                </c:pt>
                <c:pt idx="6">
                  <c:v>BALEARES</c:v>
                </c:pt>
                <c:pt idx="7">
                  <c:v>BILBAO</c:v>
                </c:pt>
                <c:pt idx="8">
                  <c:v>BAHÍA DE CÁDIZ</c:v>
                </c:pt>
                <c:pt idx="9">
                  <c:v>HUELVA</c:v>
                </c:pt>
              </c:strCache>
            </c:strRef>
          </c:cat>
          <c:val>
            <c:numRef>
              <c:f>'TEUS nacional'!$F$39:$F$48</c:f>
              <c:numCache>
                <c:formatCode>General</c:formatCode>
                <c:ptCount val="10"/>
                <c:pt idx="0">
                  <c:v>73823</c:v>
                </c:pt>
                <c:pt idx="1">
                  <c:v>55954</c:v>
                </c:pt>
                <c:pt idx="2">
                  <c:v>37468</c:v>
                </c:pt>
                <c:pt idx="3">
                  <c:v>31454</c:v>
                </c:pt>
                <c:pt idx="4">
                  <c:v>22315</c:v>
                </c:pt>
                <c:pt idx="5">
                  <c:v>18522</c:v>
                </c:pt>
                <c:pt idx="6">
                  <c:v>16652</c:v>
                </c:pt>
                <c:pt idx="7">
                  <c:v>10695</c:v>
                </c:pt>
                <c:pt idx="8">
                  <c:v>8287</c:v>
                </c:pt>
                <c:pt idx="9">
                  <c:v>7650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CD-4070-A6B3-6D5A97642310}"/>
            </c:ext>
          </c:extLst>
        </c:ser>
        <c:ser>
          <c:idx val="1"/>
          <c:order val="1"/>
          <c:tx>
            <c:strRef>
              <c:f>'TEUS nacional'!$G$38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nacional'!$E$39:$E$48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ALICANTE</c:v>
                </c:pt>
                <c:pt idx="5">
                  <c:v>SEVILLA</c:v>
                </c:pt>
                <c:pt idx="6">
                  <c:v>BALEARES</c:v>
                </c:pt>
                <c:pt idx="7">
                  <c:v>BILBAO</c:v>
                </c:pt>
                <c:pt idx="8">
                  <c:v>BAHÍA DE CÁDIZ</c:v>
                </c:pt>
                <c:pt idx="9">
                  <c:v>HUELVA</c:v>
                </c:pt>
              </c:strCache>
            </c:strRef>
          </c:cat>
          <c:val>
            <c:numRef>
              <c:f>'TEUS nacional'!$G$39:$G$48</c:f>
              <c:numCache>
                <c:formatCode>General</c:formatCode>
                <c:ptCount val="10"/>
                <c:pt idx="0">
                  <c:v>71495</c:v>
                </c:pt>
                <c:pt idx="1">
                  <c:v>53577</c:v>
                </c:pt>
                <c:pt idx="2">
                  <c:v>36852</c:v>
                </c:pt>
                <c:pt idx="3">
                  <c:v>27913</c:v>
                </c:pt>
                <c:pt idx="4">
                  <c:v>21995</c:v>
                </c:pt>
                <c:pt idx="5">
                  <c:v>16172</c:v>
                </c:pt>
                <c:pt idx="6">
                  <c:v>16651</c:v>
                </c:pt>
                <c:pt idx="7">
                  <c:v>8737</c:v>
                </c:pt>
                <c:pt idx="8">
                  <c:v>9575</c:v>
                </c:pt>
                <c:pt idx="9">
                  <c:v>7261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9CD-4070-A6B3-6D5A976423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BAHÍA DE ALGECIRAS</c:v>
                </c:pt>
                <c:pt idx="4">
                  <c:v>CASTELLÓN</c:v>
                </c:pt>
                <c:pt idx="5">
                  <c:v>VIGO</c:v>
                </c:pt>
                <c:pt idx="6">
                  <c:v>LAS PALMAS</c:v>
                </c:pt>
                <c:pt idx="7">
                  <c:v>MARÍN Y RÍA DE PONTEVEDRA</c:v>
                </c:pt>
                <c:pt idx="8">
                  <c:v>CARTAGENA</c:v>
                </c:pt>
                <c:pt idx="9">
                  <c:v>GIJÓN</c:v>
                </c:pt>
              </c:strCache>
            </c:strRef>
          </c:cat>
          <c:val>
            <c:numRef>
              <c:f>'TEUS exterior'!$F$39:$F$48</c:f>
              <c:numCache>
                <c:formatCode>General</c:formatCode>
                <c:ptCount val="10"/>
                <c:pt idx="0">
                  <c:v>330343</c:v>
                </c:pt>
                <c:pt idx="1">
                  <c:v>286194</c:v>
                </c:pt>
                <c:pt idx="2">
                  <c:v>90970</c:v>
                </c:pt>
                <c:pt idx="3">
                  <c:v>66127</c:v>
                </c:pt>
                <c:pt idx="4">
                  <c:v>33825</c:v>
                </c:pt>
                <c:pt idx="5">
                  <c:v>22450</c:v>
                </c:pt>
                <c:pt idx="6">
                  <c:v>14682</c:v>
                </c:pt>
                <c:pt idx="7">
                  <c:v>11275</c:v>
                </c:pt>
                <c:pt idx="8">
                  <c:v>10339</c:v>
                </c:pt>
                <c:pt idx="9">
                  <c:v>9483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B1-4931-81CC-FB5A8794381F}"/>
            </c:ext>
          </c:extLst>
        </c:ser>
        <c:ser>
          <c:idx val="1"/>
          <c:order val="1"/>
          <c:tx>
            <c:strRef>
              <c:f>'TEUS exterior'!$G$38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BAHÍA DE ALGECIRAS</c:v>
                </c:pt>
                <c:pt idx="4">
                  <c:v>CASTELLÓN</c:v>
                </c:pt>
                <c:pt idx="5">
                  <c:v>VIGO</c:v>
                </c:pt>
                <c:pt idx="6">
                  <c:v>LAS PALMAS</c:v>
                </c:pt>
                <c:pt idx="7">
                  <c:v>MARÍN Y RÍA DE PONTEVEDRA</c:v>
                </c:pt>
                <c:pt idx="8">
                  <c:v>CARTAGENA</c:v>
                </c:pt>
                <c:pt idx="9">
                  <c:v>GIJÓN</c:v>
                </c:pt>
              </c:strCache>
            </c:strRef>
          </c:cat>
          <c:val>
            <c:numRef>
              <c:f>'TEUS exterior'!$G$39:$G$48</c:f>
              <c:numCache>
                <c:formatCode>General</c:formatCode>
                <c:ptCount val="10"/>
                <c:pt idx="0">
                  <c:v>292859</c:v>
                </c:pt>
                <c:pt idx="1">
                  <c:v>265234</c:v>
                </c:pt>
                <c:pt idx="2">
                  <c:v>69607</c:v>
                </c:pt>
                <c:pt idx="3">
                  <c:v>54857</c:v>
                </c:pt>
                <c:pt idx="4">
                  <c:v>31262</c:v>
                </c:pt>
                <c:pt idx="5">
                  <c:v>20882</c:v>
                </c:pt>
                <c:pt idx="6">
                  <c:v>12585</c:v>
                </c:pt>
                <c:pt idx="7">
                  <c:v>11342</c:v>
                </c:pt>
                <c:pt idx="8">
                  <c:v>11181</c:v>
                </c:pt>
                <c:pt idx="9">
                  <c:v>9109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3B1-4931-81CC-FB5A879438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nacional y exterior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 y exterior'!$F$38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 y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BAHÍA DE ALGECIRAS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SEVILLA</c:v>
                </c:pt>
              </c:strCache>
            </c:strRef>
          </c:cat>
          <c:val>
            <c:numRef>
              <c:f>'TEUS nacional y exterior'!$F$39:$F$48</c:f>
              <c:numCache>
                <c:formatCode>General</c:formatCode>
                <c:ptCount val="10"/>
                <c:pt idx="0">
                  <c:v>361797</c:v>
                </c:pt>
                <c:pt idx="1">
                  <c:v>323661</c:v>
                </c:pt>
                <c:pt idx="2">
                  <c:v>101665</c:v>
                </c:pt>
                <c:pt idx="3">
                  <c:v>88505</c:v>
                </c:pt>
                <c:pt idx="4">
                  <c:v>66325</c:v>
                </c:pt>
                <c:pt idx="5">
                  <c:v>64623</c:v>
                </c:pt>
                <c:pt idx="6">
                  <c:v>35867</c:v>
                </c:pt>
                <c:pt idx="7">
                  <c:v>25956</c:v>
                </c:pt>
                <c:pt idx="8">
                  <c:v>24142</c:v>
                </c:pt>
                <c:pt idx="9">
                  <c:v>19409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E3-4F48-B95C-61012E314839}"/>
            </c:ext>
          </c:extLst>
        </c:ser>
        <c:ser>
          <c:idx val="1"/>
          <c:order val="1"/>
          <c:tx>
            <c:strRef>
              <c:f>'TEUS nacional y exterior'!$G$38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 y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BAHÍA DE ALGECIRAS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SEVILLA</c:v>
                </c:pt>
              </c:strCache>
            </c:strRef>
          </c:cat>
          <c:val>
            <c:numRef>
              <c:f>'TEUS nacional y exterior'!$G$39:$G$48</c:f>
              <c:numCache>
                <c:formatCode>General</c:formatCode>
                <c:ptCount val="10"/>
                <c:pt idx="0">
                  <c:v>320772</c:v>
                </c:pt>
                <c:pt idx="1">
                  <c:v>302086</c:v>
                </c:pt>
                <c:pt idx="2">
                  <c:v>78344</c:v>
                </c:pt>
                <c:pt idx="3">
                  <c:v>84080</c:v>
                </c:pt>
                <c:pt idx="4">
                  <c:v>55875</c:v>
                </c:pt>
                <c:pt idx="5">
                  <c:v>60179</c:v>
                </c:pt>
                <c:pt idx="6">
                  <c:v>31531</c:v>
                </c:pt>
                <c:pt idx="7">
                  <c:v>24018</c:v>
                </c:pt>
                <c:pt idx="8">
                  <c:v>25279</c:v>
                </c:pt>
                <c:pt idx="9">
                  <c:v>16632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E3-4F48-B95C-61012E3148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/>
              <a:t>Pasajeros en régimen de transporte y de crucero (número)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total'!$E$39:$E$48</c:f>
              <c:strCache>
                <c:ptCount val="10"/>
                <c:pt idx="0">
                  <c:v>SANTA CRUZ DE TENERIFE</c:v>
                </c:pt>
                <c:pt idx="1">
                  <c:v>BAHÍA DE ALGECIRAS</c:v>
                </c:pt>
                <c:pt idx="2">
                  <c:v>LAS PALMAS</c:v>
                </c:pt>
                <c:pt idx="3">
                  <c:v>BALEARES</c:v>
                </c:pt>
                <c:pt idx="4">
                  <c:v>BARCELONA</c:v>
                </c:pt>
                <c:pt idx="5">
                  <c:v>CEUTA</c:v>
                </c:pt>
                <c:pt idx="6">
                  <c:v>MELILLA</c:v>
                </c:pt>
                <c:pt idx="7">
                  <c:v>VALENCIA</c:v>
                </c:pt>
                <c:pt idx="8">
                  <c:v>ALMERÍA</c:v>
                </c:pt>
                <c:pt idx="9">
                  <c:v>MÁLAGA</c:v>
                </c:pt>
              </c:strCache>
            </c:strRef>
          </c:cat>
          <c:val>
            <c:numRef>
              <c:f>'Pasajeros total'!$F$39:$F$48</c:f>
              <c:numCache>
                <c:formatCode>General</c:formatCode>
                <c:ptCount val="10"/>
                <c:pt idx="0">
                  <c:v>979382</c:v>
                </c:pt>
                <c:pt idx="1">
                  <c:v>615769</c:v>
                </c:pt>
                <c:pt idx="2">
                  <c:v>520399</c:v>
                </c:pt>
                <c:pt idx="3">
                  <c:v>492262</c:v>
                </c:pt>
                <c:pt idx="4">
                  <c:v>290351</c:v>
                </c:pt>
                <c:pt idx="5">
                  <c:v>249560</c:v>
                </c:pt>
                <c:pt idx="6">
                  <c:v>94050</c:v>
                </c:pt>
                <c:pt idx="7">
                  <c:v>84470</c:v>
                </c:pt>
                <c:pt idx="8">
                  <c:v>75669</c:v>
                </c:pt>
                <c:pt idx="9">
                  <c:v>58261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total'!$E$39:$E$48</c:f>
              <c:strCache>
                <c:ptCount val="10"/>
                <c:pt idx="0">
                  <c:v>SANTA CRUZ DE TENERIFE</c:v>
                </c:pt>
                <c:pt idx="1">
                  <c:v>BAHÍA DE ALGECIRAS</c:v>
                </c:pt>
                <c:pt idx="2">
                  <c:v>LAS PALMAS</c:v>
                </c:pt>
                <c:pt idx="3">
                  <c:v>BALEARES</c:v>
                </c:pt>
                <c:pt idx="4">
                  <c:v>BARCELONA</c:v>
                </c:pt>
                <c:pt idx="5">
                  <c:v>CEUTA</c:v>
                </c:pt>
                <c:pt idx="6">
                  <c:v>MELILLA</c:v>
                </c:pt>
                <c:pt idx="7">
                  <c:v>VALENCIA</c:v>
                </c:pt>
                <c:pt idx="8">
                  <c:v>ALMERÍA</c:v>
                </c:pt>
                <c:pt idx="9">
                  <c:v>MÁLAGA</c:v>
                </c:pt>
              </c:strCache>
            </c:strRef>
          </c:cat>
          <c:val>
            <c:numRef>
              <c:f>'Pasajeros total'!$G$39:$G$48</c:f>
              <c:numCache>
                <c:formatCode>General</c:formatCode>
                <c:ptCount val="10"/>
                <c:pt idx="0">
                  <c:v>852112</c:v>
                </c:pt>
                <c:pt idx="1">
                  <c:v>626489</c:v>
                </c:pt>
                <c:pt idx="2">
                  <c:v>413333</c:v>
                </c:pt>
                <c:pt idx="3">
                  <c:v>377278</c:v>
                </c:pt>
                <c:pt idx="4">
                  <c:v>221383</c:v>
                </c:pt>
                <c:pt idx="5">
                  <c:v>236223</c:v>
                </c:pt>
                <c:pt idx="6">
                  <c:v>93854</c:v>
                </c:pt>
                <c:pt idx="7">
                  <c:v>76146</c:v>
                </c:pt>
                <c:pt idx="8">
                  <c:v>69165</c:v>
                </c:pt>
                <c:pt idx="9">
                  <c:v>58147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(número)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crucero'!$E$39:$E$48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BALEARES</c:v>
                </c:pt>
                <c:pt idx="4">
                  <c:v>BAHÍA DE CÁDIZ</c:v>
                </c:pt>
                <c:pt idx="5">
                  <c:v>MÁLAGA</c:v>
                </c:pt>
                <c:pt idx="6">
                  <c:v>ALICANTE</c:v>
                </c:pt>
                <c:pt idx="7">
                  <c:v>VALENCIA</c:v>
                </c:pt>
                <c:pt idx="8">
                  <c:v>A CORUÑA</c:v>
                </c:pt>
                <c:pt idx="9">
                  <c:v>VIGO</c:v>
                </c:pt>
              </c:strCache>
            </c:strRef>
          </c:cat>
          <c:val>
            <c:numRef>
              <c:f>'Pasajeros crucero'!$F$39:$F$48</c:f>
              <c:numCache>
                <c:formatCode>General</c:formatCode>
                <c:ptCount val="10"/>
                <c:pt idx="0">
                  <c:v>379914</c:v>
                </c:pt>
                <c:pt idx="1">
                  <c:v>271299</c:v>
                </c:pt>
                <c:pt idx="2">
                  <c:v>183662</c:v>
                </c:pt>
                <c:pt idx="3">
                  <c:v>121247</c:v>
                </c:pt>
                <c:pt idx="4">
                  <c:v>26013</c:v>
                </c:pt>
                <c:pt idx="5">
                  <c:v>21483</c:v>
                </c:pt>
                <c:pt idx="6">
                  <c:v>9686</c:v>
                </c:pt>
                <c:pt idx="7">
                  <c:v>7173</c:v>
                </c:pt>
                <c:pt idx="8">
                  <c:v>3864</c:v>
                </c:pt>
                <c:pt idx="9">
                  <c:v>2907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crucero'!$E$39:$E$48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BALEARES</c:v>
                </c:pt>
                <c:pt idx="4">
                  <c:v>BAHÍA DE CÁDIZ</c:v>
                </c:pt>
                <c:pt idx="5">
                  <c:v>MÁLAGA</c:v>
                </c:pt>
                <c:pt idx="6">
                  <c:v>ALICANTE</c:v>
                </c:pt>
                <c:pt idx="7">
                  <c:v>VALENCIA</c:v>
                </c:pt>
                <c:pt idx="8">
                  <c:v>A CORUÑA</c:v>
                </c:pt>
                <c:pt idx="9">
                  <c:v>VIGO</c:v>
                </c:pt>
              </c:strCache>
            </c:strRef>
          </c:cat>
          <c:val>
            <c:numRef>
              <c:f>'Pasajeros crucero'!$G$39:$G$48</c:f>
              <c:numCache>
                <c:formatCode>General</c:formatCode>
                <c:ptCount val="10"/>
                <c:pt idx="0">
                  <c:v>268695</c:v>
                </c:pt>
                <c:pt idx="1">
                  <c:v>185637</c:v>
                </c:pt>
                <c:pt idx="2">
                  <c:v>125366</c:v>
                </c:pt>
                <c:pt idx="3">
                  <c:v>45505</c:v>
                </c:pt>
                <c:pt idx="4">
                  <c:v>10452</c:v>
                </c:pt>
                <c:pt idx="5">
                  <c:v>18536</c:v>
                </c:pt>
                <c:pt idx="6">
                  <c:v>4264</c:v>
                </c:pt>
                <c:pt idx="7">
                  <c:v>10747</c:v>
                </c:pt>
                <c:pt idx="8">
                  <c:v>9701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Automóviles </a:t>
            </a:r>
            <a:r>
              <a:rPr lang="es-ES" sz="1300" b="1" baseline="0"/>
              <a:t>en régimen de pasaje </a:t>
            </a:r>
            <a:r>
              <a:rPr lang="es-ES" sz="1300" b="1"/>
              <a:t>(uds.)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'Automóviles régimen pasaje'!$F$38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'Automóviles régimen pasaje'!$E$39:$E$48</c:f>
              <c:strCache>
                <c:ptCount val="10"/>
                <c:pt idx="0">
                  <c:v>SANTA CRUZ DE TENERIFE</c:v>
                </c:pt>
                <c:pt idx="1">
                  <c:v>BAHÍA DE ALGECIRAS</c:v>
                </c:pt>
                <c:pt idx="2">
                  <c:v>BALEARES</c:v>
                </c:pt>
                <c:pt idx="3">
                  <c:v>CEUTA</c:v>
                </c:pt>
                <c:pt idx="4">
                  <c:v>LAS PALMAS</c:v>
                </c:pt>
                <c:pt idx="5">
                  <c:v>BARCELONA</c:v>
                </c:pt>
                <c:pt idx="6">
                  <c:v>VALENCIA</c:v>
                </c:pt>
                <c:pt idx="7">
                  <c:v>ALMERÍA</c:v>
                </c:pt>
                <c:pt idx="8">
                  <c:v>MELILLA</c:v>
                </c:pt>
                <c:pt idx="9">
                  <c:v>SANTANDER</c:v>
                </c:pt>
              </c:strCache>
            </c:strRef>
          </c:cat>
          <c:val>
            <c:numRef>
              <c:f>'Automóviles régimen pasaje'!$F$39:$F$48</c:f>
              <c:numCache>
                <c:formatCode>General</c:formatCode>
                <c:ptCount val="10"/>
                <c:pt idx="0">
                  <c:v>171778</c:v>
                </c:pt>
                <c:pt idx="1">
                  <c:v>124350</c:v>
                </c:pt>
                <c:pt idx="2">
                  <c:v>58989</c:v>
                </c:pt>
                <c:pt idx="3">
                  <c:v>53572</c:v>
                </c:pt>
                <c:pt idx="4">
                  <c:v>52827</c:v>
                </c:pt>
                <c:pt idx="5">
                  <c:v>30453</c:v>
                </c:pt>
                <c:pt idx="6">
                  <c:v>19930</c:v>
                </c:pt>
                <c:pt idx="7">
                  <c:v>17622</c:v>
                </c:pt>
                <c:pt idx="8">
                  <c:v>16584</c:v>
                </c:pt>
                <c:pt idx="9">
                  <c:v>6764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'Automóviles régimen pasaje'!$G$38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'Automóviles régimen pasaje'!$E$39:$E$48</c:f>
              <c:strCache>
                <c:ptCount val="10"/>
                <c:pt idx="0">
                  <c:v>SANTA CRUZ DE TENERIFE</c:v>
                </c:pt>
                <c:pt idx="1">
                  <c:v>BAHÍA DE ALGECIRAS</c:v>
                </c:pt>
                <c:pt idx="2">
                  <c:v>BALEARES</c:v>
                </c:pt>
                <c:pt idx="3">
                  <c:v>CEUTA</c:v>
                </c:pt>
                <c:pt idx="4">
                  <c:v>LAS PALMAS</c:v>
                </c:pt>
                <c:pt idx="5">
                  <c:v>BARCELONA</c:v>
                </c:pt>
                <c:pt idx="6">
                  <c:v>VALENCIA</c:v>
                </c:pt>
                <c:pt idx="7">
                  <c:v>ALMERÍA</c:v>
                </c:pt>
                <c:pt idx="8">
                  <c:v>MELILLA</c:v>
                </c:pt>
                <c:pt idx="9">
                  <c:v>SANTANDER</c:v>
                </c:pt>
              </c:strCache>
            </c:strRef>
          </c:cat>
          <c:val>
            <c:numRef>
              <c:f>'Automóviles régimen pasaje'!$G$39:$G$48</c:f>
              <c:numCache>
                <c:formatCode>General</c:formatCode>
                <c:ptCount val="10"/>
                <c:pt idx="0">
                  <c:v>154061</c:v>
                </c:pt>
                <c:pt idx="1">
                  <c:v>131114</c:v>
                </c:pt>
                <c:pt idx="2">
                  <c:v>51488</c:v>
                </c:pt>
                <c:pt idx="3">
                  <c:v>41239</c:v>
                </c:pt>
                <c:pt idx="4">
                  <c:v>50773</c:v>
                </c:pt>
                <c:pt idx="5">
                  <c:v>24968</c:v>
                </c:pt>
                <c:pt idx="6">
                  <c:v>17047</c:v>
                </c:pt>
                <c:pt idx="7">
                  <c:v>14428</c:v>
                </c:pt>
                <c:pt idx="8">
                  <c:v>15876</c:v>
                </c:pt>
                <c:pt idx="9">
                  <c:v>6420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baseline="0">
                <a:effectLst/>
              </a:rPr>
              <a:t>Turismos, autobuses y camiones en régimen de mercancía (unidades)</a:t>
            </a:r>
            <a:endParaRPr lang="es-ES" sz="1200">
              <a:effectLst/>
            </a:endParaRPr>
          </a:p>
        </c:rich>
      </c:tx>
      <c:layout>
        <c:manualLayout>
          <c:xMode val="edge"/>
          <c:yMode val="edge"/>
          <c:x val="0.19276155717761556"/>
          <c:y val="8.6805555555555559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'Automóviles régimen mercancía'!$F$38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'Automóviles régimen mercancía'!$E$39:$E$48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SANTANDER</c:v>
                </c:pt>
                <c:pt idx="3">
                  <c:v>VIGO</c:v>
                </c:pt>
                <c:pt idx="4">
                  <c:v>PASAIA</c:v>
                </c:pt>
                <c:pt idx="5">
                  <c:v>TARRAGONA</c:v>
                </c:pt>
                <c:pt idx="6">
                  <c:v>BALEARES</c:v>
                </c:pt>
                <c:pt idx="7">
                  <c:v>LAS PALMAS</c:v>
                </c:pt>
                <c:pt idx="8">
                  <c:v>SANTA CRUZ DE TENERIFE</c:v>
                </c:pt>
                <c:pt idx="9">
                  <c:v>BAHÍA DE CÁDIZ</c:v>
                </c:pt>
              </c:strCache>
            </c:strRef>
          </c:cat>
          <c:val>
            <c:numRef>
              <c:f>'Automóviles régimen mercancía'!$F$39:$F$48</c:f>
              <c:numCache>
                <c:formatCode>General</c:formatCode>
                <c:ptCount val="10"/>
                <c:pt idx="0">
                  <c:v>137714</c:v>
                </c:pt>
                <c:pt idx="1">
                  <c:v>126513</c:v>
                </c:pt>
                <c:pt idx="2">
                  <c:v>72420</c:v>
                </c:pt>
                <c:pt idx="3">
                  <c:v>70653</c:v>
                </c:pt>
                <c:pt idx="4">
                  <c:v>39344</c:v>
                </c:pt>
                <c:pt idx="5">
                  <c:v>35009</c:v>
                </c:pt>
                <c:pt idx="6">
                  <c:v>21111</c:v>
                </c:pt>
                <c:pt idx="7">
                  <c:v>14940</c:v>
                </c:pt>
                <c:pt idx="8">
                  <c:v>11030</c:v>
                </c:pt>
                <c:pt idx="9">
                  <c:v>2797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5E-4CB1-BC10-BB76820302B1}"/>
            </c:ext>
          </c:extLst>
        </c:ser>
        <c:ser>
          <c:idx val="1"/>
          <c:order val="1"/>
          <c:tx>
            <c:strRef>
              <c:f>'Automóviles régimen mercancía'!$G$38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'Automóviles régimen mercancía'!$E$39:$E$48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SANTANDER</c:v>
                </c:pt>
                <c:pt idx="3">
                  <c:v>VIGO</c:v>
                </c:pt>
                <c:pt idx="4">
                  <c:v>PASAIA</c:v>
                </c:pt>
                <c:pt idx="5">
                  <c:v>TARRAGONA</c:v>
                </c:pt>
                <c:pt idx="6">
                  <c:v>BALEARES</c:v>
                </c:pt>
                <c:pt idx="7">
                  <c:v>LAS PALMAS</c:v>
                </c:pt>
                <c:pt idx="8">
                  <c:v>SANTA CRUZ DE TENERIFE</c:v>
                </c:pt>
                <c:pt idx="9">
                  <c:v>BAHÍA DE CÁDIZ</c:v>
                </c:pt>
              </c:strCache>
            </c:strRef>
          </c:cat>
          <c:val>
            <c:numRef>
              <c:f>'Automóviles régimen mercancía'!$G$39:$G$48</c:f>
              <c:numCache>
                <c:formatCode>General</c:formatCode>
                <c:ptCount val="10"/>
                <c:pt idx="0">
                  <c:v>125120</c:v>
                </c:pt>
                <c:pt idx="1">
                  <c:v>113165</c:v>
                </c:pt>
                <c:pt idx="2">
                  <c:v>80783</c:v>
                </c:pt>
                <c:pt idx="3">
                  <c:v>70059</c:v>
                </c:pt>
                <c:pt idx="4">
                  <c:v>38236</c:v>
                </c:pt>
                <c:pt idx="5">
                  <c:v>34335</c:v>
                </c:pt>
                <c:pt idx="6">
                  <c:v>16722</c:v>
                </c:pt>
                <c:pt idx="7">
                  <c:v>13014</c:v>
                </c:pt>
                <c:pt idx="8">
                  <c:v>9854</c:v>
                </c:pt>
                <c:pt idx="9">
                  <c:v>2074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5E-4CB1-BC10-BB76820302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(unidades)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número'!$E$39:$E$48</c:f>
              <c:strCache>
                <c:ptCount val="10"/>
                <c:pt idx="0">
                  <c:v>BALEARES</c:v>
                </c:pt>
                <c:pt idx="1">
                  <c:v>BAHÍA DE ALGECIRAS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HUELVA</c:v>
                </c:pt>
              </c:strCache>
            </c:strRef>
          </c:cat>
          <c:val>
            <c:numRef>
              <c:f>'Buques número'!$F$39:$F$48</c:f>
              <c:numCache>
                <c:formatCode>General</c:formatCode>
                <c:ptCount val="10"/>
                <c:pt idx="0">
                  <c:v>4236</c:v>
                </c:pt>
                <c:pt idx="1">
                  <c:v>4195</c:v>
                </c:pt>
                <c:pt idx="2">
                  <c:v>2425</c:v>
                </c:pt>
                <c:pt idx="3">
                  <c:v>1937</c:v>
                </c:pt>
                <c:pt idx="4">
                  <c:v>1742</c:v>
                </c:pt>
                <c:pt idx="5">
                  <c:v>1346</c:v>
                </c:pt>
                <c:pt idx="6">
                  <c:v>1177</c:v>
                </c:pt>
                <c:pt idx="7">
                  <c:v>444</c:v>
                </c:pt>
                <c:pt idx="8">
                  <c:v>426</c:v>
                </c:pt>
                <c:pt idx="9">
                  <c:v>385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número'!$E$39:$E$48</c:f>
              <c:strCache>
                <c:ptCount val="10"/>
                <c:pt idx="0">
                  <c:v>BALEARES</c:v>
                </c:pt>
                <c:pt idx="1">
                  <c:v>BAHÍA DE ALGECIRAS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HUELVA</c:v>
                </c:pt>
              </c:strCache>
            </c:strRef>
          </c:cat>
          <c:val>
            <c:numRef>
              <c:f>'Buques número'!$G$39:$G$48</c:f>
              <c:numCache>
                <c:formatCode>General</c:formatCode>
                <c:ptCount val="10"/>
                <c:pt idx="0">
                  <c:v>3927</c:v>
                </c:pt>
                <c:pt idx="1">
                  <c:v>4351</c:v>
                </c:pt>
                <c:pt idx="2">
                  <c:v>2027</c:v>
                </c:pt>
                <c:pt idx="3">
                  <c:v>1825</c:v>
                </c:pt>
                <c:pt idx="4">
                  <c:v>1652</c:v>
                </c:pt>
                <c:pt idx="5">
                  <c:v>1211</c:v>
                </c:pt>
                <c:pt idx="6">
                  <c:v>1156</c:v>
                </c:pt>
                <c:pt idx="7">
                  <c:v>396</c:v>
                </c:pt>
                <c:pt idx="8">
                  <c:v>420</c:v>
                </c:pt>
                <c:pt idx="9">
                  <c:v>374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GT'!$E$39:$E$48</c:f>
              <c:strCache>
                <c:ptCount val="10"/>
                <c:pt idx="0">
                  <c:v>BAHÍA DE ALGECIRAS</c:v>
                </c:pt>
                <c:pt idx="1">
                  <c:v>BARCELONA</c:v>
                </c:pt>
                <c:pt idx="2">
                  <c:v>LAS PALMAS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BALEARES</c:v>
                </c:pt>
                <c:pt idx="6">
                  <c:v>CEUTA</c:v>
                </c:pt>
                <c:pt idx="7">
                  <c:v>TARRAGONA</c:v>
                </c:pt>
                <c:pt idx="8">
                  <c:v>BILBAO</c:v>
                </c:pt>
                <c:pt idx="9">
                  <c:v>MELILLA</c:v>
                </c:pt>
              </c:strCache>
            </c:strRef>
          </c:cat>
          <c:val>
            <c:numRef>
              <c:f>'Buques GT'!$F$39:$F$48</c:f>
              <c:numCache>
                <c:formatCode>General</c:formatCode>
                <c:ptCount val="10"/>
                <c:pt idx="0">
                  <c:v>62403065</c:v>
                </c:pt>
                <c:pt idx="1">
                  <c:v>46952069</c:v>
                </c:pt>
                <c:pt idx="2">
                  <c:v>42784586</c:v>
                </c:pt>
                <c:pt idx="3">
                  <c:v>40022106</c:v>
                </c:pt>
                <c:pt idx="4">
                  <c:v>33593106</c:v>
                </c:pt>
                <c:pt idx="5">
                  <c:v>26570546</c:v>
                </c:pt>
                <c:pt idx="6">
                  <c:v>10902427</c:v>
                </c:pt>
                <c:pt idx="7">
                  <c:v>7290325</c:v>
                </c:pt>
                <c:pt idx="8">
                  <c:v>6915447</c:v>
                </c:pt>
                <c:pt idx="9">
                  <c:v>6365324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GT'!$E$39:$E$48</c:f>
              <c:strCache>
                <c:ptCount val="10"/>
                <c:pt idx="0">
                  <c:v>BAHÍA DE ALGECIRAS</c:v>
                </c:pt>
                <c:pt idx="1">
                  <c:v>BARCELONA</c:v>
                </c:pt>
                <c:pt idx="2">
                  <c:v>LAS PALMAS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BALEARES</c:v>
                </c:pt>
                <c:pt idx="6">
                  <c:v>CEUTA</c:v>
                </c:pt>
                <c:pt idx="7">
                  <c:v>TARRAGONA</c:v>
                </c:pt>
                <c:pt idx="8">
                  <c:v>BILBAO</c:v>
                </c:pt>
                <c:pt idx="9">
                  <c:v>MELILLA</c:v>
                </c:pt>
              </c:strCache>
            </c:strRef>
          </c:cat>
          <c:val>
            <c:numRef>
              <c:f>'Buques GT'!$G$39:$G$48</c:f>
              <c:numCache>
                <c:formatCode>General</c:formatCode>
                <c:ptCount val="10"/>
                <c:pt idx="0">
                  <c:v>63941333</c:v>
                </c:pt>
                <c:pt idx="1">
                  <c:v>39970246</c:v>
                </c:pt>
                <c:pt idx="2">
                  <c:v>38106871</c:v>
                </c:pt>
                <c:pt idx="3">
                  <c:v>37092990</c:v>
                </c:pt>
                <c:pt idx="4">
                  <c:v>28605122</c:v>
                </c:pt>
                <c:pt idx="5">
                  <c:v>23240062</c:v>
                </c:pt>
                <c:pt idx="6">
                  <c:v>9751675</c:v>
                </c:pt>
                <c:pt idx="7">
                  <c:v>7759005</c:v>
                </c:pt>
                <c:pt idx="8">
                  <c:v>6044978</c:v>
                </c:pt>
                <c:pt idx="9">
                  <c:v>6247540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(unidades)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Cruceros!$E$39:$E$48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BALEARES</c:v>
                </c:pt>
                <c:pt idx="4">
                  <c:v>BAHÍA DE CÁDIZ</c:v>
                </c:pt>
                <c:pt idx="5">
                  <c:v>MÁLAGA</c:v>
                </c:pt>
                <c:pt idx="6">
                  <c:v>VALENCIA</c:v>
                </c:pt>
                <c:pt idx="7">
                  <c:v>ALICANTE</c:v>
                </c:pt>
                <c:pt idx="8">
                  <c:v>CEUTA</c:v>
                </c:pt>
                <c:pt idx="9">
                  <c:v>SEVILLA</c:v>
                </c:pt>
              </c:strCache>
            </c:strRef>
          </c:cat>
          <c:val>
            <c:numRef>
              <c:f>Cruceros!$F$39:$F$48</c:f>
              <c:numCache>
                <c:formatCode>General</c:formatCode>
                <c:ptCount val="10"/>
                <c:pt idx="0">
                  <c:v>165</c:v>
                </c:pt>
                <c:pt idx="1">
                  <c:v>141</c:v>
                </c:pt>
                <c:pt idx="2">
                  <c:v>45</c:v>
                </c:pt>
                <c:pt idx="3">
                  <c:v>26</c:v>
                </c:pt>
                <c:pt idx="4">
                  <c:v>17</c:v>
                </c:pt>
                <c:pt idx="5">
                  <c:v>10</c:v>
                </c:pt>
                <c:pt idx="6">
                  <c:v>5.0999999999999996</c:v>
                </c:pt>
                <c:pt idx="7">
                  <c:v>5</c:v>
                </c:pt>
                <c:pt idx="8">
                  <c:v>4</c:v>
                </c:pt>
                <c:pt idx="9">
                  <c:v>3.1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Cruceros!$E$39:$E$48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BALEARES</c:v>
                </c:pt>
                <c:pt idx="4">
                  <c:v>BAHÍA DE CÁDIZ</c:v>
                </c:pt>
                <c:pt idx="5">
                  <c:v>MÁLAGA</c:v>
                </c:pt>
                <c:pt idx="6">
                  <c:v>VALENCIA</c:v>
                </c:pt>
                <c:pt idx="7">
                  <c:v>ALICANTE</c:v>
                </c:pt>
                <c:pt idx="8">
                  <c:v>CEUTA</c:v>
                </c:pt>
                <c:pt idx="9">
                  <c:v>SEVILLA</c:v>
                </c:pt>
              </c:strCache>
            </c:strRef>
          </c:cat>
          <c:val>
            <c:numRef>
              <c:f>Cruceros!$G$39:$G$48</c:f>
              <c:numCache>
                <c:formatCode>General</c:formatCode>
                <c:ptCount val="10"/>
                <c:pt idx="0">
                  <c:v>124</c:v>
                </c:pt>
                <c:pt idx="1">
                  <c:v>116</c:v>
                </c:pt>
                <c:pt idx="2">
                  <c:v>34</c:v>
                </c:pt>
                <c:pt idx="3">
                  <c:v>14</c:v>
                </c:pt>
                <c:pt idx="4">
                  <c:v>7</c:v>
                </c:pt>
                <c:pt idx="5">
                  <c:v>8</c:v>
                </c:pt>
                <c:pt idx="6">
                  <c:v>7</c:v>
                </c:pt>
                <c:pt idx="7">
                  <c:v>3</c:v>
                </c:pt>
                <c:pt idx="8">
                  <c:v>0</c:v>
                </c:pt>
                <c:pt idx="9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4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5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6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7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8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9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0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1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2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3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4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5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6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7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8.xm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9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20.xml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21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22.xml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23.xml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24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25.xml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2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0</xdr:row>
      <xdr:rowOff>37721</xdr:rowOff>
    </xdr:from>
    <xdr:to>
      <xdr:col>4</xdr:col>
      <xdr:colOff>733425</xdr:colOff>
      <xdr:row>2</xdr:row>
      <xdr:rowOff>103121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B629D76-1AC7-4832-BC6D-017326DA5A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201" y="37721"/>
          <a:ext cx="3552824" cy="551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57658</xdr:colOff>
      <xdr:row>0</xdr:row>
      <xdr:rowOff>0</xdr:rowOff>
    </xdr:from>
    <xdr:to>
      <xdr:col>2</xdr:col>
      <xdr:colOff>121592</xdr:colOff>
      <xdr:row>1</xdr:row>
      <xdr:rowOff>182250</xdr:rowOff>
    </xdr:to>
    <xdr:pic>
      <xdr:nvPicPr>
        <xdr:cNvPr id="3" name="LogoRes06">
          <a:extLst>
            <a:ext uri="{FF2B5EF4-FFF2-40B4-BE49-F238E27FC236}">
              <a16:creationId xmlns:a16="http://schemas.microsoft.com/office/drawing/2014/main" id="{2A8882D9-84C9-4CFD-AD96-292E351833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658" y="0"/>
          <a:ext cx="3016684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87570604-88B9-40BA-9042-5796934A16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6" name="LogoRes06">
          <a:extLst>
            <a:ext uri="{FF2B5EF4-FFF2-40B4-BE49-F238E27FC236}">
              <a16:creationId xmlns:a16="http://schemas.microsoft.com/office/drawing/2014/main" id="{D2AC9EE8-96EB-4D4C-AE97-9B79845A4F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6" name="LogoRes06">
          <a:extLst>
            <a:ext uri="{FF2B5EF4-FFF2-40B4-BE49-F238E27FC236}">
              <a16:creationId xmlns:a16="http://schemas.microsoft.com/office/drawing/2014/main" id="{47801944-CCCF-4357-B844-314B9BA833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6" name="LogoRes06">
          <a:extLst>
            <a:ext uri="{FF2B5EF4-FFF2-40B4-BE49-F238E27FC236}">
              <a16:creationId xmlns:a16="http://schemas.microsoft.com/office/drawing/2014/main" id="{8063DF60-6659-4827-B2D0-CC8563DBB1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7" name="LogoRes06">
          <a:extLst>
            <a:ext uri="{FF2B5EF4-FFF2-40B4-BE49-F238E27FC236}">
              <a16:creationId xmlns:a16="http://schemas.microsoft.com/office/drawing/2014/main" id="{93A0C2C3-F124-49F7-87CD-5049E45B75B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6" name="LogoRes06">
          <a:extLst>
            <a:ext uri="{FF2B5EF4-FFF2-40B4-BE49-F238E27FC236}">
              <a16:creationId xmlns:a16="http://schemas.microsoft.com/office/drawing/2014/main" id="{2EAEB3D6-D4DD-439F-8F0F-453EBFABDF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6" name="LogoRes06">
          <a:extLst>
            <a:ext uri="{FF2B5EF4-FFF2-40B4-BE49-F238E27FC236}">
              <a16:creationId xmlns:a16="http://schemas.microsoft.com/office/drawing/2014/main" id="{81A2D803-8246-4C9A-988B-E52183BDA5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6" name="LogoRes06">
          <a:extLst>
            <a:ext uri="{FF2B5EF4-FFF2-40B4-BE49-F238E27FC236}">
              <a16:creationId xmlns:a16="http://schemas.microsoft.com/office/drawing/2014/main" id="{F27A6F29-7F6D-4E9F-A2A0-E27BD3EB27D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E6493897-CDCF-4E6D-83E5-AE83812F58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C3D8BAA7-E43F-4065-89B8-0AD650E6EB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E7C3F1A4-B6EB-43C3-90DB-1CF81E2F16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09CF7C86-B204-47F4-87F2-738E85C62CC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EC816915-DC74-43B7-A691-50887BA704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0712BCF7-B80A-4124-A5C2-FA0EA52A17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44032BA2-E57F-42E5-8706-76A6D82E1D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4" name="LogoRes06">
          <a:extLst>
            <a:ext uri="{FF2B5EF4-FFF2-40B4-BE49-F238E27FC236}">
              <a16:creationId xmlns:a16="http://schemas.microsoft.com/office/drawing/2014/main" id="{21A06734-1C52-466A-9677-B3D6AAB677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042B0255-833F-4EA6-AE17-372C4F7100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3F03AE1D-E1C0-4D7B-8982-92A9F086F4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C9AA4C9F-2B80-46AA-88E9-D6A3D82F64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74770088-6616-4DB7-8D2B-1604403229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A9ED84AE-965F-4C9A-AAEB-D45998B15B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6FBCFCAB-F0D0-4F57-91FC-193A33100B0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805DD21D-084C-4628-80DA-8426AAD3E9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FACAECAE-8ADF-4CE2-B537-A1F17B976F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4" name="LogoRes06">
          <a:extLst>
            <a:ext uri="{FF2B5EF4-FFF2-40B4-BE49-F238E27FC236}">
              <a16:creationId xmlns:a16="http://schemas.microsoft.com/office/drawing/2014/main" id="{8799528D-FEA2-4DFC-A5EB-EF9C384D36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2D97AD72-2229-4A82-AD4C-7666319EE0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8B7602D8-B3B8-4B07-8384-68B31AA3F3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F24FECA2-65AB-4CCA-A294-1844952624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72"/>
  <sheetViews>
    <sheetView tabSelected="1" workbookViewId="0"/>
  </sheetViews>
  <sheetFormatPr baseColWidth="10" defaultColWidth="11.5546875" defaultRowHeight="14.4" x14ac:dyDescent="0.3"/>
  <cols>
    <col min="1" max="1" width="8.6640625" style="60" customWidth="1"/>
    <col min="2" max="4" width="11.5546875" style="60"/>
    <col min="5" max="5" width="11.5546875" style="60" customWidth="1"/>
    <col min="6" max="10" width="11.5546875" style="60"/>
    <col min="11" max="11" width="9.6640625" style="60" customWidth="1"/>
    <col min="12" max="12" width="0" style="60" hidden="1" customWidth="1"/>
    <col min="13" max="16384" width="11.5546875" style="60"/>
  </cols>
  <sheetData>
    <row r="1" spans="7:9" ht="19.8" x14ac:dyDescent="0.3">
      <c r="I1" s="61" t="s">
        <v>174</v>
      </c>
    </row>
    <row r="2" spans="7:9" ht="18" x14ac:dyDescent="0.3">
      <c r="I2" s="62" t="s">
        <v>60</v>
      </c>
    </row>
    <row r="15" spans="7:9" ht="31.2" x14ac:dyDescent="0.3">
      <c r="G15" s="63" t="s">
        <v>61</v>
      </c>
    </row>
    <row r="16" spans="7:9" ht="23.4" x14ac:dyDescent="0.3">
      <c r="G16" s="64" t="s">
        <v>176</v>
      </c>
    </row>
    <row r="28" spans="6:11" x14ac:dyDescent="0.3">
      <c r="G28" s="65"/>
      <c r="H28" s="65"/>
      <c r="I28" s="65"/>
      <c r="J28" s="65"/>
    </row>
    <row r="29" spans="6:11" ht="14.4" customHeight="1" x14ac:dyDescent="0.3">
      <c r="F29" s="65"/>
      <c r="G29" s="65"/>
      <c r="H29" s="65"/>
      <c r="I29" s="65"/>
      <c r="J29" s="65"/>
      <c r="K29" s="66" t="s">
        <v>62</v>
      </c>
    </row>
    <row r="31" spans="6:11" x14ac:dyDescent="0.3">
      <c r="K31" s="67"/>
    </row>
    <row r="33" spans="2:6" ht="15.6" x14ac:dyDescent="0.3">
      <c r="F33" s="68" t="s">
        <v>63</v>
      </c>
    </row>
    <row r="34" spans="2:6" ht="15.6" x14ac:dyDescent="0.3">
      <c r="F34" s="68"/>
    </row>
    <row r="35" spans="2:6" ht="15.6" x14ac:dyDescent="0.3">
      <c r="C35" s="79"/>
    </row>
    <row r="36" spans="2:6" s="71" customFormat="1" ht="15.6" x14ac:dyDescent="0.3">
      <c r="B36" s="69" t="s">
        <v>64</v>
      </c>
      <c r="C36" s="70" t="s">
        <v>65</v>
      </c>
    </row>
    <row r="37" spans="2:6" s="71" customFormat="1" ht="15.6" x14ac:dyDescent="0.3">
      <c r="B37" s="69" t="s">
        <v>66</v>
      </c>
      <c r="C37" s="69" t="s">
        <v>67</v>
      </c>
    </row>
    <row r="38" spans="2:6" s="71" customFormat="1" ht="15.6" x14ac:dyDescent="0.3">
      <c r="B38" s="72" t="s">
        <v>68</v>
      </c>
      <c r="C38" s="72" t="s">
        <v>69</v>
      </c>
    </row>
    <row r="39" spans="2:6" s="71" customFormat="1" ht="15.6" x14ac:dyDescent="0.3">
      <c r="B39" s="69" t="s">
        <v>70</v>
      </c>
      <c r="C39" s="69" t="s">
        <v>71</v>
      </c>
    </row>
    <row r="40" spans="2:6" s="71" customFormat="1" ht="15.6" x14ac:dyDescent="0.3">
      <c r="B40" s="69" t="s">
        <v>72</v>
      </c>
      <c r="C40" s="69" t="s">
        <v>73</v>
      </c>
    </row>
    <row r="41" spans="2:6" s="71" customFormat="1" ht="15.6" x14ac:dyDescent="0.3">
      <c r="B41" s="69" t="s">
        <v>74</v>
      </c>
      <c r="C41" s="69" t="s">
        <v>75</v>
      </c>
    </row>
    <row r="42" spans="2:6" s="71" customFormat="1" ht="15.6" x14ac:dyDescent="0.3">
      <c r="B42" s="72" t="s">
        <v>76</v>
      </c>
      <c r="C42" s="72" t="s">
        <v>77</v>
      </c>
    </row>
    <row r="43" spans="2:6" s="71" customFormat="1" ht="15.6" x14ac:dyDescent="0.3">
      <c r="B43" s="69" t="s">
        <v>78</v>
      </c>
      <c r="C43" s="69" t="s">
        <v>4</v>
      </c>
    </row>
    <row r="44" spans="2:6" s="71" customFormat="1" ht="15.6" x14ac:dyDescent="0.3">
      <c r="B44" s="69" t="s">
        <v>79</v>
      </c>
      <c r="C44" s="69" t="s">
        <v>6</v>
      </c>
    </row>
    <row r="45" spans="2:6" s="71" customFormat="1" ht="15.6" x14ac:dyDescent="0.3">
      <c r="B45" s="72" t="s">
        <v>80</v>
      </c>
      <c r="C45" s="72" t="s">
        <v>155</v>
      </c>
    </row>
    <row r="46" spans="2:6" s="71" customFormat="1" ht="15.6" x14ac:dyDescent="0.3">
      <c r="B46" s="69" t="s">
        <v>81</v>
      </c>
      <c r="C46" s="69" t="s">
        <v>82</v>
      </c>
    </row>
    <row r="47" spans="2:6" s="71" customFormat="1" ht="15.6" x14ac:dyDescent="0.3">
      <c r="B47" s="69" t="s">
        <v>83</v>
      </c>
      <c r="C47" s="69" t="s">
        <v>84</v>
      </c>
    </row>
    <row r="48" spans="2:6" s="71" customFormat="1" ht="15.6" x14ac:dyDescent="0.3">
      <c r="B48" s="72" t="s">
        <v>85</v>
      </c>
      <c r="C48" s="72" t="s">
        <v>86</v>
      </c>
    </row>
    <row r="49" spans="2:3" s="71" customFormat="1" ht="15.6" x14ac:dyDescent="0.3">
      <c r="B49" s="69" t="s">
        <v>87</v>
      </c>
      <c r="C49" s="69" t="s">
        <v>21</v>
      </c>
    </row>
    <row r="50" spans="2:3" s="71" customFormat="1" ht="15.6" x14ac:dyDescent="0.3">
      <c r="B50" s="72" t="s">
        <v>88</v>
      </c>
      <c r="C50" s="72" t="s">
        <v>89</v>
      </c>
    </row>
    <row r="51" spans="2:3" s="71" customFormat="1" ht="15.6" x14ac:dyDescent="0.3">
      <c r="B51" s="69" t="s">
        <v>90</v>
      </c>
      <c r="C51" s="69" t="s">
        <v>91</v>
      </c>
    </row>
    <row r="52" spans="2:3" s="71" customFormat="1" ht="15.6" x14ac:dyDescent="0.3">
      <c r="B52" s="72" t="s">
        <v>92</v>
      </c>
      <c r="C52" s="72" t="s">
        <v>93</v>
      </c>
    </row>
    <row r="53" spans="2:3" s="71" customFormat="1" ht="15.6" x14ac:dyDescent="0.3">
      <c r="B53" s="72" t="s">
        <v>94</v>
      </c>
      <c r="C53" s="72" t="s">
        <v>95</v>
      </c>
    </row>
    <row r="54" spans="2:3" s="71" customFormat="1" ht="15.6" x14ac:dyDescent="0.3">
      <c r="B54" s="72" t="s">
        <v>96</v>
      </c>
      <c r="C54" s="72" t="s">
        <v>97</v>
      </c>
    </row>
    <row r="55" spans="2:3" s="71" customFormat="1" ht="15.6" x14ac:dyDescent="0.3">
      <c r="B55" s="72" t="s">
        <v>98</v>
      </c>
      <c r="C55" s="72" t="s">
        <v>99</v>
      </c>
    </row>
    <row r="56" spans="2:3" s="71" customFormat="1" ht="15.6" x14ac:dyDescent="0.3">
      <c r="B56" s="69" t="s">
        <v>100</v>
      </c>
      <c r="C56" s="69" t="s">
        <v>170</v>
      </c>
    </row>
    <row r="57" spans="2:3" s="71" customFormat="1" ht="15.6" x14ac:dyDescent="0.3">
      <c r="B57" s="72" t="s">
        <v>101</v>
      </c>
      <c r="C57" s="72" t="s">
        <v>171</v>
      </c>
    </row>
    <row r="58" spans="2:3" s="71" customFormat="1" ht="15.6" x14ac:dyDescent="0.3">
      <c r="B58" s="69" t="s">
        <v>112</v>
      </c>
      <c r="C58" s="69" t="s">
        <v>151</v>
      </c>
    </row>
    <row r="59" spans="2:3" s="71" customFormat="1" ht="15.6" x14ac:dyDescent="0.3">
      <c r="B59" s="69" t="s">
        <v>113</v>
      </c>
      <c r="C59" s="69" t="s">
        <v>102</v>
      </c>
    </row>
    <row r="60" spans="2:3" s="71" customFormat="1" ht="15.6" x14ac:dyDescent="0.3">
      <c r="B60" s="69" t="s">
        <v>103</v>
      </c>
      <c r="C60" s="69" t="s">
        <v>104</v>
      </c>
    </row>
    <row r="61" spans="2:3" s="71" customFormat="1" ht="15.6" x14ac:dyDescent="0.3">
      <c r="B61" s="72" t="s">
        <v>105</v>
      </c>
      <c r="C61" s="72" t="s">
        <v>106</v>
      </c>
    </row>
    <row r="62" spans="2:3" s="71" customFormat="1" ht="15.6" x14ac:dyDescent="0.3">
      <c r="B62" s="72" t="s">
        <v>107</v>
      </c>
      <c r="C62" s="72" t="s">
        <v>108</v>
      </c>
    </row>
    <row r="63" spans="2:3" ht="15.6" x14ac:dyDescent="0.3">
      <c r="B63" s="69"/>
      <c r="C63" s="69"/>
    </row>
    <row r="64" spans="2:3" x14ac:dyDescent="0.3">
      <c r="B64" s="71"/>
    </row>
    <row r="65" spans="2:2" x14ac:dyDescent="0.3">
      <c r="B65" s="71"/>
    </row>
    <row r="66" spans="2:2" x14ac:dyDescent="0.3">
      <c r="B66" s="71"/>
    </row>
    <row r="67" spans="2:2" x14ac:dyDescent="0.3">
      <c r="B67" s="71"/>
    </row>
    <row r="68" spans="2:2" x14ac:dyDescent="0.3">
      <c r="B68" s="71"/>
    </row>
    <row r="69" spans="2:2" x14ac:dyDescent="0.3">
      <c r="B69" s="71"/>
    </row>
    <row r="70" spans="2:2" x14ac:dyDescent="0.3">
      <c r="B70" s="71"/>
    </row>
    <row r="71" spans="2:2" x14ac:dyDescent="0.3">
      <c r="B71" s="71"/>
    </row>
    <row r="72" spans="2:2" x14ac:dyDescent="0.3">
      <c r="B72" s="71"/>
    </row>
  </sheetData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9"/>
  <sheetViews>
    <sheetView workbookViewId="0"/>
  </sheetViews>
  <sheetFormatPr baseColWidth="10" defaultColWidth="11.44140625" defaultRowHeight="14.4" x14ac:dyDescent="0.3"/>
  <cols>
    <col min="1" max="1" width="28.33203125" style="39" bestFit="1" customWidth="1"/>
    <col min="2" max="2" width="16" style="39" bestFit="1" customWidth="1"/>
    <col min="3" max="3" width="28.44140625" style="39" customWidth="1"/>
    <col min="4" max="16384" width="11.44140625" style="39"/>
  </cols>
  <sheetData>
    <row r="1" spans="1:13" ht="22.5" customHeight="1" x14ac:dyDescent="0.4">
      <c r="D1" s="40" t="s">
        <v>26</v>
      </c>
    </row>
    <row r="4" spans="1:13" x14ac:dyDescent="0.3">
      <c r="F4" s="41"/>
      <c r="G4" s="41"/>
      <c r="I4" s="4" t="s">
        <v>178</v>
      </c>
    </row>
    <row r="6" spans="1:13" x14ac:dyDescent="0.3">
      <c r="A6" s="102" t="s">
        <v>28</v>
      </c>
      <c r="B6" s="103"/>
      <c r="C6" s="103"/>
      <c r="D6" s="99" t="s">
        <v>177</v>
      </c>
      <c r="E6" s="100"/>
      <c r="F6" s="99" t="s">
        <v>175</v>
      </c>
      <c r="G6" s="100"/>
      <c r="H6" s="101" t="s">
        <v>27</v>
      </c>
      <c r="I6" s="100"/>
    </row>
    <row r="7" spans="1:13" x14ac:dyDescent="0.3">
      <c r="A7" s="104"/>
      <c r="B7" s="104"/>
      <c r="C7" s="104"/>
      <c r="D7" s="42">
        <v>2017</v>
      </c>
      <c r="E7" s="42">
        <v>2018</v>
      </c>
      <c r="F7" s="42">
        <v>2017</v>
      </c>
      <c r="G7" s="42">
        <v>2018</v>
      </c>
      <c r="H7" s="42" t="s">
        <v>0</v>
      </c>
      <c r="I7" s="42" t="s">
        <v>2</v>
      </c>
    </row>
    <row r="8" spans="1:13" x14ac:dyDescent="0.3">
      <c r="A8" s="93" t="s">
        <v>10</v>
      </c>
      <c r="B8" s="93" t="s">
        <v>11</v>
      </c>
      <c r="C8" s="43" t="s">
        <v>12</v>
      </c>
      <c r="D8" s="81">
        <f>Líquidos!B35</f>
        <v>14588331</v>
      </c>
      <c r="E8" s="81">
        <f>Líquidos!C35</f>
        <v>13270381</v>
      </c>
      <c r="F8" s="81">
        <f>Líquidos!D35</f>
        <v>28989182</v>
      </c>
      <c r="G8" s="81">
        <f>Líquidos!E35</f>
        <v>29329459</v>
      </c>
      <c r="H8" s="44">
        <f>G8-F8</f>
        <v>340277</v>
      </c>
      <c r="I8" s="45">
        <f>((G8*100/F8)-100)</f>
        <v>1.1738068359431395</v>
      </c>
    </row>
    <row r="9" spans="1:13" x14ac:dyDescent="0.3">
      <c r="A9" s="94"/>
      <c r="B9" s="96"/>
      <c r="C9" s="43" t="s">
        <v>13</v>
      </c>
      <c r="D9" s="81">
        <f>Sólidos!B35</f>
        <v>6934066</v>
      </c>
      <c r="E9" s="81">
        <f>Sólidos!C35</f>
        <v>7183521</v>
      </c>
      <c r="F9" s="81">
        <f>Sólidos!D35</f>
        <v>14702402</v>
      </c>
      <c r="G9" s="81">
        <f>Sólidos!E35</f>
        <v>16241059</v>
      </c>
      <c r="H9" s="44">
        <f t="shared" ref="H9:H19" si="0">G9-F9</f>
        <v>1538657</v>
      </c>
      <c r="I9" s="45">
        <f t="shared" ref="I9:I19" si="1">((G9*100/F9)-100)</f>
        <v>10.465344370260041</v>
      </c>
    </row>
    <row r="10" spans="1:13" x14ac:dyDescent="0.3">
      <c r="A10" s="94"/>
      <c r="B10" s="93" t="s">
        <v>14</v>
      </c>
      <c r="C10" s="43" t="s">
        <v>15</v>
      </c>
      <c r="D10" s="81">
        <f>D12-D11</f>
        <v>5335074</v>
      </c>
      <c r="E10" s="81">
        <f t="shared" ref="E10:G10" si="2">E12-E11</f>
        <v>5782440</v>
      </c>
      <c r="F10" s="81">
        <f t="shared" si="2"/>
        <v>10342643</v>
      </c>
      <c r="G10" s="81">
        <f t="shared" si="2"/>
        <v>11584358</v>
      </c>
      <c r="H10" s="44">
        <f t="shared" si="0"/>
        <v>1241715</v>
      </c>
      <c r="I10" s="45">
        <f t="shared" si="1"/>
        <v>12.00578034067307</v>
      </c>
    </row>
    <row r="11" spans="1:13" x14ac:dyDescent="0.3">
      <c r="A11" s="94"/>
      <c r="B11" s="94"/>
      <c r="C11" s="43" t="s">
        <v>16</v>
      </c>
      <c r="D11" s="81">
        <f>'Mercancías contenedores'!B35</f>
        <v>12516776</v>
      </c>
      <c r="E11" s="81">
        <f>'Mercancías contenedores'!C35</f>
        <v>14714286</v>
      </c>
      <c r="F11" s="81">
        <f>'Mercancías contenedores'!D35</f>
        <v>26412951</v>
      </c>
      <c r="G11" s="81">
        <f>'Mercancías contenedores'!E35</f>
        <v>29291069</v>
      </c>
      <c r="H11" s="44">
        <f t="shared" si="0"/>
        <v>2878118</v>
      </c>
      <c r="I11" s="45">
        <f t="shared" si="1"/>
        <v>10.896616587824667</v>
      </c>
    </row>
    <row r="12" spans="1:13" x14ac:dyDescent="0.3">
      <c r="A12" s="96"/>
      <c r="B12" s="96"/>
      <c r="C12" s="43" t="s">
        <v>1</v>
      </c>
      <c r="D12" s="81">
        <f>'Mercancía general'!B35</f>
        <v>17851850</v>
      </c>
      <c r="E12" s="81">
        <f>'Mercancía general'!C35</f>
        <v>20496726</v>
      </c>
      <c r="F12" s="81">
        <f>'Mercancía general'!D35</f>
        <v>36755594</v>
      </c>
      <c r="G12" s="81">
        <f>'Mercancía general'!E35</f>
        <v>40875427</v>
      </c>
      <c r="H12" s="44">
        <f t="shared" si="0"/>
        <v>4119833</v>
      </c>
      <c r="I12" s="45">
        <f t="shared" si="1"/>
        <v>11.20872376596607</v>
      </c>
    </row>
    <row r="13" spans="1:13" x14ac:dyDescent="0.3">
      <c r="A13" s="46"/>
      <c r="B13" s="46"/>
      <c r="C13" s="78" t="s">
        <v>1</v>
      </c>
      <c r="D13" s="82">
        <f>+D8+D9+D12</f>
        <v>39374247</v>
      </c>
      <c r="E13" s="82">
        <f t="shared" ref="E13:G13" si="3">+E8+E9+E12</f>
        <v>40950628</v>
      </c>
      <c r="F13" s="82">
        <f t="shared" si="3"/>
        <v>80447178</v>
      </c>
      <c r="G13" s="82">
        <f t="shared" si="3"/>
        <v>86445945</v>
      </c>
      <c r="H13" s="47">
        <f t="shared" si="0"/>
        <v>5998767</v>
      </c>
      <c r="I13" s="48">
        <f t="shared" si="1"/>
        <v>7.456777414864689</v>
      </c>
    </row>
    <row r="14" spans="1:13" x14ac:dyDescent="0.3">
      <c r="A14" s="93" t="s">
        <v>3</v>
      </c>
      <c r="B14" s="49" t="s">
        <v>4</v>
      </c>
      <c r="C14" s="43" t="s">
        <v>5</v>
      </c>
      <c r="D14" s="81">
        <f>Pesca!B35</f>
        <v>13505</v>
      </c>
      <c r="E14" s="81">
        <f>Pesca!C35</f>
        <v>13152</v>
      </c>
      <c r="F14" s="81">
        <f>Pesca!D35</f>
        <v>27213</v>
      </c>
      <c r="G14" s="81">
        <f>Pesca!E35</f>
        <v>26086</v>
      </c>
      <c r="H14" s="44">
        <f>G14-F14</f>
        <v>-1127</v>
      </c>
      <c r="I14" s="45">
        <f t="shared" si="1"/>
        <v>-4.1414030059162883</v>
      </c>
    </row>
    <row r="15" spans="1:13" x14ac:dyDescent="0.3">
      <c r="A15" s="94"/>
      <c r="B15" s="93" t="s">
        <v>6</v>
      </c>
      <c r="C15" s="58" t="s">
        <v>167</v>
      </c>
      <c r="D15" s="81">
        <f>'Avit. combustibles'!B35</f>
        <v>566492</v>
      </c>
      <c r="E15" s="81">
        <f>'Avit. combustibles'!C35</f>
        <v>586292</v>
      </c>
      <c r="F15" s="81">
        <f>'Avit. combustibles'!D35</f>
        <v>1178934</v>
      </c>
      <c r="G15" s="81">
        <f>'Avit. combustibles'!E35</f>
        <v>1234755</v>
      </c>
      <c r="H15" s="44">
        <f>G15-F15</f>
        <v>55821</v>
      </c>
      <c r="I15" s="45">
        <f t="shared" si="1"/>
        <v>4.7348706543368877</v>
      </c>
      <c r="J15" s="50"/>
      <c r="K15" s="50"/>
      <c r="L15" s="50"/>
      <c r="M15" s="50"/>
    </row>
    <row r="16" spans="1:13" x14ac:dyDescent="0.3">
      <c r="A16" s="94"/>
      <c r="B16" s="96"/>
      <c r="C16" s="43" t="s">
        <v>7</v>
      </c>
      <c r="D16" s="81">
        <f>Avituallamiento!B35-'Resumen general'!D15</f>
        <v>120077</v>
      </c>
      <c r="E16" s="81">
        <f>Avituallamiento!C35-'Resumen general'!E15</f>
        <v>120124</v>
      </c>
      <c r="F16" s="81">
        <f>Avituallamiento!D35-'Resumen general'!F15</f>
        <v>250853</v>
      </c>
      <c r="G16" s="81">
        <f>Avituallamiento!E35-'Resumen general'!G15</f>
        <v>268875</v>
      </c>
      <c r="H16" s="44">
        <f>G16-F16</f>
        <v>18022</v>
      </c>
      <c r="I16" s="45">
        <f t="shared" si="1"/>
        <v>7.1842872120325438</v>
      </c>
    </row>
    <row r="17" spans="1:9" x14ac:dyDescent="0.3">
      <c r="A17" s="96"/>
      <c r="B17" s="49" t="s">
        <v>8</v>
      </c>
      <c r="C17" s="43" t="s">
        <v>9</v>
      </c>
      <c r="D17" s="81">
        <f>'Tráfico interior'!B35</f>
        <v>216399</v>
      </c>
      <c r="E17" s="81">
        <f>'Tráfico interior'!C35</f>
        <v>77542</v>
      </c>
      <c r="F17" s="81">
        <f>'Tráfico interior'!D35</f>
        <v>471377</v>
      </c>
      <c r="G17" s="81">
        <f>'Tráfico interior'!E35</f>
        <v>1397533</v>
      </c>
      <c r="H17" s="44">
        <f t="shared" si="0"/>
        <v>926156</v>
      </c>
      <c r="I17" s="45">
        <f t="shared" si="1"/>
        <v>196.47882692621829</v>
      </c>
    </row>
    <row r="18" spans="1:9" x14ac:dyDescent="0.3">
      <c r="A18" s="51"/>
      <c r="B18" s="51"/>
      <c r="C18" s="78" t="s">
        <v>1</v>
      </c>
      <c r="D18" s="82">
        <f>+D14+D15+D16+D17</f>
        <v>916473</v>
      </c>
      <c r="E18" s="82">
        <f t="shared" ref="E18:F18" si="4">+E14+E15+E16+E17</f>
        <v>797110</v>
      </c>
      <c r="F18" s="82">
        <f t="shared" si="4"/>
        <v>1928377</v>
      </c>
      <c r="G18" s="82">
        <f>+G14+G15+G16+G17</f>
        <v>2927249</v>
      </c>
      <c r="H18" s="47">
        <f t="shared" si="0"/>
        <v>998872</v>
      </c>
      <c r="I18" s="48">
        <f t="shared" si="1"/>
        <v>51.798585027720208</v>
      </c>
    </row>
    <row r="19" spans="1:9" x14ac:dyDescent="0.3">
      <c r="A19" s="52"/>
      <c r="B19" s="52"/>
      <c r="C19" s="57" t="s">
        <v>109</v>
      </c>
      <c r="D19" s="53">
        <f>+D13+D18</f>
        <v>40290720</v>
      </c>
      <c r="E19" s="53">
        <f t="shared" ref="E19:F19" si="5">+E13+E18</f>
        <v>41747738</v>
      </c>
      <c r="F19" s="53">
        <f t="shared" si="5"/>
        <v>82375555</v>
      </c>
      <c r="G19" s="53">
        <f>+G13+G18</f>
        <v>89373194</v>
      </c>
      <c r="H19" s="53">
        <f t="shared" si="0"/>
        <v>6997639</v>
      </c>
      <c r="I19" s="54">
        <f t="shared" si="1"/>
        <v>8.4948004295691817</v>
      </c>
    </row>
    <row r="20" spans="1:9" x14ac:dyDescent="0.3">
      <c r="A20" s="51"/>
      <c r="B20" s="51"/>
      <c r="I20" s="55"/>
    </row>
    <row r="21" spans="1:9" x14ac:dyDescent="0.3">
      <c r="A21" s="93" t="s">
        <v>17</v>
      </c>
      <c r="B21" s="93" t="s">
        <v>18</v>
      </c>
      <c r="C21" s="43" t="s">
        <v>19</v>
      </c>
      <c r="D21" s="81">
        <f>'Mercancías tránsito'!B35</f>
        <v>9137745</v>
      </c>
      <c r="E21" s="81">
        <f>'Mercancías tránsito'!C35</f>
        <v>11183679</v>
      </c>
      <c r="F21" s="81">
        <f>'Mercancías tránsito'!D35</f>
        <v>19848713</v>
      </c>
      <c r="G21" s="81">
        <f>'Mercancías tránsito'!E35</f>
        <v>22376769</v>
      </c>
      <c r="H21" s="44">
        <f>G21-F21</f>
        <v>2528056</v>
      </c>
      <c r="I21" s="45">
        <f t="shared" ref="I21:I36" si="6">((G21*100/F21)-100)</f>
        <v>12.736624283901932</v>
      </c>
    </row>
    <row r="22" spans="1:9" x14ac:dyDescent="0.3">
      <c r="A22" s="94"/>
      <c r="B22" s="96"/>
      <c r="C22" s="43" t="s">
        <v>20</v>
      </c>
      <c r="D22" s="81">
        <f>'Mercan. contene. tránsito'!B35</f>
        <v>7025753</v>
      </c>
      <c r="E22" s="81">
        <f>'Mercan. contene. tránsito'!C35</f>
        <v>8779599</v>
      </c>
      <c r="F22" s="81">
        <f>'Mercan. contene. tránsito'!D35</f>
        <v>15518017</v>
      </c>
      <c r="G22" s="81">
        <f>'Mercan. contene. tránsito'!E35</f>
        <v>17502468</v>
      </c>
      <c r="H22" s="44">
        <f>G22-F22</f>
        <v>1984451</v>
      </c>
      <c r="I22" s="45">
        <f t="shared" si="6"/>
        <v>12.788045018896426</v>
      </c>
    </row>
    <row r="23" spans="1:9" x14ac:dyDescent="0.3">
      <c r="A23" s="94"/>
      <c r="B23" s="93" t="s">
        <v>21</v>
      </c>
      <c r="C23" s="43" t="s">
        <v>22</v>
      </c>
      <c r="D23" s="81">
        <f>'Ro-Ro'!B35</f>
        <v>4423211</v>
      </c>
      <c r="E23" s="81">
        <f>'Ro-Ro'!C35</f>
        <v>4720874</v>
      </c>
      <c r="F23" s="81">
        <f>'Ro-Ro'!D35</f>
        <v>8472779</v>
      </c>
      <c r="G23" s="81">
        <f>'Ro-Ro'!E35</f>
        <v>9416599</v>
      </c>
      <c r="H23" s="44">
        <f t="shared" ref="H23:H36" si="7">G23-F23</f>
        <v>943820</v>
      </c>
      <c r="I23" s="45">
        <f t="shared" si="6"/>
        <v>11.139438429823315</v>
      </c>
    </row>
    <row r="24" spans="1:9" x14ac:dyDescent="0.3">
      <c r="A24" s="94"/>
      <c r="B24" s="96"/>
      <c r="C24" s="58" t="s">
        <v>152</v>
      </c>
      <c r="D24" s="81">
        <f>'Ro-Ro remolques'!B35</f>
        <v>105471</v>
      </c>
      <c r="E24" s="81">
        <f>'Ro-Ro remolques'!C35</f>
        <v>112573</v>
      </c>
      <c r="F24" s="81">
        <f>'Ro-Ro remolques'!D35</f>
        <v>204771</v>
      </c>
      <c r="G24" s="81">
        <f>'Ro-Ro remolques'!E35</f>
        <v>222907</v>
      </c>
      <c r="H24" s="44">
        <f t="shared" si="7"/>
        <v>18136</v>
      </c>
      <c r="I24" s="45">
        <f t="shared" si="6"/>
        <v>8.8567228757978427</v>
      </c>
    </row>
    <row r="25" spans="1:9" x14ac:dyDescent="0.3">
      <c r="A25" s="94"/>
      <c r="B25" s="97" t="s">
        <v>140</v>
      </c>
      <c r="C25" s="58" t="s">
        <v>139</v>
      </c>
      <c r="D25" s="81">
        <f>TEUS!B35</f>
        <v>1111339</v>
      </c>
      <c r="E25" s="81">
        <f>TEUS!C35</f>
        <v>1327271</v>
      </c>
      <c r="F25" s="81">
        <f>TEUS!D35</f>
        <v>2337228</v>
      </c>
      <c r="G25" s="81">
        <f>TEUS!E35</f>
        <v>2652144</v>
      </c>
      <c r="H25" s="44">
        <f t="shared" si="7"/>
        <v>314916</v>
      </c>
      <c r="I25" s="45">
        <f t="shared" si="6"/>
        <v>13.473910119166803</v>
      </c>
    </row>
    <row r="26" spans="1:9" x14ac:dyDescent="0.3">
      <c r="A26" s="94"/>
      <c r="B26" s="94"/>
      <c r="C26" s="43" t="s">
        <v>141</v>
      </c>
      <c r="D26" s="81">
        <f>'TEUS tránsito'!B35</f>
        <v>558835</v>
      </c>
      <c r="E26" s="81">
        <f>'TEUS tránsito'!C35</f>
        <v>714928</v>
      </c>
      <c r="F26" s="81">
        <f>'TEUS tránsito'!D35</f>
        <v>1228906</v>
      </c>
      <c r="G26" s="81">
        <f>'TEUS tránsito'!E35</f>
        <v>1434141</v>
      </c>
      <c r="H26" s="44">
        <f t="shared" si="7"/>
        <v>205235</v>
      </c>
      <c r="I26" s="45">
        <f t="shared" si="6"/>
        <v>16.700626410807658</v>
      </c>
    </row>
    <row r="27" spans="1:9" x14ac:dyDescent="0.3">
      <c r="A27" s="94"/>
      <c r="B27" s="94"/>
      <c r="C27" s="43" t="s">
        <v>142</v>
      </c>
      <c r="D27" s="81">
        <f>'TEUS nacional'!B35</f>
        <v>146837</v>
      </c>
      <c r="E27" s="81">
        <f>'TEUS nacional'!C35</f>
        <v>152832</v>
      </c>
      <c r="F27" s="81">
        <f>'TEUS nacional'!D35</f>
        <v>298026</v>
      </c>
      <c r="G27" s="81">
        <f>'TEUS nacional'!E35</f>
        <v>308261</v>
      </c>
      <c r="H27" s="44">
        <f t="shared" si="7"/>
        <v>10235</v>
      </c>
      <c r="I27" s="45">
        <f t="shared" si="6"/>
        <v>3.434264124606571</v>
      </c>
    </row>
    <row r="28" spans="1:9" x14ac:dyDescent="0.3">
      <c r="A28" s="94"/>
      <c r="B28" s="94"/>
      <c r="C28" s="43" t="s">
        <v>143</v>
      </c>
      <c r="D28" s="81">
        <f>'TEUS exterior'!B35</f>
        <v>405667</v>
      </c>
      <c r="E28" s="81">
        <f>'TEUS exterior'!C35</f>
        <v>459511</v>
      </c>
      <c r="F28" s="81">
        <f>'TEUS exterior'!D35</f>
        <v>810296</v>
      </c>
      <c r="G28" s="81">
        <f>'TEUS exterior'!E35</f>
        <v>909743</v>
      </c>
      <c r="H28" s="44">
        <f t="shared" si="7"/>
        <v>99447</v>
      </c>
      <c r="I28" s="45">
        <f t="shared" si="6"/>
        <v>12.272922487584779</v>
      </c>
    </row>
    <row r="29" spans="1:9" x14ac:dyDescent="0.3">
      <c r="A29" s="94"/>
      <c r="B29" s="96"/>
      <c r="C29" s="43" t="s">
        <v>144</v>
      </c>
      <c r="D29" s="81">
        <f>'TEUS nacional y exterior'!B35</f>
        <v>552504</v>
      </c>
      <c r="E29" s="81">
        <f>'TEUS nacional y exterior'!C35</f>
        <v>612343</v>
      </c>
      <c r="F29" s="81">
        <f>'TEUS nacional y exterior'!D35</f>
        <v>1108322</v>
      </c>
      <c r="G29" s="81">
        <f>'TEUS nacional y exterior'!E35</f>
        <v>1218003</v>
      </c>
      <c r="H29" s="44">
        <f t="shared" si="7"/>
        <v>109681</v>
      </c>
      <c r="I29" s="45">
        <f t="shared" si="6"/>
        <v>9.8961312687107181</v>
      </c>
    </row>
    <row r="30" spans="1:9" x14ac:dyDescent="0.3">
      <c r="A30" s="94"/>
      <c r="B30" s="93" t="s">
        <v>23</v>
      </c>
      <c r="C30" s="58" t="s">
        <v>168</v>
      </c>
      <c r="D30" s="81">
        <f>'Pasajeros total'!B35</f>
        <v>1474942</v>
      </c>
      <c r="E30" s="81">
        <f>'Pasajeros total'!C35</f>
        <v>1694828</v>
      </c>
      <c r="F30" s="81">
        <f>'Pasajeros total'!D35</f>
        <v>3120169</v>
      </c>
      <c r="G30" s="81">
        <f>'Pasajeros total'!E35</f>
        <v>3575152</v>
      </c>
      <c r="H30" s="44">
        <f t="shared" si="7"/>
        <v>454983</v>
      </c>
      <c r="I30" s="45">
        <f t="shared" si="6"/>
        <v>14.58199860328078</v>
      </c>
    </row>
    <row r="31" spans="1:9" x14ac:dyDescent="0.3">
      <c r="A31" s="94"/>
      <c r="B31" s="96"/>
      <c r="C31" s="58" t="s">
        <v>169</v>
      </c>
      <c r="D31" s="81">
        <f>'Pasajeros crucero'!B35</f>
        <v>317940</v>
      </c>
      <c r="E31" s="81">
        <f>'Pasajeros crucero'!C35</f>
        <v>497798</v>
      </c>
      <c r="F31" s="81">
        <f>'Pasajeros crucero'!D35</f>
        <v>684072</v>
      </c>
      <c r="G31" s="81">
        <f>'Pasajeros crucero'!E35</f>
        <v>1030849</v>
      </c>
      <c r="H31" s="44">
        <f t="shared" si="7"/>
        <v>346777</v>
      </c>
      <c r="I31" s="45">
        <f t="shared" si="6"/>
        <v>50.693055701738984</v>
      </c>
    </row>
    <row r="32" spans="1:9" x14ac:dyDescent="0.3">
      <c r="A32" s="94"/>
      <c r="B32" s="97" t="s">
        <v>153</v>
      </c>
      <c r="C32" s="43" t="s">
        <v>145</v>
      </c>
      <c r="D32" s="81">
        <f>'Automóviles régimen pasaje'!B35</f>
        <v>243606</v>
      </c>
      <c r="E32" s="81">
        <f>'Automóviles régimen pasaje'!C35</f>
        <v>260227</v>
      </c>
      <c r="F32" s="81">
        <f>'Automóviles régimen pasaje'!D35</f>
        <v>529141</v>
      </c>
      <c r="G32" s="81">
        <f>'Automóviles régimen pasaje'!E35</f>
        <v>573671</v>
      </c>
      <c r="H32" s="44">
        <f t="shared" si="7"/>
        <v>44530</v>
      </c>
      <c r="I32" s="45">
        <f t="shared" si="6"/>
        <v>8.415526296393594</v>
      </c>
    </row>
    <row r="33" spans="1:9" x14ac:dyDescent="0.3">
      <c r="A33" s="94"/>
      <c r="B33" s="96"/>
      <c r="C33" s="58" t="s">
        <v>117</v>
      </c>
      <c r="D33" s="81">
        <f>'Automóviles régimen mercancía'!B35</f>
        <v>288266</v>
      </c>
      <c r="E33" s="81">
        <f>'Automóviles régimen mercancía'!C35</f>
        <v>285868</v>
      </c>
      <c r="F33" s="81">
        <f>'Automóviles régimen mercancía'!D35</f>
        <v>507309</v>
      </c>
      <c r="G33" s="81">
        <f>'Automóviles régimen mercancía'!E35</f>
        <v>534975</v>
      </c>
      <c r="H33" s="44">
        <f t="shared" si="7"/>
        <v>27666</v>
      </c>
      <c r="I33" s="45">
        <f t="shared" si="6"/>
        <v>5.4534810145296007</v>
      </c>
    </row>
    <row r="34" spans="1:9" x14ac:dyDescent="0.3">
      <c r="A34" s="94"/>
      <c r="B34" s="93" t="s">
        <v>24</v>
      </c>
      <c r="C34" s="43" t="s">
        <v>146</v>
      </c>
      <c r="D34" s="81">
        <f>'Buques número'!B35</f>
        <v>9803</v>
      </c>
      <c r="E34" s="81">
        <f>'Buques número'!C35</f>
        <v>10487</v>
      </c>
      <c r="F34" s="81">
        <f>'Buques número'!D35</f>
        <v>20594</v>
      </c>
      <c r="G34" s="81">
        <f>'Buques número'!E35</f>
        <v>21733</v>
      </c>
      <c r="H34" s="44">
        <f t="shared" si="7"/>
        <v>1139</v>
      </c>
      <c r="I34" s="45">
        <f t="shared" si="6"/>
        <v>5.5307371078955043</v>
      </c>
    </row>
    <row r="35" spans="1:9" x14ac:dyDescent="0.3">
      <c r="A35" s="94"/>
      <c r="B35" s="94"/>
      <c r="C35" s="43" t="s">
        <v>25</v>
      </c>
      <c r="D35" s="81">
        <f>'Buques GT'!B35</f>
        <v>149812040</v>
      </c>
      <c r="E35" s="81">
        <f>'Buques GT'!C35</f>
        <v>162219156</v>
      </c>
      <c r="F35" s="81">
        <f>'Buques GT'!D35</f>
        <v>310564038</v>
      </c>
      <c r="G35" s="81">
        <f>'Buques GT'!E35</f>
        <v>336305312</v>
      </c>
      <c r="H35" s="44">
        <f t="shared" si="7"/>
        <v>25741274</v>
      </c>
      <c r="I35" s="45">
        <f t="shared" si="6"/>
        <v>8.2885559338328818</v>
      </c>
    </row>
    <row r="36" spans="1:9" x14ac:dyDescent="0.3">
      <c r="A36" s="95"/>
      <c r="B36" s="98"/>
      <c r="C36" s="43" t="s">
        <v>147</v>
      </c>
      <c r="D36" s="81">
        <f>Cruceros!B35</f>
        <v>144</v>
      </c>
      <c r="E36" s="81">
        <f>Cruceros!C35</f>
        <v>208</v>
      </c>
      <c r="F36" s="81">
        <f>Cruceros!D35</f>
        <v>325</v>
      </c>
      <c r="G36" s="81">
        <f>Cruceros!E35</f>
        <v>429</v>
      </c>
      <c r="H36" s="44">
        <f t="shared" si="7"/>
        <v>104</v>
      </c>
      <c r="I36" s="45">
        <f t="shared" si="6"/>
        <v>32</v>
      </c>
    </row>
    <row r="37" spans="1:9" x14ac:dyDescent="0.3">
      <c r="A37" s="59" t="s">
        <v>110</v>
      </c>
    </row>
    <row r="38" spans="1:9" x14ac:dyDescent="0.3">
      <c r="A38" s="59" t="s">
        <v>111</v>
      </c>
    </row>
    <row r="39" spans="1:9" x14ac:dyDescent="0.3">
      <c r="A39" s="56"/>
    </row>
  </sheetData>
  <mergeCells count="16"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6"/>
    <mergeCell ref="B21:B22"/>
    <mergeCell ref="B25:B29"/>
    <mergeCell ref="B30:B31"/>
    <mergeCell ref="B34:B36"/>
    <mergeCell ref="B23:B24"/>
    <mergeCell ref="B32:B33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9"/>
  <sheetViews>
    <sheetView zoomScaleNormal="100" workbookViewId="0"/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F1" s="3" t="s">
        <v>158</v>
      </c>
    </row>
    <row r="2" spans="1:12" s="2" customFormat="1" ht="21" x14ac:dyDescent="0.4"/>
    <row r="5" spans="1:12" x14ac:dyDescent="0.3">
      <c r="A5" s="107" t="s">
        <v>49</v>
      </c>
      <c r="B5" s="105" t="str">
        <f>'Resumen general'!D6</f>
        <v>Mes febrero</v>
      </c>
      <c r="C5" s="106"/>
      <c r="D5" s="105" t="str">
        <f>'Resumen general'!F6</f>
        <v>Acumulado desde enero</v>
      </c>
      <c r="E5" s="106"/>
      <c r="F5" s="106"/>
      <c r="L5" s="4" t="str">
        <f>'Resumen general'!I4</f>
        <v>Fecha: 12/02/2019</v>
      </c>
    </row>
    <row r="6" spans="1:12" x14ac:dyDescent="0.3">
      <c r="A6" s="108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1053813</v>
      </c>
      <c r="C7" s="30">
        <v>1132411</v>
      </c>
      <c r="D7" s="30">
        <v>2340333</v>
      </c>
      <c r="E7" s="30">
        <v>2718763</v>
      </c>
      <c r="F7" s="11">
        <f>((E7*100)/D7)-100</f>
        <v>16.169921118063115</v>
      </c>
      <c r="G7" s="1"/>
      <c r="H7" s="1"/>
      <c r="I7" s="1"/>
    </row>
    <row r="8" spans="1:12" x14ac:dyDescent="0.3">
      <c r="A8" s="12" t="s">
        <v>31</v>
      </c>
      <c r="B8" s="31">
        <v>270197</v>
      </c>
      <c r="C8" s="31">
        <v>299319</v>
      </c>
      <c r="D8" s="31">
        <v>498932</v>
      </c>
      <c r="E8" s="31">
        <v>520572</v>
      </c>
      <c r="F8" s="14">
        <f t="shared" ref="F8:F34" si="0">((E8*100)/D8)-100</f>
        <v>4.3372643967514648</v>
      </c>
      <c r="G8" s="1"/>
      <c r="H8" s="1"/>
      <c r="I8" s="1"/>
    </row>
    <row r="9" spans="1:12" x14ac:dyDescent="0.3">
      <c r="A9" s="9" t="s">
        <v>157</v>
      </c>
      <c r="B9" s="30">
        <v>592963</v>
      </c>
      <c r="C9" s="30">
        <v>344910</v>
      </c>
      <c r="D9" s="30">
        <v>963183</v>
      </c>
      <c r="E9" s="30">
        <v>942900</v>
      </c>
      <c r="F9" s="11">
        <f t="shared" si="0"/>
        <v>-2.105830356225141</v>
      </c>
      <c r="G9" s="1"/>
      <c r="H9" s="1"/>
      <c r="I9" s="1"/>
    </row>
    <row r="10" spans="1:12" x14ac:dyDescent="0.3">
      <c r="A10" s="12" t="s">
        <v>159</v>
      </c>
      <c r="B10" s="31">
        <v>284253</v>
      </c>
      <c r="C10" s="31">
        <v>364517</v>
      </c>
      <c r="D10" s="31">
        <v>677556</v>
      </c>
      <c r="E10" s="31">
        <v>889998</v>
      </c>
      <c r="F10" s="14">
        <f t="shared" si="0"/>
        <v>31.354161132068782</v>
      </c>
      <c r="G10" s="1"/>
      <c r="H10" s="1"/>
      <c r="I10" s="1"/>
    </row>
    <row r="11" spans="1:12" x14ac:dyDescent="0.3">
      <c r="A11" s="9" t="s">
        <v>160</v>
      </c>
      <c r="B11" s="30">
        <v>7043535</v>
      </c>
      <c r="C11" s="30">
        <v>8741269</v>
      </c>
      <c r="D11" s="30">
        <v>15807051</v>
      </c>
      <c r="E11" s="30">
        <v>18266959</v>
      </c>
      <c r="F11" s="11">
        <f t="shared" si="0"/>
        <v>15.562093144382217</v>
      </c>
      <c r="G11" s="1"/>
      <c r="H11" s="1"/>
      <c r="I11" s="1"/>
    </row>
    <row r="12" spans="1:12" x14ac:dyDescent="0.3">
      <c r="A12" s="12" t="s">
        <v>161</v>
      </c>
      <c r="B12" s="31">
        <v>406670</v>
      </c>
      <c r="C12" s="31">
        <v>392364</v>
      </c>
      <c r="D12" s="31">
        <v>739907</v>
      </c>
      <c r="E12" s="31">
        <v>693360</v>
      </c>
      <c r="F12" s="14">
        <f t="shared" si="0"/>
        <v>-6.2909257514795769</v>
      </c>
      <c r="G12" s="1"/>
      <c r="H12" s="1"/>
      <c r="I12" s="1"/>
    </row>
    <row r="13" spans="1:12" x14ac:dyDescent="0.3">
      <c r="A13" s="9" t="s">
        <v>32</v>
      </c>
      <c r="B13" s="30">
        <v>1064007</v>
      </c>
      <c r="C13" s="30">
        <v>1131662</v>
      </c>
      <c r="D13" s="30">
        <v>1994166</v>
      </c>
      <c r="E13" s="30">
        <v>2215692</v>
      </c>
      <c r="F13" s="11">
        <f t="shared" si="0"/>
        <v>11.108704089830027</v>
      </c>
      <c r="G13" s="1"/>
      <c r="H13" s="1"/>
      <c r="I13" s="1"/>
    </row>
    <row r="14" spans="1:12" x14ac:dyDescent="0.3">
      <c r="A14" s="12" t="s">
        <v>33</v>
      </c>
      <c r="B14" s="31">
        <v>5083378</v>
      </c>
      <c r="C14" s="31">
        <v>5130308</v>
      </c>
      <c r="D14" s="31">
        <v>8748303</v>
      </c>
      <c r="E14" s="31">
        <v>10770236</v>
      </c>
      <c r="F14" s="14">
        <f t="shared" si="0"/>
        <v>23.112288177489972</v>
      </c>
      <c r="G14" s="1"/>
      <c r="H14" s="1"/>
      <c r="I14" s="1"/>
    </row>
    <row r="15" spans="1:12" x14ac:dyDescent="0.3">
      <c r="A15" s="9" t="s">
        <v>34</v>
      </c>
      <c r="B15" s="30">
        <v>2172301</v>
      </c>
      <c r="C15" s="30">
        <v>2812018</v>
      </c>
      <c r="D15" s="30">
        <v>4445608</v>
      </c>
      <c r="E15" s="30">
        <v>5705281</v>
      </c>
      <c r="F15" s="11">
        <f t="shared" si="0"/>
        <v>28.335224338268233</v>
      </c>
      <c r="G15" s="1"/>
      <c r="H15" s="1"/>
      <c r="I15" s="1"/>
    </row>
    <row r="16" spans="1:12" x14ac:dyDescent="0.3">
      <c r="A16" s="12" t="s">
        <v>35</v>
      </c>
      <c r="B16" s="31">
        <v>2834697</v>
      </c>
      <c r="C16" s="31">
        <v>2172514</v>
      </c>
      <c r="D16" s="31">
        <v>5761125</v>
      </c>
      <c r="E16" s="31">
        <v>5635121</v>
      </c>
      <c r="F16" s="14">
        <f t="shared" si="0"/>
        <v>-2.1871422682201853</v>
      </c>
      <c r="G16" s="1"/>
      <c r="H16" s="1"/>
      <c r="I16" s="1"/>
    </row>
    <row r="17" spans="1:9" x14ac:dyDescent="0.3">
      <c r="A17" s="9" t="s">
        <v>162</v>
      </c>
      <c r="B17" s="30">
        <v>1292531</v>
      </c>
      <c r="C17" s="30">
        <v>1424657</v>
      </c>
      <c r="D17" s="30">
        <v>2752500</v>
      </c>
      <c r="E17" s="30">
        <v>3249774</v>
      </c>
      <c r="F17" s="11">
        <f t="shared" si="0"/>
        <v>18.066267029972749</v>
      </c>
      <c r="G17" s="1"/>
      <c r="H17" s="1"/>
      <c r="I17" s="1"/>
    </row>
    <row r="18" spans="1:9" x14ac:dyDescent="0.3">
      <c r="A18" s="12" t="s">
        <v>36</v>
      </c>
      <c r="B18" s="31">
        <v>251688</v>
      </c>
      <c r="C18" s="31">
        <v>178036</v>
      </c>
      <c r="D18" s="31">
        <v>436816</v>
      </c>
      <c r="E18" s="31">
        <v>387216</v>
      </c>
      <c r="F18" s="14">
        <f t="shared" si="0"/>
        <v>-11.354895425076009</v>
      </c>
      <c r="G18" s="1"/>
      <c r="H18" s="1"/>
      <c r="I18" s="1"/>
    </row>
    <row r="19" spans="1:9" x14ac:dyDescent="0.3">
      <c r="A19" s="9" t="s">
        <v>37</v>
      </c>
      <c r="B19" s="30">
        <v>1213985</v>
      </c>
      <c r="C19" s="30">
        <v>876840</v>
      </c>
      <c r="D19" s="30">
        <v>2536458</v>
      </c>
      <c r="E19" s="30">
        <v>1732476</v>
      </c>
      <c r="F19" s="11">
        <f t="shared" si="0"/>
        <v>-31.697035787700798</v>
      </c>
      <c r="G19" s="1"/>
      <c r="H19" s="1"/>
      <c r="I19" s="1"/>
    </row>
    <row r="20" spans="1:9" x14ac:dyDescent="0.3">
      <c r="A20" s="12" t="s">
        <v>163</v>
      </c>
      <c r="B20" s="31">
        <v>1691579</v>
      </c>
      <c r="C20" s="31">
        <v>1020459</v>
      </c>
      <c r="D20" s="31">
        <v>3304521</v>
      </c>
      <c r="E20" s="31">
        <v>2756213</v>
      </c>
      <c r="F20" s="14">
        <f t="shared" si="0"/>
        <v>-16.592661992464258</v>
      </c>
      <c r="G20" s="1"/>
      <c r="H20" s="1"/>
      <c r="I20" s="1"/>
    </row>
    <row r="21" spans="1:9" x14ac:dyDescent="0.3">
      <c r="A21" s="9" t="s">
        <v>38</v>
      </c>
      <c r="B21" s="30">
        <v>2646362</v>
      </c>
      <c r="C21" s="30">
        <v>2353387</v>
      </c>
      <c r="D21" s="30">
        <v>5333069</v>
      </c>
      <c r="E21" s="30">
        <v>5194841</v>
      </c>
      <c r="F21" s="11">
        <f t="shared" si="0"/>
        <v>-2.5919034612152956</v>
      </c>
      <c r="G21" s="1"/>
      <c r="H21" s="1"/>
      <c r="I21" s="1"/>
    </row>
    <row r="22" spans="1:9" x14ac:dyDescent="0.3">
      <c r="A22" s="12" t="s">
        <v>59</v>
      </c>
      <c r="B22" s="31">
        <v>1909508</v>
      </c>
      <c r="C22" s="31">
        <v>1894661</v>
      </c>
      <c r="D22" s="31">
        <v>3918990</v>
      </c>
      <c r="E22" s="31">
        <v>3941841</v>
      </c>
      <c r="F22" s="14">
        <f t="shared" si="0"/>
        <v>0.58308390682293521</v>
      </c>
      <c r="G22" s="1"/>
      <c r="H22" s="1"/>
      <c r="I22" s="1"/>
    </row>
    <row r="23" spans="1:9" x14ac:dyDescent="0.3">
      <c r="A23" s="9" t="s">
        <v>164</v>
      </c>
      <c r="B23" s="30">
        <v>180785</v>
      </c>
      <c r="C23" s="30">
        <v>181256</v>
      </c>
      <c r="D23" s="30">
        <v>332484</v>
      </c>
      <c r="E23" s="30">
        <v>379661</v>
      </c>
      <c r="F23" s="11">
        <f t="shared" si="0"/>
        <v>14.18925421975193</v>
      </c>
      <c r="G23" s="1"/>
      <c r="H23" s="1"/>
      <c r="I23" s="1"/>
    </row>
    <row r="24" spans="1:9" x14ac:dyDescent="0.3">
      <c r="A24" s="12" t="s">
        <v>166</v>
      </c>
      <c r="B24" s="31">
        <v>190046</v>
      </c>
      <c r="C24" s="31">
        <v>145735</v>
      </c>
      <c r="D24" s="31">
        <v>381536</v>
      </c>
      <c r="E24" s="31">
        <v>420941</v>
      </c>
      <c r="F24" s="14">
        <f t="shared" si="0"/>
        <v>10.327990019290453</v>
      </c>
      <c r="G24" s="1"/>
      <c r="H24" s="1"/>
      <c r="I24" s="1"/>
    </row>
    <row r="25" spans="1:9" x14ac:dyDescent="0.3">
      <c r="A25" s="9" t="s">
        <v>39</v>
      </c>
      <c r="B25" s="30">
        <v>79835</v>
      </c>
      <c r="C25" s="30">
        <v>71325</v>
      </c>
      <c r="D25" s="30">
        <v>168437</v>
      </c>
      <c r="E25" s="30">
        <v>139078</v>
      </c>
      <c r="F25" s="11">
        <f t="shared" si="0"/>
        <v>-17.430255822651787</v>
      </c>
      <c r="G25" s="1"/>
      <c r="H25" s="1"/>
      <c r="I25" s="1"/>
    </row>
    <row r="26" spans="1:9" x14ac:dyDescent="0.3">
      <c r="A26" s="12" t="s">
        <v>40</v>
      </c>
      <c r="B26" s="31">
        <v>201354</v>
      </c>
      <c r="C26" s="31">
        <v>208356</v>
      </c>
      <c r="D26" s="31">
        <v>336573</v>
      </c>
      <c r="E26" s="31">
        <v>498702</v>
      </c>
      <c r="F26" s="14">
        <f t="shared" si="0"/>
        <v>48.170530612972527</v>
      </c>
      <c r="G26" s="1"/>
      <c r="H26" s="1"/>
      <c r="I26" s="1"/>
    </row>
    <row r="27" spans="1:9" x14ac:dyDescent="0.3">
      <c r="A27" s="9" t="s">
        <v>41</v>
      </c>
      <c r="B27" s="30">
        <v>209757</v>
      </c>
      <c r="C27" s="30">
        <v>234291</v>
      </c>
      <c r="D27" s="30">
        <v>427860</v>
      </c>
      <c r="E27" s="30">
        <v>501236</v>
      </c>
      <c r="F27" s="11">
        <f t="shared" si="0"/>
        <v>17.149534894591696</v>
      </c>
      <c r="G27" s="1"/>
      <c r="H27" s="1"/>
      <c r="I27" s="1"/>
    </row>
    <row r="28" spans="1:9" x14ac:dyDescent="0.3">
      <c r="A28" s="12" t="s">
        <v>42</v>
      </c>
      <c r="B28" s="31">
        <v>1048964</v>
      </c>
      <c r="C28" s="31">
        <v>1061325</v>
      </c>
      <c r="D28" s="31">
        <v>2163307</v>
      </c>
      <c r="E28" s="31">
        <v>2188207</v>
      </c>
      <c r="F28" s="14">
        <f t="shared" si="0"/>
        <v>1.1510155516530887</v>
      </c>
      <c r="G28" s="1"/>
      <c r="H28" s="1"/>
      <c r="I28" s="1"/>
    </row>
    <row r="29" spans="1:9" x14ac:dyDescent="0.3">
      <c r="A29" s="9" t="s">
        <v>43</v>
      </c>
      <c r="B29" s="30">
        <v>309535</v>
      </c>
      <c r="C29" s="30">
        <v>520772</v>
      </c>
      <c r="D29" s="30">
        <v>700308</v>
      </c>
      <c r="E29" s="30">
        <v>965700</v>
      </c>
      <c r="F29" s="11">
        <f t="shared" si="0"/>
        <v>37.896468411042008</v>
      </c>
      <c r="G29" s="1"/>
      <c r="H29" s="1"/>
      <c r="I29" s="1"/>
    </row>
    <row r="30" spans="1:9" x14ac:dyDescent="0.3">
      <c r="A30" s="12" t="s">
        <v>44</v>
      </c>
      <c r="B30" s="31">
        <v>304415</v>
      </c>
      <c r="C30" s="31">
        <v>364364</v>
      </c>
      <c r="D30" s="31">
        <v>608982</v>
      </c>
      <c r="E30" s="31">
        <v>748761</v>
      </c>
      <c r="F30" s="14">
        <f t="shared" si="0"/>
        <v>22.952895159462841</v>
      </c>
      <c r="G30" s="1"/>
      <c r="H30" s="1"/>
      <c r="I30" s="1"/>
    </row>
    <row r="31" spans="1:9" x14ac:dyDescent="0.3">
      <c r="A31" s="9" t="s">
        <v>45</v>
      </c>
      <c r="B31" s="30">
        <v>2319560</v>
      </c>
      <c r="C31" s="30">
        <v>2532764</v>
      </c>
      <c r="D31" s="30">
        <v>5112840</v>
      </c>
      <c r="E31" s="30">
        <v>5586381</v>
      </c>
      <c r="F31" s="11">
        <f t="shared" si="0"/>
        <v>9.2617997042739404</v>
      </c>
      <c r="G31" s="1"/>
      <c r="H31" s="1"/>
      <c r="I31" s="1"/>
    </row>
    <row r="32" spans="1:9" x14ac:dyDescent="0.3">
      <c r="A32" s="12" t="s">
        <v>46</v>
      </c>
      <c r="B32" s="31">
        <v>5230045</v>
      </c>
      <c r="C32" s="31">
        <v>5727193</v>
      </c>
      <c r="D32" s="31">
        <v>11099777</v>
      </c>
      <c r="E32" s="31">
        <v>11468621</v>
      </c>
      <c r="F32" s="14">
        <f t="shared" si="0"/>
        <v>3.3229856780005633</v>
      </c>
      <c r="G32" s="1"/>
      <c r="H32" s="1"/>
      <c r="I32" s="1"/>
    </row>
    <row r="33" spans="1:9" x14ac:dyDescent="0.3">
      <c r="A33" s="9" t="s">
        <v>47</v>
      </c>
      <c r="B33" s="30">
        <v>333248</v>
      </c>
      <c r="C33" s="30">
        <v>323744</v>
      </c>
      <c r="D33" s="30">
        <v>629697</v>
      </c>
      <c r="E33" s="30">
        <v>656629</v>
      </c>
      <c r="F33" s="11">
        <f t="shared" si="0"/>
        <v>4.2769776575082972</v>
      </c>
      <c r="G33" s="1"/>
      <c r="H33" s="1"/>
      <c r="I33" s="1"/>
    </row>
    <row r="34" spans="1:9" x14ac:dyDescent="0.3">
      <c r="A34" s="12" t="s">
        <v>165</v>
      </c>
      <c r="B34" s="31">
        <v>71709</v>
      </c>
      <c r="C34" s="31">
        <v>107281</v>
      </c>
      <c r="D34" s="31">
        <v>155236</v>
      </c>
      <c r="E34" s="31">
        <v>198034</v>
      </c>
      <c r="F34" s="14">
        <f t="shared" si="0"/>
        <v>27.569635909196322</v>
      </c>
      <c r="G34" s="1"/>
      <c r="H34" s="1"/>
      <c r="I34" s="1"/>
    </row>
    <row r="35" spans="1:9" x14ac:dyDescent="0.3">
      <c r="A35" s="15" t="s">
        <v>48</v>
      </c>
      <c r="B35" s="16">
        <f>SUM(B7:B34)</f>
        <v>40290720</v>
      </c>
      <c r="C35" s="16">
        <f t="shared" ref="C35:E35" si="1">SUM(C7:C34)</f>
        <v>41747738</v>
      </c>
      <c r="D35" s="16">
        <f t="shared" si="1"/>
        <v>82375555</v>
      </c>
      <c r="E35" s="16">
        <f t="shared" si="1"/>
        <v>89373194</v>
      </c>
      <c r="F35" s="17">
        <f t="shared" ref="F35" si="2">((E35*100)/D35)-100</f>
        <v>8.4948004295691817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2718763</v>
      </c>
      <c r="C39" s="37">
        <f t="shared" si="4"/>
        <v>2340333</v>
      </c>
      <c r="D39" s="37">
        <f>_xlfn.RANK.EQ(B39,$B$39:$B$66)+COUNTIF($B$39:$B$66,B39)-1</f>
        <v>11</v>
      </c>
      <c r="E39" s="36" t="str">
        <f t="shared" ref="E39:E66" si="6">INDEX($A$39:$B$66,MATCH(ROW()-38,$D$39:$D$66,0),1)</f>
        <v>BAHÍA DE ALGECIRAS</v>
      </c>
      <c r="F39" s="36">
        <f>LOOKUP(E39,$A$39:$A$66,$B$39:$B$66)</f>
        <v>18266959</v>
      </c>
      <c r="G39" s="36">
        <f>LOOKUP(E39,$A$39:$A$66,$C$39:$C$66)</f>
        <v>15807051</v>
      </c>
    </row>
    <row r="40" spans="1:9" x14ac:dyDescent="0.3">
      <c r="A40" s="36" t="str">
        <f t="shared" si="5"/>
        <v>ALICANTE</v>
      </c>
      <c r="B40" s="37">
        <f t="shared" si="3"/>
        <v>520572</v>
      </c>
      <c r="C40" s="37">
        <f t="shared" si="4"/>
        <v>498932</v>
      </c>
      <c r="D40" s="37">
        <f t="shared" ref="D40:D66" si="7">_xlfn.RANK.EQ(B40,$B$39:$B$66)+COUNTIF($B$39:$B$66,B40)-1</f>
        <v>21</v>
      </c>
      <c r="E40" s="36" t="str">
        <f t="shared" si="6"/>
        <v>VALENCIA</v>
      </c>
      <c r="F40" s="36">
        <f t="shared" ref="F40:F66" si="8">LOOKUP(E40,$A$39:$A$66,$B$39:$B$66)</f>
        <v>11468621</v>
      </c>
      <c r="G40" s="36">
        <f t="shared" ref="G40:G66" si="9">LOOKUP(E40,$A$39:$A$66,$C$39:$C$66)</f>
        <v>11099777</v>
      </c>
    </row>
    <row r="41" spans="1:9" x14ac:dyDescent="0.3">
      <c r="A41" s="36" t="str">
        <f t="shared" si="5"/>
        <v>ALMERÍA</v>
      </c>
      <c r="B41" s="37">
        <f t="shared" si="3"/>
        <v>942900</v>
      </c>
      <c r="C41" s="37">
        <f t="shared" si="4"/>
        <v>963183</v>
      </c>
      <c r="D41" s="37">
        <f t="shared" si="7"/>
        <v>16</v>
      </c>
      <c r="E41" s="36" t="str">
        <f t="shared" si="6"/>
        <v>BARCELONA</v>
      </c>
      <c r="F41" s="36">
        <f t="shared" si="8"/>
        <v>10770236</v>
      </c>
      <c r="G41" s="36">
        <f t="shared" si="9"/>
        <v>8748303</v>
      </c>
    </row>
    <row r="42" spans="1:9" x14ac:dyDescent="0.3">
      <c r="A42" s="36" t="str">
        <f t="shared" si="5"/>
        <v>AVILÉS</v>
      </c>
      <c r="B42" s="37">
        <f t="shared" si="3"/>
        <v>889998</v>
      </c>
      <c r="C42" s="37">
        <f t="shared" si="4"/>
        <v>677556</v>
      </c>
      <c r="D42" s="37">
        <f t="shared" si="7"/>
        <v>17</v>
      </c>
      <c r="E42" s="36" t="str">
        <f t="shared" si="6"/>
        <v>BILBAO</v>
      </c>
      <c r="F42" s="36">
        <f t="shared" si="8"/>
        <v>5705281</v>
      </c>
      <c r="G42" s="36">
        <f t="shared" si="9"/>
        <v>4445608</v>
      </c>
    </row>
    <row r="43" spans="1:9" x14ac:dyDescent="0.3">
      <c r="A43" s="36" t="str">
        <f t="shared" si="5"/>
        <v>BAHÍA DE ALGECIRAS</v>
      </c>
      <c r="B43" s="37">
        <f t="shared" si="3"/>
        <v>18266959</v>
      </c>
      <c r="C43" s="37">
        <f t="shared" si="4"/>
        <v>15807051</v>
      </c>
      <c r="D43" s="37">
        <f t="shared" si="7"/>
        <v>1</v>
      </c>
      <c r="E43" s="36" t="str">
        <f t="shared" si="6"/>
        <v>CARTAGENA</v>
      </c>
      <c r="F43" s="36">
        <f t="shared" si="8"/>
        <v>5635121</v>
      </c>
      <c r="G43" s="36">
        <f t="shared" si="9"/>
        <v>5761125</v>
      </c>
    </row>
    <row r="44" spans="1:9" x14ac:dyDescent="0.3">
      <c r="A44" s="36" t="str">
        <f t="shared" si="5"/>
        <v>BAHÍA DE CÁDIZ</v>
      </c>
      <c r="B44" s="37">
        <f t="shared" si="3"/>
        <v>693360</v>
      </c>
      <c r="C44" s="37">
        <f t="shared" si="4"/>
        <v>739907</v>
      </c>
      <c r="D44" s="37">
        <f t="shared" si="7"/>
        <v>19</v>
      </c>
      <c r="E44" s="36" t="str">
        <f t="shared" si="6"/>
        <v>TARRAGONA</v>
      </c>
      <c r="F44" s="36">
        <f t="shared" si="8"/>
        <v>5586381</v>
      </c>
      <c r="G44" s="36">
        <f t="shared" si="9"/>
        <v>5112840</v>
      </c>
    </row>
    <row r="45" spans="1:9" x14ac:dyDescent="0.3">
      <c r="A45" s="36" t="str">
        <f t="shared" si="5"/>
        <v>BALEARES</v>
      </c>
      <c r="B45" s="37">
        <f t="shared" si="3"/>
        <v>2215692</v>
      </c>
      <c r="C45" s="37">
        <f t="shared" si="4"/>
        <v>1994166</v>
      </c>
      <c r="D45" s="37">
        <f t="shared" si="7"/>
        <v>12</v>
      </c>
      <c r="E45" s="36" t="str">
        <f t="shared" si="6"/>
        <v>HUELVA</v>
      </c>
      <c r="F45" s="36">
        <f t="shared" si="8"/>
        <v>5194841</v>
      </c>
      <c r="G45" s="36">
        <f t="shared" si="9"/>
        <v>5333069</v>
      </c>
    </row>
    <row r="46" spans="1:9" x14ac:dyDescent="0.3">
      <c r="A46" s="36" t="str">
        <f t="shared" si="5"/>
        <v>BARCELONA</v>
      </c>
      <c r="B46" s="37">
        <f t="shared" si="3"/>
        <v>10770236</v>
      </c>
      <c r="C46" s="37">
        <f t="shared" si="4"/>
        <v>8748303</v>
      </c>
      <c r="D46" s="37">
        <f t="shared" si="7"/>
        <v>3</v>
      </c>
      <c r="E46" s="36" t="str">
        <f t="shared" si="6"/>
        <v>LAS PALMAS</v>
      </c>
      <c r="F46" s="36">
        <f t="shared" si="8"/>
        <v>3941841</v>
      </c>
      <c r="G46" s="36">
        <f t="shared" si="9"/>
        <v>3918990</v>
      </c>
    </row>
    <row r="47" spans="1:9" x14ac:dyDescent="0.3">
      <c r="A47" s="36" t="str">
        <f t="shared" si="5"/>
        <v>BILBAO</v>
      </c>
      <c r="B47" s="37">
        <f t="shared" si="3"/>
        <v>5705281</v>
      </c>
      <c r="C47" s="37">
        <f t="shared" si="4"/>
        <v>4445608</v>
      </c>
      <c r="D47" s="37">
        <f t="shared" si="7"/>
        <v>4</v>
      </c>
      <c r="E47" s="36" t="str">
        <f t="shared" si="6"/>
        <v>CASTELLÓN</v>
      </c>
      <c r="F47" s="36">
        <f t="shared" si="8"/>
        <v>3249774</v>
      </c>
      <c r="G47" s="36">
        <f t="shared" si="9"/>
        <v>2752500</v>
      </c>
    </row>
    <row r="48" spans="1:9" x14ac:dyDescent="0.3">
      <c r="A48" s="36" t="str">
        <f t="shared" si="5"/>
        <v>CARTAGENA</v>
      </c>
      <c r="B48" s="37">
        <f t="shared" si="3"/>
        <v>5635121</v>
      </c>
      <c r="C48" s="37">
        <f t="shared" si="4"/>
        <v>5761125</v>
      </c>
      <c r="D48" s="37">
        <f t="shared" si="7"/>
        <v>5</v>
      </c>
      <c r="E48" s="36" t="str">
        <f t="shared" si="6"/>
        <v>GIJÓN</v>
      </c>
      <c r="F48" s="36">
        <f t="shared" si="8"/>
        <v>2756213</v>
      </c>
      <c r="G48" s="36">
        <f t="shared" si="9"/>
        <v>3304521</v>
      </c>
    </row>
    <row r="49" spans="1:7" x14ac:dyDescent="0.3">
      <c r="A49" s="36" t="str">
        <f t="shared" si="5"/>
        <v>CASTELLÓN</v>
      </c>
      <c r="B49" s="37">
        <f t="shared" si="3"/>
        <v>3249774</v>
      </c>
      <c r="C49" s="37">
        <f t="shared" si="4"/>
        <v>2752500</v>
      </c>
      <c r="D49" s="37">
        <f t="shared" si="7"/>
        <v>9</v>
      </c>
      <c r="E49" s="36" t="str">
        <f t="shared" si="6"/>
        <v>A CORUÑA</v>
      </c>
      <c r="F49" s="36">
        <f t="shared" si="8"/>
        <v>2718763</v>
      </c>
      <c r="G49" s="36">
        <f t="shared" si="9"/>
        <v>2340333</v>
      </c>
    </row>
    <row r="50" spans="1:7" x14ac:dyDescent="0.3">
      <c r="A50" s="36" t="str">
        <f t="shared" si="5"/>
        <v>CEUTA</v>
      </c>
      <c r="B50" s="37">
        <f t="shared" si="3"/>
        <v>387216</v>
      </c>
      <c r="C50" s="37">
        <f t="shared" si="4"/>
        <v>436816</v>
      </c>
      <c r="D50" s="37">
        <f t="shared" si="7"/>
        <v>25</v>
      </c>
      <c r="E50" s="36" t="str">
        <f t="shared" si="6"/>
        <v>BALEARES</v>
      </c>
      <c r="F50" s="36">
        <f t="shared" si="8"/>
        <v>2215692</v>
      </c>
      <c r="G50" s="36">
        <f t="shared" si="9"/>
        <v>1994166</v>
      </c>
    </row>
    <row r="51" spans="1:7" x14ac:dyDescent="0.3">
      <c r="A51" s="36" t="str">
        <f t="shared" si="5"/>
        <v>FERROL-SAN CIBRAO</v>
      </c>
      <c r="B51" s="37">
        <f t="shared" si="3"/>
        <v>1732476</v>
      </c>
      <c r="C51" s="37">
        <f t="shared" si="4"/>
        <v>2536458</v>
      </c>
      <c r="D51" s="37">
        <f t="shared" si="7"/>
        <v>14</v>
      </c>
      <c r="E51" s="36" t="str">
        <f t="shared" si="6"/>
        <v>SANTA CRUZ DE TENERIFE</v>
      </c>
      <c r="F51" s="36">
        <f t="shared" si="8"/>
        <v>2188207</v>
      </c>
      <c r="G51" s="36">
        <f t="shared" si="9"/>
        <v>2163307</v>
      </c>
    </row>
    <row r="52" spans="1:7" x14ac:dyDescent="0.3">
      <c r="A52" s="36" t="str">
        <f t="shared" si="5"/>
        <v>GIJÓN</v>
      </c>
      <c r="B52" s="37">
        <f t="shared" si="3"/>
        <v>2756213</v>
      </c>
      <c r="C52" s="37">
        <f t="shared" si="4"/>
        <v>3304521</v>
      </c>
      <c r="D52" s="37">
        <f t="shared" si="7"/>
        <v>10</v>
      </c>
      <c r="E52" s="36" t="str">
        <f t="shared" si="6"/>
        <v>FERROL-SAN CIBRAO</v>
      </c>
      <c r="F52" s="36">
        <f t="shared" si="8"/>
        <v>1732476</v>
      </c>
      <c r="G52" s="36">
        <f t="shared" si="9"/>
        <v>2536458</v>
      </c>
    </row>
    <row r="53" spans="1:7" x14ac:dyDescent="0.3">
      <c r="A53" s="36" t="str">
        <f t="shared" si="5"/>
        <v>HUELVA</v>
      </c>
      <c r="B53" s="37">
        <f t="shared" si="3"/>
        <v>5194841</v>
      </c>
      <c r="C53" s="37">
        <f t="shared" si="4"/>
        <v>5333069</v>
      </c>
      <c r="D53" s="37">
        <f t="shared" si="7"/>
        <v>7</v>
      </c>
      <c r="E53" s="36" t="str">
        <f t="shared" si="6"/>
        <v>SANTANDER</v>
      </c>
      <c r="F53" s="36">
        <f t="shared" si="8"/>
        <v>965700</v>
      </c>
      <c r="G53" s="36">
        <f t="shared" si="9"/>
        <v>700308</v>
      </c>
    </row>
    <row r="54" spans="1:7" x14ac:dyDescent="0.3">
      <c r="A54" s="36" t="str">
        <f t="shared" si="5"/>
        <v>LAS PALMAS</v>
      </c>
      <c r="B54" s="37">
        <f t="shared" si="3"/>
        <v>3941841</v>
      </c>
      <c r="C54" s="37">
        <f t="shared" si="4"/>
        <v>3918990</v>
      </c>
      <c r="D54" s="37">
        <f t="shared" si="7"/>
        <v>8</v>
      </c>
      <c r="E54" s="36" t="str">
        <f t="shared" si="6"/>
        <v>ALMERÍA</v>
      </c>
      <c r="F54" s="36">
        <f t="shared" si="8"/>
        <v>942900</v>
      </c>
      <c r="G54" s="36">
        <f t="shared" si="9"/>
        <v>963183</v>
      </c>
    </row>
    <row r="55" spans="1:7" x14ac:dyDescent="0.3">
      <c r="A55" s="36" t="str">
        <f t="shared" si="5"/>
        <v>MÁLAGA</v>
      </c>
      <c r="B55" s="37">
        <f t="shared" si="3"/>
        <v>379661</v>
      </c>
      <c r="C55" s="37">
        <f t="shared" si="4"/>
        <v>332484</v>
      </c>
      <c r="D55" s="37">
        <f t="shared" si="7"/>
        <v>26</v>
      </c>
      <c r="E55" s="36" t="str">
        <f t="shared" si="6"/>
        <v>AVILÉS</v>
      </c>
      <c r="F55" s="36">
        <f t="shared" si="8"/>
        <v>889998</v>
      </c>
      <c r="G55" s="36">
        <f t="shared" si="9"/>
        <v>677556</v>
      </c>
    </row>
    <row r="56" spans="1:7" x14ac:dyDescent="0.3">
      <c r="A56" s="36" t="str">
        <f t="shared" si="5"/>
        <v>MARÍN Y RÍA DE PONTEVEDRA</v>
      </c>
      <c r="B56" s="37">
        <f t="shared" si="3"/>
        <v>420941</v>
      </c>
      <c r="C56" s="37">
        <f t="shared" si="4"/>
        <v>381536</v>
      </c>
      <c r="D56" s="37">
        <f t="shared" si="7"/>
        <v>24</v>
      </c>
      <c r="E56" s="36" t="str">
        <f t="shared" si="6"/>
        <v>SEVILLA</v>
      </c>
      <c r="F56" s="36">
        <f t="shared" si="8"/>
        <v>748761</v>
      </c>
      <c r="G56" s="36">
        <f t="shared" si="9"/>
        <v>608982</v>
      </c>
    </row>
    <row r="57" spans="1:7" x14ac:dyDescent="0.3">
      <c r="A57" s="36" t="str">
        <f t="shared" si="5"/>
        <v>MELILLA</v>
      </c>
      <c r="B57" s="37">
        <f t="shared" si="3"/>
        <v>139078</v>
      </c>
      <c r="C57" s="37">
        <f t="shared" si="4"/>
        <v>168437</v>
      </c>
      <c r="D57" s="37">
        <f t="shared" si="7"/>
        <v>28</v>
      </c>
      <c r="E57" s="36" t="str">
        <f t="shared" si="6"/>
        <v>BAHÍA DE CÁDIZ</v>
      </c>
      <c r="F57" s="36">
        <f t="shared" si="8"/>
        <v>693360</v>
      </c>
      <c r="G57" s="36">
        <f t="shared" si="9"/>
        <v>739907</v>
      </c>
    </row>
    <row r="58" spans="1:7" x14ac:dyDescent="0.3">
      <c r="A58" s="36" t="str">
        <f t="shared" si="5"/>
        <v>MOTRIL</v>
      </c>
      <c r="B58" s="37">
        <f t="shared" si="3"/>
        <v>498702</v>
      </c>
      <c r="C58" s="37">
        <f t="shared" si="4"/>
        <v>336573</v>
      </c>
      <c r="D58" s="37">
        <f t="shared" si="7"/>
        <v>23</v>
      </c>
      <c r="E58" s="36" t="str">
        <f t="shared" si="6"/>
        <v>VIGO</v>
      </c>
      <c r="F58" s="36">
        <f t="shared" si="8"/>
        <v>656629</v>
      </c>
      <c r="G58" s="36">
        <f t="shared" si="9"/>
        <v>629697</v>
      </c>
    </row>
    <row r="59" spans="1:7" x14ac:dyDescent="0.3">
      <c r="A59" s="36" t="str">
        <f t="shared" si="5"/>
        <v>PASAIA</v>
      </c>
      <c r="B59" s="37">
        <f t="shared" si="3"/>
        <v>501236</v>
      </c>
      <c r="C59" s="37">
        <f t="shared" si="4"/>
        <v>427860</v>
      </c>
      <c r="D59" s="37">
        <f t="shared" si="7"/>
        <v>22</v>
      </c>
      <c r="E59" s="36" t="str">
        <f t="shared" si="6"/>
        <v>ALICANTE</v>
      </c>
      <c r="F59" s="36">
        <f t="shared" si="8"/>
        <v>520572</v>
      </c>
      <c r="G59" s="36">
        <f t="shared" si="9"/>
        <v>498932</v>
      </c>
    </row>
    <row r="60" spans="1:7" x14ac:dyDescent="0.3">
      <c r="A60" s="36" t="str">
        <f t="shared" si="5"/>
        <v>SANTA CRUZ DE TENERIFE</v>
      </c>
      <c r="B60" s="37">
        <f t="shared" si="3"/>
        <v>2188207</v>
      </c>
      <c r="C60" s="37">
        <f t="shared" si="4"/>
        <v>2163307</v>
      </c>
      <c r="D60" s="37">
        <f t="shared" si="7"/>
        <v>13</v>
      </c>
      <c r="E60" s="36" t="str">
        <f t="shared" si="6"/>
        <v>PASAIA</v>
      </c>
      <c r="F60" s="36">
        <f t="shared" si="8"/>
        <v>501236</v>
      </c>
      <c r="G60" s="36">
        <f t="shared" si="9"/>
        <v>427860</v>
      </c>
    </row>
    <row r="61" spans="1:7" x14ac:dyDescent="0.3">
      <c r="A61" s="36" t="str">
        <f t="shared" si="5"/>
        <v>SANTANDER</v>
      </c>
      <c r="B61" s="37">
        <f t="shared" si="3"/>
        <v>965700</v>
      </c>
      <c r="C61" s="37">
        <f t="shared" si="4"/>
        <v>700308</v>
      </c>
      <c r="D61" s="37">
        <f t="shared" si="7"/>
        <v>15</v>
      </c>
      <c r="E61" s="36" t="str">
        <f t="shared" si="6"/>
        <v>MOTRIL</v>
      </c>
      <c r="F61" s="36">
        <f t="shared" si="8"/>
        <v>498702</v>
      </c>
      <c r="G61" s="36">
        <f t="shared" si="9"/>
        <v>336573</v>
      </c>
    </row>
    <row r="62" spans="1:7" x14ac:dyDescent="0.3">
      <c r="A62" s="36" t="str">
        <f t="shared" si="5"/>
        <v>SEVILLA</v>
      </c>
      <c r="B62" s="37">
        <f t="shared" si="3"/>
        <v>748761</v>
      </c>
      <c r="C62" s="37">
        <f t="shared" si="4"/>
        <v>608982</v>
      </c>
      <c r="D62" s="37">
        <f t="shared" si="7"/>
        <v>18</v>
      </c>
      <c r="E62" s="36" t="str">
        <f t="shared" si="6"/>
        <v>MARÍN Y RÍA DE PONTEVEDRA</v>
      </c>
      <c r="F62" s="36">
        <f t="shared" si="8"/>
        <v>420941</v>
      </c>
      <c r="G62" s="36">
        <f t="shared" si="9"/>
        <v>381536</v>
      </c>
    </row>
    <row r="63" spans="1:7" x14ac:dyDescent="0.3">
      <c r="A63" s="36" t="str">
        <f t="shared" si="5"/>
        <v>TARRAGONA</v>
      </c>
      <c r="B63" s="37">
        <f t="shared" si="3"/>
        <v>5586381</v>
      </c>
      <c r="C63" s="37">
        <f t="shared" si="4"/>
        <v>5112840</v>
      </c>
      <c r="D63" s="37">
        <f t="shared" si="7"/>
        <v>6</v>
      </c>
      <c r="E63" s="36" t="str">
        <f t="shared" si="6"/>
        <v>CEUTA</v>
      </c>
      <c r="F63" s="36">
        <f t="shared" si="8"/>
        <v>387216</v>
      </c>
      <c r="G63" s="36">
        <f t="shared" si="9"/>
        <v>436816</v>
      </c>
    </row>
    <row r="64" spans="1:7" x14ac:dyDescent="0.3">
      <c r="A64" s="36" t="str">
        <f t="shared" si="5"/>
        <v>VALENCIA</v>
      </c>
      <c r="B64" s="37">
        <f t="shared" si="3"/>
        <v>11468621</v>
      </c>
      <c r="C64" s="37">
        <f t="shared" si="4"/>
        <v>11099777</v>
      </c>
      <c r="D64" s="37">
        <f t="shared" si="7"/>
        <v>2</v>
      </c>
      <c r="E64" s="36" t="str">
        <f t="shared" si="6"/>
        <v>MÁLAGA</v>
      </c>
      <c r="F64" s="36">
        <f t="shared" si="8"/>
        <v>379661</v>
      </c>
      <c r="G64" s="36">
        <f t="shared" si="9"/>
        <v>332484</v>
      </c>
    </row>
    <row r="65" spans="1:7" x14ac:dyDescent="0.3">
      <c r="A65" s="36" t="str">
        <f t="shared" si="5"/>
        <v>VIGO</v>
      </c>
      <c r="B65" s="37">
        <f t="shared" si="3"/>
        <v>656629</v>
      </c>
      <c r="C65" s="37">
        <f t="shared" si="4"/>
        <v>629697</v>
      </c>
      <c r="D65" s="37">
        <f t="shared" si="7"/>
        <v>20</v>
      </c>
      <c r="E65" s="36" t="str">
        <f t="shared" si="6"/>
        <v>VILAGARCÍA</v>
      </c>
      <c r="F65" s="36">
        <f t="shared" si="8"/>
        <v>198034</v>
      </c>
      <c r="G65" s="36">
        <f t="shared" si="9"/>
        <v>155236</v>
      </c>
    </row>
    <row r="66" spans="1:7" x14ac:dyDescent="0.3">
      <c r="A66" s="36" t="str">
        <f t="shared" si="5"/>
        <v>VILAGARCÍA</v>
      </c>
      <c r="B66" s="37">
        <f t="shared" si="3"/>
        <v>198034</v>
      </c>
      <c r="C66" s="37">
        <f t="shared" si="4"/>
        <v>155236</v>
      </c>
      <c r="D66" s="37">
        <f t="shared" si="7"/>
        <v>27</v>
      </c>
      <c r="E66" s="36" t="str">
        <f t="shared" si="6"/>
        <v>MELILLA</v>
      </c>
      <c r="F66" s="36">
        <f t="shared" si="8"/>
        <v>139078</v>
      </c>
      <c r="G66" s="36">
        <f t="shared" si="9"/>
        <v>168437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3"/>
      <c r="B68" s="73"/>
      <c r="C68" s="73"/>
      <c r="D68" s="73"/>
      <c r="E68" s="73"/>
      <c r="F68" s="73"/>
    </row>
    <row r="69" spans="1:7" x14ac:dyDescent="0.3">
      <c r="A69" s="5"/>
      <c r="B69" s="6"/>
      <c r="C69" s="6"/>
      <c r="D69" s="6"/>
      <c r="E69" s="6"/>
      <c r="F69" s="7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51" priority="2">
      <formula>ISERROR(F7)</formula>
    </cfRule>
  </conditionalFormatting>
  <conditionalFormatting sqref="F8 F10 F12 F14 F16 F18 F20 F22 F24 F26 F28 F30 F32 F34">
    <cfRule type="containsErrors" dxfId="50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/>
  </sheetViews>
  <sheetFormatPr baseColWidth="10" defaultRowHeight="14.4" x14ac:dyDescent="0.3"/>
  <cols>
    <col min="1" max="1" width="21.33203125" bestFit="1" customWidth="1"/>
    <col min="2" max="4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50</v>
      </c>
      <c r="G1" s="3"/>
      <c r="H1" s="3"/>
      <c r="I1" s="3"/>
      <c r="J1" s="3"/>
    </row>
    <row r="2" spans="1:12" s="2" customFormat="1" ht="21" x14ac:dyDescent="0.4">
      <c r="F2" s="3"/>
      <c r="G2" s="3"/>
      <c r="H2" s="3"/>
      <c r="I2" s="3" t="s">
        <v>128</v>
      </c>
    </row>
    <row r="5" spans="1:12" x14ac:dyDescent="0.3">
      <c r="A5" s="107" t="s">
        <v>49</v>
      </c>
      <c r="B5" s="105" t="str">
        <f>'Resumen general'!D6</f>
        <v>Mes febrero</v>
      </c>
      <c r="C5" s="106"/>
      <c r="D5" s="105" t="str">
        <f>'Resumen general'!F6</f>
        <v>Acumulado desde enero</v>
      </c>
      <c r="E5" s="106"/>
      <c r="F5" s="106"/>
      <c r="L5" s="4" t="str">
        <f>'Resumen general'!I4</f>
        <v>Fecha: 12/02/2019</v>
      </c>
    </row>
    <row r="6" spans="1:12" x14ac:dyDescent="0.3">
      <c r="A6" s="108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1029988</v>
      </c>
      <c r="C7" s="30">
        <v>1101469</v>
      </c>
      <c r="D7" s="30">
        <v>2288146</v>
      </c>
      <c r="E7" s="30">
        <v>2652074</v>
      </c>
      <c r="F7" s="11">
        <f>((E7*100)/D7)-100</f>
        <v>15.904929143507445</v>
      </c>
      <c r="G7" s="1"/>
      <c r="H7" s="1"/>
      <c r="I7" s="1"/>
    </row>
    <row r="8" spans="1:12" x14ac:dyDescent="0.3">
      <c r="A8" s="12" t="s">
        <v>31</v>
      </c>
      <c r="B8" s="31">
        <v>268583</v>
      </c>
      <c r="C8" s="31">
        <v>296851</v>
      </c>
      <c r="D8" s="31">
        <v>496028</v>
      </c>
      <c r="E8" s="31">
        <v>515046</v>
      </c>
      <c r="F8" s="14">
        <f t="shared" ref="F8:F34" si="0">((E8*100)/D8)-100</f>
        <v>3.8340577548041637</v>
      </c>
      <c r="G8" s="1"/>
      <c r="H8" s="1"/>
      <c r="I8" s="1"/>
    </row>
    <row r="9" spans="1:12" x14ac:dyDescent="0.3">
      <c r="A9" s="9" t="s">
        <v>157</v>
      </c>
      <c r="B9" s="30">
        <v>587742</v>
      </c>
      <c r="C9" s="30">
        <v>339726</v>
      </c>
      <c r="D9" s="30">
        <v>952104</v>
      </c>
      <c r="E9" s="30">
        <v>931301</v>
      </c>
      <c r="F9" s="11">
        <f t="shared" si="0"/>
        <v>-2.1849503835715467</v>
      </c>
      <c r="G9" s="1"/>
      <c r="H9" s="1"/>
      <c r="I9" s="1"/>
    </row>
    <row r="10" spans="1:12" x14ac:dyDescent="0.3">
      <c r="A10" s="12" t="s">
        <v>159</v>
      </c>
      <c r="B10" s="31">
        <v>281006</v>
      </c>
      <c r="C10" s="31">
        <v>360102</v>
      </c>
      <c r="D10" s="31">
        <v>670135</v>
      </c>
      <c r="E10" s="31">
        <v>880042</v>
      </c>
      <c r="F10" s="14">
        <f t="shared" si="0"/>
        <v>31.323091615868435</v>
      </c>
      <c r="G10" s="1"/>
      <c r="H10" s="1"/>
      <c r="I10" s="1"/>
    </row>
    <row r="11" spans="1:12" x14ac:dyDescent="0.3">
      <c r="A11" s="9" t="s">
        <v>160</v>
      </c>
      <c r="B11" s="30">
        <v>6621712</v>
      </c>
      <c r="C11" s="30">
        <v>8496751</v>
      </c>
      <c r="D11" s="30">
        <v>14911331</v>
      </c>
      <c r="E11" s="30">
        <v>16561406</v>
      </c>
      <c r="F11" s="11">
        <f t="shared" si="0"/>
        <v>11.065913565998898</v>
      </c>
      <c r="G11" s="1"/>
      <c r="H11" s="1"/>
      <c r="I11" s="1"/>
    </row>
    <row r="12" spans="1:12" x14ac:dyDescent="0.3">
      <c r="A12" s="12" t="s">
        <v>161</v>
      </c>
      <c r="B12" s="31">
        <v>397097</v>
      </c>
      <c r="C12" s="31">
        <v>387019</v>
      </c>
      <c r="D12" s="31">
        <v>721107</v>
      </c>
      <c r="E12" s="31">
        <v>679136</v>
      </c>
      <c r="F12" s="14">
        <f t="shared" si="0"/>
        <v>-5.8203567570416084</v>
      </c>
      <c r="G12" s="1"/>
      <c r="H12" s="1"/>
      <c r="I12" s="1"/>
    </row>
    <row r="13" spans="1:12" x14ac:dyDescent="0.3">
      <c r="A13" s="9" t="s">
        <v>32</v>
      </c>
      <c r="B13" s="30">
        <v>1059915</v>
      </c>
      <c r="C13" s="30">
        <v>1125635</v>
      </c>
      <c r="D13" s="30">
        <v>1985095</v>
      </c>
      <c r="E13" s="30">
        <v>2199730</v>
      </c>
      <c r="F13" s="11">
        <f t="shared" si="0"/>
        <v>10.812328880985547</v>
      </c>
      <c r="G13" s="1"/>
      <c r="H13" s="1"/>
      <c r="I13" s="1"/>
    </row>
    <row r="14" spans="1:12" x14ac:dyDescent="0.3">
      <c r="A14" s="12" t="s">
        <v>33</v>
      </c>
      <c r="B14" s="31">
        <v>5022361</v>
      </c>
      <c r="C14" s="31">
        <v>5028272</v>
      </c>
      <c r="D14" s="31">
        <v>8628663</v>
      </c>
      <c r="E14" s="31">
        <v>10544915</v>
      </c>
      <c r="F14" s="14">
        <f t="shared" si="0"/>
        <v>22.207982858989851</v>
      </c>
      <c r="G14" s="1"/>
      <c r="H14" s="1"/>
      <c r="I14" s="1"/>
    </row>
    <row r="15" spans="1:12" x14ac:dyDescent="0.3">
      <c r="A15" s="9" t="s">
        <v>34</v>
      </c>
      <c r="B15" s="30">
        <v>2164306</v>
      </c>
      <c r="C15" s="30">
        <v>2803406</v>
      </c>
      <c r="D15" s="30">
        <v>4430164</v>
      </c>
      <c r="E15" s="30">
        <v>5688249</v>
      </c>
      <c r="F15" s="11">
        <f t="shared" si="0"/>
        <v>28.39815862347308</v>
      </c>
      <c r="G15" s="1"/>
      <c r="H15" s="1"/>
      <c r="I15" s="1"/>
    </row>
    <row r="16" spans="1:12" x14ac:dyDescent="0.3">
      <c r="A16" s="12" t="s">
        <v>35</v>
      </c>
      <c r="B16" s="31">
        <v>2831302</v>
      </c>
      <c r="C16" s="31">
        <v>2170181</v>
      </c>
      <c r="D16" s="31">
        <v>5754186</v>
      </c>
      <c r="E16" s="31">
        <v>5628755</v>
      </c>
      <c r="F16" s="14">
        <f t="shared" si="0"/>
        <v>-2.1798217853924058</v>
      </c>
      <c r="G16" s="1"/>
      <c r="H16" s="1"/>
      <c r="I16" s="1"/>
    </row>
    <row r="17" spans="1:9" x14ac:dyDescent="0.3">
      <c r="A17" s="9" t="s">
        <v>162</v>
      </c>
      <c r="B17" s="30">
        <v>1290996</v>
      </c>
      <c r="C17" s="30">
        <v>1422927</v>
      </c>
      <c r="D17" s="30">
        <v>2748829</v>
      </c>
      <c r="E17" s="30">
        <v>3246693</v>
      </c>
      <c r="F17" s="11">
        <f t="shared" si="0"/>
        <v>18.111857812908696</v>
      </c>
      <c r="G17" s="1"/>
      <c r="H17" s="1"/>
      <c r="I17" s="1"/>
    </row>
    <row r="18" spans="1:9" x14ac:dyDescent="0.3">
      <c r="A18" s="12" t="s">
        <v>36</v>
      </c>
      <c r="B18" s="31">
        <v>204343</v>
      </c>
      <c r="C18" s="31">
        <v>128356</v>
      </c>
      <c r="D18" s="31">
        <v>338310</v>
      </c>
      <c r="E18" s="31">
        <v>267035</v>
      </c>
      <c r="F18" s="14">
        <f t="shared" si="0"/>
        <v>-21.067955425497331</v>
      </c>
      <c r="G18" s="1"/>
      <c r="H18" s="1"/>
      <c r="I18" s="1"/>
    </row>
    <row r="19" spans="1:9" x14ac:dyDescent="0.3">
      <c r="A19" s="9" t="s">
        <v>37</v>
      </c>
      <c r="B19" s="30">
        <v>1213058</v>
      </c>
      <c r="C19" s="30">
        <v>874856</v>
      </c>
      <c r="D19" s="30">
        <v>2534633</v>
      </c>
      <c r="E19" s="30">
        <v>1726942</v>
      </c>
      <c r="F19" s="11">
        <f t="shared" si="0"/>
        <v>-31.866191278974114</v>
      </c>
      <c r="G19" s="1"/>
      <c r="H19" s="1"/>
      <c r="I19" s="1"/>
    </row>
    <row r="20" spans="1:9" x14ac:dyDescent="0.3">
      <c r="A20" s="12" t="s">
        <v>163</v>
      </c>
      <c r="B20" s="31">
        <v>1686940</v>
      </c>
      <c r="C20" s="31">
        <v>1018681</v>
      </c>
      <c r="D20" s="31">
        <v>3295017</v>
      </c>
      <c r="E20" s="31">
        <v>2750349</v>
      </c>
      <c r="F20" s="14">
        <f t="shared" si="0"/>
        <v>-16.530051286533578</v>
      </c>
      <c r="G20" s="1"/>
      <c r="H20" s="1"/>
      <c r="I20" s="1"/>
    </row>
    <row r="21" spans="1:9" x14ac:dyDescent="0.3">
      <c r="A21" s="9" t="s">
        <v>38</v>
      </c>
      <c r="B21" s="30">
        <v>2629396</v>
      </c>
      <c r="C21" s="30">
        <v>2336403</v>
      </c>
      <c r="D21" s="30">
        <v>5305007</v>
      </c>
      <c r="E21" s="30">
        <v>5163085</v>
      </c>
      <c r="F21" s="11">
        <f t="shared" si="0"/>
        <v>-2.6752462343593493</v>
      </c>
      <c r="G21" s="1"/>
      <c r="H21" s="1"/>
      <c r="I21" s="1"/>
    </row>
    <row r="22" spans="1:9" x14ac:dyDescent="0.3">
      <c r="A22" s="12" t="s">
        <v>59</v>
      </c>
      <c r="B22" s="31">
        <v>1710584</v>
      </c>
      <c r="C22" s="31">
        <v>1693973</v>
      </c>
      <c r="D22" s="31">
        <v>3508040</v>
      </c>
      <c r="E22" s="31">
        <v>3499714</v>
      </c>
      <c r="F22" s="14">
        <f t="shared" si="0"/>
        <v>-0.2373405092302221</v>
      </c>
      <c r="G22" s="1"/>
      <c r="H22" s="1"/>
      <c r="I22" s="1"/>
    </row>
    <row r="23" spans="1:9" x14ac:dyDescent="0.3">
      <c r="A23" s="9" t="s">
        <v>164</v>
      </c>
      <c r="B23" s="30">
        <v>175356</v>
      </c>
      <c r="C23" s="30">
        <v>176343</v>
      </c>
      <c r="D23" s="30">
        <v>319741</v>
      </c>
      <c r="E23" s="30">
        <v>370636</v>
      </c>
      <c r="F23" s="11">
        <f t="shared" si="0"/>
        <v>15.917570783853179</v>
      </c>
      <c r="G23" s="1"/>
      <c r="H23" s="1"/>
      <c r="I23" s="1"/>
    </row>
    <row r="24" spans="1:9" x14ac:dyDescent="0.3">
      <c r="A24" s="12" t="s">
        <v>166</v>
      </c>
      <c r="B24" s="31">
        <v>188174</v>
      </c>
      <c r="C24" s="31">
        <v>143730</v>
      </c>
      <c r="D24" s="31">
        <v>377189</v>
      </c>
      <c r="E24" s="31">
        <v>416871</v>
      </c>
      <c r="F24" s="14">
        <f t="shared" si="0"/>
        <v>10.52045526248115</v>
      </c>
      <c r="G24" s="1"/>
      <c r="H24" s="1"/>
      <c r="I24" s="1"/>
    </row>
    <row r="25" spans="1:9" x14ac:dyDescent="0.3">
      <c r="A25" s="9" t="s">
        <v>39</v>
      </c>
      <c r="B25" s="30">
        <v>79834</v>
      </c>
      <c r="C25" s="30">
        <v>71297</v>
      </c>
      <c r="D25" s="30">
        <v>168436</v>
      </c>
      <c r="E25" s="30">
        <v>138903</v>
      </c>
      <c r="F25" s="11">
        <f t="shared" si="0"/>
        <v>-17.533662637440926</v>
      </c>
      <c r="G25" s="1"/>
      <c r="H25" s="1"/>
      <c r="I25" s="1"/>
    </row>
    <row r="26" spans="1:9" x14ac:dyDescent="0.3">
      <c r="A26" s="12" t="s">
        <v>40</v>
      </c>
      <c r="B26" s="31">
        <v>198590</v>
      </c>
      <c r="C26" s="31">
        <v>206093</v>
      </c>
      <c r="D26" s="31">
        <v>331245</v>
      </c>
      <c r="E26" s="31">
        <v>490706</v>
      </c>
      <c r="F26" s="14">
        <f t="shared" si="0"/>
        <v>48.139896451267191</v>
      </c>
      <c r="G26" s="1"/>
      <c r="H26" s="1"/>
      <c r="I26" s="1"/>
    </row>
    <row r="27" spans="1:9" x14ac:dyDescent="0.3">
      <c r="A27" s="9" t="s">
        <v>41</v>
      </c>
      <c r="B27" s="30">
        <v>205867</v>
      </c>
      <c r="C27" s="30">
        <v>230383</v>
      </c>
      <c r="D27" s="30">
        <v>420272</v>
      </c>
      <c r="E27" s="30">
        <v>493777</v>
      </c>
      <c r="F27" s="11">
        <f t="shared" si="0"/>
        <v>17.489863707313361</v>
      </c>
      <c r="G27" s="1"/>
      <c r="H27" s="1"/>
      <c r="I27" s="1"/>
    </row>
    <row r="28" spans="1:9" x14ac:dyDescent="0.3">
      <c r="A28" s="12" t="s">
        <v>42</v>
      </c>
      <c r="B28" s="31">
        <v>995120</v>
      </c>
      <c r="C28" s="31">
        <v>1005636</v>
      </c>
      <c r="D28" s="31">
        <v>2053279</v>
      </c>
      <c r="E28" s="31">
        <v>2075980</v>
      </c>
      <c r="F28" s="14">
        <f t="shared" si="0"/>
        <v>1.1055974370750334</v>
      </c>
      <c r="G28" s="1"/>
      <c r="H28" s="1"/>
      <c r="I28" s="1"/>
    </row>
    <row r="29" spans="1:9" x14ac:dyDescent="0.3">
      <c r="A29" s="9" t="s">
        <v>43</v>
      </c>
      <c r="B29" s="30">
        <v>309011</v>
      </c>
      <c r="C29" s="30">
        <v>519309</v>
      </c>
      <c r="D29" s="30">
        <v>698893</v>
      </c>
      <c r="E29" s="30">
        <v>961775</v>
      </c>
      <c r="F29" s="11">
        <f t="shared" si="0"/>
        <v>37.614055370421511</v>
      </c>
      <c r="G29" s="1"/>
      <c r="H29" s="1"/>
      <c r="I29" s="1"/>
    </row>
    <row r="30" spans="1:9" x14ac:dyDescent="0.3">
      <c r="A30" s="12" t="s">
        <v>44</v>
      </c>
      <c r="B30" s="31">
        <v>303531</v>
      </c>
      <c r="C30" s="31">
        <v>363448</v>
      </c>
      <c r="D30" s="31">
        <v>607498</v>
      </c>
      <c r="E30" s="31">
        <v>747702</v>
      </c>
      <c r="F30" s="14">
        <f t="shared" si="0"/>
        <v>23.07892371662129</v>
      </c>
      <c r="G30" s="1"/>
      <c r="H30" s="1"/>
      <c r="I30" s="1"/>
    </row>
    <row r="31" spans="1:9" x14ac:dyDescent="0.3">
      <c r="A31" s="9" t="s">
        <v>45</v>
      </c>
      <c r="B31" s="30">
        <v>2314475</v>
      </c>
      <c r="C31" s="30">
        <v>2525250</v>
      </c>
      <c r="D31" s="30">
        <v>5103167</v>
      </c>
      <c r="E31" s="30">
        <v>5570951</v>
      </c>
      <c r="F31" s="11">
        <f t="shared" si="0"/>
        <v>9.166543050619353</v>
      </c>
      <c r="G31" s="1"/>
      <c r="H31" s="1"/>
      <c r="I31" s="1"/>
    </row>
    <row r="32" spans="1:9" x14ac:dyDescent="0.3">
      <c r="A32" s="12" t="s">
        <v>46</v>
      </c>
      <c r="B32" s="31">
        <v>5217288</v>
      </c>
      <c r="C32" s="31">
        <v>5706835</v>
      </c>
      <c r="D32" s="31">
        <v>11053005</v>
      </c>
      <c r="E32" s="31">
        <v>11424027</v>
      </c>
      <c r="F32" s="14">
        <f t="shared" si="0"/>
        <v>3.3567523040114366</v>
      </c>
      <c r="G32" s="1"/>
      <c r="H32" s="1"/>
      <c r="I32" s="1"/>
    </row>
    <row r="33" spans="1:9" x14ac:dyDescent="0.3">
      <c r="A33" s="9" t="s">
        <v>47</v>
      </c>
      <c r="B33" s="30">
        <v>316359</v>
      </c>
      <c r="C33" s="30">
        <v>310934</v>
      </c>
      <c r="D33" s="30">
        <v>593405</v>
      </c>
      <c r="E33" s="30">
        <v>623151</v>
      </c>
      <c r="F33" s="11">
        <f t="shared" si="0"/>
        <v>5.0127653120550093</v>
      </c>
      <c r="G33" s="1"/>
      <c r="H33" s="1"/>
      <c r="I33" s="1"/>
    </row>
    <row r="34" spans="1:9" x14ac:dyDescent="0.3">
      <c r="A34" s="12" t="s">
        <v>165</v>
      </c>
      <c r="B34" s="31">
        <v>71313</v>
      </c>
      <c r="C34" s="31">
        <v>106762</v>
      </c>
      <c r="D34" s="31">
        <v>154253</v>
      </c>
      <c r="E34" s="31">
        <v>196994</v>
      </c>
      <c r="F34" s="14">
        <f t="shared" si="0"/>
        <v>27.708375201778892</v>
      </c>
      <c r="G34" s="1"/>
      <c r="H34" s="1"/>
      <c r="I34" s="1"/>
    </row>
    <row r="35" spans="1:9" x14ac:dyDescent="0.3">
      <c r="A35" s="15" t="s">
        <v>48</v>
      </c>
      <c r="B35" s="16">
        <f>SUM(B7:B34)</f>
        <v>39374247</v>
      </c>
      <c r="C35" s="16">
        <f t="shared" ref="C35:E35" si="1">SUM(C7:C34)</f>
        <v>40950628</v>
      </c>
      <c r="D35" s="16">
        <f t="shared" si="1"/>
        <v>80447178</v>
      </c>
      <c r="E35" s="16">
        <f t="shared" si="1"/>
        <v>86445945</v>
      </c>
      <c r="F35" s="17">
        <f t="shared" ref="F35" si="2">((E35*100)/D35)-100</f>
        <v>7.456777414864689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2652074</v>
      </c>
      <c r="C39" s="37">
        <f t="shared" si="4"/>
        <v>2288146</v>
      </c>
      <c r="D39" s="37">
        <f>_xlfn.RANK.EQ(B39,$B$39:$B$66)+COUNTIF($B$39:$B$66,B39)-1</f>
        <v>11</v>
      </c>
      <c r="E39" s="36" t="str">
        <f t="shared" ref="E39:E66" si="6">INDEX($A$39:$B$66,MATCH(ROW()-38,$D$39:$D$66,0),1)</f>
        <v>BAHÍA DE ALGECIRAS</v>
      </c>
      <c r="F39" s="36">
        <f>LOOKUP(E39,$A$39:$A$66,$B$39:$B$66)</f>
        <v>16561406</v>
      </c>
      <c r="G39" s="36">
        <f>LOOKUP(E39,$A$39:$A$66,$C$39:$C$66)</f>
        <v>14911331</v>
      </c>
    </row>
    <row r="40" spans="1:9" x14ac:dyDescent="0.3">
      <c r="A40" s="36" t="str">
        <f t="shared" si="5"/>
        <v>ALICANTE</v>
      </c>
      <c r="B40" s="37">
        <f t="shared" si="3"/>
        <v>515046</v>
      </c>
      <c r="C40" s="37">
        <f t="shared" si="4"/>
        <v>496028</v>
      </c>
      <c r="D40" s="37">
        <f t="shared" ref="D40:D66" si="7">_xlfn.RANK.EQ(B40,$B$39:$B$66)+COUNTIF($B$39:$B$66,B40)-1</f>
        <v>21</v>
      </c>
      <c r="E40" s="36" t="str">
        <f t="shared" si="6"/>
        <v>VALENCIA</v>
      </c>
      <c r="F40" s="36">
        <f t="shared" ref="F40:F55" si="8">LOOKUP(E40,$A$39:$A$66,$B$39:$B$66)</f>
        <v>11424027</v>
      </c>
      <c r="G40" s="36">
        <f t="shared" ref="G40:G66" si="9">LOOKUP(E40,$A$39:$A$66,$C$39:$C$66)</f>
        <v>11053005</v>
      </c>
    </row>
    <row r="41" spans="1:9" x14ac:dyDescent="0.3">
      <c r="A41" s="36" t="str">
        <f t="shared" si="5"/>
        <v>ALMERÍA</v>
      </c>
      <c r="B41" s="37">
        <f t="shared" si="3"/>
        <v>931301</v>
      </c>
      <c r="C41" s="37">
        <f t="shared" si="4"/>
        <v>952104</v>
      </c>
      <c r="D41" s="37">
        <f t="shared" si="7"/>
        <v>16</v>
      </c>
      <c r="E41" s="36" t="str">
        <f t="shared" si="6"/>
        <v>BARCELONA</v>
      </c>
      <c r="F41" s="36">
        <f t="shared" si="8"/>
        <v>10544915</v>
      </c>
      <c r="G41" s="36">
        <f t="shared" si="9"/>
        <v>8628663</v>
      </c>
    </row>
    <row r="42" spans="1:9" x14ac:dyDescent="0.3">
      <c r="A42" s="36" t="str">
        <f t="shared" si="5"/>
        <v>AVILÉS</v>
      </c>
      <c r="B42" s="37">
        <f t="shared" si="3"/>
        <v>880042</v>
      </c>
      <c r="C42" s="37">
        <f t="shared" si="4"/>
        <v>670135</v>
      </c>
      <c r="D42" s="37">
        <f t="shared" si="7"/>
        <v>17</v>
      </c>
      <c r="E42" s="36" t="str">
        <f t="shared" si="6"/>
        <v>BILBAO</v>
      </c>
      <c r="F42" s="36">
        <f t="shared" si="8"/>
        <v>5688249</v>
      </c>
      <c r="G42" s="36">
        <f t="shared" si="9"/>
        <v>4430164</v>
      </c>
    </row>
    <row r="43" spans="1:9" x14ac:dyDescent="0.3">
      <c r="A43" s="36" t="str">
        <f t="shared" si="5"/>
        <v>BAHÍA DE ALGECIRAS</v>
      </c>
      <c r="B43" s="37">
        <f t="shared" si="3"/>
        <v>16561406</v>
      </c>
      <c r="C43" s="37">
        <f t="shared" si="4"/>
        <v>14911331</v>
      </c>
      <c r="D43" s="37">
        <f t="shared" si="7"/>
        <v>1</v>
      </c>
      <c r="E43" s="36" t="str">
        <f t="shared" si="6"/>
        <v>CARTAGENA</v>
      </c>
      <c r="F43" s="36">
        <f t="shared" si="8"/>
        <v>5628755</v>
      </c>
      <c r="G43" s="36">
        <f t="shared" si="9"/>
        <v>5754186</v>
      </c>
    </row>
    <row r="44" spans="1:9" x14ac:dyDescent="0.3">
      <c r="A44" s="36" t="str">
        <f t="shared" si="5"/>
        <v>BAHÍA DE CÁDIZ</v>
      </c>
      <c r="B44" s="37">
        <f t="shared" si="3"/>
        <v>679136</v>
      </c>
      <c r="C44" s="37">
        <f t="shared" si="4"/>
        <v>721107</v>
      </c>
      <c r="D44" s="37">
        <f t="shared" si="7"/>
        <v>19</v>
      </c>
      <c r="E44" s="36" t="str">
        <f t="shared" si="6"/>
        <v>TARRAGONA</v>
      </c>
      <c r="F44" s="36">
        <f t="shared" si="8"/>
        <v>5570951</v>
      </c>
      <c r="G44" s="36">
        <f t="shared" si="9"/>
        <v>5103167</v>
      </c>
    </row>
    <row r="45" spans="1:9" x14ac:dyDescent="0.3">
      <c r="A45" s="36" t="str">
        <f t="shared" si="5"/>
        <v>BALEARES</v>
      </c>
      <c r="B45" s="37">
        <f t="shared" si="3"/>
        <v>2199730</v>
      </c>
      <c r="C45" s="37">
        <f t="shared" si="4"/>
        <v>1985095</v>
      </c>
      <c r="D45" s="37">
        <f t="shared" si="7"/>
        <v>12</v>
      </c>
      <c r="E45" s="36" t="str">
        <f t="shared" si="6"/>
        <v>HUELVA</v>
      </c>
      <c r="F45" s="36">
        <f t="shared" si="8"/>
        <v>5163085</v>
      </c>
      <c r="G45" s="36">
        <f t="shared" si="9"/>
        <v>5305007</v>
      </c>
    </row>
    <row r="46" spans="1:9" x14ac:dyDescent="0.3">
      <c r="A46" s="36" t="str">
        <f t="shared" si="5"/>
        <v>BARCELONA</v>
      </c>
      <c r="B46" s="37">
        <f t="shared" si="3"/>
        <v>10544915</v>
      </c>
      <c r="C46" s="37">
        <f t="shared" si="4"/>
        <v>8628663</v>
      </c>
      <c r="D46" s="37">
        <f t="shared" si="7"/>
        <v>3</v>
      </c>
      <c r="E46" s="36" t="str">
        <f t="shared" si="6"/>
        <v>LAS PALMAS</v>
      </c>
      <c r="F46" s="36">
        <f t="shared" si="8"/>
        <v>3499714</v>
      </c>
      <c r="G46" s="36">
        <f t="shared" si="9"/>
        <v>3508040</v>
      </c>
    </row>
    <row r="47" spans="1:9" x14ac:dyDescent="0.3">
      <c r="A47" s="36" t="str">
        <f t="shared" si="5"/>
        <v>BILBAO</v>
      </c>
      <c r="B47" s="37">
        <f t="shared" si="3"/>
        <v>5688249</v>
      </c>
      <c r="C47" s="37">
        <f t="shared" si="4"/>
        <v>4430164</v>
      </c>
      <c r="D47" s="37">
        <f t="shared" si="7"/>
        <v>4</v>
      </c>
      <c r="E47" s="36" t="str">
        <f t="shared" si="6"/>
        <v>CASTELLÓN</v>
      </c>
      <c r="F47" s="36">
        <f t="shared" si="8"/>
        <v>3246693</v>
      </c>
      <c r="G47" s="36">
        <f t="shared" si="9"/>
        <v>2748829</v>
      </c>
    </row>
    <row r="48" spans="1:9" x14ac:dyDescent="0.3">
      <c r="A48" s="36" t="str">
        <f t="shared" si="5"/>
        <v>CARTAGENA</v>
      </c>
      <c r="B48" s="37">
        <f t="shared" si="3"/>
        <v>5628755</v>
      </c>
      <c r="C48" s="37">
        <f t="shared" si="4"/>
        <v>5754186</v>
      </c>
      <c r="D48" s="37">
        <f t="shared" si="7"/>
        <v>5</v>
      </c>
      <c r="E48" s="36" t="str">
        <f t="shared" si="6"/>
        <v>GIJÓN</v>
      </c>
      <c r="F48" s="36">
        <f t="shared" si="8"/>
        <v>2750349</v>
      </c>
      <c r="G48" s="36">
        <f t="shared" si="9"/>
        <v>3295017</v>
      </c>
    </row>
    <row r="49" spans="1:7" x14ac:dyDescent="0.3">
      <c r="A49" s="36" t="str">
        <f t="shared" si="5"/>
        <v>CASTELLÓN</v>
      </c>
      <c r="B49" s="37">
        <f t="shared" si="3"/>
        <v>3246693</v>
      </c>
      <c r="C49" s="37">
        <f t="shared" si="4"/>
        <v>2748829</v>
      </c>
      <c r="D49" s="37">
        <f t="shared" si="7"/>
        <v>9</v>
      </c>
      <c r="E49" s="36" t="str">
        <f t="shared" si="6"/>
        <v>A CORUÑA</v>
      </c>
      <c r="F49" s="36">
        <f t="shared" si="8"/>
        <v>2652074</v>
      </c>
      <c r="G49" s="36">
        <f t="shared" si="9"/>
        <v>2288146</v>
      </c>
    </row>
    <row r="50" spans="1:7" x14ac:dyDescent="0.3">
      <c r="A50" s="36" t="str">
        <f t="shared" si="5"/>
        <v>CEUTA</v>
      </c>
      <c r="B50" s="37">
        <f t="shared" si="3"/>
        <v>267035</v>
      </c>
      <c r="C50" s="37">
        <f t="shared" si="4"/>
        <v>338310</v>
      </c>
      <c r="D50" s="37">
        <f t="shared" si="7"/>
        <v>26</v>
      </c>
      <c r="E50" s="36" t="str">
        <f t="shared" si="6"/>
        <v>BALEARES</v>
      </c>
      <c r="F50" s="36">
        <f t="shared" si="8"/>
        <v>2199730</v>
      </c>
      <c r="G50" s="36">
        <f t="shared" si="9"/>
        <v>1985095</v>
      </c>
    </row>
    <row r="51" spans="1:7" x14ac:dyDescent="0.3">
      <c r="A51" s="36" t="str">
        <f t="shared" si="5"/>
        <v>FERROL-SAN CIBRAO</v>
      </c>
      <c r="B51" s="37">
        <f t="shared" si="3"/>
        <v>1726942</v>
      </c>
      <c r="C51" s="37">
        <f t="shared" si="4"/>
        <v>2534633</v>
      </c>
      <c r="D51" s="37">
        <f t="shared" si="7"/>
        <v>14</v>
      </c>
      <c r="E51" s="36" t="str">
        <f t="shared" si="6"/>
        <v>SANTA CRUZ DE TENERIFE</v>
      </c>
      <c r="F51" s="36">
        <f t="shared" si="8"/>
        <v>2075980</v>
      </c>
      <c r="G51" s="36">
        <f t="shared" si="9"/>
        <v>2053279</v>
      </c>
    </row>
    <row r="52" spans="1:7" x14ac:dyDescent="0.3">
      <c r="A52" s="36" t="str">
        <f t="shared" si="5"/>
        <v>GIJÓN</v>
      </c>
      <c r="B52" s="37">
        <f t="shared" si="3"/>
        <v>2750349</v>
      </c>
      <c r="C52" s="37">
        <f t="shared" si="4"/>
        <v>3295017</v>
      </c>
      <c r="D52" s="37">
        <f t="shared" si="7"/>
        <v>10</v>
      </c>
      <c r="E52" s="36" t="str">
        <f t="shared" si="6"/>
        <v>FERROL-SAN CIBRAO</v>
      </c>
      <c r="F52" s="36">
        <f t="shared" si="8"/>
        <v>1726942</v>
      </c>
      <c r="G52" s="36">
        <f t="shared" si="9"/>
        <v>2534633</v>
      </c>
    </row>
    <row r="53" spans="1:7" x14ac:dyDescent="0.3">
      <c r="A53" s="36" t="str">
        <f t="shared" si="5"/>
        <v>HUELVA</v>
      </c>
      <c r="B53" s="37">
        <f t="shared" si="3"/>
        <v>5163085</v>
      </c>
      <c r="C53" s="37">
        <f t="shared" si="4"/>
        <v>5305007</v>
      </c>
      <c r="D53" s="37">
        <f t="shared" si="7"/>
        <v>7</v>
      </c>
      <c r="E53" s="36" t="str">
        <f t="shared" si="6"/>
        <v>SANTANDER</v>
      </c>
      <c r="F53" s="36">
        <f t="shared" si="8"/>
        <v>961775</v>
      </c>
      <c r="G53" s="36">
        <f t="shared" si="9"/>
        <v>698893</v>
      </c>
    </row>
    <row r="54" spans="1:7" x14ac:dyDescent="0.3">
      <c r="A54" s="36" t="str">
        <f t="shared" si="5"/>
        <v>LAS PALMAS</v>
      </c>
      <c r="B54" s="37">
        <f t="shared" si="3"/>
        <v>3499714</v>
      </c>
      <c r="C54" s="37">
        <f t="shared" si="4"/>
        <v>3508040</v>
      </c>
      <c r="D54" s="37">
        <f t="shared" si="7"/>
        <v>8</v>
      </c>
      <c r="E54" s="36" t="str">
        <f t="shared" si="6"/>
        <v>ALMERÍA</v>
      </c>
      <c r="F54" s="36">
        <f t="shared" si="8"/>
        <v>931301</v>
      </c>
      <c r="G54" s="36">
        <f t="shared" si="9"/>
        <v>952104</v>
      </c>
    </row>
    <row r="55" spans="1:7" x14ac:dyDescent="0.3">
      <c r="A55" s="36" t="str">
        <f t="shared" si="5"/>
        <v>MÁLAGA</v>
      </c>
      <c r="B55" s="37">
        <f t="shared" si="3"/>
        <v>370636</v>
      </c>
      <c r="C55" s="37">
        <f t="shared" si="4"/>
        <v>319741</v>
      </c>
      <c r="D55" s="37">
        <f t="shared" si="7"/>
        <v>25</v>
      </c>
      <c r="E55" s="36" t="str">
        <f t="shared" si="6"/>
        <v>AVILÉS</v>
      </c>
      <c r="F55" s="36">
        <f t="shared" si="8"/>
        <v>880042</v>
      </c>
      <c r="G55" s="36">
        <f t="shared" si="9"/>
        <v>670135</v>
      </c>
    </row>
    <row r="56" spans="1:7" x14ac:dyDescent="0.3">
      <c r="A56" s="36" t="str">
        <f t="shared" si="5"/>
        <v>MARÍN Y RÍA DE PONTEVEDRA</v>
      </c>
      <c r="B56" s="37">
        <f t="shared" si="3"/>
        <v>416871</v>
      </c>
      <c r="C56" s="37">
        <f t="shared" si="4"/>
        <v>377189</v>
      </c>
      <c r="D56" s="37">
        <f t="shared" si="7"/>
        <v>24</v>
      </c>
      <c r="E56" s="36" t="str">
        <f t="shared" si="6"/>
        <v>SEVILLA</v>
      </c>
      <c r="F56" s="36">
        <f t="shared" ref="F56:F66" si="10">LOOKUP(E56,$A$39:$A$66,$B$39:$B$66)</f>
        <v>747702</v>
      </c>
      <c r="G56" s="36">
        <f t="shared" si="9"/>
        <v>607498</v>
      </c>
    </row>
    <row r="57" spans="1:7" x14ac:dyDescent="0.3">
      <c r="A57" s="36" t="str">
        <f t="shared" si="5"/>
        <v>MELILLA</v>
      </c>
      <c r="B57" s="37">
        <f t="shared" si="3"/>
        <v>138903</v>
      </c>
      <c r="C57" s="37">
        <f t="shared" si="4"/>
        <v>168436</v>
      </c>
      <c r="D57" s="37">
        <f t="shared" si="7"/>
        <v>28</v>
      </c>
      <c r="E57" s="36" t="str">
        <f t="shared" si="6"/>
        <v>BAHÍA DE CÁDIZ</v>
      </c>
      <c r="F57" s="36">
        <f t="shared" si="10"/>
        <v>679136</v>
      </c>
      <c r="G57" s="36">
        <f t="shared" si="9"/>
        <v>721107</v>
      </c>
    </row>
    <row r="58" spans="1:7" x14ac:dyDescent="0.3">
      <c r="A58" s="36" t="str">
        <f t="shared" si="5"/>
        <v>MOTRIL</v>
      </c>
      <c r="B58" s="37">
        <f t="shared" si="3"/>
        <v>490706</v>
      </c>
      <c r="C58" s="37">
        <f t="shared" si="4"/>
        <v>331245</v>
      </c>
      <c r="D58" s="37">
        <f t="shared" si="7"/>
        <v>23</v>
      </c>
      <c r="E58" s="36" t="str">
        <f t="shared" si="6"/>
        <v>VIGO</v>
      </c>
      <c r="F58" s="36">
        <f t="shared" si="10"/>
        <v>623151</v>
      </c>
      <c r="G58" s="36">
        <f t="shared" si="9"/>
        <v>593405</v>
      </c>
    </row>
    <row r="59" spans="1:7" x14ac:dyDescent="0.3">
      <c r="A59" s="36" t="str">
        <f t="shared" si="5"/>
        <v>PASAIA</v>
      </c>
      <c r="B59" s="37">
        <f t="shared" si="3"/>
        <v>493777</v>
      </c>
      <c r="C59" s="37">
        <f t="shared" si="4"/>
        <v>420272</v>
      </c>
      <c r="D59" s="37">
        <f t="shared" si="7"/>
        <v>22</v>
      </c>
      <c r="E59" s="36" t="str">
        <f t="shared" si="6"/>
        <v>ALICANTE</v>
      </c>
      <c r="F59" s="36">
        <f t="shared" si="10"/>
        <v>515046</v>
      </c>
      <c r="G59" s="36">
        <f t="shared" si="9"/>
        <v>496028</v>
      </c>
    </row>
    <row r="60" spans="1:7" x14ac:dyDescent="0.3">
      <c r="A60" s="36" t="str">
        <f t="shared" si="5"/>
        <v>SANTA CRUZ DE TENERIFE</v>
      </c>
      <c r="B60" s="37">
        <f t="shared" si="3"/>
        <v>2075980</v>
      </c>
      <c r="C60" s="37">
        <f t="shared" si="4"/>
        <v>2053279</v>
      </c>
      <c r="D60" s="37">
        <f t="shared" si="7"/>
        <v>13</v>
      </c>
      <c r="E60" s="36" t="str">
        <f t="shared" si="6"/>
        <v>PASAIA</v>
      </c>
      <c r="F60" s="36">
        <f t="shared" si="10"/>
        <v>493777</v>
      </c>
      <c r="G60" s="36">
        <f t="shared" si="9"/>
        <v>420272</v>
      </c>
    </row>
    <row r="61" spans="1:7" x14ac:dyDescent="0.3">
      <c r="A61" s="36" t="str">
        <f t="shared" si="5"/>
        <v>SANTANDER</v>
      </c>
      <c r="B61" s="37">
        <f t="shared" si="3"/>
        <v>961775</v>
      </c>
      <c r="C61" s="37">
        <f t="shared" si="4"/>
        <v>698893</v>
      </c>
      <c r="D61" s="37">
        <f t="shared" si="7"/>
        <v>15</v>
      </c>
      <c r="E61" s="36" t="str">
        <f t="shared" si="6"/>
        <v>MOTRIL</v>
      </c>
      <c r="F61" s="36">
        <f t="shared" si="10"/>
        <v>490706</v>
      </c>
      <c r="G61" s="36">
        <f t="shared" si="9"/>
        <v>331245</v>
      </c>
    </row>
    <row r="62" spans="1:7" x14ac:dyDescent="0.3">
      <c r="A62" s="36" t="str">
        <f t="shared" si="5"/>
        <v>SEVILLA</v>
      </c>
      <c r="B62" s="37">
        <f t="shared" si="3"/>
        <v>747702</v>
      </c>
      <c r="C62" s="37">
        <f t="shared" si="4"/>
        <v>607498</v>
      </c>
      <c r="D62" s="37">
        <f t="shared" si="7"/>
        <v>18</v>
      </c>
      <c r="E62" s="36" t="str">
        <f t="shared" si="6"/>
        <v>MARÍN Y RÍA DE PONTEVEDRA</v>
      </c>
      <c r="F62" s="36">
        <f t="shared" si="10"/>
        <v>416871</v>
      </c>
      <c r="G62" s="36">
        <f t="shared" si="9"/>
        <v>377189</v>
      </c>
    </row>
    <row r="63" spans="1:7" x14ac:dyDescent="0.3">
      <c r="A63" s="36" t="str">
        <f t="shared" si="5"/>
        <v>TARRAGONA</v>
      </c>
      <c r="B63" s="37">
        <f t="shared" si="3"/>
        <v>5570951</v>
      </c>
      <c r="C63" s="37">
        <f t="shared" si="4"/>
        <v>5103167</v>
      </c>
      <c r="D63" s="37">
        <f t="shared" si="7"/>
        <v>6</v>
      </c>
      <c r="E63" s="36" t="str">
        <f t="shared" si="6"/>
        <v>MÁLAGA</v>
      </c>
      <c r="F63" s="36">
        <f t="shared" si="10"/>
        <v>370636</v>
      </c>
      <c r="G63" s="36">
        <f t="shared" si="9"/>
        <v>319741</v>
      </c>
    </row>
    <row r="64" spans="1:7" x14ac:dyDescent="0.3">
      <c r="A64" s="36" t="str">
        <f t="shared" si="5"/>
        <v>VALENCIA</v>
      </c>
      <c r="B64" s="37">
        <f t="shared" si="3"/>
        <v>11424027</v>
      </c>
      <c r="C64" s="37">
        <f t="shared" si="4"/>
        <v>11053005</v>
      </c>
      <c r="D64" s="37">
        <f t="shared" si="7"/>
        <v>2</v>
      </c>
      <c r="E64" s="36" t="str">
        <f t="shared" si="6"/>
        <v>CEUTA</v>
      </c>
      <c r="F64" s="36">
        <f t="shared" si="10"/>
        <v>267035</v>
      </c>
      <c r="G64" s="36">
        <f t="shared" si="9"/>
        <v>338310</v>
      </c>
    </row>
    <row r="65" spans="1:7" x14ac:dyDescent="0.3">
      <c r="A65" s="36" t="str">
        <f t="shared" si="5"/>
        <v>VIGO</v>
      </c>
      <c r="B65" s="37">
        <f t="shared" si="3"/>
        <v>623151</v>
      </c>
      <c r="C65" s="37">
        <f t="shared" si="4"/>
        <v>593405</v>
      </c>
      <c r="D65" s="37">
        <f t="shared" si="7"/>
        <v>20</v>
      </c>
      <c r="E65" s="36" t="str">
        <f t="shared" si="6"/>
        <v>VILAGARCÍA</v>
      </c>
      <c r="F65" s="36">
        <f t="shared" si="10"/>
        <v>196994</v>
      </c>
      <c r="G65" s="36">
        <f t="shared" si="9"/>
        <v>154253</v>
      </c>
    </row>
    <row r="66" spans="1:7" x14ac:dyDescent="0.3">
      <c r="A66" s="36" t="str">
        <f t="shared" si="5"/>
        <v>VILAGARCÍA</v>
      </c>
      <c r="B66" s="37">
        <f t="shared" si="3"/>
        <v>196994</v>
      </c>
      <c r="C66" s="37">
        <f t="shared" si="4"/>
        <v>154253</v>
      </c>
      <c r="D66" s="37">
        <f t="shared" si="7"/>
        <v>27</v>
      </c>
      <c r="E66" s="36" t="str">
        <f t="shared" si="6"/>
        <v>MELILLA</v>
      </c>
      <c r="F66" s="36">
        <f t="shared" si="10"/>
        <v>138903</v>
      </c>
      <c r="G66" s="36">
        <f t="shared" si="9"/>
        <v>168436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49" priority="2">
      <formula>ISERROR(F7)</formula>
    </cfRule>
  </conditionalFormatting>
  <conditionalFormatting sqref="F8 F10 F12 F14 F16 F18 F20 F22 F24 F26 F28 F30 F32 F34">
    <cfRule type="containsErrors" dxfId="48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1" sqref="B1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129</v>
      </c>
    </row>
    <row r="2" spans="1:12" s="2" customFormat="1" ht="21" x14ac:dyDescent="0.4"/>
    <row r="5" spans="1:12" x14ac:dyDescent="0.3">
      <c r="A5" s="107" t="s">
        <v>49</v>
      </c>
      <c r="B5" s="105" t="str">
        <f>'Resumen general'!D6</f>
        <v>Mes febrero</v>
      </c>
      <c r="C5" s="106"/>
      <c r="D5" s="105" t="str">
        <f>'Resumen general'!F6</f>
        <v>Acumulado desde enero</v>
      </c>
      <c r="E5" s="106"/>
      <c r="F5" s="106"/>
      <c r="L5" s="4" t="str">
        <f>'Resumen general'!I4</f>
        <v>Fecha: 12/02/2019</v>
      </c>
    </row>
    <row r="6" spans="1:12" x14ac:dyDescent="0.3">
      <c r="A6" s="108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648137</v>
      </c>
      <c r="C7" s="30">
        <v>634351</v>
      </c>
      <c r="D7" s="30">
        <v>1510946</v>
      </c>
      <c r="E7" s="30">
        <v>1592917</v>
      </c>
      <c r="F7" s="11">
        <f>((E7*100)/D7)-100</f>
        <v>5.4251442473787961</v>
      </c>
      <c r="G7" s="1"/>
      <c r="H7" s="1"/>
      <c r="I7" s="1"/>
    </row>
    <row r="8" spans="1:12" x14ac:dyDescent="0.3">
      <c r="A8" s="12" t="s">
        <v>31</v>
      </c>
      <c r="B8" s="31">
        <v>0</v>
      </c>
      <c r="C8" s="31">
        <v>0</v>
      </c>
      <c r="D8" s="31">
        <v>4313</v>
      </c>
      <c r="E8" s="31">
        <v>5580</v>
      </c>
      <c r="F8" s="14">
        <f t="shared" ref="F8:F34" si="0">((E8*100)/D8)-100</f>
        <v>29.376304196614882</v>
      </c>
      <c r="G8" s="1"/>
      <c r="H8" s="1"/>
      <c r="I8" s="1"/>
    </row>
    <row r="9" spans="1:12" x14ac:dyDescent="0.3">
      <c r="A9" s="9" t="s">
        <v>157</v>
      </c>
      <c r="B9" s="30">
        <v>2902</v>
      </c>
      <c r="C9" s="30">
        <v>8510</v>
      </c>
      <c r="D9" s="30">
        <v>5903</v>
      </c>
      <c r="E9" s="30">
        <v>8511</v>
      </c>
      <c r="F9" s="11">
        <f t="shared" si="0"/>
        <v>44.180924953413523</v>
      </c>
      <c r="G9" s="1"/>
      <c r="H9" s="1"/>
      <c r="I9" s="1"/>
    </row>
    <row r="10" spans="1:12" x14ac:dyDescent="0.3">
      <c r="A10" s="12" t="s">
        <v>159</v>
      </c>
      <c r="B10" s="31">
        <v>40759</v>
      </c>
      <c r="C10" s="31">
        <v>41029</v>
      </c>
      <c r="D10" s="31">
        <v>89600</v>
      </c>
      <c r="E10" s="31">
        <v>97819</v>
      </c>
      <c r="F10" s="14">
        <f t="shared" si="0"/>
        <v>9.1729910714285694</v>
      </c>
      <c r="G10" s="1"/>
      <c r="H10" s="1"/>
      <c r="I10" s="1"/>
    </row>
    <row r="11" spans="1:12" x14ac:dyDescent="0.3">
      <c r="A11" s="9" t="s">
        <v>160</v>
      </c>
      <c r="B11" s="30">
        <v>2166411</v>
      </c>
      <c r="C11" s="30">
        <v>2673835</v>
      </c>
      <c r="D11" s="30">
        <v>4560141</v>
      </c>
      <c r="E11" s="30">
        <v>5256415</v>
      </c>
      <c r="F11" s="11">
        <f t="shared" si="0"/>
        <v>15.268694542559103</v>
      </c>
      <c r="G11" s="1"/>
      <c r="H11" s="1"/>
      <c r="I11" s="1"/>
    </row>
    <row r="12" spans="1:12" x14ac:dyDescent="0.3">
      <c r="A12" s="12" t="s">
        <v>161</v>
      </c>
      <c r="B12" s="31">
        <v>25067</v>
      </c>
      <c r="C12" s="31">
        <v>38873</v>
      </c>
      <c r="D12" s="31">
        <v>73969</v>
      </c>
      <c r="E12" s="31">
        <v>43114</v>
      </c>
      <c r="F12" s="14">
        <f t="shared" si="0"/>
        <v>-41.713420486960757</v>
      </c>
      <c r="G12" s="1"/>
      <c r="H12" s="1"/>
      <c r="I12" s="1"/>
    </row>
    <row r="13" spans="1:12" x14ac:dyDescent="0.3">
      <c r="A13" s="9" t="s">
        <v>32</v>
      </c>
      <c r="B13" s="30">
        <v>71823</v>
      </c>
      <c r="C13" s="30">
        <v>105314</v>
      </c>
      <c r="D13" s="30">
        <v>162805</v>
      </c>
      <c r="E13" s="30">
        <v>198376</v>
      </c>
      <c r="F13" s="11">
        <f t="shared" si="0"/>
        <v>21.848837566413806</v>
      </c>
      <c r="G13" s="1"/>
      <c r="H13" s="1"/>
      <c r="I13" s="1"/>
    </row>
    <row r="14" spans="1:12" x14ac:dyDescent="0.3">
      <c r="A14" s="12" t="s">
        <v>33</v>
      </c>
      <c r="B14" s="31">
        <v>1345555</v>
      </c>
      <c r="C14" s="31">
        <v>1221776</v>
      </c>
      <c r="D14" s="31">
        <v>2272002</v>
      </c>
      <c r="E14" s="31">
        <v>2614077</v>
      </c>
      <c r="F14" s="14">
        <f t="shared" si="0"/>
        <v>15.056104704133176</v>
      </c>
      <c r="G14" s="1"/>
      <c r="H14" s="1"/>
      <c r="I14" s="1"/>
    </row>
    <row r="15" spans="1:12" x14ac:dyDescent="0.3">
      <c r="A15" s="9" t="s">
        <v>34</v>
      </c>
      <c r="B15" s="30">
        <v>1282267</v>
      </c>
      <c r="C15" s="30">
        <v>1581176</v>
      </c>
      <c r="D15" s="30">
        <v>2641676</v>
      </c>
      <c r="E15" s="30">
        <v>3252019</v>
      </c>
      <c r="F15" s="11">
        <f t="shared" si="0"/>
        <v>23.104385246336037</v>
      </c>
      <c r="G15" s="1"/>
      <c r="H15" s="1"/>
      <c r="I15" s="1"/>
    </row>
    <row r="16" spans="1:12" x14ac:dyDescent="0.3">
      <c r="A16" s="12" t="s">
        <v>35</v>
      </c>
      <c r="B16" s="31">
        <v>2372534</v>
      </c>
      <c r="C16" s="31">
        <v>1624899</v>
      </c>
      <c r="D16" s="31">
        <v>4722669</v>
      </c>
      <c r="E16" s="31">
        <v>4330400</v>
      </c>
      <c r="F16" s="14">
        <f t="shared" si="0"/>
        <v>-8.3060870876193036</v>
      </c>
      <c r="G16" s="1"/>
      <c r="H16" s="1"/>
      <c r="I16" s="1"/>
    </row>
    <row r="17" spans="1:9" x14ac:dyDescent="0.3">
      <c r="A17" s="9" t="s">
        <v>162</v>
      </c>
      <c r="B17" s="30">
        <v>751135</v>
      </c>
      <c r="C17" s="30">
        <v>765399</v>
      </c>
      <c r="D17" s="30">
        <v>1440347</v>
      </c>
      <c r="E17" s="30">
        <v>1768104</v>
      </c>
      <c r="F17" s="11">
        <f t="shared" si="0"/>
        <v>22.755419353808492</v>
      </c>
      <c r="G17" s="1"/>
      <c r="H17" s="1"/>
      <c r="I17" s="1"/>
    </row>
    <row r="18" spans="1:9" x14ac:dyDescent="0.3">
      <c r="A18" s="12" t="s">
        <v>36</v>
      </c>
      <c r="B18" s="31">
        <v>119820</v>
      </c>
      <c r="C18" s="31">
        <v>63347</v>
      </c>
      <c r="D18" s="31">
        <v>166491</v>
      </c>
      <c r="E18" s="31">
        <v>140864</v>
      </c>
      <c r="F18" s="14">
        <f t="shared" si="0"/>
        <v>-15.392423614489672</v>
      </c>
      <c r="G18" s="1"/>
      <c r="H18" s="1"/>
      <c r="I18" s="1"/>
    </row>
    <row r="19" spans="1:9" x14ac:dyDescent="0.3">
      <c r="A19" s="9" t="s">
        <v>37</v>
      </c>
      <c r="B19" s="30">
        <v>255905</v>
      </c>
      <c r="C19" s="30">
        <v>96357</v>
      </c>
      <c r="D19" s="30">
        <v>449754</v>
      </c>
      <c r="E19" s="30">
        <v>319883</v>
      </c>
      <c r="F19" s="11">
        <f t="shared" si="0"/>
        <v>-28.876007773138198</v>
      </c>
      <c r="G19" s="1"/>
      <c r="H19" s="1"/>
      <c r="I19" s="1"/>
    </row>
    <row r="20" spans="1:9" x14ac:dyDescent="0.3">
      <c r="A20" s="12" t="s">
        <v>163</v>
      </c>
      <c r="B20" s="31">
        <v>146980</v>
      </c>
      <c r="C20" s="31">
        <v>53847</v>
      </c>
      <c r="D20" s="31">
        <v>194399</v>
      </c>
      <c r="E20" s="31">
        <v>120738</v>
      </c>
      <c r="F20" s="14">
        <f t="shared" si="0"/>
        <v>-37.891655821274803</v>
      </c>
      <c r="G20" s="1"/>
      <c r="H20" s="1"/>
      <c r="I20" s="1"/>
    </row>
    <row r="21" spans="1:9" x14ac:dyDescent="0.3">
      <c r="A21" s="9" t="s">
        <v>38</v>
      </c>
      <c r="B21" s="30">
        <v>2144106</v>
      </c>
      <c r="C21" s="30">
        <v>1867252</v>
      </c>
      <c r="D21" s="30">
        <v>4167135</v>
      </c>
      <c r="E21" s="30">
        <v>3857181</v>
      </c>
      <c r="F21" s="11">
        <f t="shared" si="0"/>
        <v>-7.4380599620602652</v>
      </c>
      <c r="G21" s="1"/>
      <c r="H21" s="1"/>
      <c r="I21" s="1"/>
    </row>
    <row r="22" spans="1:9" x14ac:dyDescent="0.3">
      <c r="A22" s="12" t="s">
        <v>59</v>
      </c>
      <c r="B22" s="31">
        <v>514289</v>
      </c>
      <c r="C22" s="31">
        <v>406870</v>
      </c>
      <c r="D22" s="31">
        <v>1142908</v>
      </c>
      <c r="E22" s="31">
        <v>911348</v>
      </c>
      <c r="F22" s="14">
        <f t="shared" si="0"/>
        <v>-20.260598403371048</v>
      </c>
      <c r="G22" s="1"/>
      <c r="H22" s="1"/>
      <c r="I22" s="1"/>
    </row>
    <row r="23" spans="1:9" x14ac:dyDescent="0.3">
      <c r="A23" s="9" t="s">
        <v>164</v>
      </c>
      <c r="B23" s="30">
        <v>10002</v>
      </c>
      <c r="C23" s="30">
        <v>4053</v>
      </c>
      <c r="D23" s="30">
        <v>20222</v>
      </c>
      <c r="E23" s="30">
        <v>5385</v>
      </c>
      <c r="F23" s="11">
        <f t="shared" si="0"/>
        <v>-73.370586489961426</v>
      </c>
      <c r="G23" s="1"/>
      <c r="H23" s="1"/>
      <c r="I23" s="1"/>
    </row>
    <row r="24" spans="1:9" x14ac:dyDescent="0.3">
      <c r="A24" s="12" t="s">
        <v>166</v>
      </c>
      <c r="B24" s="31">
        <v>0</v>
      </c>
      <c r="C24" s="31">
        <v>0</v>
      </c>
      <c r="D24" s="31">
        <v>0</v>
      </c>
      <c r="E24" s="31">
        <v>0</v>
      </c>
      <c r="F24" s="14" t="e">
        <f t="shared" si="0"/>
        <v>#DIV/0!</v>
      </c>
      <c r="G24" s="1"/>
      <c r="H24" s="1"/>
      <c r="I24" s="1"/>
    </row>
    <row r="25" spans="1:9" x14ac:dyDescent="0.3">
      <c r="A25" s="9" t="s">
        <v>39</v>
      </c>
      <c r="B25" s="30">
        <v>3650</v>
      </c>
      <c r="C25" s="30">
        <v>7568</v>
      </c>
      <c r="D25" s="30">
        <v>10994</v>
      </c>
      <c r="E25" s="30">
        <v>12912</v>
      </c>
      <c r="F25" s="11">
        <f t="shared" si="0"/>
        <v>17.445879570674919</v>
      </c>
      <c r="G25" s="1"/>
      <c r="H25" s="1"/>
      <c r="I25" s="1"/>
    </row>
    <row r="26" spans="1:9" x14ac:dyDescent="0.3">
      <c r="A26" s="12" t="s">
        <v>40</v>
      </c>
      <c r="B26" s="31">
        <v>104240</v>
      </c>
      <c r="C26" s="31">
        <v>107464</v>
      </c>
      <c r="D26" s="31">
        <v>156094</v>
      </c>
      <c r="E26" s="31">
        <v>249102</v>
      </c>
      <c r="F26" s="14">
        <f t="shared" si="0"/>
        <v>59.584609273899048</v>
      </c>
      <c r="G26" s="1"/>
      <c r="H26" s="1"/>
      <c r="I26" s="1"/>
    </row>
    <row r="27" spans="1:9" x14ac:dyDescent="0.3">
      <c r="A27" s="9" t="s">
        <v>41</v>
      </c>
      <c r="B27" s="30">
        <v>0</v>
      </c>
      <c r="C27" s="30">
        <v>0</v>
      </c>
      <c r="D27" s="30">
        <v>0</v>
      </c>
      <c r="E27" s="30">
        <v>0</v>
      </c>
      <c r="F27" s="11" t="e">
        <f t="shared" si="0"/>
        <v>#DIV/0!</v>
      </c>
      <c r="G27" s="1"/>
      <c r="H27" s="1"/>
      <c r="I27" s="1"/>
    </row>
    <row r="28" spans="1:9" x14ac:dyDescent="0.3">
      <c r="A28" s="12" t="s">
        <v>42</v>
      </c>
      <c r="B28" s="31">
        <v>460108</v>
      </c>
      <c r="C28" s="31">
        <v>381510</v>
      </c>
      <c r="D28" s="31">
        <v>965461</v>
      </c>
      <c r="E28" s="31">
        <v>797039</v>
      </c>
      <c r="F28" s="14">
        <f t="shared" si="0"/>
        <v>-17.444723297989256</v>
      </c>
      <c r="G28" s="1"/>
      <c r="H28" s="1"/>
      <c r="I28" s="1"/>
    </row>
    <row r="29" spans="1:9" x14ac:dyDescent="0.3">
      <c r="A29" s="9" t="s">
        <v>43</v>
      </c>
      <c r="B29" s="30">
        <v>3202</v>
      </c>
      <c r="C29" s="30">
        <v>26512</v>
      </c>
      <c r="D29" s="30">
        <v>11799</v>
      </c>
      <c r="E29" s="30">
        <v>51954</v>
      </c>
      <c r="F29" s="11">
        <f t="shared" si="0"/>
        <v>340.32545130943299</v>
      </c>
      <c r="G29" s="1"/>
      <c r="H29" s="1"/>
      <c r="I29" s="1"/>
    </row>
    <row r="30" spans="1:9" x14ac:dyDescent="0.3">
      <c r="A30" s="12" t="s">
        <v>44</v>
      </c>
      <c r="B30" s="31">
        <v>39078</v>
      </c>
      <c r="C30" s="31">
        <v>27263</v>
      </c>
      <c r="D30" s="31">
        <v>59859</v>
      </c>
      <c r="E30" s="31">
        <v>46228</v>
      </c>
      <c r="F30" s="14">
        <f t="shared" si="0"/>
        <v>-22.771847174192686</v>
      </c>
      <c r="G30" s="1"/>
      <c r="H30" s="1"/>
      <c r="I30" s="1"/>
    </row>
    <row r="31" spans="1:9" x14ac:dyDescent="0.3">
      <c r="A31" s="9" t="s">
        <v>45</v>
      </c>
      <c r="B31" s="30">
        <v>1624298</v>
      </c>
      <c r="C31" s="30">
        <v>1275420</v>
      </c>
      <c r="D31" s="30">
        <v>3346795</v>
      </c>
      <c r="E31" s="30">
        <v>3238398</v>
      </c>
      <c r="F31" s="11">
        <f t="shared" si="0"/>
        <v>-3.2388299851051556</v>
      </c>
      <c r="G31" s="1"/>
      <c r="H31" s="1"/>
      <c r="I31" s="1"/>
    </row>
    <row r="32" spans="1:9" x14ac:dyDescent="0.3">
      <c r="A32" s="12" t="s">
        <v>46</v>
      </c>
      <c r="B32" s="31">
        <v>439003</v>
      </c>
      <c r="C32" s="31">
        <v>228622</v>
      </c>
      <c r="D32" s="31">
        <v>782394</v>
      </c>
      <c r="E32" s="31">
        <v>355551</v>
      </c>
      <c r="F32" s="14">
        <f t="shared" si="0"/>
        <v>-54.556016533869126</v>
      </c>
      <c r="G32" s="1"/>
      <c r="H32" s="1"/>
      <c r="I32" s="1"/>
    </row>
    <row r="33" spans="1:9" x14ac:dyDescent="0.3">
      <c r="A33" s="9" t="s">
        <v>47</v>
      </c>
      <c r="B33" s="30">
        <v>7710</v>
      </c>
      <c r="C33" s="30">
        <v>10769</v>
      </c>
      <c r="D33" s="30">
        <v>11175</v>
      </c>
      <c r="E33" s="30">
        <v>24958</v>
      </c>
      <c r="F33" s="11">
        <f t="shared" si="0"/>
        <v>123.33780760626399</v>
      </c>
      <c r="G33" s="1"/>
      <c r="H33" s="1"/>
      <c r="I33" s="1"/>
    </row>
    <row r="34" spans="1:9" x14ac:dyDescent="0.3">
      <c r="A34" s="12" t="s">
        <v>165</v>
      </c>
      <c r="B34" s="31">
        <v>9350</v>
      </c>
      <c r="C34" s="31">
        <v>18365</v>
      </c>
      <c r="D34" s="31">
        <v>19331</v>
      </c>
      <c r="E34" s="31">
        <v>30586</v>
      </c>
      <c r="F34" s="14">
        <f t="shared" si="0"/>
        <v>58.222544100150031</v>
      </c>
      <c r="G34" s="1"/>
      <c r="H34" s="1"/>
      <c r="I34" s="1"/>
    </row>
    <row r="35" spans="1:9" x14ac:dyDescent="0.3">
      <c r="A35" s="15" t="s">
        <v>48</v>
      </c>
      <c r="B35" s="16">
        <f>SUM(B7:B34)</f>
        <v>14588331</v>
      </c>
      <c r="C35" s="16">
        <f t="shared" ref="C35:E35" si="1">SUM(C7:C34)</f>
        <v>13270381</v>
      </c>
      <c r="D35" s="16">
        <f t="shared" si="1"/>
        <v>28989182</v>
      </c>
      <c r="E35" s="16">
        <f t="shared" si="1"/>
        <v>29329459</v>
      </c>
      <c r="F35" s="17">
        <f t="shared" ref="F35" si="2">((E35*100)/D35)-100</f>
        <v>1.1738068359431395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1592917</v>
      </c>
      <c r="C39" s="37">
        <f t="shared" si="4"/>
        <v>1510946</v>
      </c>
      <c r="D39" s="37">
        <f>_xlfn.RANK.EQ(B39,$B$39:$B$66)+COUNTIF($B$39:$B$66,B39)-1</f>
        <v>8</v>
      </c>
      <c r="E39" s="36" t="str">
        <f t="shared" ref="E39:E66" si="6">INDEX($A$39:$B$66,MATCH(ROW()-38,$D$39:$D$66,0),1)</f>
        <v>BAHÍA DE ALGECIRAS</v>
      </c>
      <c r="F39" s="36">
        <f>LOOKUP(E39,$A$39:$A$66,$B$39:$B$66)</f>
        <v>5256415</v>
      </c>
      <c r="G39" s="36">
        <f>LOOKUP(E39,$A$39:$A$66,$C$39:$C$66)</f>
        <v>4560141</v>
      </c>
    </row>
    <row r="40" spans="1:9" x14ac:dyDescent="0.3">
      <c r="A40" s="36" t="str">
        <f t="shared" si="5"/>
        <v>ALICANTE</v>
      </c>
      <c r="B40" s="37">
        <f t="shared" si="3"/>
        <v>5580</v>
      </c>
      <c r="C40" s="37">
        <f t="shared" si="4"/>
        <v>4313</v>
      </c>
      <c r="D40" s="37">
        <f t="shared" ref="D40:D66" si="7">_xlfn.RANK.EQ(B40,$B$39:$B$66)+COUNTIF($B$39:$B$66,B40)-1</f>
        <v>25</v>
      </c>
      <c r="E40" s="36" t="str">
        <f t="shared" si="6"/>
        <v>CARTAGENA</v>
      </c>
      <c r="F40" s="36">
        <f t="shared" ref="F40:F55" si="8">LOOKUP(E40,$A$39:$A$66,$B$39:$B$66)</f>
        <v>4330400</v>
      </c>
      <c r="G40" s="36">
        <f t="shared" ref="G40:G66" si="9">LOOKUP(E40,$A$39:$A$66,$C$39:$C$66)</f>
        <v>4722669</v>
      </c>
    </row>
    <row r="41" spans="1:9" x14ac:dyDescent="0.3">
      <c r="A41" s="36" t="str">
        <f t="shared" si="5"/>
        <v>ALMERÍA</v>
      </c>
      <c r="B41" s="37">
        <f t="shared" si="3"/>
        <v>8511</v>
      </c>
      <c r="C41" s="37">
        <f t="shared" si="4"/>
        <v>5903</v>
      </c>
      <c r="D41" s="37">
        <f t="shared" si="7"/>
        <v>24</v>
      </c>
      <c r="E41" s="36" t="str">
        <f t="shared" si="6"/>
        <v>HUELVA</v>
      </c>
      <c r="F41" s="36">
        <f t="shared" si="8"/>
        <v>3857181</v>
      </c>
      <c r="G41" s="36">
        <f t="shared" si="9"/>
        <v>4167135</v>
      </c>
    </row>
    <row r="42" spans="1:9" x14ac:dyDescent="0.3">
      <c r="A42" s="36" t="str">
        <f t="shared" si="5"/>
        <v>AVILÉS</v>
      </c>
      <c r="B42" s="37">
        <f t="shared" si="3"/>
        <v>97819</v>
      </c>
      <c r="C42" s="37">
        <f t="shared" si="4"/>
        <v>89600</v>
      </c>
      <c r="D42" s="37">
        <f t="shared" si="7"/>
        <v>17</v>
      </c>
      <c r="E42" s="36" t="str">
        <f t="shared" si="6"/>
        <v>BILBAO</v>
      </c>
      <c r="F42" s="36">
        <f t="shared" si="8"/>
        <v>3252019</v>
      </c>
      <c r="G42" s="36">
        <f t="shared" si="9"/>
        <v>2641676</v>
      </c>
    </row>
    <row r="43" spans="1:9" x14ac:dyDescent="0.3">
      <c r="A43" s="36" t="str">
        <f t="shared" si="5"/>
        <v>BAHÍA DE ALGECIRAS</v>
      </c>
      <c r="B43" s="37">
        <f t="shared" si="3"/>
        <v>5256415</v>
      </c>
      <c r="C43" s="37">
        <f t="shared" si="4"/>
        <v>4560141</v>
      </c>
      <c r="D43" s="37">
        <f t="shared" si="7"/>
        <v>1</v>
      </c>
      <c r="E43" s="36" t="str">
        <f t="shared" si="6"/>
        <v>TARRAGONA</v>
      </c>
      <c r="F43" s="36">
        <f t="shared" si="8"/>
        <v>3238398</v>
      </c>
      <c r="G43" s="36">
        <f t="shared" si="9"/>
        <v>3346795</v>
      </c>
    </row>
    <row r="44" spans="1:9" x14ac:dyDescent="0.3">
      <c r="A44" s="36" t="str">
        <f t="shared" si="5"/>
        <v>BAHÍA DE CÁDIZ</v>
      </c>
      <c r="B44" s="37">
        <f t="shared" si="3"/>
        <v>43114</v>
      </c>
      <c r="C44" s="37">
        <f t="shared" si="4"/>
        <v>73969</v>
      </c>
      <c r="D44" s="37">
        <f t="shared" si="7"/>
        <v>20</v>
      </c>
      <c r="E44" s="36" t="str">
        <f t="shared" si="6"/>
        <v>BARCELONA</v>
      </c>
      <c r="F44" s="36">
        <f t="shared" si="8"/>
        <v>2614077</v>
      </c>
      <c r="G44" s="36">
        <f t="shared" si="9"/>
        <v>2272002</v>
      </c>
    </row>
    <row r="45" spans="1:9" x14ac:dyDescent="0.3">
      <c r="A45" s="36" t="str">
        <f t="shared" si="5"/>
        <v>BALEARES</v>
      </c>
      <c r="B45" s="37">
        <f t="shared" si="3"/>
        <v>198376</v>
      </c>
      <c r="C45" s="37">
        <f t="shared" si="4"/>
        <v>162805</v>
      </c>
      <c r="D45" s="37">
        <f t="shared" si="7"/>
        <v>14</v>
      </c>
      <c r="E45" s="36" t="str">
        <f t="shared" si="6"/>
        <v>CASTELLÓN</v>
      </c>
      <c r="F45" s="36">
        <f t="shared" si="8"/>
        <v>1768104</v>
      </c>
      <c r="G45" s="36">
        <f t="shared" si="9"/>
        <v>1440347</v>
      </c>
    </row>
    <row r="46" spans="1:9" x14ac:dyDescent="0.3">
      <c r="A46" s="36" t="str">
        <f t="shared" si="5"/>
        <v>BARCELONA</v>
      </c>
      <c r="B46" s="37">
        <f t="shared" si="3"/>
        <v>2614077</v>
      </c>
      <c r="C46" s="37">
        <f t="shared" si="4"/>
        <v>2272002</v>
      </c>
      <c r="D46" s="37">
        <f t="shared" si="7"/>
        <v>6</v>
      </c>
      <c r="E46" s="36" t="str">
        <f t="shared" si="6"/>
        <v>A CORUÑA</v>
      </c>
      <c r="F46" s="36">
        <f t="shared" si="8"/>
        <v>1592917</v>
      </c>
      <c r="G46" s="36">
        <f t="shared" si="9"/>
        <v>1510946</v>
      </c>
    </row>
    <row r="47" spans="1:9" x14ac:dyDescent="0.3">
      <c r="A47" s="36" t="str">
        <f t="shared" si="5"/>
        <v>BILBAO</v>
      </c>
      <c r="B47" s="37">
        <f t="shared" si="3"/>
        <v>3252019</v>
      </c>
      <c r="C47" s="37">
        <f t="shared" si="4"/>
        <v>2641676</v>
      </c>
      <c r="D47" s="37">
        <f t="shared" si="7"/>
        <v>4</v>
      </c>
      <c r="E47" s="36" t="str">
        <f t="shared" si="6"/>
        <v>LAS PALMAS</v>
      </c>
      <c r="F47" s="36">
        <f t="shared" si="8"/>
        <v>911348</v>
      </c>
      <c r="G47" s="36">
        <f t="shared" si="9"/>
        <v>1142908</v>
      </c>
    </row>
    <row r="48" spans="1:9" x14ac:dyDescent="0.3">
      <c r="A48" s="36" t="str">
        <f t="shared" si="5"/>
        <v>CARTAGENA</v>
      </c>
      <c r="B48" s="37">
        <f t="shared" si="3"/>
        <v>4330400</v>
      </c>
      <c r="C48" s="37">
        <f t="shared" si="4"/>
        <v>4722669</v>
      </c>
      <c r="D48" s="37">
        <f t="shared" si="7"/>
        <v>2</v>
      </c>
      <c r="E48" s="36" t="str">
        <f t="shared" si="6"/>
        <v>SANTA CRUZ DE TENERIFE</v>
      </c>
      <c r="F48" s="36">
        <f t="shared" si="8"/>
        <v>797039</v>
      </c>
      <c r="G48" s="36">
        <f t="shared" si="9"/>
        <v>965461</v>
      </c>
    </row>
    <row r="49" spans="1:7" x14ac:dyDescent="0.3">
      <c r="A49" s="36" t="str">
        <f t="shared" si="5"/>
        <v>CASTELLÓN</v>
      </c>
      <c r="B49" s="37">
        <f t="shared" si="3"/>
        <v>1768104</v>
      </c>
      <c r="C49" s="37">
        <f t="shared" si="4"/>
        <v>1440347</v>
      </c>
      <c r="D49" s="37">
        <f t="shared" si="7"/>
        <v>7</v>
      </c>
      <c r="E49" s="36" t="str">
        <f t="shared" si="6"/>
        <v>VALENCIA</v>
      </c>
      <c r="F49" s="36">
        <f t="shared" si="8"/>
        <v>355551</v>
      </c>
      <c r="G49" s="36">
        <f t="shared" si="9"/>
        <v>782394</v>
      </c>
    </row>
    <row r="50" spans="1:7" x14ac:dyDescent="0.3">
      <c r="A50" s="36" t="str">
        <f t="shared" si="5"/>
        <v>CEUTA</v>
      </c>
      <c r="B50" s="37">
        <f t="shared" si="3"/>
        <v>140864</v>
      </c>
      <c r="C50" s="37">
        <f t="shared" si="4"/>
        <v>166491</v>
      </c>
      <c r="D50" s="37">
        <f t="shared" si="7"/>
        <v>15</v>
      </c>
      <c r="E50" s="36" t="str">
        <f t="shared" si="6"/>
        <v>FERROL-SAN CIBRAO</v>
      </c>
      <c r="F50" s="36">
        <f t="shared" si="8"/>
        <v>319883</v>
      </c>
      <c r="G50" s="36">
        <f t="shared" si="9"/>
        <v>449754</v>
      </c>
    </row>
    <row r="51" spans="1:7" x14ac:dyDescent="0.3">
      <c r="A51" s="36" t="str">
        <f t="shared" si="5"/>
        <v>FERROL-SAN CIBRAO</v>
      </c>
      <c r="B51" s="37">
        <f t="shared" si="3"/>
        <v>319883</v>
      </c>
      <c r="C51" s="37">
        <f t="shared" si="4"/>
        <v>449754</v>
      </c>
      <c r="D51" s="37">
        <f t="shared" si="7"/>
        <v>12</v>
      </c>
      <c r="E51" s="36" t="str">
        <f t="shared" si="6"/>
        <v>MOTRIL</v>
      </c>
      <c r="F51" s="36">
        <f t="shared" si="8"/>
        <v>249102</v>
      </c>
      <c r="G51" s="36">
        <f t="shared" si="9"/>
        <v>156094</v>
      </c>
    </row>
    <row r="52" spans="1:7" x14ac:dyDescent="0.3">
      <c r="A52" s="36" t="str">
        <f t="shared" si="5"/>
        <v>GIJÓN</v>
      </c>
      <c r="B52" s="37">
        <f t="shared" si="3"/>
        <v>120738</v>
      </c>
      <c r="C52" s="37">
        <f t="shared" si="4"/>
        <v>194399</v>
      </c>
      <c r="D52" s="37">
        <f t="shared" si="7"/>
        <v>16</v>
      </c>
      <c r="E52" s="36" t="str">
        <f t="shared" si="6"/>
        <v>BALEARES</v>
      </c>
      <c r="F52" s="36">
        <f t="shared" si="8"/>
        <v>198376</v>
      </c>
      <c r="G52" s="36">
        <f t="shared" si="9"/>
        <v>162805</v>
      </c>
    </row>
    <row r="53" spans="1:7" x14ac:dyDescent="0.3">
      <c r="A53" s="36" t="str">
        <f t="shared" si="5"/>
        <v>HUELVA</v>
      </c>
      <c r="B53" s="37">
        <f t="shared" si="3"/>
        <v>3857181</v>
      </c>
      <c r="C53" s="37">
        <f t="shared" si="4"/>
        <v>4167135</v>
      </c>
      <c r="D53" s="37">
        <f t="shared" si="7"/>
        <v>3</v>
      </c>
      <c r="E53" s="36" t="str">
        <f t="shared" si="6"/>
        <v>CEUTA</v>
      </c>
      <c r="F53" s="36">
        <f t="shared" si="8"/>
        <v>140864</v>
      </c>
      <c r="G53" s="36">
        <f t="shared" si="9"/>
        <v>166491</v>
      </c>
    </row>
    <row r="54" spans="1:7" x14ac:dyDescent="0.3">
      <c r="A54" s="36" t="str">
        <f t="shared" si="5"/>
        <v>LAS PALMAS</v>
      </c>
      <c r="B54" s="37">
        <f t="shared" si="3"/>
        <v>911348</v>
      </c>
      <c r="C54" s="37">
        <f t="shared" si="4"/>
        <v>1142908</v>
      </c>
      <c r="D54" s="37">
        <f t="shared" si="7"/>
        <v>9</v>
      </c>
      <c r="E54" s="36" t="str">
        <f t="shared" si="6"/>
        <v>GIJÓN</v>
      </c>
      <c r="F54" s="36">
        <f t="shared" si="8"/>
        <v>120738</v>
      </c>
      <c r="G54" s="36">
        <f t="shared" si="9"/>
        <v>194399</v>
      </c>
    </row>
    <row r="55" spans="1:7" x14ac:dyDescent="0.3">
      <c r="A55" s="36" t="str">
        <f t="shared" si="5"/>
        <v>MÁLAGA</v>
      </c>
      <c r="B55" s="37">
        <f t="shared" si="3"/>
        <v>5385</v>
      </c>
      <c r="C55" s="37">
        <f t="shared" si="4"/>
        <v>20222</v>
      </c>
      <c r="D55" s="37">
        <f t="shared" si="7"/>
        <v>26</v>
      </c>
      <c r="E55" s="36" t="str">
        <f t="shared" si="6"/>
        <v>AVILÉS</v>
      </c>
      <c r="F55" s="36">
        <f t="shared" si="8"/>
        <v>97819</v>
      </c>
      <c r="G55" s="36">
        <f t="shared" si="9"/>
        <v>89600</v>
      </c>
    </row>
    <row r="56" spans="1:7" x14ac:dyDescent="0.3">
      <c r="A56" s="36" t="str">
        <f t="shared" si="5"/>
        <v>MARÍN Y RÍA DE PONTEVEDRA</v>
      </c>
      <c r="B56" s="37">
        <f t="shared" si="3"/>
        <v>0</v>
      </c>
      <c r="C56" s="37">
        <f t="shared" si="4"/>
        <v>0</v>
      </c>
      <c r="D56" s="37">
        <f t="shared" si="7"/>
        <v>28</v>
      </c>
      <c r="E56" s="36" t="str">
        <f t="shared" si="6"/>
        <v>SANTANDER</v>
      </c>
      <c r="F56" s="36">
        <f t="shared" ref="F56:F66" si="10">LOOKUP(E56,$A$39:$A$66,$B$39:$B$66)</f>
        <v>51954</v>
      </c>
      <c r="G56" s="36">
        <f t="shared" si="9"/>
        <v>11799</v>
      </c>
    </row>
    <row r="57" spans="1:7" x14ac:dyDescent="0.3">
      <c r="A57" s="36" t="str">
        <f t="shared" si="5"/>
        <v>MELILLA</v>
      </c>
      <c r="B57" s="37">
        <f t="shared" si="3"/>
        <v>12912</v>
      </c>
      <c r="C57" s="37">
        <f t="shared" si="4"/>
        <v>10994</v>
      </c>
      <c r="D57" s="37">
        <f t="shared" si="7"/>
        <v>23</v>
      </c>
      <c r="E57" s="36" t="str">
        <f t="shared" si="6"/>
        <v>SEVILLA</v>
      </c>
      <c r="F57" s="36">
        <f t="shared" si="10"/>
        <v>46228</v>
      </c>
      <c r="G57" s="36">
        <f t="shared" si="9"/>
        <v>59859</v>
      </c>
    </row>
    <row r="58" spans="1:7" x14ac:dyDescent="0.3">
      <c r="A58" s="36" t="str">
        <f t="shared" si="5"/>
        <v>MOTRIL</v>
      </c>
      <c r="B58" s="37">
        <f t="shared" si="3"/>
        <v>249102</v>
      </c>
      <c r="C58" s="37">
        <f t="shared" si="4"/>
        <v>156094</v>
      </c>
      <c r="D58" s="37">
        <f t="shared" si="7"/>
        <v>13</v>
      </c>
      <c r="E58" s="36" t="str">
        <f t="shared" si="6"/>
        <v>BAHÍA DE CÁDIZ</v>
      </c>
      <c r="F58" s="36">
        <f t="shared" si="10"/>
        <v>43114</v>
      </c>
      <c r="G58" s="36">
        <f t="shared" si="9"/>
        <v>73969</v>
      </c>
    </row>
    <row r="59" spans="1:7" x14ac:dyDescent="0.3">
      <c r="A59" s="36" t="str">
        <f t="shared" si="5"/>
        <v>PASAIA</v>
      </c>
      <c r="B59" s="37">
        <f t="shared" si="3"/>
        <v>0</v>
      </c>
      <c r="C59" s="37">
        <f t="shared" si="4"/>
        <v>0</v>
      </c>
      <c r="D59" s="37">
        <f t="shared" si="7"/>
        <v>28</v>
      </c>
      <c r="E59" s="36" t="str">
        <f t="shared" si="6"/>
        <v>VILAGARCÍA</v>
      </c>
      <c r="F59" s="36">
        <f t="shared" si="10"/>
        <v>30586</v>
      </c>
      <c r="G59" s="36">
        <f t="shared" si="9"/>
        <v>19331</v>
      </c>
    </row>
    <row r="60" spans="1:7" x14ac:dyDescent="0.3">
      <c r="A60" s="36" t="str">
        <f t="shared" si="5"/>
        <v>SANTA CRUZ DE TENERIFE</v>
      </c>
      <c r="B60" s="37">
        <f t="shared" si="3"/>
        <v>797039</v>
      </c>
      <c r="C60" s="37">
        <f t="shared" si="4"/>
        <v>965461</v>
      </c>
      <c r="D60" s="37">
        <f t="shared" si="7"/>
        <v>10</v>
      </c>
      <c r="E60" s="36" t="str">
        <f t="shared" si="6"/>
        <v>VIGO</v>
      </c>
      <c r="F60" s="36">
        <f t="shared" si="10"/>
        <v>24958</v>
      </c>
      <c r="G60" s="36">
        <f t="shared" si="9"/>
        <v>11175</v>
      </c>
    </row>
    <row r="61" spans="1:7" x14ac:dyDescent="0.3">
      <c r="A61" s="36" t="str">
        <f t="shared" si="5"/>
        <v>SANTANDER</v>
      </c>
      <c r="B61" s="37">
        <f t="shared" si="3"/>
        <v>51954</v>
      </c>
      <c r="C61" s="37">
        <f t="shared" si="4"/>
        <v>11799</v>
      </c>
      <c r="D61" s="37">
        <f t="shared" si="7"/>
        <v>18</v>
      </c>
      <c r="E61" s="36" t="str">
        <f t="shared" si="6"/>
        <v>MELILLA</v>
      </c>
      <c r="F61" s="36">
        <f t="shared" si="10"/>
        <v>12912</v>
      </c>
      <c r="G61" s="36">
        <f t="shared" si="9"/>
        <v>10994</v>
      </c>
    </row>
    <row r="62" spans="1:7" x14ac:dyDescent="0.3">
      <c r="A62" s="36" t="str">
        <f t="shared" si="5"/>
        <v>SEVILLA</v>
      </c>
      <c r="B62" s="37">
        <f t="shared" si="3"/>
        <v>46228</v>
      </c>
      <c r="C62" s="37">
        <f t="shared" si="4"/>
        <v>59859</v>
      </c>
      <c r="D62" s="37">
        <f t="shared" si="7"/>
        <v>19</v>
      </c>
      <c r="E62" s="36" t="str">
        <f t="shared" si="6"/>
        <v>ALMERÍA</v>
      </c>
      <c r="F62" s="36">
        <f t="shared" si="10"/>
        <v>8511</v>
      </c>
      <c r="G62" s="36">
        <f t="shared" si="9"/>
        <v>5903</v>
      </c>
    </row>
    <row r="63" spans="1:7" x14ac:dyDescent="0.3">
      <c r="A63" s="36" t="str">
        <f t="shared" si="5"/>
        <v>TARRAGONA</v>
      </c>
      <c r="B63" s="37">
        <f t="shared" si="3"/>
        <v>3238398</v>
      </c>
      <c r="C63" s="37">
        <f t="shared" si="4"/>
        <v>3346795</v>
      </c>
      <c r="D63" s="37">
        <f t="shared" si="7"/>
        <v>5</v>
      </c>
      <c r="E63" s="36" t="str">
        <f t="shared" si="6"/>
        <v>ALICANTE</v>
      </c>
      <c r="F63" s="36">
        <f t="shared" si="10"/>
        <v>5580</v>
      </c>
      <c r="G63" s="36">
        <f t="shared" si="9"/>
        <v>4313</v>
      </c>
    </row>
    <row r="64" spans="1:7" x14ac:dyDescent="0.3">
      <c r="A64" s="36" t="str">
        <f t="shared" si="5"/>
        <v>VALENCIA</v>
      </c>
      <c r="B64" s="37">
        <f t="shared" si="3"/>
        <v>355551</v>
      </c>
      <c r="C64" s="37">
        <f t="shared" si="4"/>
        <v>782394</v>
      </c>
      <c r="D64" s="37">
        <f t="shared" si="7"/>
        <v>11</v>
      </c>
      <c r="E64" s="36" t="str">
        <f t="shared" si="6"/>
        <v>MÁLAGA</v>
      </c>
      <c r="F64" s="36">
        <f t="shared" si="10"/>
        <v>5385</v>
      </c>
      <c r="G64" s="36">
        <f t="shared" si="9"/>
        <v>20222</v>
      </c>
    </row>
    <row r="65" spans="1:7" x14ac:dyDescent="0.3">
      <c r="A65" s="36" t="str">
        <f t="shared" si="5"/>
        <v>VIGO</v>
      </c>
      <c r="B65" s="37">
        <f t="shared" si="3"/>
        <v>24958</v>
      </c>
      <c r="C65" s="37">
        <f t="shared" si="4"/>
        <v>11175</v>
      </c>
      <c r="D65" s="37">
        <f t="shared" si="7"/>
        <v>22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30586</v>
      </c>
      <c r="C66" s="37">
        <f t="shared" si="4"/>
        <v>19331</v>
      </c>
      <c r="D66" s="37">
        <f t="shared" si="7"/>
        <v>21</v>
      </c>
      <c r="E66" s="36" t="str">
        <f t="shared" si="6"/>
        <v>MARÍN Y RÍA DE PONTEVEDRA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47" priority="2">
      <formula>ISERROR(F7)</formula>
    </cfRule>
  </conditionalFormatting>
  <conditionalFormatting sqref="F8 F10 F12 F14 F16 F18 F20 F22 F24 F26 F28 F30 F32 F34">
    <cfRule type="containsErrors" dxfId="46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/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130</v>
      </c>
    </row>
    <row r="2" spans="1:12" s="2" customFormat="1" ht="21" x14ac:dyDescent="0.4"/>
    <row r="5" spans="1:12" x14ac:dyDescent="0.3">
      <c r="A5" s="107" t="s">
        <v>49</v>
      </c>
      <c r="B5" s="105" t="str">
        <f>'Resumen general'!D6</f>
        <v>Mes febrero</v>
      </c>
      <c r="C5" s="106"/>
      <c r="D5" s="105" t="str">
        <f>'Resumen general'!F6</f>
        <v>Acumulado desde enero</v>
      </c>
      <c r="E5" s="106"/>
      <c r="F5" s="106"/>
      <c r="L5" s="4" t="str">
        <f>'Resumen general'!I4</f>
        <v>Fecha: 12/02/2019</v>
      </c>
    </row>
    <row r="6" spans="1:12" x14ac:dyDescent="0.3">
      <c r="A6" s="108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321226</v>
      </c>
      <c r="C7" s="30">
        <v>380104</v>
      </c>
      <c r="D7" s="30">
        <v>644354</v>
      </c>
      <c r="E7" s="30">
        <v>900177</v>
      </c>
      <c r="F7" s="11">
        <f>((E7*100)/D7)-100</f>
        <v>39.702244418440785</v>
      </c>
      <c r="G7" s="1"/>
      <c r="H7" s="1"/>
      <c r="I7" s="1"/>
    </row>
    <row r="8" spans="1:12" x14ac:dyDescent="0.3">
      <c r="A8" s="12" t="s">
        <v>31</v>
      </c>
      <c r="B8" s="31">
        <v>148102</v>
      </c>
      <c r="C8" s="31">
        <v>182634</v>
      </c>
      <c r="D8" s="31">
        <v>251392</v>
      </c>
      <c r="E8" s="31">
        <v>281772</v>
      </c>
      <c r="F8" s="14">
        <f t="shared" ref="F8:F34" si="0">((E8*100)/D8)-100</f>
        <v>12.084712321792267</v>
      </c>
      <c r="G8" s="1"/>
      <c r="H8" s="1"/>
      <c r="I8" s="1"/>
    </row>
    <row r="9" spans="1:12" x14ac:dyDescent="0.3">
      <c r="A9" s="9" t="s">
        <v>157</v>
      </c>
      <c r="B9" s="30">
        <v>544220</v>
      </c>
      <c r="C9" s="30">
        <v>299254</v>
      </c>
      <c r="D9" s="30">
        <v>860975</v>
      </c>
      <c r="E9" s="30">
        <v>854957</v>
      </c>
      <c r="F9" s="11">
        <f t="shared" si="0"/>
        <v>-0.69897499927408546</v>
      </c>
      <c r="G9" s="1"/>
      <c r="H9" s="1"/>
      <c r="I9" s="1"/>
    </row>
    <row r="10" spans="1:12" x14ac:dyDescent="0.3">
      <c r="A10" s="12" t="s">
        <v>159</v>
      </c>
      <c r="B10" s="31">
        <v>165542</v>
      </c>
      <c r="C10" s="31">
        <v>222539</v>
      </c>
      <c r="D10" s="31">
        <v>389723</v>
      </c>
      <c r="E10" s="31">
        <v>555259</v>
      </c>
      <c r="F10" s="14">
        <f t="shared" si="0"/>
        <v>42.475296556785196</v>
      </c>
      <c r="G10" s="1"/>
      <c r="H10" s="1"/>
      <c r="I10" s="1"/>
    </row>
    <row r="11" spans="1:12" x14ac:dyDescent="0.3">
      <c r="A11" s="9" t="s">
        <v>160</v>
      </c>
      <c r="B11" s="30">
        <v>143168</v>
      </c>
      <c r="C11" s="30">
        <v>55311</v>
      </c>
      <c r="D11" s="30">
        <v>356962</v>
      </c>
      <c r="E11" s="30">
        <v>254321</v>
      </c>
      <c r="F11" s="11">
        <f t="shared" si="0"/>
        <v>-28.754041046385893</v>
      </c>
      <c r="G11" s="1"/>
      <c r="H11" s="1"/>
      <c r="I11" s="1"/>
    </row>
    <row r="12" spans="1:12" x14ac:dyDescent="0.3">
      <c r="A12" s="12" t="s">
        <v>161</v>
      </c>
      <c r="B12" s="31">
        <v>214712</v>
      </c>
      <c r="C12" s="31">
        <v>206915</v>
      </c>
      <c r="D12" s="31">
        <v>375329</v>
      </c>
      <c r="E12" s="31">
        <v>368892</v>
      </c>
      <c r="F12" s="14">
        <f t="shared" si="0"/>
        <v>-1.7150286815034264</v>
      </c>
      <c r="G12" s="1"/>
      <c r="H12" s="1"/>
      <c r="I12" s="1"/>
    </row>
    <row r="13" spans="1:12" x14ac:dyDescent="0.3">
      <c r="A13" s="9" t="s">
        <v>32</v>
      </c>
      <c r="B13" s="30">
        <v>102496</v>
      </c>
      <c r="C13" s="30">
        <v>127865</v>
      </c>
      <c r="D13" s="30">
        <v>215905</v>
      </c>
      <c r="E13" s="30">
        <v>247745</v>
      </c>
      <c r="F13" s="11">
        <f t="shared" si="0"/>
        <v>14.74722678956023</v>
      </c>
      <c r="G13" s="1"/>
      <c r="H13" s="1"/>
      <c r="I13" s="1"/>
    </row>
    <row r="14" spans="1:12" x14ac:dyDescent="0.3">
      <c r="A14" s="12" t="s">
        <v>33</v>
      </c>
      <c r="B14" s="31">
        <v>293347</v>
      </c>
      <c r="C14" s="31">
        <v>396814</v>
      </c>
      <c r="D14" s="31">
        <v>492017</v>
      </c>
      <c r="E14" s="31">
        <v>797404</v>
      </c>
      <c r="F14" s="14">
        <f t="shared" si="0"/>
        <v>62.06838381600636</v>
      </c>
      <c r="G14" s="1"/>
      <c r="H14" s="1"/>
      <c r="I14" s="1"/>
    </row>
    <row r="15" spans="1:12" x14ac:dyDescent="0.3">
      <c r="A15" s="9" t="s">
        <v>34</v>
      </c>
      <c r="B15" s="30">
        <v>242229</v>
      </c>
      <c r="C15" s="30">
        <v>396712</v>
      </c>
      <c r="D15" s="30">
        <v>544883</v>
      </c>
      <c r="E15" s="30">
        <v>886966</v>
      </c>
      <c r="F15" s="11">
        <f t="shared" si="0"/>
        <v>62.781000691891649</v>
      </c>
      <c r="G15" s="1"/>
      <c r="H15" s="1"/>
      <c r="I15" s="1"/>
    </row>
    <row r="16" spans="1:12" x14ac:dyDescent="0.3">
      <c r="A16" s="12" t="s">
        <v>35</v>
      </c>
      <c r="B16" s="31">
        <v>361614</v>
      </c>
      <c r="C16" s="31">
        <v>424612</v>
      </c>
      <c r="D16" s="31">
        <v>827857</v>
      </c>
      <c r="E16" s="31">
        <v>1078351</v>
      </c>
      <c r="F16" s="14">
        <f t="shared" si="0"/>
        <v>30.258124289581417</v>
      </c>
      <c r="G16" s="1"/>
      <c r="H16" s="1"/>
      <c r="I16" s="1"/>
    </row>
    <row r="17" spans="1:9" x14ac:dyDescent="0.3">
      <c r="A17" s="9" t="s">
        <v>162</v>
      </c>
      <c r="B17" s="30">
        <v>256892</v>
      </c>
      <c r="C17" s="30">
        <v>377190</v>
      </c>
      <c r="D17" s="30">
        <v>732928</v>
      </c>
      <c r="E17" s="30">
        <v>946511</v>
      </c>
      <c r="F17" s="11">
        <f t="shared" si="0"/>
        <v>29.141061604959845</v>
      </c>
      <c r="G17" s="1"/>
      <c r="H17" s="1"/>
      <c r="I17" s="1"/>
    </row>
    <row r="18" spans="1:9" x14ac:dyDescent="0.3">
      <c r="A18" s="12" t="s">
        <v>36</v>
      </c>
      <c r="B18" s="31">
        <v>8232</v>
      </c>
      <c r="C18" s="31">
        <v>0</v>
      </c>
      <c r="D18" s="31">
        <v>8232</v>
      </c>
      <c r="E18" s="31">
        <v>5754</v>
      </c>
      <c r="F18" s="14">
        <f t="shared" si="0"/>
        <v>-30.102040816326536</v>
      </c>
      <c r="G18" s="1"/>
      <c r="H18" s="1"/>
      <c r="I18" s="1"/>
    </row>
    <row r="19" spans="1:9" x14ac:dyDescent="0.3">
      <c r="A19" s="9" t="s">
        <v>37</v>
      </c>
      <c r="B19" s="30">
        <v>924939</v>
      </c>
      <c r="C19" s="30">
        <v>736706</v>
      </c>
      <c r="D19" s="30">
        <v>2004860</v>
      </c>
      <c r="E19" s="30">
        <v>1333364</v>
      </c>
      <c r="F19" s="11">
        <f t="shared" si="0"/>
        <v>-33.493411011242685</v>
      </c>
      <c r="G19" s="1"/>
      <c r="H19" s="1"/>
      <c r="I19" s="1"/>
    </row>
    <row r="20" spans="1:9" x14ac:dyDescent="0.3">
      <c r="A20" s="12" t="s">
        <v>163</v>
      </c>
      <c r="B20" s="31">
        <v>1422152</v>
      </c>
      <c r="C20" s="31">
        <v>848018</v>
      </c>
      <c r="D20" s="31">
        <v>2835509</v>
      </c>
      <c r="E20" s="31">
        <v>2384426</v>
      </c>
      <c r="F20" s="14">
        <f t="shared" si="0"/>
        <v>-15.908360721126257</v>
      </c>
      <c r="G20" s="1"/>
      <c r="H20" s="1"/>
      <c r="I20" s="1"/>
    </row>
    <row r="21" spans="1:9" x14ac:dyDescent="0.3">
      <c r="A21" s="9" t="s">
        <v>38</v>
      </c>
      <c r="B21" s="30">
        <v>431472</v>
      </c>
      <c r="C21" s="30">
        <v>406035</v>
      </c>
      <c r="D21" s="30">
        <v>1024317</v>
      </c>
      <c r="E21" s="30">
        <v>1163285</v>
      </c>
      <c r="F21" s="11">
        <f t="shared" si="0"/>
        <v>13.566893842433544</v>
      </c>
      <c r="G21" s="1"/>
      <c r="H21" s="1"/>
      <c r="I21" s="1"/>
    </row>
    <row r="22" spans="1:9" x14ac:dyDescent="0.3">
      <c r="A22" s="12" t="s">
        <v>59</v>
      </c>
      <c r="B22" s="31">
        <v>23588</v>
      </c>
      <c r="C22" s="31">
        <v>23795</v>
      </c>
      <c r="D22" s="31">
        <v>52374</v>
      </c>
      <c r="E22" s="31">
        <v>81418</v>
      </c>
      <c r="F22" s="14">
        <f t="shared" si="0"/>
        <v>55.454996754114632</v>
      </c>
      <c r="G22" s="1"/>
      <c r="H22" s="1"/>
      <c r="I22" s="1"/>
    </row>
    <row r="23" spans="1:9" x14ac:dyDescent="0.3">
      <c r="A23" s="9" t="s">
        <v>164</v>
      </c>
      <c r="B23" s="30">
        <v>70069</v>
      </c>
      <c r="C23" s="30">
        <v>118610</v>
      </c>
      <c r="D23" s="30">
        <v>142151</v>
      </c>
      <c r="E23" s="30">
        <v>243695</v>
      </c>
      <c r="F23" s="11">
        <f t="shared" si="0"/>
        <v>71.433897756610918</v>
      </c>
      <c r="G23" s="1"/>
      <c r="H23" s="1"/>
      <c r="I23" s="1"/>
    </row>
    <row r="24" spans="1:9" x14ac:dyDescent="0.3">
      <c r="A24" s="12" t="s">
        <v>166</v>
      </c>
      <c r="B24" s="31">
        <v>87431</v>
      </c>
      <c r="C24" s="31">
        <v>36332</v>
      </c>
      <c r="D24" s="31">
        <v>138650</v>
      </c>
      <c r="E24" s="31">
        <v>175415</v>
      </c>
      <c r="F24" s="14">
        <f t="shared" si="0"/>
        <v>26.51640822214209</v>
      </c>
      <c r="G24" s="1"/>
      <c r="H24" s="1"/>
      <c r="I24" s="1"/>
    </row>
    <row r="25" spans="1:9" x14ac:dyDescent="0.3">
      <c r="A25" s="9" t="s">
        <v>39</v>
      </c>
      <c r="B25" s="30">
        <v>1501</v>
      </c>
      <c r="C25" s="30">
        <v>0</v>
      </c>
      <c r="D25" s="30">
        <v>1501</v>
      </c>
      <c r="E25" s="30">
        <v>0</v>
      </c>
      <c r="F25" s="11">
        <f t="shared" si="0"/>
        <v>-100</v>
      </c>
      <c r="G25" s="1"/>
      <c r="H25" s="1"/>
      <c r="I25" s="1"/>
    </row>
    <row r="26" spans="1:9" x14ac:dyDescent="0.3">
      <c r="A26" s="12" t="s">
        <v>40</v>
      </c>
      <c r="B26" s="31">
        <v>41203</v>
      </c>
      <c r="C26" s="31">
        <v>19690</v>
      </c>
      <c r="D26" s="31">
        <v>75237</v>
      </c>
      <c r="E26" s="31">
        <v>70135</v>
      </c>
      <c r="F26" s="14">
        <f t="shared" si="0"/>
        <v>-6.7812379547297184</v>
      </c>
      <c r="G26" s="1"/>
      <c r="H26" s="1"/>
      <c r="I26" s="1"/>
    </row>
    <row r="27" spans="1:9" x14ac:dyDescent="0.3">
      <c r="A27" s="9" t="s">
        <v>41</v>
      </c>
      <c r="B27" s="30">
        <v>56325</v>
      </c>
      <c r="C27" s="30">
        <v>37270</v>
      </c>
      <c r="D27" s="30">
        <v>117748</v>
      </c>
      <c r="E27" s="30">
        <v>147985</v>
      </c>
      <c r="F27" s="11">
        <f t="shared" si="0"/>
        <v>25.679417060162379</v>
      </c>
      <c r="G27" s="1"/>
      <c r="H27" s="1"/>
      <c r="I27" s="1"/>
    </row>
    <row r="28" spans="1:9" x14ac:dyDescent="0.3">
      <c r="A28" s="12" t="s">
        <v>42</v>
      </c>
      <c r="B28" s="31">
        <v>39516</v>
      </c>
      <c r="C28" s="31">
        <v>40322</v>
      </c>
      <c r="D28" s="31">
        <v>57963</v>
      </c>
      <c r="E28" s="31">
        <v>59673</v>
      </c>
      <c r="F28" s="14">
        <f t="shared" si="0"/>
        <v>2.9501578593240509</v>
      </c>
      <c r="G28" s="1"/>
      <c r="H28" s="1"/>
      <c r="I28" s="1"/>
    </row>
    <row r="29" spans="1:9" x14ac:dyDescent="0.3">
      <c r="A29" s="9" t="s">
        <v>43</v>
      </c>
      <c r="B29" s="30">
        <v>171723</v>
      </c>
      <c r="C29" s="30">
        <v>330605</v>
      </c>
      <c r="D29" s="30">
        <v>421765</v>
      </c>
      <c r="E29" s="30">
        <v>577937</v>
      </c>
      <c r="F29" s="11">
        <f t="shared" si="0"/>
        <v>37.028202909203003</v>
      </c>
      <c r="G29" s="1"/>
      <c r="H29" s="1"/>
      <c r="I29" s="1"/>
    </row>
    <row r="30" spans="1:9" x14ac:dyDescent="0.3">
      <c r="A30" s="12" t="s">
        <v>44</v>
      </c>
      <c r="B30" s="31">
        <v>120667</v>
      </c>
      <c r="C30" s="31">
        <v>193039</v>
      </c>
      <c r="D30" s="31">
        <v>295215</v>
      </c>
      <c r="E30" s="31">
        <v>392316</v>
      </c>
      <c r="F30" s="14">
        <f t="shared" si="0"/>
        <v>32.891621360703226</v>
      </c>
      <c r="G30" s="1"/>
      <c r="H30" s="1"/>
      <c r="I30" s="1"/>
    </row>
    <row r="31" spans="1:9" x14ac:dyDescent="0.3">
      <c r="A31" s="9" t="s">
        <v>45</v>
      </c>
      <c r="B31" s="30">
        <v>544497</v>
      </c>
      <c r="C31" s="30">
        <v>1083658</v>
      </c>
      <c r="D31" s="30">
        <v>1443301</v>
      </c>
      <c r="E31" s="30">
        <v>1975276</v>
      </c>
      <c r="F31" s="11">
        <f t="shared" si="0"/>
        <v>36.858215992367491</v>
      </c>
      <c r="G31" s="1"/>
      <c r="H31" s="1"/>
      <c r="I31" s="1"/>
    </row>
    <row r="32" spans="1:9" x14ac:dyDescent="0.3">
      <c r="A32" s="12" t="s">
        <v>46</v>
      </c>
      <c r="B32" s="31">
        <v>159330</v>
      </c>
      <c r="C32" s="31">
        <v>172764</v>
      </c>
      <c r="D32" s="31">
        <v>314688</v>
      </c>
      <c r="E32" s="31">
        <v>343069</v>
      </c>
      <c r="F32" s="14">
        <f t="shared" si="0"/>
        <v>9.018774150905017</v>
      </c>
      <c r="G32" s="1"/>
      <c r="H32" s="1"/>
      <c r="I32" s="1"/>
    </row>
    <row r="33" spans="1:9" x14ac:dyDescent="0.3">
      <c r="A33" s="9" t="s">
        <v>47</v>
      </c>
      <c r="B33" s="30">
        <v>14232</v>
      </c>
      <c r="C33" s="30">
        <v>19964</v>
      </c>
      <c r="D33" s="30">
        <v>32663</v>
      </c>
      <c r="E33" s="30">
        <v>42401</v>
      </c>
      <c r="F33" s="11">
        <f t="shared" si="0"/>
        <v>29.813550500566379</v>
      </c>
      <c r="G33" s="1"/>
      <c r="H33" s="1"/>
      <c r="I33" s="1"/>
    </row>
    <row r="34" spans="1:9" x14ac:dyDescent="0.3">
      <c r="A34" s="12" t="s">
        <v>165</v>
      </c>
      <c r="B34" s="31">
        <v>23641</v>
      </c>
      <c r="C34" s="31">
        <v>46763</v>
      </c>
      <c r="D34" s="31">
        <v>43903</v>
      </c>
      <c r="E34" s="31">
        <v>72555</v>
      </c>
      <c r="F34" s="14">
        <f t="shared" si="0"/>
        <v>65.262054984852966</v>
      </c>
      <c r="G34" s="1"/>
      <c r="H34" s="1"/>
      <c r="I34" s="1"/>
    </row>
    <row r="35" spans="1:9" x14ac:dyDescent="0.3">
      <c r="A35" s="15" t="s">
        <v>48</v>
      </c>
      <c r="B35" s="16">
        <f>SUM(B7:B34)</f>
        <v>6934066</v>
      </c>
      <c r="C35" s="16">
        <f t="shared" ref="C35:E35" si="1">SUM(C7:C34)</f>
        <v>7183521</v>
      </c>
      <c r="D35" s="16">
        <f t="shared" si="1"/>
        <v>14702402</v>
      </c>
      <c r="E35" s="16">
        <f t="shared" si="1"/>
        <v>16241059</v>
      </c>
      <c r="F35" s="17">
        <f t="shared" ref="F35" si="2">((E35*100)/D35)-100</f>
        <v>10.465344370260041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900177</v>
      </c>
      <c r="C39" s="37">
        <f t="shared" si="4"/>
        <v>644354</v>
      </c>
      <c r="D39" s="37">
        <f>_xlfn.RANK.EQ(B39,$B$39:$B$66)+COUNTIF($B$39:$B$66,B39)-1</f>
        <v>7</v>
      </c>
      <c r="E39" s="36" t="str">
        <f t="shared" ref="E39:E66" si="6">INDEX($A$39:$B$66,MATCH(ROW()-38,$D$39:$D$66,0),1)</f>
        <v>GIJÓN</v>
      </c>
      <c r="F39" s="36">
        <f>LOOKUP(E39,$A$39:$A$66,$B$39:$B$66)</f>
        <v>2384426</v>
      </c>
      <c r="G39" s="36">
        <f>LOOKUP(E39,$A$39:$A$66,$C$39:$C$66)</f>
        <v>2835509</v>
      </c>
    </row>
    <row r="40" spans="1:9" x14ac:dyDescent="0.3">
      <c r="A40" s="36" t="str">
        <f t="shared" si="5"/>
        <v>ALICANTE</v>
      </c>
      <c r="B40" s="37">
        <f t="shared" si="3"/>
        <v>281772</v>
      </c>
      <c r="C40" s="37">
        <f t="shared" si="4"/>
        <v>251392</v>
      </c>
      <c r="D40" s="37">
        <f t="shared" ref="D40:D66" si="7">_xlfn.RANK.EQ(B40,$B$39:$B$66)+COUNTIF($B$39:$B$66,B40)-1</f>
        <v>16</v>
      </c>
      <c r="E40" s="36" t="str">
        <f t="shared" si="6"/>
        <v>TARRAGONA</v>
      </c>
      <c r="F40" s="36">
        <f t="shared" ref="F40:F55" si="8">LOOKUP(E40,$A$39:$A$66,$B$39:$B$66)</f>
        <v>1975276</v>
      </c>
      <c r="G40" s="36">
        <f t="shared" ref="G40:G66" si="9">LOOKUP(E40,$A$39:$A$66,$C$39:$C$66)</f>
        <v>1443301</v>
      </c>
    </row>
    <row r="41" spans="1:9" x14ac:dyDescent="0.3">
      <c r="A41" s="36" t="str">
        <f t="shared" si="5"/>
        <v>ALMERÍA</v>
      </c>
      <c r="B41" s="37">
        <f t="shared" si="3"/>
        <v>854957</v>
      </c>
      <c r="C41" s="37">
        <f t="shared" si="4"/>
        <v>860975</v>
      </c>
      <c r="D41" s="37">
        <f t="shared" si="7"/>
        <v>9</v>
      </c>
      <c r="E41" s="36" t="str">
        <f t="shared" si="6"/>
        <v>FERROL-SAN CIBRAO</v>
      </c>
      <c r="F41" s="36">
        <f t="shared" si="8"/>
        <v>1333364</v>
      </c>
      <c r="G41" s="36">
        <f t="shared" si="9"/>
        <v>2004860</v>
      </c>
    </row>
    <row r="42" spans="1:9" x14ac:dyDescent="0.3">
      <c r="A42" s="36" t="str">
        <f t="shared" si="5"/>
        <v>AVILÉS</v>
      </c>
      <c r="B42" s="37">
        <f t="shared" si="3"/>
        <v>555259</v>
      </c>
      <c r="C42" s="37">
        <f t="shared" si="4"/>
        <v>389723</v>
      </c>
      <c r="D42" s="37">
        <f t="shared" si="7"/>
        <v>12</v>
      </c>
      <c r="E42" s="36" t="str">
        <f t="shared" si="6"/>
        <v>HUELVA</v>
      </c>
      <c r="F42" s="36">
        <f t="shared" si="8"/>
        <v>1163285</v>
      </c>
      <c r="G42" s="36">
        <f t="shared" si="9"/>
        <v>1024317</v>
      </c>
    </row>
    <row r="43" spans="1:9" x14ac:dyDescent="0.3">
      <c r="A43" s="36" t="str">
        <f t="shared" si="5"/>
        <v>BAHÍA DE ALGECIRAS</v>
      </c>
      <c r="B43" s="37">
        <f t="shared" si="3"/>
        <v>254321</v>
      </c>
      <c r="C43" s="37">
        <f t="shared" si="4"/>
        <v>356962</v>
      </c>
      <c r="D43" s="37">
        <f t="shared" si="7"/>
        <v>17</v>
      </c>
      <c r="E43" s="36" t="str">
        <f t="shared" si="6"/>
        <v>CARTAGENA</v>
      </c>
      <c r="F43" s="36">
        <f t="shared" si="8"/>
        <v>1078351</v>
      </c>
      <c r="G43" s="36">
        <f t="shared" si="9"/>
        <v>827857</v>
      </c>
    </row>
    <row r="44" spans="1:9" x14ac:dyDescent="0.3">
      <c r="A44" s="36" t="str">
        <f t="shared" si="5"/>
        <v>BAHÍA DE CÁDIZ</v>
      </c>
      <c r="B44" s="37">
        <f t="shared" si="3"/>
        <v>368892</v>
      </c>
      <c r="C44" s="37">
        <f t="shared" si="4"/>
        <v>375329</v>
      </c>
      <c r="D44" s="37">
        <f t="shared" si="7"/>
        <v>14</v>
      </c>
      <c r="E44" s="36" t="str">
        <f t="shared" si="6"/>
        <v>CASTELLÓN</v>
      </c>
      <c r="F44" s="36">
        <f t="shared" si="8"/>
        <v>946511</v>
      </c>
      <c r="G44" s="36">
        <f t="shared" si="9"/>
        <v>732928</v>
      </c>
    </row>
    <row r="45" spans="1:9" x14ac:dyDescent="0.3">
      <c r="A45" s="36" t="str">
        <f t="shared" si="5"/>
        <v>BALEARES</v>
      </c>
      <c r="B45" s="37">
        <f t="shared" si="3"/>
        <v>247745</v>
      </c>
      <c r="C45" s="37">
        <f t="shared" si="4"/>
        <v>215905</v>
      </c>
      <c r="D45" s="37">
        <f t="shared" si="7"/>
        <v>18</v>
      </c>
      <c r="E45" s="36" t="str">
        <f t="shared" si="6"/>
        <v>A CORUÑA</v>
      </c>
      <c r="F45" s="36">
        <f t="shared" si="8"/>
        <v>900177</v>
      </c>
      <c r="G45" s="36">
        <f t="shared" si="9"/>
        <v>644354</v>
      </c>
    </row>
    <row r="46" spans="1:9" x14ac:dyDescent="0.3">
      <c r="A46" s="36" t="str">
        <f t="shared" si="5"/>
        <v>BARCELONA</v>
      </c>
      <c r="B46" s="37">
        <f t="shared" si="3"/>
        <v>797404</v>
      </c>
      <c r="C46" s="37">
        <f t="shared" si="4"/>
        <v>492017</v>
      </c>
      <c r="D46" s="37">
        <f t="shared" si="7"/>
        <v>10</v>
      </c>
      <c r="E46" s="36" t="str">
        <f t="shared" si="6"/>
        <v>BILBAO</v>
      </c>
      <c r="F46" s="36">
        <f t="shared" si="8"/>
        <v>886966</v>
      </c>
      <c r="G46" s="36">
        <f t="shared" si="9"/>
        <v>544883</v>
      </c>
    </row>
    <row r="47" spans="1:9" x14ac:dyDescent="0.3">
      <c r="A47" s="36" t="str">
        <f t="shared" si="5"/>
        <v>BILBAO</v>
      </c>
      <c r="B47" s="37">
        <f t="shared" si="3"/>
        <v>886966</v>
      </c>
      <c r="C47" s="37">
        <f t="shared" si="4"/>
        <v>544883</v>
      </c>
      <c r="D47" s="37">
        <f t="shared" si="7"/>
        <v>8</v>
      </c>
      <c r="E47" s="36" t="str">
        <f t="shared" si="6"/>
        <v>ALMERÍA</v>
      </c>
      <c r="F47" s="36">
        <f t="shared" si="8"/>
        <v>854957</v>
      </c>
      <c r="G47" s="36">
        <f t="shared" si="9"/>
        <v>860975</v>
      </c>
    </row>
    <row r="48" spans="1:9" x14ac:dyDescent="0.3">
      <c r="A48" s="36" t="str">
        <f t="shared" si="5"/>
        <v>CARTAGENA</v>
      </c>
      <c r="B48" s="37">
        <f t="shared" si="3"/>
        <v>1078351</v>
      </c>
      <c r="C48" s="37">
        <f t="shared" si="4"/>
        <v>827857</v>
      </c>
      <c r="D48" s="37">
        <f t="shared" si="7"/>
        <v>5</v>
      </c>
      <c r="E48" s="36" t="str">
        <f t="shared" si="6"/>
        <v>BARCELONA</v>
      </c>
      <c r="F48" s="36">
        <f t="shared" si="8"/>
        <v>797404</v>
      </c>
      <c r="G48" s="36">
        <f t="shared" si="9"/>
        <v>492017</v>
      </c>
    </row>
    <row r="49" spans="1:7" x14ac:dyDescent="0.3">
      <c r="A49" s="36" t="str">
        <f t="shared" si="5"/>
        <v>CASTELLÓN</v>
      </c>
      <c r="B49" s="37">
        <f t="shared" si="3"/>
        <v>946511</v>
      </c>
      <c r="C49" s="37">
        <f t="shared" si="4"/>
        <v>732928</v>
      </c>
      <c r="D49" s="37">
        <f t="shared" si="7"/>
        <v>6</v>
      </c>
      <c r="E49" s="36" t="str">
        <f t="shared" si="6"/>
        <v>SANTANDER</v>
      </c>
      <c r="F49" s="36">
        <f t="shared" si="8"/>
        <v>577937</v>
      </c>
      <c r="G49" s="36">
        <f t="shared" si="9"/>
        <v>421765</v>
      </c>
    </row>
    <row r="50" spans="1:7" x14ac:dyDescent="0.3">
      <c r="A50" s="36" t="str">
        <f t="shared" si="5"/>
        <v>CEUTA</v>
      </c>
      <c r="B50" s="37">
        <f t="shared" si="3"/>
        <v>5754</v>
      </c>
      <c r="C50" s="37">
        <f t="shared" si="4"/>
        <v>8232</v>
      </c>
      <c r="D50" s="37">
        <f t="shared" si="7"/>
        <v>27</v>
      </c>
      <c r="E50" s="36" t="str">
        <f t="shared" si="6"/>
        <v>AVILÉS</v>
      </c>
      <c r="F50" s="36">
        <f t="shared" si="8"/>
        <v>555259</v>
      </c>
      <c r="G50" s="36">
        <f t="shared" si="9"/>
        <v>389723</v>
      </c>
    </row>
    <row r="51" spans="1:7" x14ac:dyDescent="0.3">
      <c r="A51" s="36" t="str">
        <f t="shared" si="5"/>
        <v>FERROL-SAN CIBRAO</v>
      </c>
      <c r="B51" s="37">
        <f t="shared" si="3"/>
        <v>1333364</v>
      </c>
      <c r="C51" s="37">
        <f t="shared" si="4"/>
        <v>2004860</v>
      </c>
      <c r="D51" s="37">
        <f t="shared" si="7"/>
        <v>3</v>
      </c>
      <c r="E51" s="36" t="str">
        <f t="shared" si="6"/>
        <v>SEVILLA</v>
      </c>
      <c r="F51" s="36">
        <f t="shared" si="8"/>
        <v>392316</v>
      </c>
      <c r="G51" s="36">
        <f t="shared" si="9"/>
        <v>295215</v>
      </c>
    </row>
    <row r="52" spans="1:7" x14ac:dyDescent="0.3">
      <c r="A52" s="36" t="str">
        <f t="shared" si="5"/>
        <v>GIJÓN</v>
      </c>
      <c r="B52" s="37">
        <f t="shared" si="3"/>
        <v>2384426</v>
      </c>
      <c r="C52" s="37">
        <f t="shared" si="4"/>
        <v>2835509</v>
      </c>
      <c r="D52" s="37">
        <f t="shared" si="7"/>
        <v>1</v>
      </c>
      <c r="E52" s="36" t="str">
        <f t="shared" si="6"/>
        <v>BAHÍA DE CÁDIZ</v>
      </c>
      <c r="F52" s="36">
        <f t="shared" si="8"/>
        <v>368892</v>
      </c>
      <c r="G52" s="36">
        <f t="shared" si="9"/>
        <v>375329</v>
      </c>
    </row>
    <row r="53" spans="1:7" x14ac:dyDescent="0.3">
      <c r="A53" s="36" t="str">
        <f t="shared" si="5"/>
        <v>HUELVA</v>
      </c>
      <c r="B53" s="37">
        <f t="shared" si="3"/>
        <v>1163285</v>
      </c>
      <c r="C53" s="37">
        <f t="shared" si="4"/>
        <v>1024317</v>
      </c>
      <c r="D53" s="37">
        <f t="shared" si="7"/>
        <v>4</v>
      </c>
      <c r="E53" s="36" t="str">
        <f t="shared" si="6"/>
        <v>VALENCIA</v>
      </c>
      <c r="F53" s="36">
        <f t="shared" si="8"/>
        <v>343069</v>
      </c>
      <c r="G53" s="36">
        <f t="shared" si="9"/>
        <v>314688</v>
      </c>
    </row>
    <row r="54" spans="1:7" x14ac:dyDescent="0.3">
      <c r="A54" s="36" t="str">
        <f t="shared" si="5"/>
        <v>LAS PALMAS</v>
      </c>
      <c r="B54" s="37">
        <f t="shared" si="3"/>
        <v>81418</v>
      </c>
      <c r="C54" s="37">
        <f t="shared" si="4"/>
        <v>52374</v>
      </c>
      <c r="D54" s="37">
        <f t="shared" si="7"/>
        <v>22</v>
      </c>
      <c r="E54" s="36" t="str">
        <f t="shared" si="6"/>
        <v>ALICANTE</v>
      </c>
      <c r="F54" s="36">
        <f t="shared" si="8"/>
        <v>281772</v>
      </c>
      <c r="G54" s="36">
        <f t="shared" si="9"/>
        <v>251392</v>
      </c>
    </row>
    <row r="55" spans="1:7" x14ac:dyDescent="0.3">
      <c r="A55" s="36" t="str">
        <f t="shared" si="5"/>
        <v>MÁLAGA</v>
      </c>
      <c r="B55" s="37">
        <f t="shared" si="3"/>
        <v>243695</v>
      </c>
      <c r="C55" s="37">
        <f t="shared" si="4"/>
        <v>142151</v>
      </c>
      <c r="D55" s="37">
        <f t="shared" si="7"/>
        <v>19</v>
      </c>
      <c r="E55" s="36" t="str">
        <f t="shared" si="6"/>
        <v>BAHÍA DE ALGECIRAS</v>
      </c>
      <c r="F55" s="36">
        <f t="shared" si="8"/>
        <v>254321</v>
      </c>
      <c r="G55" s="36">
        <f t="shared" si="9"/>
        <v>356962</v>
      </c>
    </row>
    <row r="56" spans="1:7" x14ac:dyDescent="0.3">
      <c r="A56" s="36" t="str">
        <f t="shared" si="5"/>
        <v>MARÍN Y RÍA DE PONTEVEDRA</v>
      </c>
      <c r="B56" s="37">
        <f t="shared" si="3"/>
        <v>175415</v>
      </c>
      <c r="C56" s="37">
        <f t="shared" si="4"/>
        <v>138650</v>
      </c>
      <c r="D56" s="37">
        <f t="shared" si="7"/>
        <v>20</v>
      </c>
      <c r="E56" s="36" t="str">
        <f t="shared" si="6"/>
        <v>BALEARES</v>
      </c>
      <c r="F56" s="36">
        <f t="shared" ref="F56:F66" si="10">LOOKUP(E56,$A$39:$A$66,$B$39:$B$66)</f>
        <v>247745</v>
      </c>
      <c r="G56" s="36">
        <f t="shared" si="9"/>
        <v>215905</v>
      </c>
    </row>
    <row r="57" spans="1:7" x14ac:dyDescent="0.3">
      <c r="A57" s="36" t="str">
        <f t="shared" si="5"/>
        <v>MELILLA</v>
      </c>
      <c r="B57" s="37">
        <f t="shared" si="3"/>
        <v>0</v>
      </c>
      <c r="C57" s="37">
        <f t="shared" si="4"/>
        <v>1501</v>
      </c>
      <c r="D57" s="37">
        <f t="shared" si="7"/>
        <v>28</v>
      </c>
      <c r="E57" s="36" t="str">
        <f t="shared" si="6"/>
        <v>MÁLAGA</v>
      </c>
      <c r="F57" s="36">
        <f t="shared" si="10"/>
        <v>243695</v>
      </c>
      <c r="G57" s="36">
        <f t="shared" si="9"/>
        <v>142151</v>
      </c>
    </row>
    <row r="58" spans="1:7" x14ac:dyDescent="0.3">
      <c r="A58" s="36" t="str">
        <f t="shared" si="5"/>
        <v>MOTRIL</v>
      </c>
      <c r="B58" s="37">
        <f t="shared" si="3"/>
        <v>70135</v>
      </c>
      <c r="C58" s="37">
        <f t="shared" si="4"/>
        <v>75237</v>
      </c>
      <c r="D58" s="37">
        <f t="shared" si="7"/>
        <v>24</v>
      </c>
      <c r="E58" s="36" t="str">
        <f t="shared" si="6"/>
        <v>MARÍN Y RÍA DE PONTEVEDRA</v>
      </c>
      <c r="F58" s="36">
        <f t="shared" si="10"/>
        <v>175415</v>
      </c>
      <c r="G58" s="36">
        <f t="shared" si="9"/>
        <v>138650</v>
      </c>
    </row>
    <row r="59" spans="1:7" x14ac:dyDescent="0.3">
      <c r="A59" s="36" t="str">
        <f t="shared" si="5"/>
        <v>PASAIA</v>
      </c>
      <c r="B59" s="37">
        <f t="shared" si="3"/>
        <v>147985</v>
      </c>
      <c r="C59" s="37">
        <f t="shared" si="4"/>
        <v>117748</v>
      </c>
      <c r="D59" s="37">
        <f t="shared" si="7"/>
        <v>21</v>
      </c>
      <c r="E59" s="36" t="str">
        <f t="shared" si="6"/>
        <v>PASAIA</v>
      </c>
      <c r="F59" s="36">
        <f t="shared" si="10"/>
        <v>147985</v>
      </c>
      <c r="G59" s="36">
        <f t="shared" si="9"/>
        <v>117748</v>
      </c>
    </row>
    <row r="60" spans="1:7" x14ac:dyDescent="0.3">
      <c r="A60" s="36" t="str">
        <f t="shared" si="5"/>
        <v>SANTA CRUZ DE TENERIFE</v>
      </c>
      <c r="B60" s="37">
        <f t="shared" si="3"/>
        <v>59673</v>
      </c>
      <c r="C60" s="37">
        <f t="shared" si="4"/>
        <v>57963</v>
      </c>
      <c r="D60" s="37">
        <f t="shared" si="7"/>
        <v>25</v>
      </c>
      <c r="E60" s="36" t="str">
        <f t="shared" si="6"/>
        <v>LAS PALMAS</v>
      </c>
      <c r="F60" s="36">
        <f t="shared" si="10"/>
        <v>81418</v>
      </c>
      <c r="G60" s="36">
        <f t="shared" si="9"/>
        <v>52374</v>
      </c>
    </row>
    <row r="61" spans="1:7" x14ac:dyDescent="0.3">
      <c r="A61" s="36" t="str">
        <f t="shared" si="5"/>
        <v>SANTANDER</v>
      </c>
      <c r="B61" s="37">
        <f t="shared" si="3"/>
        <v>577937</v>
      </c>
      <c r="C61" s="37">
        <f t="shared" si="4"/>
        <v>421765</v>
      </c>
      <c r="D61" s="37">
        <f t="shared" si="7"/>
        <v>11</v>
      </c>
      <c r="E61" s="36" t="str">
        <f t="shared" si="6"/>
        <v>VILAGARCÍA</v>
      </c>
      <c r="F61" s="36">
        <f t="shared" si="10"/>
        <v>72555</v>
      </c>
      <c r="G61" s="36">
        <f t="shared" si="9"/>
        <v>43903</v>
      </c>
    </row>
    <row r="62" spans="1:7" x14ac:dyDescent="0.3">
      <c r="A62" s="36" t="str">
        <f t="shared" si="5"/>
        <v>SEVILLA</v>
      </c>
      <c r="B62" s="37">
        <f t="shared" si="3"/>
        <v>392316</v>
      </c>
      <c r="C62" s="37">
        <f t="shared" si="4"/>
        <v>295215</v>
      </c>
      <c r="D62" s="37">
        <f t="shared" si="7"/>
        <v>13</v>
      </c>
      <c r="E62" s="36" t="str">
        <f t="shared" si="6"/>
        <v>MOTRIL</v>
      </c>
      <c r="F62" s="36">
        <f t="shared" si="10"/>
        <v>70135</v>
      </c>
      <c r="G62" s="36">
        <f t="shared" si="9"/>
        <v>75237</v>
      </c>
    </row>
    <row r="63" spans="1:7" x14ac:dyDescent="0.3">
      <c r="A63" s="36" t="str">
        <f t="shared" si="5"/>
        <v>TARRAGONA</v>
      </c>
      <c r="B63" s="37">
        <f t="shared" si="3"/>
        <v>1975276</v>
      </c>
      <c r="C63" s="37">
        <f t="shared" si="4"/>
        <v>1443301</v>
      </c>
      <c r="D63" s="37">
        <f t="shared" si="7"/>
        <v>2</v>
      </c>
      <c r="E63" s="36" t="str">
        <f t="shared" si="6"/>
        <v>SANTA CRUZ DE TENERIFE</v>
      </c>
      <c r="F63" s="36">
        <f t="shared" si="10"/>
        <v>59673</v>
      </c>
      <c r="G63" s="36">
        <f t="shared" si="9"/>
        <v>57963</v>
      </c>
    </row>
    <row r="64" spans="1:7" x14ac:dyDescent="0.3">
      <c r="A64" s="36" t="str">
        <f t="shared" si="5"/>
        <v>VALENCIA</v>
      </c>
      <c r="B64" s="37">
        <f t="shared" si="3"/>
        <v>343069</v>
      </c>
      <c r="C64" s="37">
        <f t="shared" si="4"/>
        <v>314688</v>
      </c>
      <c r="D64" s="37">
        <f t="shared" si="7"/>
        <v>15</v>
      </c>
      <c r="E64" s="36" t="str">
        <f t="shared" si="6"/>
        <v>VIGO</v>
      </c>
      <c r="F64" s="36">
        <f t="shared" si="10"/>
        <v>42401</v>
      </c>
      <c r="G64" s="36">
        <f t="shared" si="9"/>
        <v>32663</v>
      </c>
    </row>
    <row r="65" spans="1:7" x14ac:dyDescent="0.3">
      <c r="A65" s="36" t="str">
        <f t="shared" si="5"/>
        <v>VIGO</v>
      </c>
      <c r="B65" s="37">
        <f t="shared" si="3"/>
        <v>42401</v>
      </c>
      <c r="C65" s="37">
        <f t="shared" si="4"/>
        <v>32663</v>
      </c>
      <c r="D65" s="37">
        <f t="shared" si="7"/>
        <v>26</v>
      </c>
      <c r="E65" s="36" t="str">
        <f t="shared" si="6"/>
        <v>CEUTA</v>
      </c>
      <c r="F65" s="36">
        <f t="shared" si="10"/>
        <v>5754</v>
      </c>
      <c r="G65" s="36">
        <f t="shared" si="9"/>
        <v>8232</v>
      </c>
    </row>
    <row r="66" spans="1:7" x14ac:dyDescent="0.3">
      <c r="A66" s="36" t="str">
        <f t="shared" si="5"/>
        <v>VILAGARCÍA</v>
      </c>
      <c r="B66" s="37">
        <f t="shared" si="3"/>
        <v>72555</v>
      </c>
      <c r="C66" s="37">
        <f t="shared" si="4"/>
        <v>43903</v>
      </c>
      <c r="D66" s="37">
        <f t="shared" si="7"/>
        <v>23</v>
      </c>
      <c r="E66" s="36" t="str">
        <f t="shared" si="6"/>
        <v>MELILLA</v>
      </c>
      <c r="F66" s="36">
        <f t="shared" si="10"/>
        <v>0</v>
      </c>
      <c r="G66" s="36">
        <f t="shared" si="9"/>
        <v>1501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45" priority="2">
      <formula>ISERROR(F7)</formula>
    </cfRule>
  </conditionalFormatting>
  <conditionalFormatting sqref="F8 F10 F12 F14 F16 F18 F20 F22 F24 F26 F28 F30 F32 F34">
    <cfRule type="containsErrors" dxfId="44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/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131</v>
      </c>
    </row>
    <row r="2" spans="1:12" s="2" customFormat="1" ht="21" x14ac:dyDescent="0.4"/>
    <row r="5" spans="1:12" x14ac:dyDescent="0.3">
      <c r="A5" s="107" t="s">
        <v>49</v>
      </c>
      <c r="B5" s="105" t="str">
        <f>'Resumen general'!D6</f>
        <v>Mes febrero</v>
      </c>
      <c r="C5" s="106"/>
      <c r="D5" s="105" t="str">
        <f>'Resumen general'!F6</f>
        <v>Acumulado desde enero</v>
      </c>
      <c r="E5" s="106"/>
      <c r="F5" s="106"/>
      <c r="L5" s="4" t="str">
        <f>'Resumen general'!I4</f>
        <v>Fecha: 12/02/2019</v>
      </c>
    </row>
    <row r="6" spans="1:12" x14ac:dyDescent="0.3">
      <c r="A6" s="108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60625</v>
      </c>
      <c r="C7" s="30">
        <v>87014</v>
      </c>
      <c r="D7" s="30">
        <v>132846</v>
      </c>
      <c r="E7" s="30">
        <v>158980</v>
      </c>
      <c r="F7" s="11">
        <f>((E7*100)/D7)-100</f>
        <v>19.672402631618567</v>
      </c>
      <c r="G7" s="1"/>
      <c r="H7" s="1"/>
      <c r="I7" s="1"/>
    </row>
    <row r="8" spans="1:12" x14ac:dyDescent="0.3">
      <c r="A8" s="12" t="s">
        <v>31</v>
      </c>
      <c r="B8" s="31">
        <v>120481</v>
      </c>
      <c r="C8" s="31">
        <v>114217</v>
      </c>
      <c r="D8" s="31">
        <v>240323</v>
      </c>
      <c r="E8" s="31">
        <v>227694</v>
      </c>
      <c r="F8" s="14">
        <f t="shared" ref="F8:F34" si="0">((E8*100)/D8)-100</f>
        <v>-5.2550109644104026</v>
      </c>
      <c r="G8" s="1"/>
      <c r="H8" s="1"/>
      <c r="I8" s="1"/>
    </row>
    <row r="9" spans="1:12" x14ac:dyDescent="0.3">
      <c r="A9" s="9" t="s">
        <v>157</v>
      </c>
      <c r="B9" s="30">
        <v>40620</v>
      </c>
      <c r="C9" s="30">
        <v>31962</v>
      </c>
      <c r="D9" s="30">
        <v>85226</v>
      </c>
      <c r="E9" s="30">
        <v>67833</v>
      </c>
      <c r="F9" s="11">
        <f t="shared" si="0"/>
        <v>-20.408091427498647</v>
      </c>
      <c r="G9" s="1"/>
      <c r="H9" s="1"/>
      <c r="I9" s="1"/>
    </row>
    <row r="10" spans="1:12" x14ac:dyDescent="0.3">
      <c r="A10" s="12" t="s">
        <v>159</v>
      </c>
      <c r="B10" s="31">
        <v>74705</v>
      </c>
      <c r="C10" s="31">
        <v>96534</v>
      </c>
      <c r="D10" s="31">
        <v>190812</v>
      </c>
      <c r="E10" s="31">
        <v>226964</v>
      </c>
      <c r="F10" s="14">
        <f t="shared" si="0"/>
        <v>18.946397501205368</v>
      </c>
      <c r="G10" s="1"/>
      <c r="H10" s="1"/>
      <c r="I10" s="1"/>
    </row>
    <row r="11" spans="1:12" x14ac:dyDescent="0.3">
      <c r="A11" s="9" t="s">
        <v>160</v>
      </c>
      <c r="B11" s="30">
        <v>4312133</v>
      </c>
      <c r="C11" s="30">
        <v>5767605</v>
      </c>
      <c r="D11" s="30">
        <v>9994228</v>
      </c>
      <c r="E11" s="30">
        <v>11050670</v>
      </c>
      <c r="F11" s="11">
        <f t="shared" si="0"/>
        <v>10.570521304897184</v>
      </c>
      <c r="G11" s="1"/>
      <c r="H11" s="1"/>
      <c r="I11" s="1"/>
    </row>
    <row r="12" spans="1:12" x14ac:dyDescent="0.3">
      <c r="A12" s="12" t="s">
        <v>161</v>
      </c>
      <c r="B12" s="31">
        <v>157318</v>
      </c>
      <c r="C12" s="31">
        <v>141231</v>
      </c>
      <c r="D12" s="31">
        <v>271809</v>
      </c>
      <c r="E12" s="31">
        <v>267130</v>
      </c>
      <c r="F12" s="14">
        <f t="shared" si="0"/>
        <v>-1.7214293860762524</v>
      </c>
      <c r="G12" s="1"/>
      <c r="H12" s="1"/>
      <c r="I12" s="1"/>
    </row>
    <row r="13" spans="1:12" x14ac:dyDescent="0.3">
      <c r="A13" s="9" t="s">
        <v>32</v>
      </c>
      <c r="B13" s="30">
        <v>885596</v>
      </c>
      <c r="C13" s="30">
        <v>892456</v>
      </c>
      <c r="D13" s="30">
        <v>1606385</v>
      </c>
      <c r="E13" s="30">
        <v>1753609</v>
      </c>
      <c r="F13" s="11">
        <f t="shared" si="0"/>
        <v>9.1649262163180083</v>
      </c>
      <c r="G13" s="1"/>
      <c r="H13" s="1"/>
      <c r="I13" s="1"/>
    </row>
    <row r="14" spans="1:12" x14ac:dyDescent="0.3">
      <c r="A14" s="12" t="s">
        <v>33</v>
      </c>
      <c r="B14" s="31">
        <v>3383459</v>
      </c>
      <c r="C14" s="31">
        <v>3409682</v>
      </c>
      <c r="D14" s="31">
        <v>5864644</v>
      </c>
      <c r="E14" s="31">
        <v>7133434</v>
      </c>
      <c r="F14" s="14">
        <f t="shared" si="0"/>
        <v>21.634561279422925</v>
      </c>
      <c r="G14" s="1"/>
      <c r="H14" s="1"/>
      <c r="I14" s="1"/>
    </row>
    <row r="15" spans="1:12" x14ac:dyDescent="0.3">
      <c r="A15" s="9" t="s">
        <v>34</v>
      </c>
      <c r="B15" s="30">
        <v>639810</v>
      </c>
      <c r="C15" s="30">
        <v>825518</v>
      </c>
      <c r="D15" s="30">
        <v>1243605</v>
      </c>
      <c r="E15" s="30">
        <v>1549264</v>
      </c>
      <c r="F15" s="11">
        <f t="shared" si="0"/>
        <v>24.578463418850845</v>
      </c>
      <c r="G15" s="1"/>
      <c r="H15" s="1"/>
      <c r="I15" s="1"/>
    </row>
    <row r="16" spans="1:12" x14ac:dyDescent="0.3">
      <c r="A16" s="12" t="s">
        <v>35</v>
      </c>
      <c r="B16" s="31">
        <v>97154</v>
      </c>
      <c r="C16" s="31">
        <v>120670</v>
      </c>
      <c r="D16" s="31">
        <v>203660</v>
      </c>
      <c r="E16" s="31">
        <v>220004</v>
      </c>
      <c r="F16" s="14">
        <f t="shared" si="0"/>
        <v>8.0251399391142115</v>
      </c>
      <c r="G16" s="1"/>
      <c r="H16" s="1"/>
      <c r="I16" s="1"/>
    </row>
    <row r="17" spans="1:9" x14ac:dyDescent="0.3">
      <c r="A17" s="9" t="s">
        <v>162</v>
      </c>
      <c r="B17" s="30">
        <v>282969</v>
      </c>
      <c r="C17" s="30">
        <v>280338</v>
      </c>
      <c r="D17" s="30">
        <v>575554</v>
      </c>
      <c r="E17" s="30">
        <v>532078</v>
      </c>
      <c r="F17" s="11">
        <f t="shared" si="0"/>
        <v>-7.5537655893278526</v>
      </c>
      <c r="G17" s="1"/>
      <c r="H17" s="1"/>
      <c r="I17" s="1"/>
    </row>
    <row r="18" spans="1:9" x14ac:dyDescent="0.3">
      <c r="A18" s="12" t="s">
        <v>36</v>
      </c>
      <c r="B18" s="31">
        <v>76291</v>
      </c>
      <c r="C18" s="31">
        <v>65009</v>
      </c>
      <c r="D18" s="31">
        <v>163587</v>
      </c>
      <c r="E18" s="31">
        <v>120417</v>
      </c>
      <c r="F18" s="14">
        <f t="shared" si="0"/>
        <v>-26.389627537640521</v>
      </c>
      <c r="G18" s="1"/>
      <c r="H18" s="1"/>
      <c r="I18" s="1"/>
    </row>
    <row r="19" spans="1:9" x14ac:dyDescent="0.3">
      <c r="A19" s="9" t="s">
        <v>37</v>
      </c>
      <c r="B19" s="30">
        <v>32214</v>
      </c>
      <c r="C19" s="30">
        <v>41793</v>
      </c>
      <c r="D19" s="30">
        <v>80019</v>
      </c>
      <c r="E19" s="30">
        <v>73695</v>
      </c>
      <c r="F19" s="11">
        <f t="shared" si="0"/>
        <v>-7.903123008285533</v>
      </c>
      <c r="G19" s="1"/>
      <c r="H19" s="1"/>
      <c r="I19" s="1"/>
    </row>
    <row r="20" spans="1:9" x14ac:dyDescent="0.3">
      <c r="A20" s="12" t="s">
        <v>163</v>
      </c>
      <c r="B20" s="31">
        <v>117808</v>
      </c>
      <c r="C20" s="31">
        <v>116816</v>
      </c>
      <c r="D20" s="31">
        <v>265109</v>
      </c>
      <c r="E20" s="31">
        <v>245185</v>
      </c>
      <c r="F20" s="14">
        <f t="shared" si="0"/>
        <v>-7.5153993263148351</v>
      </c>
      <c r="G20" s="1"/>
      <c r="H20" s="1"/>
      <c r="I20" s="1"/>
    </row>
    <row r="21" spans="1:9" x14ac:dyDescent="0.3">
      <c r="A21" s="9" t="s">
        <v>38</v>
      </c>
      <c r="B21" s="30">
        <v>53818</v>
      </c>
      <c r="C21" s="30">
        <v>63116</v>
      </c>
      <c r="D21" s="30">
        <v>113555</v>
      </c>
      <c r="E21" s="30">
        <v>142619</v>
      </c>
      <c r="F21" s="11">
        <f t="shared" si="0"/>
        <v>25.594645766368714</v>
      </c>
      <c r="G21" s="1"/>
      <c r="H21" s="1"/>
      <c r="I21" s="1"/>
    </row>
    <row r="22" spans="1:9" x14ac:dyDescent="0.3">
      <c r="A22" s="12" t="s">
        <v>59</v>
      </c>
      <c r="B22" s="31">
        <v>1172707</v>
      </c>
      <c r="C22" s="31">
        <v>1263308</v>
      </c>
      <c r="D22" s="31">
        <v>2312758</v>
      </c>
      <c r="E22" s="31">
        <v>2506948</v>
      </c>
      <c r="F22" s="14">
        <f t="shared" si="0"/>
        <v>8.3964686318239927</v>
      </c>
      <c r="G22" s="1"/>
      <c r="H22" s="1"/>
      <c r="I22" s="1"/>
    </row>
    <row r="23" spans="1:9" x14ac:dyDescent="0.3">
      <c r="A23" s="9" t="s">
        <v>164</v>
      </c>
      <c r="B23" s="30">
        <v>95285</v>
      </c>
      <c r="C23" s="30">
        <v>53680</v>
      </c>
      <c r="D23" s="30">
        <v>157368</v>
      </c>
      <c r="E23" s="30">
        <v>121556</v>
      </c>
      <c r="F23" s="11">
        <f t="shared" si="0"/>
        <v>-22.756850185552338</v>
      </c>
      <c r="G23" s="1"/>
      <c r="H23" s="1"/>
      <c r="I23" s="1"/>
    </row>
    <row r="24" spans="1:9" x14ac:dyDescent="0.3">
      <c r="A24" s="12" t="s">
        <v>166</v>
      </c>
      <c r="B24" s="31">
        <v>100743</v>
      </c>
      <c r="C24" s="31">
        <v>107398</v>
      </c>
      <c r="D24" s="31">
        <v>238539</v>
      </c>
      <c r="E24" s="31">
        <v>241456</v>
      </c>
      <c r="F24" s="14">
        <f t="shared" si="0"/>
        <v>1.2228608319813503</v>
      </c>
      <c r="G24" s="1"/>
      <c r="H24" s="1"/>
      <c r="I24" s="1"/>
    </row>
    <row r="25" spans="1:9" x14ac:dyDescent="0.3">
      <c r="A25" s="9" t="s">
        <v>39</v>
      </c>
      <c r="B25" s="30">
        <v>74683</v>
      </c>
      <c r="C25" s="30">
        <v>63729</v>
      </c>
      <c r="D25" s="30">
        <v>155941</v>
      </c>
      <c r="E25" s="30">
        <v>125991</v>
      </c>
      <c r="F25" s="11">
        <f t="shared" si="0"/>
        <v>-19.205981749507828</v>
      </c>
      <c r="G25" s="1"/>
      <c r="H25" s="1"/>
      <c r="I25" s="1"/>
    </row>
    <row r="26" spans="1:9" x14ac:dyDescent="0.3">
      <c r="A26" s="12" t="s">
        <v>40</v>
      </c>
      <c r="B26" s="31">
        <v>53147</v>
      </c>
      <c r="C26" s="31">
        <v>78939</v>
      </c>
      <c r="D26" s="31">
        <v>99914</v>
      </c>
      <c r="E26" s="31">
        <v>171469</v>
      </c>
      <c r="F26" s="14">
        <f t="shared" si="0"/>
        <v>71.616590267630158</v>
      </c>
      <c r="G26" s="1"/>
      <c r="H26" s="1"/>
      <c r="I26" s="1"/>
    </row>
    <row r="27" spans="1:9" x14ac:dyDescent="0.3">
      <c r="A27" s="9" t="s">
        <v>41</v>
      </c>
      <c r="B27" s="30">
        <v>149542</v>
      </c>
      <c r="C27" s="30">
        <v>193113</v>
      </c>
      <c r="D27" s="30">
        <v>302524</v>
      </c>
      <c r="E27" s="30">
        <v>345792</v>
      </c>
      <c r="F27" s="11">
        <f t="shared" si="0"/>
        <v>14.302336343562828</v>
      </c>
      <c r="G27" s="1"/>
      <c r="H27" s="1"/>
      <c r="I27" s="1"/>
    </row>
    <row r="28" spans="1:9" x14ac:dyDescent="0.3">
      <c r="A28" s="12" t="s">
        <v>42</v>
      </c>
      <c r="B28" s="31">
        <v>495496</v>
      </c>
      <c r="C28" s="31">
        <v>583804</v>
      </c>
      <c r="D28" s="31">
        <v>1029855</v>
      </c>
      <c r="E28" s="31">
        <v>1219268</v>
      </c>
      <c r="F28" s="14">
        <f t="shared" si="0"/>
        <v>18.392200843808112</v>
      </c>
      <c r="G28" s="1"/>
      <c r="H28" s="1"/>
      <c r="I28" s="1"/>
    </row>
    <row r="29" spans="1:9" x14ac:dyDescent="0.3">
      <c r="A29" s="9" t="s">
        <v>43</v>
      </c>
      <c r="B29" s="30">
        <v>134086</v>
      </c>
      <c r="C29" s="30">
        <v>162192</v>
      </c>
      <c r="D29" s="30">
        <v>265329</v>
      </c>
      <c r="E29" s="30">
        <v>331884</v>
      </c>
      <c r="F29" s="11">
        <f t="shared" si="0"/>
        <v>25.083952376106652</v>
      </c>
      <c r="G29" s="1"/>
      <c r="H29" s="1"/>
      <c r="I29" s="1"/>
    </row>
    <row r="30" spans="1:9" x14ac:dyDescent="0.3">
      <c r="A30" s="12" t="s">
        <v>44</v>
      </c>
      <c r="B30" s="31">
        <v>143786</v>
      </c>
      <c r="C30" s="31">
        <v>143146</v>
      </c>
      <c r="D30" s="31">
        <v>252424</v>
      </c>
      <c r="E30" s="31">
        <v>309158</v>
      </c>
      <c r="F30" s="14">
        <f t="shared" si="0"/>
        <v>22.475675846987613</v>
      </c>
      <c r="G30" s="1"/>
      <c r="H30" s="1"/>
      <c r="I30" s="1"/>
    </row>
    <row r="31" spans="1:9" x14ac:dyDescent="0.3">
      <c r="A31" s="9" t="s">
        <v>45</v>
      </c>
      <c r="B31" s="30">
        <v>145680</v>
      </c>
      <c r="C31" s="30">
        <v>166172</v>
      </c>
      <c r="D31" s="30">
        <v>313071</v>
      </c>
      <c r="E31" s="30">
        <v>357277</v>
      </c>
      <c r="F31" s="11">
        <f t="shared" si="0"/>
        <v>14.120119717252635</v>
      </c>
      <c r="G31" s="1"/>
      <c r="H31" s="1"/>
      <c r="I31" s="1"/>
    </row>
    <row r="32" spans="1:9" x14ac:dyDescent="0.3">
      <c r="A32" s="12" t="s">
        <v>46</v>
      </c>
      <c r="B32" s="31">
        <v>4618955</v>
      </c>
      <c r="C32" s="31">
        <v>5305449</v>
      </c>
      <c r="D32" s="31">
        <v>9955923</v>
      </c>
      <c r="E32" s="31">
        <v>10725407</v>
      </c>
      <c r="F32" s="14">
        <f t="shared" si="0"/>
        <v>7.7289067020707165</v>
      </c>
      <c r="G32" s="1"/>
      <c r="H32" s="1"/>
      <c r="I32" s="1"/>
    </row>
    <row r="33" spans="1:9" x14ac:dyDescent="0.3">
      <c r="A33" s="9" t="s">
        <v>47</v>
      </c>
      <c r="B33" s="30">
        <v>294417</v>
      </c>
      <c r="C33" s="30">
        <v>280201</v>
      </c>
      <c r="D33" s="30">
        <v>549567</v>
      </c>
      <c r="E33" s="30">
        <v>555792</v>
      </c>
      <c r="F33" s="11">
        <f t="shared" si="0"/>
        <v>1.1327099334567095</v>
      </c>
      <c r="G33" s="1"/>
      <c r="H33" s="1"/>
      <c r="I33" s="1"/>
    </row>
    <row r="34" spans="1:9" x14ac:dyDescent="0.3">
      <c r="A34" s="12" t="s">
        <v>165</v>
      </c>
      <c r="B34" s="31">
        <v>38322</v>
      </c>
      <c r="C34" s="31">
        <v>41634</v>
      </c>
      <c r="D34" s="31">
        <v>91019</v>
      </c>
      <c r="E34" s="31">
        <v>93853</v>
      </c>
      <c r="F34" s="14">
        <f t="shared" si="0"/>
        <v>3.1136356145420194</v>
      </c>
      <c r="G34" s="1"/>
      <c r="H34" s="1"/>
      <c r="I34" s="1"/>
    </row>
    <row r="35" spans="1:9" x14ac:dyDescent="0.3">
      <c r="A35" s="15" t="s">
        <v>48</v>
      </c>
      <c r="B35" s="16">
        <f>SUM(B7:B34)</f>
        <v>17851850</v>
      </c>
      <c r="C35" s="16">
        <f t="shared" ref="C35:E35" si="1">SUM(C7:C34)</f>
        <v>20496726</v>
      </c>
      <c r="D35" s="16">
        <f t="shared" si="1"/>
        <v>36755594</v>
      </c>
      <c r="E35" s="16">
        <f t="shared" si="1"/>
        <v>40875427</v>
      </c>
      <c r="F35" s="17">
        <f t="shared" ref="F35" si="2">((E35*100)/D35)-100</f>
        <v>11.20872376596607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158980</v>
      </c>
      <c r="C39" s="37">
        <f t="shared" si="4"/>
        <v>132846</v>
      </c>
      <c r="D39" s="37">
        <f>_xlfn.RANK.EQ(B39,$B$39:$B$66)+COUNTIF($B$39:$B$66,B39)-1</f>
        <v>21</v>
      </c>
      <c r="E39" s="36" t="str">
        <f t="shared" ref="E39:E66" si="6">INDEX($A$39:$B$66,MATCH(ROW()-38,$D$39:$D$66,0),1)</f>
        <v>BAHÍA DE ALGECIRAS</v>
      </c>
      <c r="F39" s="36">
        <f>LOOKUP(E39,$A$39:$A$66,$B$39:$B$66)</f>
        <v>11050670</v>
      </c>
      <c r="G39" s="36">
        <f>LOOKUP(E39,$A$39:$A$66,$C$39:$C$66)</f>
        <v>9994228</v>
      </c>
    </row>
    <row r="40" spans="1:9" x14ac:dyDescent="0.3">
      <c r="A40" s="36" t="str">
        <f t="shared" si="5"/>
        <v>ALICANTE</v>
      </c>
      <c r="B40" s="37">
        <f t="shared" si="3"/>
        <v>227694</v>
      </c>
      <c r="C40" s="37">
        <f t="shared" si="4"/>
        <v>240323</v>
      </c>
      <c r="D40" s="37">
        <f t="shared" ref="D40:D66" si="7">_xlfn.RANK.EQ(B40,$B$39:$B$66)+COUNTIF($B$39:$B$66,B40)-1</f>
        <v>17</v>
      </c>
      <c r="E40" s="36" t="str">
        <f t="shared" si="6"/>
        <v>VALENCIA</v>
      </c>
      <c r="F40" s="36">
        <f t="shared" ref="F40:F55" si="8">LOOKUP(E40,$A$39:$A$66,$B$39:$B$66)</f>
        <v>10725407</v>
      </c>
      <c r="G40" s="36">
        <f t="shared" ref="G40:G66" si="9">LOOKUP(E40,$A$39:$A$66,$C$39:$C$66)</f>
        <v>9955923</v>
      </c>
    </row>
    <row r="41" spans="1:9" x14ac:dyDescent="0.3">
      <c r="A41" s="36" t="str">
        <f t="shared" si="5"/>
        <v>ALMERÍA</v>
      </c>
      <c r="B41" s="37">
        <f t="shared" si="3"/>
        <v>67833</v>
      </c>
      <c r="C41" s="37">
        <f t="shared" si="4"/>
        <v>85226</v>
      </c>
      <c r="D41" s="37">
        <f t="shared" si="7"/>
        <v>28</v>
      </c>
      <c r="E41" s="36" t="str">
        <f t="shared" si="6"/>
        <v>BARCELONA</v>
      </c>
      <c r="F41" s="36">
        <f t="shared" si="8"/>
        <v>7133434</v>
      </c>
      <c r="G41" s="36">
        <f t="shared" si="9"/>
        <v>5864644</v>
      </c>
    </row>
    <row r="42" spans="1:9" x14ac:dyDescent="0.3">
      <c r="A42" s="36" t="str">
        <f t="shared" si="5"/>
        <v>AVILÉS</v>
      </c>
      <c r="B42" s="37">
        <f t="shared" si="3"/>
        <v>226964</v>
      </c>
      <c r="C42" s="37">
        <f t="shared" si="4"/>
        <v>190812</v>
      </c>
      <c r="D42" s="37">
        <f t="shared" si="7"/>
        <v>18</v>
      </c>
      <c r="E42" s="36" t="str">
        <f t="shared" si="6"/>
        <v>LAS PALMAS</v>
      </c>
      <c r="F42" s="36">
        <f t="shared" si="8"/>
        <v>2506948</v>
      </c>
      <c r="G42" s="36">
        <f t="shared" si="9"/>
        <v>2312758</v>
      </c>
    </row>
    <row r="43" spans="1:9" x14ac:dyDescent="0.3">
      <c r="A43" s="36" t="str">
        <f t="shared" si="5"/>
        <v>BAHÍA DE ALGECIRAS</v>
      </c>
      <c r="B43" s="37">
        <f t="shared" si="3"/>
        <v>11050670</v>
      </c>
      <c r="C43" s="37">
        <f t="shared" si="4"/>
        <v>9994228</v>
      </c>
      <c r="D43" s="37">
        <f t="shared" si="7"/>
        <v>1</v>
      </c>
      <c r="E43" s="36" t="str">
        <f t="shared" si="6"/>
        <v>BALEARES</v>
      </c>
      <c r="F43" s="36">
        <f t="shared" si="8"/>
        <v>1753609</v>
      </c>
      <c r="G43" s="36">
        <f t="shared" si="9"/>
        <v>1606385</v>
      </c>
    </row>
    <row r="44" spans="1:9" x14ac:dyDescent="0.3">
      <c r="A44" s="36" t="str">
        <f t="shared" si="5"/>
        <v>BAHÍA DE CÁDIZ</v>
      </c>
      <c r="B44" s="37">
        <f t="shared" si="3"/>
        <v>267130</v>
      </c>
      <c r="C44" s="37">
        <f t="shared" si="4"/>
        <v>271809</v>
      </c>
      <c r="D44" s="37">
        <f t="shared" si="7"/>
        <v>14</v>
      </c>
      <c r="E44" s="36" t="str">
        <f t="shared" si="6"/>
        <v>BILBAO</v>
      </c>
      <c r="F44" s="36">
        <f t="shared" si="8"/>
        <v>1549264</v>
      </c>
      <c r="G44" s="36">
        <f t="shared" si="9"/>
        <v>1243605</v>
      </c>
    </row>
    <row r="45" spans="1:9" x14ac:dyDescent="0.3">
      <c r="A45" s="36" t="str">
        <f t="shared" si="5"/>
        <v>BALEARES</v>
      </c>
      <c r="B45" s="37">
        <f t="shared" si="3"/>
        <v>1753609</v>
      </c>
      <c r="C45" s="37">
        <f t="shared" si="4"/>
        <v>1606385</v>
      </c>
      <c r="D45" s="37">
        <f t="shared" si="7"/>
        <v>5</v>
      </c>
      <c r="E45" s="36" t="str">
        <f t="shared" si="6"/>
        <v>SANTA CRUZ DE TENERIFE</v>
      </c>
      <c r="F45" s="36">
        <f t="shared" si="8"/>
        <v>1219268</v>
      </c>
      <c r="G45" s="36">
        <f t="shared" si="9"/>
        <v>1029855</v>
      </c>
    </row>
    <row r="46" spans="1:9" x14ac:dyDescent="0.3">
      <c r="A46" s="36" t="str">
        <f t="shared" si="5"/>
        <v>BARCELONA</v>
      </c>
      <c r="B46" s="37">
        <f t="shared" si="3"/>
        <v>7133434</v>
      </c>
      <c r="C46" s="37">
        <f t="shared" si="4"/>
        <v>5864644</v>
      </c>
      <c r="D46" s="37">
        <f t="shared" si="7"/>
        <v>3</v>
      </c>
      <c r="E46" s="36" t="str">
        <f t="shared" si="6"/>
        <v>VIGO</v>
      </c>
      <c r="F46" s="36">
        <f t="shared" si="8"/>
        <v>555792</v>
      </c>
      <c r="G46" s="36">
        <f t="shared" si="9"/>
        <v>549567</v>
      </c>
    </row>
    <row r="47" spans="1:9" x14ac:dyDescent="0.3">
      <c r="A47" s="36" t="str">
        <f t="shared" si="5"/>
        <v>BILBAO</v>
      </c>
      <c r="B47" s="37">
        <f t="shared" si="3"/>
        <v>1549264</v>
      </c>
      <c r="C47" s="37">
        <f t="shared" si="4"/>
        <v>1243605</v>
      </c>
      <c r="D47" s="37">
        <f t="shared" si="7"/>
        <v>6</v>
      </c>
      <c r="E47" s="36" t="str">
        <f t="shared" si="6"/>
        <v>CASTELLÓN</v>
      </c>
      <c r="F47" s="36">
        <f t="shared" si="8"/>
        <v>532078</v>
      </c>
      <c r="G47" s="36">
        <f t="shared" si="9"/>
        <v>575554</v>
      </c>
    </row>
    <row r="48" spans="1:9" x14ac:dyDescent="0.3">
      <c r="A48" s="36" t="str">
        <f t="shared" si="5"/>
        <v>CARTAGENA</v>
      </c>
      <c r="B48" s="37">
        <f t="shared" si="3"/>
        <v>220004</v>
      </c>
      <c r="C48" s="37">
        <f t="shared" si="4"/>
        <v>203660</v>
      </c>
      <c r="D48" s="37">
        <f t="shared" si="7"/>
        <v>19</v>
      </c>
      <c r="E48" s="36" t="str">
        <f t="shared" si="6"/>
        <v>TARRAGONA</v>
      </c>
      <c r="F48" s="36">
        <f t="shared" si="8"/>
        <v>357277</v>
      </c>
      <c r="G48" s="36">
        <f t="shared" si="9"/>
        <v>313071</v>
      </c>
    </row>
    <row r="49" spans="1:7" x14ac:dyDescent="0.3">
      <c r="A49" s="36" t="str">
        <f t="shared" si="5"/>
        <v>CASTELLÓN</v>
      </c>
      <c r="B49" s="37">
        <f t="shared" si="3"/>
        <v>532078</v>
      </c>
      <c r="C49" s="37">
        <f t="shared" si="4"/>
        <v>575554</v>
      </c>
      <c r="D49" s="37">
        <f t="shared" si="7"/>
        <v>9</v>
      </c>
      <c r="E49" s="36" t="str">
        <f t="shared" si="6"/>
        <v>PASAIA</v>
      </c>
      <c r="F49" s="36">
        <f t="shared" si="8"/>
        <v>345792</v>
      </c>
      <c r="G49" s="36">
        <f t="shared" si="9"/>
        <v>302524</v>
      </c>
    </row>
    <row r="50" spans="1:7" x14ac:dyDescent="0.3">
      <c r="A50" s="36" t="str">
        <f t="shared" si="5"/>
        <v>CEUTA</v>
      </c>
      <c r="B50" s="37">
        <f t="shared" si="3"/>
        <v>120417</v>
      </c>
      <c r="C50" s="37">
        <f t="shared" si="4"/>
        <v>163587</v>
      </c>
      <c r="D50" s="37">
        <f t="shared" si="7"/>
        <v>25</v>
      </c>
      <c r="E50" s="36" t="str">
        <f t="shared" si="6"/>
        <v>SANTANDER</v>
      </c>
      <c r="F50" s="36">
        <f t="shared" si="8"/>
        <v>331884</v>
      </c>
      <c r="G50" s="36">
        <f t="shared" si="9"/>
        <v>265329</v>
      </c>
    </row>
    <row r="51" spans="1:7" x14ac:dyDescent="0.3">
      <c r="A51" s="36" t="str">
        <f t="shared" si="5"/>
        <v>FERROL-SAN CIBRAO</v>
      </c>
      <c r="B51" s="37">
        <f t="shared" si="3"/>
        <v>73695</v>
      </c>
      <c r="C51" s="37">
        <f t="shared" si="4"/>
        <v>80019</v>
      </c>
      <c r="D51" s="37">
        <f t="shared" si="7"/>
        <v>27</v>
      </c>
      <c r="E51" s="36" t="str">
        <f t="shared" si="6"/>
        <v>SEVILLA</v>
      </c>
      <c r="F51" s="36">
        <f t="shared" si="8"/>
        <v>309158</v>
      </c>
      <c r="G51" s="36">
        <f t="shared" si="9"/>
        <v>252424</v>
      </c>
    </row>
    <row r="52" spans="1:7" x14ac:dyDescent="0.3">
      <c r="A52" s="36" t="str">
        <f t="shared" si="5"/>
        <v>GIJÓN</v>
      </c>
      <c r="B52" s="37">
        <f t="shared" si="3"/>
        <v>245185</v>
      </c>
      <c r="C52" s="37">
        <f t="shared" si="4"/>
        <v>265109</v>
      </c>
      <c r="D52" s="37">
        <f t="shared" si="7"/>
        <v>15</v>
      </c>
      <c r="E52" s="36" t="str">
        <f t="shared" si="6"/>
        <v>BAHÍA DE CÁDIZ</v>
      </c>
      <c r="F52" s="36">
        <f t="shared" si="8"/>
        <v>267130</v>
      </c>
      <c r="G52" s="36">
        <f t="shared" si="9"/>
        <v>271809</v>
      </c>
    </row>
    <row r="53" spans="1:7" x14ac:dyDescent="0.3">
      <c r="A53" s="36" t="str">
        <f t="shared" si="5"/>
        <v>HUELVA</v>
      </c>
      <c r="B53" s="37">
        <f t="shared" si="3"/>
        <v>142619</v>
      </c>
      <c r="C53" s="37">
        <f t="shared" si="4"/>
        <v>113555</v>
      </c>
      <c r="D53" s="37">
        <f t="shared" si="7"/>
        <v>22</v>
      </c>
      <c r="E53" s="36" t="str">
        <f t="shared" si="6"/>
        <v>GIJÓN</v>
      </c>
      <c r="F53" s="36">
        <f t="shared" si="8"/>
        <v>245185</v>
      </c>
      <c r="G53" s="36">
        <f t="shared" si="9"/>
        <v>265109</v>
      </c>
    </row>
    <row r="54" spans="1:7" x14ac:dyDescent="0.3">
      <c r="A54" s="36" t="str">
        <f t="shared" si="5"/>
        <v>LAS PALMAS</v>
      </c>
      <c r="B54" s="37">
        <f t="shared" si="3"/>
        <v>2506948</v>
      </c>
      <c r="C54" s="37">
        <f t="shared" si="4"/>
        <v>2312758</v>
      </c>
      <c r="D54" s="37">
        <f t="shared" si="7"/>
        <v>4</v>
      </c>
      <c r="E54" s="36" t="str">
        <f t="shared" si="6"/>
        <v>MARÍN Y RÍA DE PONTEVEDRA</v>
      </c>
      <c r="F54" s="36">
        <f t="shared" si="8"/>
        <v>241456</v>
      </c>
      <c r="G54" s="36">
        <f t="shared" si="9"/>
        <v>238539</v>
      </c>
    </row>
    <row r="55" spans="1:7" x14ac:dyDescent="0.3">
      <c r="A55" s="36" t="str">
        <f t="shared" si="5"/>
        <v>MÁLAGA</v>
      </c>
      <c r="B55" s="37">
        <f t="shared" si="3"/>
        <v>121556</v>
      </c>
      <c r="C55" s="37">
        <f t="shared" si="4"/>
        <v>157368</v>
      </c>
      <c r="D55" s="37">
        <f t="shared" si="7"/>
        <v>24</v>
      </c>
      <c r="E55" s="36" t="str">
        <f t="shared" si="6"/>
        <v>ALICANTE</v>
      </c>
      <c r="F55" s="36">
        <f t="shared" si="8"/>
        <v>227694</v>
      </c>
      <c r="G55" s="36">
        <f t="shared" si="9"/>
        <v>240323</v>
      </c>
    </row>
    <row r="56" spans="1:7" x14ac:dyDescent="0.3">
      <c r="A56" s="36" t="str">
        <f t="shared" si="5"/>
        <v>MARÍN Y RÍA DE PONTEVEDRA</v>
      </c>
      <c r="B56" s="37">
        <f t="shared" si="3"/>
        <v>241456</v>
      </c>
      <c r="C56" s="37">
        <f t="shared" si="4"/>
        <v>238539</v>
      </c>
      <c r="D56" s="37">
        <f t="shared" si="7"/>
        <v>16</v>
      </c>
      <c r="E56" s="36" t="str">
        <f t="shared" si="6"/>
        <v>AVILÉS</v>
      </c>
      <c r="F56" s="36">
        <f t="shared" ref="F56:F66" si="10">LOOKUP(E56,$A$39:$A$66,$B$39:$B$66)</f>
        <v>226964</v>
      </c>
      <c r="G56" s="36">
        <f t="shared" si="9"/>
        <v>190812</v>
      </c>
    </row>
    <row r="57" spans="1:7" x14ac:dyDescent="0.3">
      <c r="A57" s="36" t="str">
        <f t="shared" si="5"/>
        <v>MELILLA</v>
      </c>
      <c r="B57" s="37">
        <f t="shared" si="3"/>
        <v>125991</v>
      </c>
      <c r="C57" s="37">
        <f t="shared" si="4"/>
        <v>155941</v>
      </c>
      <c r="D57" s="37">
        <f t="shared" si="7"/>
        <v>23</v>
      </c>
      <c r="E57" s="36" t="str">
        <f t="shared" si="6"/>
        <v>CARTAGENA</v>
      </c>
      <c r="F57" s="36">
        <f t="shared" si="10"/>
        <v>220004</v>
      </c>
      <c r="G57" s="36">
        <f t="shared" si="9"/>
        <v>203660</v>
      </c>
    </row>
    <row r="58" spans="1:7" x14ac:dyDescent="0.3">
      <c r="A58" s="36" t="str">
        <f t="shared" si="5"/>
        <v>MOTRIL</v>
      </c>
      <c r="B58" s="37">
        <f t="shared" si="3"/>
        <v>171469</v>
      </c>
      <c r="C58" s="37">
        <f t="shared" si="4"/>
        <v>99914</v>
      </c>
      <c r="D58" s="37">
        <f t="shared" si="7"/>
        <v>20</v>
      </c>
      <c r="E58" s="36" t="str">
        <f t="shared" si="6"/>
        <v>MOTRIL</v>
      </c>
      <c r="F58" s="36">
        <f t="shared" si="10"/>
        <v>171469</v>
      </c>
      <c r="G58" s="36">
        <f t="shared" si="9"/>
        <v>99914</v>
      </c>
    </row>
    <row r="59" spans="1:7" x14ac:dyDescent="0.3">
      <c r="A59" s="36" t="str">
        <f t="shared" si="5"/>
        <v>PASAIA</v>
      </c>
      <c r="B59" s="37">
        <f t="shared" si="3"/>
        <v>345792</v>
      </c>
      <c r="C59" s="37">
        <f t="shared" si="4"/>
        <v>302524</v>
      </c>
      <c r="D59" s="37">
        <f t="shared" si="7"/>
        <v>11</v>
      </c>
      <c r="E59" s="36" t="str">
        <f t="shared" si="6"/>
        <v>A CORUÑA</v>
      </c>
      <c r="F59" s="36">
        <f t="shared" si="10"/>
        <v>158980</v>
      </c>
      <c r="G59" s="36">
        <f t="shared" si="9"/>
        <v>132846</v>
      </c>
    </row>
    <row r="60" spans="1:7" x14ac:dyDescent="0.3">
      <c r="A60" s="36" t="str">
        <f t="shared" si="5"/>
        <v>SANTA CRUZ DE TENERIFE</v>
      </c>
      <c r="B60" s="37">
        <f t="shared" si="3"/>
        <v>1219268</v>
      </c>
      <c r="C60" s="37">
        <f t="shared" si="4"/>
        <v>1029855</v>
      </c>
      <c r="D60" s="37">
        <f t="shared" si="7"/>
        <v>7</v>
      </c>
      <c r="E60" s="36" t="str">
        <f t="shared" si="6"/>
        <v>HUELVA</v>
      </c>
      <c r="F60" s="36">
        <f t="shared" si="10"/>
        <v>142619</v>
      </c>
      <c r="G60" s="36">
        <f t="shared" si="9"/>
        <v>113555</v>
      </c>
    </row>
    <row r="61" spans="1:7" x14ac:dyDescent="0.3">
      <c r="A61" s="36" t="str">
        <f t="shared" si="5"/>
        <v>SANTANDER</v>
      </c>
      <c r="B61" s="37">
        <f t="shared" si="3"/>
        <v>331884</v>
      </c>
      <c r="C61" s="37">
        <f t="shared" si="4"/>
        <v>265329</v>
      </c>
      <c r="D61" s="37">
        <f t="shared" si="7"/>
        <v>12</v>
      </c>
      <c r="E61" s="36" t="str">
        <f t="shared" si="6"/>
        <v>MELILLA</v>
      </c>
      <c r="F61" s="36">
        <f t="shared" si="10"/>
        <v>125991</v>
      </c>
      <c r="G61" s="36">
        <f t="shared" si="9"/>
        <v>155941</v>
      </c>
    </row>
    <row r="62" spans="1:7" x14ac:dyDescent="0.3">
      <c r="A62" s="36" t="str">
        <f t="shared" si="5"/>
        <v>SEVILLA</v>
      </c>
      <c r="B62" s="37">
        <f t="shared" si="3"/>
        <v>309158</v>
      </c>
      <c r="C62" s="37">
        <f t="shared" si="4"/>
        <v>252424</v>
      </c>
      <c r="D62" s="37">
        <f t="shared" si="7"/>
        <v>13</v>
      </c>
      <c r="E62" s="36" t="str">
        <f t="shared" si="6"/>
        <v>MÁLAGA</v>
      </c>
      <c r="F62" s="36">
        <f t="shared" si="10"/>
        <v>121556</v>
      </c>
      <c r="G62" s="36">
        <f t="shared" si="9"/>
        <v>157368</v>
      </c>
    </row>
    <row r="63" spans="1:7" x14ac:dyDescent="0.3">
      <c r="A63" s="36" t="str">
        <f t="shared" si="5"/>
        <v>TARRAGONA</v>
      </c>
      <c r="B63" s="37">
        <f t="shared" si="3"/>
        <v>357277</v>
      </c>
      <c r="C63" s="37">
        <f t="shared" si="4"/>
        <v>313071</v>
      </c>
      <c r="D63" s="37">
        <f t="shared" si="7"/>
        <v>10</v>
      </c>
      <c r="E63" s="36" t="str">
        <f t="shared" si="6"/>
        <v>CEUTA</v>
      </c>
      <c r="F63" s="36">
        <f t="shared" si="10"/>
        <v>120417</v>
      </c>
      <c r="G63" s="36">
        <f t="shared" si="9"/>
        <v>163587</v>
      </c>
    </row>
    <row r="64" spans="1:7" x14ac:dyDescent="0.3">
      <c r="A64" s="36" t="str">
        <f t="shared" si="5"/>
        <v>VALENCIA</v>
      </c>
      <c r="B64" s="37">
        <f t="shared" si="3"/>
        <v>10725407</v>
      </c>
      <c r="C64" s="37">
        <f t="shared" si="4"/>
        <v>9955923</v>
      </c>
      <c r="D64" s="37">
        <f t="shared" si="7"/>
        <v>2</v>
      </c>
      <c r="E64" s="36" t="str">
        <f t="shared" si="6"/>
        <v>VILAGARCÍA</v>
      </c>
      <c r="F64" s="36">
        <f t="shared" si="10"/>
        <v>93853</v>
      </c>
      <c r="G64" s="36">
        <f t="shared" si="9"/>
        <v>91019</v>
      </c>
    </row>
    <row r="65" spans="1:7" x14ac:dyDescent="0.3">
      <c r="A65" s="36" t="str">
        <f t="shared" si="5"/>
        <v>VIGO</v>
      </c>
      <c r="B65" s="37">
        <f t="shared" si="3"/>
        <v>555792</v>
      </c>
      <c r="C65" s="37">
        <f t="shared" si="4"/>
        <v>549567</v>
      </c>
      <c r="D65" s="37">
        <f t="shared" si="7"/>
        <v>8</v>
      </c>
      <c r="E65" s="36" t="str">
        <f t="shared" si="6"/>
        <v>FERROL-SAN CIBRAO</v>
      </c>
      <c r="F65" s="36">
        <f t="shared" si="10"/>
        <v>73695</v>
      </c>
      <c r="G65" s="36">
        <f t="shared" si="9"/>
        <v>80019</v>
      </c>
    </row>
    <row r="66" spans="1:7" x14ac:dyDescent="0.3">
      <c r="A66" s="36" t="str">
        <f t="shared" si="5"/>
        <v>VILAGARCÍA</v>
      </c>
      <c r="B66" s="37">
        <f t="shared" si="3"/>
        <v>93853</v>
      </c>
      <c r="C66" s="37">
        <f t="shared" si="4"/>
        <v>91019</v>
      </c>
      <c r="D66" s="37">
        <f t="shared" si="7"/>
        <v>26</v>
      </c>
      <c r="E66" s="36" t="str">
        <f t="shared" si="6"/>
        <v>ALMERÍA</v>
      </c>
      <c r="F66" s="36">
        <f t="shared" si="10"/>
        <v>67833</v>
      </c>
      <c r="G66" s="36">
        <f t="shared" si="9"/>
        <v>85226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43" priority="2">
      <formula>ISERROR(F7)</formula>
    </cfRule>
  </conditionalFormatting>
  <conditionalFormatting sqref="F8 F10 F12 F14 F16 F18 F20 F22 F24 F26 F28 F30 F32 F34">
    <cfRule type="containsErrors" dxfId="42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/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F1" s="3" t="s">
        <v>132</v>
      </c>
    </row>
    <row r="2" spans="1:12" s="2" customFormat="1" ht="21" x14ac:dyDescent="0.4"/>
    <row r="5" spans="1:12" x14ac:dyDescent="0.3">
      <c r="A5" s="107" t="s">
        <v>49</v>
      </c>
      <c r="B5" s="105" t="str">
        <f>'Resumen general'!D6</f>
        <v>Mes febrero</v>
      </c>
      <c r="C5" s="106"/>
      <c r="D5" s="105" t="str">
        <f>'Resumen general'!F6</f>
        <v>Acumulado desde enero</v>
      </c>
      <c r="E5" s="106"/>
      <c r="F5" s="106"/>
      <c r="L5" s="4" t="str">
        <f>'Resumen general'!I4</f>
        <v>Fecha: 12/02/2019</v>
      </c>
    </row>
    <row r="6" spans="1:12" x14ac:dyDescent="0.3">
      <c r="A6" s="108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0</v>
      </c>
      <c r="C7" s="30">
        <v>0</v>
      </c>
      <c r="D7" s="30">
        <v>0</v>
      </c>
      <c r="E7" s="30">
        <v>2</v>
      </c>
      <c r="F7" s="11" t="e">
        <f>((E7*100)/D7)-100</f>
        <v>#DIV/0!</v>
      </c>
      <c r="G7" s="1"/>
      <c r="H7" s="1"/>
      <c r="I7" s="1"/>
    </row>
    <row r="8" spans="1:12" x14ac:dyDescent="0.3">
      <c r="A8" s="12" t="s">
        <v>31</v>
      </c>
      <c r="B8" s="31">
        <v>101145</v>
      </c>
      <c r="C8" s="31">
        <v>92998</v>
      </c>
      <c r="D8" s="31">
        <v>201001</v>
      </c>
      <c r="E8" s="31">
        <v>190482</v>
      </c>
      <c r="F8" s="14">
        <f t="shared" ref="F8:F34" si="0">((E8*100)/D8)-100</f>
        <v>-5.233307296978623</v>
      </c>
      <c r="G8" s="1"/>
      <c r="H8" s="1"/>
      <c r="I8" s="1"/>
    </row>
    <row r="9" spans="1:12" x14ac:dyDescent="0.3">
      <c r="A9" s="9" t="s">
        <v>157</v>
      </c>
      <c r="B9" s="30">
        <v>3397</v>
      </c>
      <c r="C9" s="30">
        <v>4095</v>
      </c>
      <c r="D9" s="30">
        <v>5721</v>
      </c>
      <c r="E9" s="30">
        <v>6289</v>
      </c>
      <c r="F9" s="11">
        <f t="shared" si="0"/>
        <v>9.9283342073064205</v>
      </c>
      <c r="G9" s="1"/>
      <c r="H9" s="1"/>
      <c r="I9" s="1"/>
    </row>
    <row r="10" spans="1:12" x14ac:dyDescent="0.3">
      <c r="A10" s="12" t="s">
        <v>159</v>
      </c>
      <c r="B10" s="31">
        <v>0</v>
      </c>
      <c r="C10" s="31">
        <v>0</v>
      </c>
      <c r="D10" s="31">
        <v>0</v>
      </c>
      <c r="E10" s="31">
        <v>0</v>
      </c>
      <c r="F10" s="14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30">
        <v>3580709</v>
      </c>
      <c r="C11" s="30">
        <v>5011657</v>
      </c>
      <c r="D11" s="30">
        <v>8558539</v>
      </c>
      <c r="E11" s="30">
        <v>9617043</v>
      </c>
      <c r="F11" s="11">
        <f t="shared" si="0"/>
        <v>12.367811842652117</v>
      </c>
      <c r="G11" s="1"/>
      <c r="H11" s="1"/>
      <c r="I11" s="1"/>
    </row>
    <row r="12" spans="1:12" x14ac:dyDescent="0.3">
      <c r="A12" s="12" t="s">
        <v>161</v>
      </c>
      <c r="B12" s="31">
        <v>57332</v>
      </c>
      <c r="C12" s="31">
        <v>51108</v>
      </c>
      <c r="D12" s="31">
        <v>106514</v>
      </c>
      <c r="E12" s="31">
        <v>108446</v>
      </c>
      <c r="F12" s="14">
        <f t="shared" si="0"/>
        <v>1.8138460671836611</v>
      </c>
      <c r="G12" s="1"/>
      <c r="H12" s="1"/>
      <c r="I12" s="1"/>
    </row>
    <row r="13" spans="1:12" x14ac:dyDescent="0.3">
      <c r="A13" s="9" t="s">
        <v>32</v>
      </c>
      <c r="B13" s="30">
        <v>60493</v>
      </c>
      <c r="C13" s="30">
        <v>57842</v>
      </c>
      <c r="D13" s="30">
        <v>114521</v>
      </c>
      <c r="E13" s="30">
        <v>113120</v>
      </c>
      <c r="F13" s="11">
        <f t="shared" si="0"/>
        <v>-1.2233564149806568</v>
      </c>
      <c r="G13" s="1"/>
      <c r="H13" s="1"/>
      <c r="I13" s="1"/>
    </row>
    <row r="14" spans="1:12" x14ac:dyDescent="0.3">
      <c r="A14" s="12" t="s">
        <v>33</v>
      </c>
      <c r="B14" s="31">
        <v>2556510</v>
      </c>
      <c r="C14" s="31">
        <v>2549436</v>
      </c>
      <c r="D14" s="31">
        <v>4302455</v>
      </c>
      <c r="E14" s="31">
        <v>5440183</v>
      </c>
      <c r="F14" s="14">
        <f t="shared" si="0"/>
        <v>26.443693193769604</v>
      </c>
      <c r="G14" s="1"/>
      <c r="H14" s="1"/>
      <c r="I14" s="1"/>
    </row>
    <row r="15" spans="1:12" x14ac:dyDescent="0.3">
      <c r="A15" s="9" t="s">
        <v>34</v>
      </c>
      <c r="B15" s="30">
        <v>408556</v>
      </c>
      <c r="C15" s="30">
        <v>551072</v>
      </c>
      <c r="D15" s="30">
        <v>834564</v>
      </c>
      <c r="E15" s="30">
        <v>1065491</v>
      </c>
      <c r="F15" s="11">
        <f t="shared" si="0"/>
        <v>27.670376388149975</v>
      </c>
      <c r="G15" s="1"/>
      <c r="H15" s="1"/>
      <c r="I15" s="1"/>
    </row>
    <row r="16" spans="1:12" x14ac:dyDescent="0.3">
      <c r="A16" s="12" t="s">
        <v>35</v>
      </c>
      <c r="B16" s="31">
        <v>70802</v>
      </c>
      <c r="C16" s="31">
        <v>90159</v>
      </c>
      <c r="D16" s="31">
        <v>164460</v>
      </c>
      <c r="E16" s="31">
        <v>166480</v>
      </c>
      <c r="F16" s="14">
        <f t="shared" si="0"/>
        <v>1.2282621914143306</v>
      </c>
      <c r="G16" s="1"/>
      <c r="H16" s="1"/>
      <c r="I16" s="1"/>
    </row>
    <row r="17" spans="1:9" x14ac:dyDescent="0.3">
      <c r="A17" s="9" t="s">
        <v>162</v>
      </c>
      <c r="B17" s="30">
        <v>267162</v>
      </c>
      <c r="C17" s="30">
        <v>262491</v>
      </c>
      <c r="D17" s="30">
        <v>531071</v>
      </c>
      <c r="E17" s="30">
        <v>497075</v>
      </c>
      <c r="F17" s="11">
        <f t="shared" si="0"/>
        <v>-6.4014039554033246</v>
      </c>
      <c r="G17" s="1"/>
      <c r="H17" s="1"/>
      <c r="I17" s="1"/>
    </row>
    <row r="18" spans="1:9" x14ac:dyDescent="0.3">
      <c r="A18" s="12" t="s">
        <v>36</v>
      </c>
      <c r="B18" s="31">
        <v>11474</v>
      </c>
      <c r="C18" s="31">
        <v>11133</v>
      </c>
      <c r="D18" s="31">
        <v>27300</v>
      </c>
      <c r="E18" s="31">
        <v>19324</v>
      </c>
      <c r="F18" s="14">
        <f t="shared" si="0"/>
        <v>-29.216117216117212</v>
      </c>
      <c r="G18" s="1"/>
      <c r="H18" s="1"/>
      <c r="I18" s="1"/>
    </row>
    <row r="19" spans="1:9" x14ac:dyDescent="0.3">
      <c r="A19" s="9" t="s">
        <v>37</v>
      </c>
      <c r="B19" s="30">
        <v>0</v>
      </c>
      <c r="C19" s="30">
        <v>82</v>
      </c>
      <c r="D19" s="30">
        <v>22</v>
      </c>
      <c r="E19" s="30">
        <v>691</v>
      </c>
      <c r="F19" s="11">
        <f t="shared" si="0"/>
        <v>3040.909090909091</v>
      </c>
      <c r="G19" s="1"/>
      <c r="H19" s="1"/>
      <c r="I19" s="1"/>
    </row>
    <row r="20" spans="1:9" x14ac:dyDescent="0.3">
      <c r="A20" s="12" t="s">
        <v>163</v>
      </c>
      <c r="B20" s="31">
        <v>77606</v>
      </c>
      <c r="C20" s="31">
        <v>66766</v>
      </c>
      <c r="D20" s="31">
        <v>157048</v>
      </c>
      <c r="E20" s="31">
        <v>141598</v>
      </c>
      <c r="F20" s="14">
        <f t="shared" si="0"/>
        <v>-9.8377566094442415</v>
      </c>
      <c r="G20" s="1"/>
      <c r="H20" s="1"/>
      <c r="I20" s="1"/>
    </row>
    <row r="21" spans="1:9" x14ac:dyDescent="0.3">
      <c r="A21" s="9" t="s">
        <v>38</v>
      </c>
      <c r="B21" s="30">
        <v>37462</v>
      </c>
      <c r="C21" s="30">
        <v>41697</v>
      </c>
      <c r="D21" s="30">
        <v>74997</v>
      </c>
      <c r="E21" s="30">
        <v>101563</v>
      </c>
      <c r="F21" s="11">
        <f t="shared" si="0"/>
        <v>35.422750243343074</v>
      </c>
      <c r="G21" s="1"/>
      <c r="H21" s="1"/>
      <c r="I21" s="1"/>
    </row>
    <row r="22" spans="1:9" x14ac:dyDescent="0.3">
      <c r="A22" s="12" t="s">
        <v>59</v>
      </c>
      <c r="B22" s="31">
        <v>864591</v>
      </c>
      <c r="C22" s="31">
        <v>938986</v>
      </c>
      <c r="D22" s="31">
        <v>1673709</v>
      </c>
      <c r="E22" s="31">
        <v>1830433</v>
      </c>
      <c r="F22" s="14">
        <f t="shared" si="0"/>
        <v>9.3638738872766965</v>
      </c>
      <c r="G22" s="1"/>
      <c r="H22" s="1"/>
      <c r="I22" s="1"/>
    </row>
    <row r="23" spans="1:9" x14ac:dyDescent="0.3">
      <c r="A23" s="9" t="s">
        <v>164</v>
      </c>
      <c r="B23" s="30">
        <v>57600</v>
      </c>
      <c r="C23" s="30">
        <v>21383</v>
      </c>
      <c r="D23" s="30">
        <v>84646</v>
      </c>
      <c r="E23" s="30">
        <v>56028</v>
      </c>
      <c r="F23" s="11">
        <f t="shared" si="0"/>
        <v>-33.809040001890224</v>
      </c>
      <c r="G23" s="1"/>
      <c r="H23" s="1"/>
      <c r="I23" s="1"/>
    </row>
    <row r="24" spans="1:9" x14ac:dyDescent="0.3">
      <c r="A24" s="12" t="s">
        <v>166</v>
      </c>
      <c r="B24" s="31">
        <v>54409</v>
      </c>
      <c r="C24" s="31">
        <v>64709</v>
      </c>
      <c r="D24" s="31">
        <v>124565</v>
      </c>
      <c r="E24" s="31">
        <v>142014</v>
      </c>
      <c r="F24" s="14">
        <f t="shared" si="0"/>
        <v>14.007947657849314</v>
      </c>
      <c r="G24" s="1"/>
      <c r="H24" s="1"/>
      <c r="I24" s="1"/>
    </row>
    <row r="25" spans="1:9" x14ac:dyDescent="0.3">
      <c r="A25" s="9" t="s">
        <v>39</v>
      </c>
      <c r="B25" s="30">
        <v>13916</v>
      </c>
      <c r="C25" s="30">
        <v>13084</v>
      </c>
      <c r="D25" s="30">
        <v>45239</v>
      </c>
      <c r="E25" s="30">
        <v>29516</v>
      </c>
      <c r="F25" s="11">
        <f t="shared" si="0"/>
        <v>-34.755410154954802</v>
      </c>
      <c r="G25" s="1"/>
      <c r="H25" s="1"/>
      <c r="I25" s="1"/>
    </row>
    <row r="26" spans="1:9" x14ac:dyDescent="0.3">
      <c r="A26" s="12" t="s">
        <v>40</v>
      </c>
      <c r="B26" s="31">
        <v>818</v>
      </c>
      <c r="C26" s="31">
        <v>62</v>
      </c>
      <c r="D26" s="31">
        <v>1923</v>
      </c>
      <c r="E26" s="31">
        <v>62</v>
      </c>
      <c r="F26" s="14">
        <f t="shared" si="0"/>
        <v>-96.775871034841387</v>
      </c>
      <c r="G26" s="1"/>
      <c r="H26" s="1"/>
      <c r="I26" s="1"/>
    </row>
    <row r="27" spans="1:9" x14ac:dyDescent="0.3">
      <c r="A27" s="9" t="s">
        <v>41</v>
      </c>
      <c r="B27" s="30">
        <v>0</v>
      </c>
      <c r="C27" s="30">
        <v>0</v>
      </c>
      <c r="D27" s="30">
        <v>0</v>
      </c>
      <c r="E27" s="30">
        <v>5</v>
      </c>
      <c r="F27" s="11" t="e">
        <f t="shared" si="0"/>
        <v>#DIV/0!</v>
      </c>
      <c r="G27" s="1"/>
      <c r="H27" s="1"/>
      <c r="I27" s="1"/>
    </row>
    <row r="28" spans="1:9" x14ac:dyDescent="0.3">
      <c r="A28" s="12" t="s">
        <v>42</v>
      </c>
      <c r="B28" s="31">
        <v>227826</v>
      </c>
      <c r="C28" s="31">
        <v>304684</v>
      </c>
      <c r="D28" s="31">
        <v>476941</v>
      </c>
      <c r="E28" s="31">
        <v>617355</v>
      </c>
      <c r="F28" s="14">
        <f t="shared" si="0"/>
        <v>29.440538766849556</v>
      </c>
      <c r="G28" s="1"/>
      <c r="H28" s="1"/>
      <c r="I28" s="1"/>
    </row>
    <row r="29" spans="1:9" x14ac:dyDescent="0.3">
      <c r="A29" s="9" t="s">
        <v>43</v>
      </c>
      <c r="B29" s="30">
        <v>944</v>
      </c>
      <c r="C29" s="30">
        <v>7045</v>
      </c>
      <c r="D29" s="30">
        <v>3346</v>
      </c>
      <c r="E29" s="30">
        <v>15684</v>
      </c>
      <c r="F29" s="11">
        <f t="shared" si="0"/>
        <v>368.73879258816498</v>
      </c>
      <c r="G29" s="1"/>
      <c r="H29" s="1"/>
      <c r="I29" s="1"/>
    </row>
    <row r="30" spans="1:9" x14ac:dyDescent="0.3">
      <c r="A30" s="12" t="s">
        <v>44</v>
      </c>
      <c r="B30" s="31">
        <v>72906</v>
      </c>
      <c r="C30" s="31">
        <v>72277</v>
      </c>
      <c r="D30" s="31">
        <v>139299</v>
      </c>
      <c r="E30" s="31">
        <v>144088</v>
      </c>
      <c r="F30" s="14">
        <f t="shared" si="0"/>
        <v>3.4379284847701683</v>
      </c>
      <c r="G30" s="1"/>
      <c r="H30" s="1"/>
      <c r="I30" s="1"/>
    </row>
    <row r="31" spans="1:9" x14ac:dyDescent="0.3">
      <c r="A31" s="9" t="s">
        <v>45</v>
      </c>
      <c r="B31" s="30">
        <v>48756</v>
      </c>
      <c r="C31" s="30">
        <v>42088</v>
      </c>
      <c r="D31" s="30">
        <v>106658</v>
      </c>
      <c r="E31" s="30">
        <v>87303</v>
      </c>
      <c r="F31" s="11">
        <f t="shared" si="0"/>
        <v>-18.14678692643777</v>
      </c>
      <c r="G31" s="1"/>
      <c r="H31" s="1"/>
      <c r="I31" s="1"/>
    </row>
    <row r="32" spans="1:9" x14ac:dyDescent="0.3">
      <c r="A32" s="12" t="s">
        <v>46</v>
      </c>
      <c r="B32" s="31">
        <v>3710897</v>
      </c>
      <c r="C32" s="31">
        <v>4251089</v>
      </c>
      <c r="D32" s="31">
        <v>8225513</v>
      </c>
      <c r="E32" s="31">
        <v>8470887</v>
      </c>
      <c r="F32" s="14">
        <f t="shared" si="0"/>
        <v>2.9830844592914758</v>
      </c>
      <c r="G32" s="1"/>
      <c r="H32" s="1"/>
      <c r="I32" s="1"/>
    </row>
    <row r="33" spans="1:9" x14ac:dyDescent="0.3">
      <c r="A33" s="9" t="s">
        <v>47</v>
      </c>
      <c r="B33" s="30">
        <v>209583</v>
      </c>
      <c r="C33" s="30">
        <v>186215</v>
      </c>
      <c r="D33" s="30">
        <v>406069</v>
      </c>
      <c r="E33" s="30">
        <v>385209</v>
      </c>
      <c r="F33" s="11">
        <f t="shared" si="0"/>
        <v>-5.1370579876818994</v>
      </c>
      <c r="G33" s="1"/>
      <c r="H33" s="1"/>
      <c r="I33" s="1"/>
    </row>
    <row r="34" spans="1:9" x14ac:dyDescent="0.3">
      <c r="A34" s="12" t="s">
        <v>165</v>
      </c>
      <c r="B34" s="31">
        <v>21882</v>
      </c>
      <c r="C34" s="31">
        <v>22128</v>
      </c>
      <c r="D34" s="31">
        <v>46830</v>
      </c>
      <c r="E34" s="31">
        <v>44698</v>
      </c>
      <c r="F34" s="14">
        <f t="shared" si="0"/>
        <v>-4.5526371983771128</v>
      </c>
      <c r="G34" s="1"/>
      <c r="H34" s="1"/>
      <c r="I34" s="1"/>
    </row>
    <row r="35" spans="1:9" x14ac:dyDescent="0.3">
      <c r="A35" s="15" t="s">
        <v>48</v>
      </c>
      <c r="B35" s="16">
        <f>SUM(B7:B34)</f>
        <v>12516776</v>
      </c>
      <c r="C35" s="16">
        <f t="shared" ref="C35:E35" si="1">SUM(C7:C34)</f>
        <v>14714286</v>
      </c>
      <c r="D35" s="16">
        <f t="shared" si="1"/>
        <v>26412951</v>
      </c>
      <c r="E35" s="16">
        <f t="shared" si="1"/>
        <v>29291069</v>
      </c>
      <c r="F35" s="17">
        <f t="shared" ref="F35" si="2">((E35*100)/D35)-100</f>
        <v>10.896616587824667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2</v>
      </c>
      <c r="C39" s="37">
        <f t="shared" si="4"/>
        <v>0</v>
      </c>
      <c r="D39" s="37">
        <f>_xlfn.RANK.EQ(B39,$B$39:$B$66)+COUNTIF($B$39:$B$66,B39)-1</f>
        <v>27</v>
      </c>
      <c r="E39" s="36" t="str">
        <f t="shared" ref="E39:E66" si="6">INDEX($A$39:$B$66,MATCH(ROW()-38,$D$39:$D$66,0),1)</f>
        <v>BAHÍA DE ALGECIRAS</v>
      </c>
      <c r="F39" s="36">
        <f>LOOKUP(E39,$A$39:$A$66,$B$39:$B$66)</f>
        <v>9617043</v>
      </c>
      <c r="G39" s="36">
        <f>LOOKUP(E39,$A$39:$A$66,$C$39:$C$66)</f>
        <v>8558539</v>
      </c>
    </row>
    <row r="40" spans="1:9" x14ac:dyDescent="0.3">
      <c r="A40" s="36" t="str">
        <f t="shared" si="5"/>
        <v>ALICANTE</v>
      </c>
      <c r="B40" s="37">
        <f t="shared" si="3"/>
        <v>190482</v>
      </c>
      <c r="C40" s="37">
        <f t="shared" si="4"/>
        <v>201001</v>
      </c>
      <c r="D40" s="37">
        <f t="shared" ref="D40:D66" si="7">_xlfn.RANK.EQ(B40,$B$39:$B$66)+COUNTIF($B$39:$B$66,B40)-1</f>
        <v>9</v>
      </c>
      <c r="E40" s="36" t="str">
        <f t="shared" si="6"/>
        <v>VALENCIA</v>
      </c>
      <c r="F40" s="36">
        <f t="shared" ref="F40:F55" si="8">LOOKUP(E40,$A$39:$A$66,$B$39:$B$66)</f>
        <v>8470887</v>
      </c>
      <c r="G40" s="36">
        <f t="shared" ref="G40:G66" si="9">LOOKUP(E40,$A$39:$A$66,$C$39:$C$66)</f>
        <v>8225513</v>
      </c>
    </row>
    <row r="41" spans="1:9" x14ac:dyDescent="0.3">
      <c r="A41" s="36" t="str">
        <f t="shared" si="5"/>
        <v>ALMERÍA</v>
      </c>
      <c r="B41" s="37">
        <f t="shared" si="3"/>
        <v>6289</v>
      </c>
      <c r="C41" s="37">
        <f t="shared" si="4"/>
        <v>5721</v>
      </c>
      <c r="D41" s="37">
        <f t="shared" si="7"/>
        <v>23</v>
      </c>
      <c r="E41" s="36" t="str">
        <f t="shared" si="6"/>
        <v>BARCELONA</v>
      </c>
      <c r="F41" s="36">
        <f t="shared" si="8"/>
        <v>5440183</v>
      </c>
      <c r="G41" s="36">
        <f t="shared" si="9"/>
        <v>4302455</v>
      </c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LAS PALMAS</v>
      </c>
      <c r="F42" s="36">
        <f t="shared" si="8"/>
        <v>1830433</v>
      </c>
      <c r="G42" s="36">
        <f t="shared" si="9"/>
        <v>1673709</v>
      </c>
    </row>
    <row r="43" spans="1:9" x14ac:dyDescent="0.3">
      <c r="A43" s="36" t="str">
        <f t="shared" si="5"/>
        <v>BAHÍA DE ALGECIRAS</v>
      </c>
      <c r="B43" s="37">
        <f t="shared" si="3"/>
        <v>9617043</v>
      </c>
      <c r="C43" s="37">
        <f t="shared" si="4"/>
        <v>8558539</v>
      </c>
      <c r="D43" s="37">
        <f t="shared" si="7"/>
        <v>1</v>
      </c>
      <c r="E43" s="36" t="str">
        <f t="shared" si="6"/>
        <v>BILBAO</v>
      </c>
      <c r="F43" s="36">
        <f t="shared" si="8"/>
        <v>1065491</v>
      </c>
      <c r="G43" s="36">
        <f t="shared" si="9"/>
        <v>834564</v>
      </c>
    </row>
    <row r="44" spans="1:9" x14ac:dyDescent="0.3">
      <c r="A44" s="36" t="str">
        <f t="shared" si="5"/>
        <v>BAHÍA DE CÁDIZ</v>
      </c>
      <c r="B44" s="37">
        <f t="shared" si="3"/>
        <v>108446</v>
      </c>
      <c r="C44" s="37">
        <f t="shared" si="4"/>
        <v>106514</v>
      </c>
      <c r="D44" s="37">
        <f t="shared" si="7"/>
        <v>15</v>
      </c>
      <c r="E44" s="36" t="str">
        <f t="shared" si="6"/>
        <v>SANTA CRUZ DE TENERIFE</v>
      </c>
      <c r="F44" s="36">
        <f t="shared" si="8"/>
        <v>617355</v>
      </c>
      <c r="G44" s="36">
        <f t="shared" si="9"/>
        <v>476941</v>
      </c>
    </row>
    <row r="45" spans="1:9" x14ac:dyDescent="0.3">
      <c r="A45" s="36" t="str">
        <f t="shared" si="5"/>
        <v>BALEARES</v>
      </c>
      <c r="B45" s="37">
        <f t="shared" si="3"/>
        <v>113120</v>
      </c>
      <c r="C45" s="37">
        <f t="shared" si="4"/>
        <v>114521</v>
      </c>
      <c r="D45" s="37">
        <f t="shared" si="7"/>
        <v>14</v>
      </c>
      <c r="E45" s="36" t="str">
        <f t="shared" si="6"/>
        <v>CASTELLÓN</v>
      </c>
      <c r="F45" s="36">
        <f t="shared" si="8"/>
        <v>497075</v>
      </c>
      <c r="G45" s="36">
        <f t="shared" si="9"/>
        <v>531071</v>
      </c>
    </row>
    <row r="46" spans="1:9" x14ac:dyDescent="0.3">
      <c r="A46" s="36" t="str">
        <f t="shared" si="5"/>
        <v>BARCELONA</v>
      </c>
      <c r="B46" s="37">
        <f t="shared" si="3"/>
        <v>5440183</v>
      </c>
      <c r="C46" s="37">
        <f t="shared" si="4"/>
        <v>4302455</v>
      </c>
      <c r="D46" s="37">
        <f t="shared" si="7"/>
        <v>3</v>
      </c>
      <c r="E46" s="36" t="str">
        <f t="shared" si="6"/>
        <v>VIGO</v>
      </c>
      <c r="F46" s="36">
        <f t="shared" si="8"/>
        <v>385209</v>
      </c>
      <c r="G46" s="36">
        <f t="shared" si="9"/>
        <v>406069</v>
      </c>
    </row>
    <row r="47" spans="1:9" x14ac:dyDescent="0.3">
      <c r="A47" s="36" t="str">
        <f t="shared" si="5"/>
        <v>BILBAO</v>
      </c>
      <c r="B47" s="37">
        <f t="shared" si="3"/>
        <v>1065491</v>
      </c>
      <c r="C47" s="37">
        <f t="shared" si="4"/>
        <v>834564</v>
      </c>
      <c r="D47" s="37">
        <f t="shared" si="7"/>
        <v>5</v>
      </c>
      <c r="E47" s="36" t="str">
        <f t="shared" si="6"/>
        <v>ALICANTE</v>
      </c>
      <c r="F47" s="36">
        <f t="shared" si="8"/>
        <v>190482</v>
      </c>
      <c r="G47" s="36">
        <f t="shared" si="9"/>
        <v>201001</v>
      </c>
    </row>
    <row r="48" spans="1:9" x14ac:dyDescent="0.3">
      <c r="A48" s="36" t="str">
        <f t="shared" si="5"/>
        <v>CARTAGENA</v>
      </c>
      <c r="B48" s="37">
        <f t="shared" si="3"/>
        <v>166480</v>
      </c>
      <c r="C48" s="37">
        <f t="shared" si="4"/>
        <v>164460</v>
      </c>
      <c r="D48" s="37">
        <f t="shared" si="7"/>
        <v>10</v>
      </c>
      <c r="E48" s="36" t="str">
        <f t="shared" si="6"/>
        <v>CARTAGENA</v>
      </c>
      <c r="F48" s="36">
        <f t="shared" si="8"/>
        <v>166480</v>
      </c>
      <c r="G48" s="36">
        <f t="shared" si="9"/>
        <v>164460</v>
      </c>
    </row>
    <row r="49" spans="1:7" x14ac:dyDescent="0.3">
      <c r="A49" s="36" t="str">
        <f t="shared" si="5"/>
        <v>CASTELLÓN</v>
      </c>
      <c r="B49" s="37">
        <f t="shared" si="3"/>
        <v>497075</v>
      </c>
      <c r="C49" s="37">
        <f t="shared" si="4"/>
        <v>531071</v>
      </c>
      <c r="D49" s="37">
        <f t="shared" si="7"/>
        <v>7</v>
      </c>
      <c r="E49" s="36" t="str">
        <f t="shared" si="6"/>
        <v>SEVILLA</v>
      </c>
      <c r="F49" s="36">
        <f t="shared" si="8"/>
        <v>144088</v>
      </c>
      <c r="G49" s="36">
        <f t="shared" si="9"/>
        <v>139299</v>
      </c>
    </row>
    <row r="50" spans="1:7" x14ac:dyDescent="0.3">
      <c r="A50" s="36" t="str">
        <f t="shared" si="5"/>
        <v>CEUTA</v>
      </c>
      <c r="B50" s="37">
        <f t="shared" si="3"/>
        <v>19324</v>
      </c>
      <c r="C50" s="37">
        <f t="shared" si="4"/>
        <v>27300</v>
      </c>
      <c r="D50" s="37">
        <f t="shared" si="7"/>
        <v>21</v>
      </c>
      <c r="E50" s="36" t="str">
        <f t="shared" si="6"/>
        <v>MARÍN Y RÍA DE PONTEVEDRA</v>
      </c>
      <c r="F50" s="36">
        <f t="shared" si="8"/>
        <v>142014</v>
      </c>
      <c r="G50" s="36">
        <f t="shared" si="9"/>
        <v>124565</v>
      </c>
    </row>
    <row r="51" spans="1:7" x14ac:dyDescent="0.3">
      <c r="A51" s="36" t="str">
        <f t="shared" si="5"/>
        <v>FERROL-SAN CIBRAO</v>
      </c>
      <c r="B51" s="37">
        <f t="shared" si="3"/>
        <v>691</v>
      </c>
      <c r="C51" s="37">
        <f t="shared" si="4"/>
        <v>22</v>
      </c>
      <c r="D51" s="37">
        <f t="shared" si="7"/>
        <v>24</v>
      </c>
      <c r="E51" s="36" t="str">
        <f t="shared" si="6"/>
        <v>GIJÓN</v>
      </c>
      <c r="F51" s="36">
        <f t="shared" si="8"/>
        <v>141598</v>
      </c>
      <c r="G51" s="36">
        <f t="shared" si="9"/>
        <v>157048</v>
      </c>
    </row>
    <row r="52" spans="1:7" x14ac:dyDescent="0.3">
      <c r="A52" s="36" t="str">
        <f t="shared" si="5"/>
        <v>GIJÓN</v>
      </c>
      <c r="B52" s="37">
        <f t="shared" si="3"/>
        <v>141598</v>
      </c>
      <c r="C52" s="37">
        <f t="shared" si="4"/>
        <v>157048</v>
      </c>
      <c r="D52" s="37">
        <f t="shared" si="7"/>
        <v>13</v>
      </c>
      <c r="E52" s="36" t="str">
        <f t="shared" si="6"/>
        <v>BALEARES</v>
      </c>
      <c r="F52" s="36">
        <f t="shared" si="8"/>
        <v>113120</v>
      </c>
      <c r="G52" s="36">
        <f t="shared" si="9"/>
        <v>114521</v>
      </c>
    </row>
    <row r="53" spans="1:7" x14ac:dyDescent="0.3">
      <c r="A53" s="36" t="str">
        <f t="shared" si="5"/>
        <v>HUELVA</v>
      </c>
      <c r="B53" s="37">
        <f t="shared" si="3"/>
        <v>101563</v>
      </c>
      <c r="C53" s="37">
        <f t="shared" si="4"/>
        <v>74997</v>
      </c>
      <c r="D53" s="37">
        <f t="shared" si="7"/>
        <v>16</v>
      </c>
      <c r="E53" s="36" t="str">
        <f t="shared" si="6"/>
        <v>BAHÍA DE CÁDIZ</v>
      </c>
      <c r="F53" s="36">
        <f t="shared" si="8"/>
        <v>108446</v>
      </c>
      <c r="G53" s="36">
        <f t="shared" si="9"/>
        <v>106514</v>
      </c>
    </row>
    <row r="54" spans="1:7" x14ac:dyDescent="0.3">
      <c r="A54" s="36" t="str">
        <f t="shared" si="5"/>
        <v>LAS PALMAS</v>
      </c>
      <c r="B54" s="37">
        <f t="shared" si="3"/>
        <v>1830433</v>
      </c>
      <c r="C54" s="37">
        <f t="shared" si="4"/>
        <v>1673709</v>
      </c>
      <c r="D54" s="37">
        <f t="shared" si="7"/>
        <v>4</v>
      </c>
      <c r="E54" s="36" t="str">
        <f t="shared" si="6"/>
        <v>HUELVA</v>
      </c>
      <c r="F54" s="36">
        <f t="shared" si="8"/>
        <v>101563</v>
      </c>
      <c r="G54" s="36">
        <f t="shared" si="9"/>
        <v>74997</v>
      </c>
    </row>
    <row r="55" spans="1:7" x14ac:dyDescent="0.3">
      <c r="A55" s="36" t="str">
        <f t="shared" si="5"/>
        <v>MÁLAGA</v>
      </c>
      <c r="B55" s="37">
        <f t="shared" si="3"/>
        <v>56028</v>
      </c>
      <c r="C55" s="37">
        <f t="shared" si="4"/>
        <v>84646</v>
      </c>
      <c r="D55" s="37">
        <f t="shared" si="7"/>
        <v>18</v>
      </c>
      <c r="E55" s="36" t="str">
        <f t="shared" si="6"/>
        <v>TARRAGONA</v>
      </c>
      <c r="F55" s="36">
        <f t="shared" si="8"/>
        <v>87303</v>
      </c>
      <c r="G55" s="36">
        <f t="shared" si="9"/>
        <v>106658</v>
      </c>
    </row>
    <row r="56" spans="1:7" x14ac:dyDescent="0.3">
      <c r="A56" s="36" t="str">
        <f t="shared" si="5"/>
        <v>MARÍN Y RÍA DE PONTEVEDRA</v>
      </c>
      <c r="B56" s="37">
        <f t="shared" si="3"/>
        <v>142014</v>
      </c>
      <c r="C56" s="37">
        <f t="shared" si="4"/>
        <v>124565</v>
      </c>
      <c r="D56" s="37">
        <f t="shared" si="7"/>
        <v>12</v>
      </c>
      <c r="E56" s="36" t="str">
        <f t="shared" si="6"/>
        <v>MÁLAGA</v>
      </c>
      <c r="F56" s="36">
        <f t="shared" ref="F56:F66" si="10">LOOKUP(E56,$A$39:$A$66,$B$39:$B$66)</f>
        <v>56028</v>
      </c>
      <c r="G56" s="36">
        <f t="shared" si="9"/>
        <v>84646</v>
      </c>
    </row>
    <row r="57" spans="1:7" x14ac:dyDescent="0.3">
      <c r="A57" s="36" t="str">
        <f t="shared" si="5"/>
        <v>MELILLA</v>
      </c>
      <c r="B57" s="37">
        <f t="shared" si="3"/>
        <v>29516</v>
      </c>
      <c r="C57" s="37">
        <f t="shared" si="4"/>
        <v>45239</v>
      </c>
      <c r="D57" s="37">
        <f t="shared" si="7"/>
        <v>20</v>
      </c>
      <c r="E57" s="36" t="str">
        <f t="shared" si="6"/>
        <v>VILAGARCÍA</v>
      </c>
      <c r="F57" s="36">
        <f t="shared" si="10"/>
        <v>44698</v>
      </c>
      <c r="G57" s="36">
        <f t="shared" si="9"/>
        <v>46830</v>
      </c>
    </row>
    <row r="58" spans="1:7" x14ac:dyDescent="0.3">
      <c r="A58" s="36" t="str">
        <f t="shared" si="5"/>
        <v>MOTRIL</v>
      </c>
      <c r="B58" s="37">
        <f t="shared" si="3"/>
        <v>62</v>
      </c>
      <c r="C58" s="37">
        <f t="shared" si="4"/>
        <v>1923</v>
      </c>
      <c r="D58" s="37">
        <f t="shared" si="7"/>
        <v>25</v>
      </c>
      <c r="E58" s="36" t="str">
        <f t="shared" si="6"/>
        <v>MELILLA</v>
      </c>
      <c r="F58" s="36">
        <f t="shared" si="10"/>
        <v>29516</v>
      </c>
      <c r="G58" s="36">
        <f t="shared" si="9"/>
        <v>45239</v>
      </c>
    </row>
    <row r="59" spans="1:7" x14ac:dyDescent="0.3">
      <c r="A59" s="36" t="str">
        <f t="shared" si="5"/>
        <v>PASAIA</v>
      </c>
      <c r="B59" s="37">
        <f t="shared" si="3"/>
        <v>5</v>
      </c>
      <c r="C59" s="37">
        <f t="shared" si="4"/>
        <v>0</v>
      </c>
      <c r="D59" s="37">
        <f t="shared" si="7"/>
        <v>26</v>
      </c>
      <c r="E59" s="36" t="str">
        <f t="shared" si="6"/>
        <v>CEUTA</v>
      </c>
      <c r="F59" s="36">
        <f t="shared" si="10"/>
        <v>19324</v>
      </c>
      <c r="G59" s="36">
        <f t="shared" si="9"/>
        <v>27300</v>
      </c>
    </row>
    <row r="60" spans="1:7" x14ac:dyDescent="0.3">
      <c r="A60" s="36" t="str">
        <f t="shared" si="5"/>
        <v>SANTA CRUZ DE TENERIFE</v>
      </c>
      <c r="B60" s="37">
        <f t="shared" si="3"/>
        <v>617355</v>
      </c>
      <c r="C60" s="37">
        <f t="shared" si="4"/>
        <v>476941</v>
      </c>
      <c r="D60" s="37">
        <f t="shared" si="7"/>
        <v>6</v>
      </c>
      <c r="E60" s="36" t="str">
        <f t="shared" si="6"/>
        <v>SANTANDER</v>
      </c>
      <c r="F60" s="36">
        <f t="shared" si="10"/>
        <v>15684</v>
      </c>
      <c r="G60" s="36">
        <f t="shared" si="9"/>
        <v>3346</v>
      </c>
    </row>
    <row r="61" spans="1:7" x14ac:dyDescent="0.3">
      <c r="A61" s="36" t="str">
        <f t="shared" si="5"/>
        <v>SANTANDER</v>
      </c>
      <c r="B61" s="37">
        <f t="shared" si="3"/>
        <v>15684</v>
      </c>
      <c r="C61" s="37">
        <f t="shared" si="4"/>
        <v>3346</v>
      </c>
      <c r="D61" s="37">
        <f t="shared" si="7"/>
        <v>22</v>
      </c>
      <c r="E61" s="36" t="str">
        <f t="shared" si="6"/>
        <v>ALMERÍA</v>
      </c>
      <c r="F61" s="36">
        <f t="shared" si="10"/>
        <v>6289</v>
      </c>
      <c r="G61" s="36">
        <f t="shared" si="9"/>
        <v>5721</v>
      </c>
    </row>
    <row r="62" spans="1:7" x14ac:dyDescent="0.3">
      <c r="A62" s="36" t="str">
        <f t="shared" si="5"/>
        <v>SEVILLA</v>
      </c>
      <c r="B62" s="37">
        <f t="shared" si="3"/>
        <v>144088</v>
      </c>
      <c r="C62" s="37">
        <f t="shared" si="4"/>
        <v>139299</v>
      </c>
      <c r="D62" s="37">
        <f t="shared" si="7"/>
        <v>11</v>
      </c>
      <c r="E62" s="36" t="str">
        <f t="shared" si="6"/>
        <v>FERROL-SAN CIBRAO</v>
      </c>
      <c r="F62" s="36">
        <f t="shared" si="10"/>
        <v>691</v>
      </c>
      <c r="G62" s="36">
        <f t="shared" si="9"/>
        <v>22</v>
      </c>
    </row>
    <row r="63" spans="1:7" x14ac:dyDescent="0.3">
      <c r="A63" s="36" t="str">
        <f t="shared" si="5"/>
        <v>TARRAGONA</v>
      </c>
      <c r="B63" s="37">
        <f t="shared" si="3"/>
        <v>87303</v>
      </c>
      <c r="C63" s="37">
        <f t="shared" si="4"/>
        <v>106658</v>
      </c>
      <c r="D63" s="37">
        <f t="shared" si="7"/>
        <v>17</v>
      </c>
      <c r="E63" s="36" t="str">
        <f t="shared" si="6"/>
        <v>MOTRIL</v>
      </c>
      <c r="F63" s="36">
        <f t="shared" si="10"/>
        <v>62</v>
      </c>
      <c r="G63" s="36">
        <f t="shared" si="9"/>
        <v>1923</v>
      </c>
    </row>
    <row r="64" spans="1:7" x14ac:dyDescent="0.3">
      <c r="A64" s="36" t="str">
        <f t="shared" si="5"/>
        <v>VALENCIA</v>
      </c>
      <c r="B64" s="37">
        <f t="shared" si="3"/>
        <v>8470887</v>
      </c>
      <c r="C64" s="37">
        <f t="shared" si="4"/>
        <v>8225513</v>
      </c>
      <c r="D64" s="37">
        <f t="shared" si="7"/>
        <v>2</v>
      </c>
      <c r="E64" s="36" t="str">
        <f t="shared" si="6"/>
        <v>PASAIA</v>
      </c>
      <c r="F64" s="36">
        <f t="shared" si="10"/>
        <v>5</v>
      </c>
      <c r="G64" s="36">
        <f t="shared" si="9"/>
        <v>0</v>
      </c>
    </row>
    <row r="65" spans="1:7" x14ac:dyDescent="0.3">
      <c r="A65" s="36" t="str">
        <f t="shared" si="5"/>
        <v>VIGO</v>
      </c>
      <c r="B65" s="37">
        <f t="shared" si="3"/>
        <v>385209</v>
      </c>
      <c r="C65" s="37">
        <f t="shared" si="4"/>
        <v>406069</v>
      </c>
      <c r="D65" s="37">
        <f t="shared" si="7"/>
        <v>8</v>
      </c>
      <c r="E65" s="36" t="str">
        <f t="shared" si="6"/>
        <v>A CORUÑA</v>
      </c>
      <c r="F65" s="36">
        <f t="shared" si="10"/>
        <v>2</v>
      </c>
      <c r="G65" s="36">
        <f t="shared" si="9"/>
        <v>0</v>
      </c>
    </row>
    <row r="66" spans="1:7" x14ac:dyDescent="0.3">
      <c r="A66" s="36" t="str">
        <f t="shared" si="5"/>
        <v>VILAGARCÍA</v>
      </c>
      <c r="B66" s="37">
        <f t="shared" si="3"/>
        <v>44698</v>
      </c>
      <c r="C66" s="37">
        <f t="shared" si="4"/>
        <v>46830</v>
      </c>
      <c r="D66" s="37">
        <f t="shared" si="7"/>
        <v>19</v>
      </c>
      <c r="E66" s="36" t="str">
        <f t="shared" si="6"/>
        <v>AVILÉS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41" priority="2">
      <formula>ISERROR(F7)</formula>
    </cfRule>
  </conditionalFormatting>
  <conditionalFormatting sqref="F8 F10 F12 F14 F16 F18 F20 F22 F24 F26 F28 F30 F32 F34">
    <cfRule type="containsErrors" dxfId="40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/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F1" s="3" t="s">
        <v>133</v>
      </c>
    </row>
    <row r="2" spans="1:12" s="2" customFormat="1" ht="21" x14ac:dyDescent="0.4"/>
    <row r="5" spans="1:12" x14ac:dyDescent="0.3">
      <c r="A5" s="107" t="s">
        <v>49</v>
      </c>
      <c r="B5" s="105" t="str">
        <f>'Resumen general'!D6</f>
        <v>Mes febrero</v>
      </c>
      <c r="C5" s="106"/>
      <c r="D5" s="105" t="str">
        <f>'Resumen general'!F6</f>
        <v>Acumulado desde enero</v>
      </c>
      <c r="E5" s="106"/>
      <c r="F5" s="106"/>
      <c r="L5" s="4" t="str">
        <f>'Resumen general'!I4</f>
        <v>Fecha: 12/02/2019</v>
      </c>
    </row>
    <row r="6" spans="1:12" x14ac:dyDescent="0.3">
      <c r="A6" s="108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1964</v>
      </c>
      <c r="C7" s="30">
        <v>1668</v>
      </c>
      <c r="D7" s="30">
        <v>4084</v>
      </c>
      <c r="E7" s="30">
        <v>3471</v>
      </c>
      <c r="F7" s="11">
        <f>((E7*100)/D7)-100</f>
        <v>-15.009794319294812</v>
      </c>
      <c r="G7" s="1"/>
      <c r="H7" s="1"/>
      <c r="I7" s="1"/>
    </row>
    <row r="8" spans="1:12" x14ac:dyDescent="0.3">
      <c r="A8" s="12" t="s">
        <v>31</v>
      </c>
      <c r="B8" s="31">
        <v>0</v>
      </c>
      <c r="C8" s="31">
        <v>124</v>
      </c>
      <c r="D8" s="31">
        <v>0</v>
      </c>
      <c r="E8" s="31">
        <v>319</v>
      </c>
      <c r="F8" s="14" t="e">
        <f t="shared" ref="F8:F34" si="0">((E8*100)/D8)-100</f>
        <v>#DIV/0!</v>
      </c>
      <c r="G8" s="1"/>
      <c r="H8" s="1"/>
      <c r="I8" s="1"/>
    </row>
    <row r="9" spans="1:12" x14ac:dyDescent="0.3">
      <c r="A9" s="9" t="s">
        <v>157</v>
      </c>
      <c r="B9" s="30">
        <v>133</v>
      </c>
      <c r="C9" s="30">
        <v>257</v>
      </c>
      <c r="D9" s="30">
        <v>426</v>
      </c>
      <c r="E9" s="30">
        <v>482</v>
      </c>
      <c r="F9" s="11">
        <f t="shared" si="0"/>
        <v>13.145539906103281</v>
      </c>
      <c r="G9" s="1"/>
      <c r="H9" s="1"/>
      <c r="I9" s="1"/>
    </row>
    <row r="10" spans="1:12" x14ac:dyDescent="0.3">
      <c r="A10" s="12" t="s">
        <v>159</v>
      </c>
      <c r="B10" s="31">
        <v>721</v>
      </c>
      <c r="C10" s="31">
        <v>801</v>
      </c>
      <c r="D10" s="31">
        <v>1442</v>
      </c>
      <c r="E10" s="31">
        <v>1519</v>
      </c>
      <c r="F10" s="14">
        <f t="shared" si="0"/>
        <v>5.3398058252427205</v>
      </c>
      <c r="G10" s="1"/>
      <c r="H10" s="1"/>
      <c r="I10" s="1"/>
    </row>
    <row r="11" spans="1:12" x14ac:dyDescent="0.3">
      <c r="A11" s="9" t="s">
        <v>160</v>
      </c>
      <c r="B11" s="30">
        <v>41</v>
      </c>
      <c r="C11" s="30">
        <v>40</v>
      </c>
      <c r="D11" s="30">
        <v>94</v>
      </c>
      <c r="E11" s="30">
        <v>91</v>
      </c>
      <c r="F11" s="11">
        <f t="shared" si="0"/>
        <v>-3.1914893617021249</v>
      </c>
      <c r="G11" s="1"/>
      <c r="H11" s="1"/>
      <c r="I11" s="1"/>
    </row>
    <row r="12" spans="1:12" x14ac:dyDescent="0.3">
      <c r="A12" s="12" t="s">
        <v>161</v>
      </c>
      <c r="B12" s="31">
        <v>1215</v>
      </c>
      <c r="C12" s="31">
        <v>1093</v>
      </c>
      <c r="D12" s="31">
        <v>2250</v>
      </c>
      <c r="E12" s="31">
        <v>2250</v>
      </c>
      <c r="F12" s="14">
        <f t="shared" si="0"/>
        <v>0</v>
      </c>
      <c r="G12" s="1"/>
      <c r="H12" s="1"/>
      <c r="I12" s="1"/>
    </row>
    <row r="13" spans="1:12" x14ac:dyDescent="0.3">
      <c r="A13" s="9" t="s">
        <v>32</v>
      </c>
      <c r="B13" s="30">
        <v>193</v>
      </c>
      <c r="C13" s="30">
        <v>207</v>
      </c>
      <c r="D13" s="30">
        <v>335</v>
      </c>
      <c r="E13" s="30">
        <v>380</v>
      </c>
      <c r="F13" s="11">
        <f t="shared" si="0"/>
        <v>13.432835820895519</v>
      </c>
      <c r="G13" s="1"/>
      <c r="H13" s="1"/>
      <c r="I13" s="1"/>
    </row>
    <row r="14" spans="1:12" x14ac:dyDescent="0.3">
      <c r="A14" s="12" t="s">
        <v>33</v>
      </c>
      <c r="B14" s="31">
        <v>281</v>
      </c>
      <c r="C14" s="31">
        <v>341</v>
      </c>
      <c r="D14" s="31">
        <v>616</v>
      </c>
      <c r="E14" s="31">
        <v>537</v>
      </c>
      <c r="F14" s="14">
        <f t="shared" si="0"/>
        <v>-12.824675324675326</v>
      </c>
      <c r="G14" s="1"/>
      <c r="H14" s="1"/>
      <c r="I14" s="1"/>
    </row>
    <row r="15" spans="1:12" x14ac:dyDescent="0.3">
      <c r="A15" s="9" t="s">
        <v>34</v>
      </c>
      <c r="B15" s="30">
        <v>0</v>
      </c>
      <c r="C15" s="30">
        <v>0</v>
      </c>
      <c r="D15" s="30">
        <v>0</v>
      </c>
      <c r="E15" s="30">
        <v>0</v>
      </c>
      <c r="F15" s="11" t="e">
        <f t="shared" si="0"/>
        <v>#DIV/0!</v>
      </c>
      <c r="G15" s="1"/>
      <c r="H15" s="1"/>
      <c r="I15" s="1"/>
    </row>
    <row r="16" spans="1:12" x14ac:dyDescent="0.3">
      <c r="A16" s="12" t="s">
        <v>35</v>
      </c>
      <c r="B16" s="31">
        <v>34</v>
      </c>
      <c r="C16" s="31">
        <v>37</v>
      </c>
      <c r="D16" s="31">
        <v>65</v>
      </c>
      <c r="E16" s="31">
        <v>72</v>
      </c>
      <c r="F16" s="14">
        <f t="shared" si="0"/>
        <v>10.769230769230774</v>
      </c>
      <c r="G16" s="1"/>
      <c r="H16" s="1"/>
      <c r="I16" s="1"/>
    </row>
    <row r="17" spans="1:9" x14ac:dyDescent="0.3">
      <c r="A17" s="9" t="s">
        <v>162</v>
      </c>
      <c r="B17" s="30">
        <v>238</v>
      </c>
      <c r="C17" s="30">
        <v>356</v>
      </c>
      <c r="D17" s="30">
        <v>356</v>
      </c>
      <c r="E17" s="30">
        <v>461</v>
      </c>
      <c r="F17" s="11">
        <f t="shared" si="0"/>
        <v>29.49438202247191</v>
      </c>
      <c r="G17" s="1"/>
      <c r="H17" s="1"/>
      <c r="I17" s="1"/>
    </row>
    <row r="18" spans="1:9" x14ac:dyDescent="0.3">
      <c r="A18" s="12" t="s">
        <v>36</v>
      </c>
      <c r="B18" s="31">
        <v>0</v>
      </c>
      <c r="C18" s="31">
        <v>0</v>
      </c>
      <c r="D18" s="31">
        <v>0</v>
      </c>
      <c r="E18" s="31">
        <v>0</v>
      </c>
      <c r="F18" s="14" t="e">
        <f t="shared" si="0"/>
        <v>#DIV/0!</v>
      </c>
      <c r="G18" s="1"/>
      <c r="H18" s="1"/>
      <c r="I18" s="1"/>
    </row>
    <row r="19" spans="1:9" x14ac:dyDescent="0.3">
      <c r="A19" s="9" t="s">
        <v>37</v>
      </c>
      <c r="B19" s="30">
        <v>15</v>
      </c>
      <c r="C19" s="30">
        <v>16</v>
      </c>
      <c r="D19" s="30">
        <v>35</v>
      </c>
      <c r="E19" s="30">
        <v>35</v>
      </c>
      <c r="F19" s="11">
        <f t="shared" si="0"/>
        <v>0</v>
      </c>
      <c r="G19" s="1"/>
      <c r="H19" s="1"/>
      <c r="I19" s="1"/>
    </row>
    <row r="20" spans="1:9" x14ac:dyDescent="0.3">
      <c r="A20" s="12" t="s">
        <v>163</v>
      </c>
      <c r="B20" s="31">
        <v>194</v>
      </c>
      <c r="C20" s="31">
        <v>186</v>
      </c>
      <c r="D20" s="31">
        <v>387</v>
      </c>
      <c r="E20" s="31">
        <v>201</v>
      </c>
      <c r="F20" s="14">
        <f t="shared" si="0"/>
        <v>-48.062015503875969</v>
      </c>
      <c r="G20" s="1"/>
      <c r="H20" s="1"/>
      <c r="I20" s="1"/>
    </row>
    <row r="21" spans="1:9" x14ac:dyDescent="0.3">
      <c r="A21" s="9" t="s">
        <v>38</v>
      </c>
      <c r="B21" s="30">
        <v>155</v>
      </c>
      <c r="C21" s="30">
        <v>153</v>
      </c>
      <c r="D21" s="30">
        <v>293</v>
      </c>
      <c r="E21" s="30">
        <v>301</v>
      </c>
      <c r="F21" s="11">
        <f t="shared" si="0"/>
        <v>2.7303754266211655</v>
      </c>
      <c r="G21" s="1"/>
      <c r="H21" s="1"/>
      <c r="I21" s="1"/>
    </row>
    <row r="22" spans="1:9" x14ac:dyDescent="0.3">
      <c r="A22" s="12" t="s">
        <v>59</v>
      </c>
      <c r="B22" s="31">
        <v>5</v>
      </c>
      <c r="C22" s="31">
        <v>17</v>
      </c>
      <c r="D22" s="31">
        <v>7</v>
      </c>
      <c r="E22" s="31">
        <v>30</v>
      </c>
      <c r="F22" s="14">
        <f t="shared" si="0"/>
        <v>328.57142857142856</v>
      </c>
      <c r="G22" s="1"/>
      <c r="H22" s="1"/>
      <c r="I22" s="1"/>
    </row>
    <row r="23" spans="1:9" x14ac:dyDescent="0.3">
      <c r="A23" s="9" t="s">
        <v>164</v>
      </c>
      <c r="B23" s="30">
        <v>25</v>
      </c>
      <c r="C23" s="30">
        <v>40</v>
      </c>
      <c r="D23" s="30">
        <v>38</v>
      </c>
      <c r="E23" s="30">
        <v>103</v>
      </c>
      <c r="F23" s="11">
        <f t="shared" si="0"/>
        <v>171.05263157894734</v>
      </c>
      <c r="G23" s="1"/>
      <c r="H23" s="1"/>
      <c r="I23" s="1"/>
    </row>
    <row r="24" spans="1:9" x14ac:dyDescent="0.3">
      <c r="A24" s="12" t="s">
        <v>166</v>
      </c>
      <c r="B24" s="31">
        <v>126</v>
      </c>
      <c r="C24" s="31">
        <v>126</v>
      </c>
      <c r="D24" s="31">
        <v>260</v>
      </c>
      <c r="E24" s="31">
        <v>243</v>
      </c>
      <c r="F24" s="14">
        <f t="shared" si="0"/>
        <v>-6.538461538461533</v>
      </c>
      <c r="G24" s="1"/>
      <c r="H24" s="1"/>
      <c r="I24" s="1"/>
    </row>
    <row r="25" spans="1:9" x14ac:dyDescent="0.3">
      <c r="A25" s="9" t="s">
        <v>39</v>
      </c>
      <c r="B25" s="30">
        <v>0</v>
      </c>
      <c r="C25" s="30">
        <v>0</v>
      </c>
      <c r="D25" s="30">
        <v>0</v>
      </c>
      <c r="E25" s="30">
        <v>0</v>
      </c>
      <c r="F25" s="11" t="e">
        <f t="shared" si="0"/>
        <v>#DIV/0!</v>
      </c>
      <c r="G25" s="1"/>
      <c r="H25" s="1"/>
      <c r="I25" s="1"/>
    </row>
    <row r="26" spans="1:9" x14ac:dyDescent="0.3">
      <c r="A26" s="12" t="s">
        <v>40</v>
      </c>
      <c r="B26" s="31">
        <v>45</v>
      </c>
      <c r="C26" s="31">
        <v>61</v>
      </c>
      <c r="D26" s="31">
        <v>124</v>
      </c>
      <c r="E26" s="31">
        <v>208</v>
      </c>
      <c r="F26" s="14">
        <f t="shared" si="0"/>
        <v>67.741935483870975</v>
      </c>
      <c r="G26" s="1"/>
      <c r="H26" s="1"/>
      <c r="I26" s="1"/>
    </row>
    <row r="27" spans="1:9" x14ac:dyDescent="0.3">
      <c r="A27" s="9" t="s">
        <v>41</v>
      </c>
      <c r="B27" s="30">
        <v>2246</v>
      </c>
      <c r="C27" s="30">
        <v>1983</v>
      </c>
      <c r="D27" s="30">
        <v>4124</v>
      </c>
      <c r="E27" s="30">
        <v>3843</v>
      </c>
      <c r="F27" s="11">
        <f t="shared" si="0"/>
        <v>-6.8137730358874933</v>
      </c>
      <c r="G27" s="1"/>
      <c r="H27" s="1"/>
      <c r="I27" s="1"/>
    </row>
    <row r="28" spans="1:9" x14ac:dyDescent="0.3">
      <c r="A28" s="12" t="s">
        <v>42</v>
      </c>
      <c r="B28" s="31">
        <v>348</v>
      </c>
      <c r="C28" s="31">
        <v>251</v>
      </c>
      <c r="D28" s="31">
        <v>640</v>
      </c>
      <c r="E28" s="31">
        <v>413</v>
      </c>
      <c r="F28" s="14">
        <f t="shared" si="0"/>
        <v>-35.46875</v>
      </c>
      <c r="G28" s="1"/>
      <c r="H28" s="1"/>
      <c r="I28" s="1"/>
    </row>
    <row r="29" spans="1:9" x14ac:dyDescent="0.3">
      <c r="A29" s="9" t="s">
        <v>43</v>
      </c>
      <c r="B29" s="30">
        <v>217</v>
      </c>
      <c r="C29" s="30">
        <v>239</v>
      </c>
      <c r="D29" s="30">
        <v>557</v>
      </c>
      <c r="E29" s="30">
        <v>666</v>
      </c>
      <c r="F29" s="11">
        <f t="shared" si="0"/>
        <v>19.569120287253142</v>
      </c>
      <c r="G29" s="1"/>
      <c r="H29" s="1"/>
      <c r="I29" s="1"/>
    </row>
    <row r="30" spans="1:9" x14ac:dyDescent="0.3">
      <c r="A30" s="12" t="s">
        <v>44</v>
      </c>
      <c r="B30" s="31">
        <v>0</v>
      </c>
      <c r="C30" s="31">
        <v>0</v>
      </c>
      <c r="D30" s="31">
        <v>0</v>
      </c>
      <c r="E30" s="31">
        <v>0</v>
      </c>
      <c r="F30" s="14" t="e">
        <f t="shared" si="0"/>
        <v>#DIV/0!</v>
      </c>
      <c r="G30" s="1"/>
      <c r="H30" s="1"/>
      <c r="I30" s="1"/>
    </row>
    <row r="31" spans="1:9" x14ac:dyDescent="0.3">
      <c r="A31" s="9" t="s">
        <v>45</v>
      </c>
      <c r="B31" s="30">
        <v>254</v>
      </c>
      <c r="C31" s="30">
        <v>127</v>
      </c>
      <c r="D31" s="30">
        <v>343</v>
      </c>
      <c r="E31" s="30">
        <v>207</v>
      </c>
      <c r="F31" s="11">
        <f t="shared" si="0"/>
        <v>-39.650145772594755</v>
      </c>
      <c r="G31" s="1"/>
      <c r="H31" s="1"/>
      <c r="I31" s="1"/>
    </row>
    <row r="32" spans="1:9" x14ac:dyDescent="0.3">
      <c r="A32" s="12" t="s">
        <v>46</v>
      </c>
      <c r="B32" s="31">
        <v>166</v>
      </c>
      <c r="C32" s="31">
        <v>315</v>
      </c>
      <c r="D32" s="31">
        <v>291</v>
      </c>
      <c r="E32" s="31">
        <v>557</v>
      </c>
      <c r="F32" s="14">
        <f t="shared" si="0"/>
        <v>91.408934707903768</v>
      </c>
      <c r="G32" s="1"/>
      <c r="H32" s="1"/>
      <c r="I32" s="1"/>
    </row>
    <row r="33" spans="1:9" x14ac:dyDescent="0.3">
      <c r="A33" s="9" t="s">
        <v>47</v>
      </c>
      <c r="B33" s="30">
        <v>4889</v>
      </c>
      <c r="C33" s="30">
        <v>4714</v>
      </c>
      <c r="D33" s="30">
        <v>10446</v>
      </c>
      <c r="E33" s="30">
        <v>9697</v>
      </c>
      <c r="F33" s="11">
        <f t="shared" si="0"/>
        <v>-7.1702086923224186</v>
      </c>
      <c r="G33" s="1"/>
      <c r="H33" s="1"/>
      <c r="I33" s="1"/>
    </row>
    <row r="34" spans="1:9" x14ac:dyDescent="0.3">
      <c r="A34" s="12" t="s">
        <v>165</v>
      </c>
      <c r="B34" s="31">
        <v>0</v>
      </c>
      <c r="C34" s="31">
        <v>0</v>
      </c>
      <c r="D34" s="31">
        <v>0</v>
      </c>
      <c r="E34" s="31">
        <v>0</v>
      </c>
      <c r="F34" s="14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13505</v>
      </c>
      <c r="C35" s="16">
        <f t="shared" ref="C35:E35" si="1">SUM(C7:C34)</f>
        <v>13152</v>
      </c>
      <c r="D35" s="16">
        <f t="shared" si="1"/>
        <v>27213</v>
      </c>
      <c r="E35" s="16">
        <f t="shared" si="1"/>
        <v>26086</v>
      </c>
      <c r="F35" s="17">
        <f t="shared" ref="F35" si="2">((E35*100)/D35)-100</f>
        <v>-4.1414030059162883</v>
      </c>
      <c r="G35" s="1"/>
      <c r="H35" s="1"/>
      <c r="I35" s="1"/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3471</v>
      </c>
      <c r="C39" s="37">
        <f t="shared" si="4"/>
        <v>4084</v>
      </c>
      <c r="D39" s="37">
        <f>_xlfn.RANK.EQ(B39,$B$39:$B$66)+COUNTIF($B$39:$B$66,B39)-1</f>
        <v>3</v>
      </c>
      <c r="E39" s="36" t="str">
        <f t="shared" ref="E39:E66" si="6">INDEX($A$39:$B$66,MATCH(ROW()-38,$D$39:$D$66,0),1)</f>
        <v>VIGO</v>
      </c>
      <c r="F39" s="36">
        <f>LOOKUP(E39,$A$39:$A$66,$B$39:$B$66)</f>
        <v>9697</v>
      </c>
      <c r="G39" s="36">
        <f>LOOKUP(E39,$A$39:$A$66,$C$39:$C$66)</f>
        <v>10446</v>
      </c>
    </row>
    <row r="40" spans="1:9" x14ac:dyDescent="0.3">
      <c r="A40" s="36" t="str">
        <f t="shared" si="5"/>
        <v>ALICANTE</v>
      </c>
      <c r="B40" s="37">
        <f t="shared" si="3"/>
        <v>319</v>
      </c>
      <c r="C40" s="37">
        <f t="shared" si="4"/>
        <v>0</v>
      </c>
      <c r="D40" s="37">
        <f t="shared" ref="D40:D66" si="7">_xlfn.RANK.EQ(B40,$B$39:$B$66)+COUNTIF($B$39:$B$66,B40)-1</f>
        <v>13</v>
      </c>
      <c r="E40" s="36" t="str">
        <f t="shared" si="6"/>
        <v>PASAIA</v>
      </c>
      <c r="F40" s="36">
        <f t="shared" ref="F40:F55" si="8">LOOKUP(E40,$A$39:$A$66,$B$39:$B$66)</f>
        <v>3843</v>
      </c>
      <c r="G40" s="36">
        <f t="shared" ref="G40:G66" si="9">LOOKUP(E40,$A$39:$A$66,$C$39:$C$66)</f>
        <v>4124</v>
      </c>
    </row>
    <row r="41" spans="1:9" x14ac:dyDescent="0.3">
      <c r="A41" s="36" t="str">
        <f t="shared" si="5"/>
        <v>ALMERÍA</v>
      </c>
      <c r="B41" s="37">
        <f t="shared" si="3"/>
        <v>482</v>
      </c>
      <c r="C41" s="37">
        <f t="shared" si="4"/>
        <v>426</v>
      </c>
      <c r="D41" s="37">
        <f t="shared" si="7"/>
        <v>9</v>
      </c>
      <c r="E41" s="36" t="str">
        <f t="shared" si="6"/>
        <v>A CORUÑA</v>
      </c>
      <c r="F41" s="36">
        <f t="shared" si="8"/>
        <v>3471</v>
      </c>
      <c r="G41" s="36">
        <f t="shared" si="9"/>
        <v>4084</v>
      </c>
    </row>
    <row r="42" spans="1:9" x14ac:dyDescent="0.3">
      <c r="A42" s="36" t="str">
        <f t="shared" si="5"/>
        <v>AVILÉS</v>
      </c>
      <c r="B42" s="37">
        <f t="shared" si="3"/>
        <v>1519</v>
      </c>
      <c r="C42" s="37">
        <f t="shared" si="4"/>
        <v>1442</v>
      </c>
      <c r="D42" s="37">
        <f t="shared" si="7"/>
        <v>5</v>
      </c>
      <c r="E42" s="36" t="str">
        <f t="shared" si="6"/>
        <v>BAHÍA DE CÁDIZ</v>
      </c>
      <c r="F42" s="36">
        <f t="shared" si="8"/>
        <v>2250</v>
      </c>
      <c r="G42" s="36">
        <f t="shared" si="9"/>
        <v>2250</v>
      </c>
    </row>
    <row r="43" spans="1:9" x14ac:dyDescent="0.3">
      <c r="A43" s="36" t="str">
        <f t="shared" si="5"/>
        <v>BAHÍA DE ALGECIRAS</v>
      </c>
      <c r="B43" s="37">
        <f t="shared" si="3"/>
        <v>91</v>
      </c>
      <c r="C43" s="37">
        <f t="shared" si="4"/>
        <v>94</v>
      </c>
      <c r="D43" s="37">
        <f t="shared" si="7"/>
        <v>20</v>
      </c>
      <c r="E43" s="36" t="str">
        <f t="shared" si="6"/>
        <v>AVILÉS</v>
      </c>
      <c r="F43" s="36">
        <f t="shared" si="8"/>
        <v>1519</v>
      </c>
      <c r="G43" s="36">
        <f t="shared" si="9"/>
        <v>1442</v>
      </c>
    </row>
    <row r="44" spans="1:9" x14ac:dyDescent="0.3">
      <c r="A44" s="36" t="str">
        <f t="shared" si="5"/>
        <v>BAHÍA DE CÁDIZ</v>
      </c>
      <c r="B44" s="37">
        <f t="shared" si="3"/>
        <v>2250</v>
      </c>
      <c r="C44" s="37">
        <f t="shared" si="4"/>
        <v>2250</v>
      </c>
      <c r="D44" s="37">
        <f t="shared" si="7"/>
        <v>4</v>
      </c>
      <c r="E44" s="36" t="str">
        <f t="shared" si="6"/>
        <v>SANTANDER</v>
      </c>
      <c r="F44" s="36">
        <f t="shared" si="8"/>
        <v>666</v>
      </c>
      <c r="G44" s="36">
        <f t="shared" si="9"/>
        <v>557</v>
      </c>
    </row>
    <row r="45" spans="1:9" x14ac:dyDescent="0.3">
      <c r="A45" s="36" t="str">
        <f t="shared" si="5"/>
        <v>BALEARES</v>
      </c>
      <c r="B45" s="37">
        <f t="shared" si="3"/>
        <v>380</v>
      </c>
      <c r="C45" s="37">
        <f t="shared" si="4"/>
        <v>335</v>
      </c>
      <c r="D45" s="37">
        <f t="shared" si="7"/>
        <v>12</v>
      </c>
      <c r="E45" s="36" t="str">
        <f t="shared" si="6"/>
        <v>VALENCIA</v>
      </c>
      <c r="F45" s="36">
        <f t="shared" si="8"/>
        <v>557</v>
      </c>
      <c r="G45" s="36">
        <f t="shared" si="9"/>
        <v>291</v>
      </c>
    </row>
    <row r="46" spans="1:9" x14ac:dyDescent="0.3">
      <c r="A46" s="36" t="str">
        <f t="shared" si="5"/>
        <v>BARCELONA</v>
      </c>
      <c r="B46" s="37">
        <f t="shared" si="3"/>
        <v>537</v>
      </c>
      <c r="C46" s="37">
        <f t="shared" si="4"/>
        <v>616</v>
      </c>
      <c r="D46" s="37">
        <f t="shared" si="7"/>
        <v>8</v>
      </c>
      <c r="E46" s="36" t="str">
        <f t="shared" si="6"/>
        <v>BARCELONA</v>
      </c>
      <c r="F46" s="36">
        <f t="shared" si="8"/>
        <v>537</v>
      </c>
      <c r="G46" s="36">
        <f t="shared" si="9"/>
        <v>616</v>
      </c>
    </row>
    <row r="47" spans="1:9" x14ac:dyDescent="0.3">
      <c r="A47" s="36" t="str">
        <f t="shared" si="5"/>
        <v>BILBAO</v>
      </c>
      <c r="B47" s="37">
        <f t="shared" si="3"/>
        <v>0</v>
      </c>
      <c r="C47" s="37">
        <f t="shared" si="4"/>
        <v>0</v>
      </c>
      <c r="D47" s="37">
        <f t="shared" si="7"/>
        <v>28</v>
      </c>
      <c r="E47" s="36" t="str">
        <f t="shared" si="6"/>
        <v>ALMERÍA</v>
      </c>
      <c r="F47" s="36">
        <f t="shared" si="8"/>
        <v>482</v>
      </c>
      <c r="G47" s="36">
        <f t="shared" si="9"/>
        <v>426</v>
      </c>
    </row>
    <row r="48" spans="1:9" x14ac:dyDescent="0.3">
      <c r="A48" s="36" t="str">
        <f t="shared" si="5"/>
        <v>CARTAGENA</v>
      </c>
      <c r="B48" s="37">
        <f t="shared" si="3"/>
        <v>72</v>
      </c>
      <c r="C48" s="37">
        <f t="shared" si="4"/>
        <v>65</v>
      </c>
      <c r="D48" s="37">
        <f t="shared" si="7"/>
        <v>21</v>
      </c>
      <c r="E48" s="36" t="str">
        <f t="shared" si="6"/>
        <v>CASTELLÓN</v>
      </c>
      <c r="F48" s="36">
        <f t="shared" si="8"/>
        <v>461</v>
      </c>
      <c r="G48" s="36">
        <f t="shared" si="9"/>
        <v>356</v>
      </c>
    </row>
    <row r="49" spans="1:7" x14ac:dyDescent="0.3">
      <c r="A49" s="36" t="str">
        <f t="shared" si="5"/>
        <v>CASTELLÓN</v>
      </c>
      <c r="B49" s="37">
        <f t="shared" si="3"/>
        <v>461</v>
      </c>
      <c r="C49" s="37">
        <f t="shared" si="4"/>
        <v>356</v>
      </c>
      <c r="D49" s="37">
        <f t="shared" si="7"/>
        <v>10</v>
      </c>
      <c r="E49" s="36" t="str">
        <f t="shared" si="6"/>
        <v>SANTA CRUZ DE TENERIFE</v>
      </c>
      <c r="F49" s="36">
        <f t="shared" si="8"/>
        <v>413</v>
      </c>
      <c r="G49" s="36">
        <f t="shared" si="9"/>
        <v>640</v>
      </c>
    </row>
    <row r="50" spans="1:7" x14ac:dyDescent="0.3">
      <c r="A50" s="36" t="str">
        <f t="shared" si="5"/>
        <v>CEUTA</v>
      </c>
      <c r="B50" s="37">
        <f t="shared" si="3"/>
        <v>0</v>
      </c>
      <c r="C50" s="37">
        <f t="shared" si="4"/>
        <v>0</v>
      </c>
      <c r="D50" s="37">
        <f t="shared" si="7"/>
        <v>28</v>
      </c>
      <c r="E50" s="36" t="str">
        <f t="shared" si="6"/>
        <v>BALEARES</v>
      </c>
      <c r="F50" s="36">
        <f t="shared" si="8"/>
        <v>380</v>
      </c>
      <c r="G50" s="36">
        <f t="shared" si="9"/>
        <v>335</v>
      </c>
    </row>
    <row r="51" spans="1:7" x14ac:dyDescent="0.3">
      <c r="A51" s="36" t="str">
        <f t="shared" si="5"/>
        <v>FERROL-SAN CIBRAO</v>
      </c>
      <c r="B51" s="37">
        <f t="shared" si="3"/>
        <v>35</v>
      </c>
      <c r="C51" s="37">
        <f t="shared" si="4"/>
        <v>35</v>
      </c>
      <c r="D51" s="37">
        <f t="shared" si="7"/>
        <v>22</v>
      </c>
      <c r="E51" s="36" t="str">
        <f t="shared" si="6"/>
        <v>ALICANTE</v>
      </c>
      <c r="F51" s="36">
        <f t="shared" si="8"/>
        <v>319</v>
      </c>
      <c r="G51" s="36">
        <f t="shared" si="9"/>
        <v>0</v>
      </c>
    </row>
    <row r="52" spans="1:7" x14ac:dyDescent="0.3">
      <c r="A52" s="36" t="str">
        <f t="shared" si="5"/>
        <v>GIJÓN</v>
      </c>
      <c r="B52" s="37">
        <f t="shared" si="3"/>
        <v>201</v>
      </c>
      <c r="C52" s="37">
        <f t="shared" si="4"/>
        <v>387</v>
      </c>
      <c r="D52" s="37">
        <f t="shared" si="7"/>
        <v>18</v>
      </c>
      <c r="E52" s="36" t="str">
        <f t="shared" si="6"/>
        <v>HUELVA</v>
      </c>
      <c r="F52" s="36">
        <f t="shared" si="8"/>
        <v>301</v>
      </c>
      <c r="G52" s="36">
        <f t="shared" si="9"/>
        <v>293</v>
      </c>
    </row>
    <row r="53" spans="1:7" x14ac:dyDescent="0.3">
      <c r="A53" s="36" t="str">
        <f t="shared" si="5"/>
        <v>HUELVA</v>
      </c>
      <c r="B53" s="37">
        <f t="shared" si="3"/>
        <v>301</v>
      </c>
      <c r="C53" s="37">
        <f t="shared" si="4"/>
        <v>293</v>
      </c>
      <c r="D53" s="37">
        <f t="shared" si="7"/>
        <v>14</v>
      </c>
      <c r="E53" s="36" t="str">
        <f t="shared" si="6"/>
        <v>MARÍN Y RÍA DE PONTEVEDRA</v>
      </c>
      <c r="F53" s="36">
        <f t="shared" si="8"/>
        <v>243</v>
      </c>
      <c r="G53" s="36">
        <f t="shared" si="9"/>
        <v>260</v>
      </c>
    </row>
    <row r="54" spans="1:7" x14ac:dyDescent="0.3">
      <c r="A54" s="36" t="str">
        <f t="shared" si="5"/>
        <v>LAS PALMAS</v>
      </c>
      <c r="B54" s="37">
        <f t="shared" si="3"/>
        <v>30</v>
      </c>
      <c r="C54" s="37">
        <f t="shared" si="4"/>
        <v>7</v>
      </c>
      <c r="D54" s="37">
        <f t="shared" si="7"/>
        <v>23</v>
      </c>
      <c r="E54" s="36" t="str">
        <f t="shared" si="6"/>
        <v>MOTRIL</v>
      </c>
      <c r="F54" s="36">
        <f t="shared" si="8"/>
        <v>208</v>
      </c>
      <c r="G54" s="36">
        <f t="shared" si="9"/>
        <v>124</v>
      </c>
    </row>
    <row r="55" spans="1:7" x14ac:dyDescent="0.3">
      <c r="A55" s="36" t="str">
        <f t="shared" si="5"/>
        <v>MÁLAGA</v>
      </c>
      <c r="B55" s="37">
        <f t="shared" si="3"/>
        <v>103</v>
      </c>
      <c r="C55" s="37">
        <f t="shared" si="4"/>
        <v>38</v>
      </c>
      <c r="D55" s="37">
        <f t="shared" si="7"/>
        <v>19</v>
      </c>
      <c r="E55" s="36" t="str">
        <f t="shared" si="6"/>
        <v>TARRAGONA</v>
      </c>
      <c r="F55" s="36">
        <f t="shared" si="8"/>
        <v>207</v>
      </c>
      <c r="G55" s="36">
        <f t="shared" si="9"/>
        <v>343</v>
      </c>
    </row>
    <row r="56" spans="1:7" x14ac:dyDescent="0.3">
      <c r="A56" s="36" t="str">
        <f t="shared" si="5"/>
        <v>MARÍN Y RÍA DE PONTEVEDRA</v>
      </c>
      <c r="B56" s="37">
        <f t="shared" si="3"/>
        <v>243</v>
      </c>
      <c r="C56" s="37">
        <f t="shared" si="4"/>
        <v>260</v>
      </c>
      <c r="D56" s="37">
        <f t="shared" si="7"/>
        <v>15</v>
      </c>
      <c r="E56" s="36" t="str">
        <f t="shared" si="6"/>
        <v>GIJÓN</v>
      </c>
      <c r="F56" s="36">
        <f t="shared" ref="F56:F66" si="10">LOOKUP(E56,$A$39:$A$66,$B$39:$B$66)</f>
        <v>201</v>
      </c>
      <c r="G56" s="36">
        <f t="shared" si="9"/>
        <v>387</v>
      </c>
    </row>
    <row r="57" spans="1:7" x14ac:dyDescent="0.3">
      <c r="A57" s="36" t="str">
        <f t="shared" si="5"/>
        <v>MELILLA</v>
      </c>
      <c r="B57" s="37">
        <f t="shared" si="3"/>
        <v>0</v>
      </c>
      <c r="C57" s="37">
        <f t="shared" si="4"/>
        <v>0</v>
      </c>
      <c r="D57" s="37">
        <f t="shared" si="7"/>
        <v>28</v>
      </c>
      <c r="E57" s="36" t="str">
        <f t="shared" si="6"/>
        <v>MÁLAGA</v>
      </c>
      <c r="F57" s="36">
        <f t="shared" si="10"/>
        <v>103</v>
      </c>
      <c r="G57" s="36">
        <f t="shared" si="9"/>
        <v>38</v>
      </c>
    </row>
    <row r="58" spans="1:7" x14ac:dyDescent="0.3">
      <c r="A58" s="36" t="str">
        <f t="shared" si="5"/>
        <v>MOTRIL</v>
      </c>
      <c r="B58" s="37">
        <f t="shared" si="3"/>
        <v>208</v>
      </c>
      <c r="C58" s="37">
        <f t="shared" si="4"/>
        <v>124</v>
      </c>
      <c r="D58" s="37">
        <f t="shared" si="7"/>
        <v>16</v>
      </c>
      <c r="E58" s="36" t="str">
        <f t="shared" si="6"/>
        <v>BAHÍA DE ALGECIRAS</v>
      </c>
      <c r="F58" s="36">
        <f t="shared" si="10"/>
        <v>91</v>
      </c>
      <c r="G58" s="36">
        <f t="shared" si="9"/>
        <v>94</v>
      </c>
    </row>
    <row r="59" spans="1:7" x14ac:dyDescent="0.3">
      <c r="A59" s="36" t="str">
        <f t="shared" si="5"/>
        <v>PASAIA</v>
      </c>
      <c r="B59" s="37">
        <f t="shared" si="3"/>
        <v>3843</v>
      </c>
      <c r="C59" s="37">
        <f t="shared" si="4"/>
        <v>4124</v>
      </c>
      <c r="D59" s="37">
        <f t="shared" si="7"/>
        <v>2</v>
      </c>
      <c r="E59" s="36" t="str">
        <f t="shared" si="6"/>
        <v>CARTAGENA</v>
      </c>
      <c r="F59" s="36">
        <f t="shared" si="10"/>
        <v>72</v>
      </c>
      <c r="G59" s="36">
        <f t="shared" si="9"/>
        <v>65</v>
      </c>
    </row>
    <row r="60" spans="1:7" x14ac:dyDescent="0.3">
      <c r="A60" s="36" t="str">
        <f t="shared" si="5"/>
        <v>SANTA CRUZ DE TENERIFE</v>
      </c>
      <c r="B60" s="37">
        <f t="shared" si="3"/>
        <v>413</v>
      </c>
      <c r="C60" s="37">
        <f t="shared" si="4"/>
        <v>640</v>
      </c>
      <c r="D60" s="37">
        <f t="shared" si="7"/>
        <v>11</v>
      </c>
      <c r="E60" s="36" t="str">
        <f t="shared" si="6"/>
        <v>FERROL-SAN CIBRAO</v>
      </c>
      <c r="F60" s="36">
        <f t="shared" si="10"/>
        <v>35</v>
      </c>
      <c r="G60" s="36">
        <f t="shared" si="9"/>
        <v>35</v>
      </c>
    </row>
    <row r="61" spans="1:7" x14ac:dyDescent="0.3">
      <c r="A61" s="36" t="str">
        <f t="shared" si="5"/>
        <v>SANTANDER</v>
      </c>
      <c r="B61" s="37">
        <f t="shared" si="3"/>
        <v>666</v>
      </c>
      <c r="C61" s="37">
        <f t="shared" si="4"/>
        <v>557</v>
      </c>
      <c r="D61" s="37">
        <f t="shared" si="7"/>
        <v>6</v>
      </c>
      <c r="E61" s="36" t="str">
        <f t="shared" si="6"/>
        <v>LAS PALMAS</v>
      </c>
      <c r="F61" s="36">
        <f t="shared" si="10"/>
        <v>30</v>
      </c>
      <c r="G61" s="36">
        <f t="shared" si="9"/>
        <v>7</v>
      </c>
    </row>
    <row r="62" spans="1:7" x14ac:dyDescent="0.3">
      <c r="A62" s="36" t="str">
        <f t="shared" si="5"/>
        <v>SEVILLA</v>
      </c>
      <c r="B62" s="37">
        <f t="shared" si="3"/>
        <v>0</v>
      </c>
      <c r="C62" s="37">
        <f t="shared" si="4"/>
        <v>0</v>
      </c>
      <c r="D62" s="37">
        <f t="shared" si="7"/>
        <v>28</v>
      </c>
      <c r="E62" s="36" t="e">
        <f t="shared" si="6"/>
        <v>#N/A</v>
      </c>
      <c r="F62" s="36" t="e">
        <f t="shared" si="10"/>
        <v>#N/A</v>
      </c>
      <c r="G62" s="36" t="e">
        <f t="shared" si="9"/>
        <v>#N/A</v>
      </c>
    </row>
    <row r="63" spans="1:7" x14ac:dyDescent="0.3">
      <c r="A63" s="36" t="str">
        <f t="shared" si="5"/>
        <v>TARRAGONA</v>
      </c>
      <c r="B63" s="37">
        <f t="shared" si="3"/>
        <v>207</v>
      </c>
      <c r="C63" s="37">
        <f t="shared" si="4"/>
        <v>343</v>
      </c>
      <c r="D63" s="37">
        <f t="shared" si="7"/>
        <v>17</v>
      </c>
      <c r="E63" s="36" t="e">
        <f t="shared" si="6"/>
        <v>#N/A</v>
      </c>
      <c r="F63" s="36" t="e">
        <f t="shared" si="10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557</v>
      </c>
      <c r="C64" s="37">
        <f t="shared" si="4"/>
        <v>291</v>
      </c>
      <c r="D64" s="37">
        <f t="shared" si="7"/>
        <v>7</v>
      </c>
      <c r="E64" s="36" t="e">
        <f t="shared" si="6"/>
        <v>#N/A</v>
      </c>
      <c r="F64" s="36" t="e">
        <f t="shared" si="10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9697</v>
      </c>
      <c r="C65" s="37">
        <f t="shared" si="4"/>
        <v>10446</v>
      </c>
      <c r="D65" s="37">
        <f t="shared" si="7"/>
        <v>1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0</v>
      </c>
      <c r="C66" s="37">
        <f t="shared" si="4"/>
        <v>0</v>
      </c>
      <c r="D66" s="37">
        <f t="shared" si="7"/>
        <v>28</v>
      </c>
      <c r="E66" s="36" t="str">
        <f t="shared" si="6"/>
        <v>BILBAO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39" priority="2">
      <formula>ISERROR(F7)</formula>
    </cfRule>
  </conditionalFormatting>
  <conditionalFormatting sqref="F8 F10 F12 F14 F16 F18 F20 F22 F24 F26 F28 F30 F32 F34">
    <cfRule type="containsErrors" dxfId="38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/>
  </sheetViews>
  <sheetFormatPr baseColWidth="10" defaultRowHeight="14.4" x14ac:dyDescent="0.3"/>
  <cols>
    <col min="1" max="1" width="21.33203125" bestFit="1" customWidth="1"/>
    <col min="2" max="4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134</v>
      </c>
    </row>
    <row r="2" spans="1:12" s="2" customFormat="1" ht="21" x14ac:dyDescent="0.4"/>
    <row r="5" spans="1:12" x14ac:dyDescent="0.3">
      <c r="A5" s="107" t="s">
        <v>49</v>
      </c>
      <c r="B5" s="105" t="str">
        <f>'Resumen general'!D6</f>
        <v>Mes febrero</v>
      </c>
      <c r="C5" s="106"/>
      <c r="D5" s="105" t="str">
        <f>'Resumen general'!F6</f>
        <v>Acumulado desde enero</v>
      </c>
      <c r="E5" s="106"/>
      <c r="F5" s="106"/>
      <c r="L5" s="4" t="str">
        <f>'Resumen general'!I4</f>
        <v>Fecha: 12/02/2019</v>
      </c>
    </row>
    <row r="6" spans="1:12" x14ac:dyDescent="0.3">
      <c r="A6" s="108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20">
        <v>1493</v>
      </c>
      <c r="C7" s="20">
        <v>3009</v>
      </c>
      <c r="D7" s="20">
        <v>4684</v>
      </c>
      <c r="E7" s="20">
        <v>6478</v>
      </c>
      <c r="F7" s="11">
        <f>((E7*100)/D7)-100</f>
        <v>38.300597779675485</v>
      </c>
      <c r="G7" s="1"/>
      <c r="H7" s="1"/>
      <c r="I7" s="1"/>
    </row>
    <row r="8" spans="1:12" x14ac:dyDescent="0.3">
      <c r="A8" s="12" t="s">
        <v>31</v>
      </c>
      <c r="B8" s="21">
        <v>1614</v>
      </c>
      <c r="C8" s="21">
        <v>2344</v>
      </c>
      <c r="D8" s="21">
        <v>2904</v>
      </c>
      <c r="E8" s="21">
        <v>5207</v>
      </c>
      <c r="F8" s="14">
        <f t="shared" ref="F8:F34" si="0">((E8*100)/D8)-100</f>
        <v>79.30440771349862</v>
      </c>
      <c r="G8" s="1"/>
      <c r="H8" s="1"/>
      <c r="I8" s="1"/>
    </row>
    <row r="9" spans="1:12" x14ac:dyDescent="0.3">
      <c r="A9" s="9" t="s">
        <v>157</v>
      </c>
      <c r="B9" s="20">
        <v>5088</v>
      </c>
      <c r="C9" s="20">
        <v>4927</v>
      </c>
      <c r="D9" s="20">
        <v>10653</v>
      </c>
      <c r="E9" s="20">
        <v>11117</v>
      </c>
      <c r="F9" s="11">
        <f t="shared" si="0"/>
        <v>4.3555805876278981</v>
      </c>
      <c r="G9" s="1"/>
      <c r="H9" s="1"/>
      <c r="I9" s="1"/>
    </row>
    <row r="10" spans="1:12" x14ac:dyDescent="0.3">
      <c r="A10" s="12" t="s">
        <v>159</v>
      </c>
      <c r="B10" s="21">
        <v>2526</v>
      </c>
      <c r="C10" s="21">
        <v>3614</v>
      </c>
      <c r="D10" s="21">
        <v>5979</v>
      </c>
      <c r="E10" s="21">
        <v>8437</v>
      </c>
      <c r="F10" s="14">
        <f t="shared" si="0"/>
        <v>41.110553604281648</v>
      </c>
      <c r="G10" s="1"/>
      <c r="H10" s="1"/>
      <c r="I10" s="1"/>
    </row>
    <row r="11" spans="1:12" x14ac:dyDescent="0.3">
      <c r="A11" s="9" t="s">
        <v>160</v>
      </c>
      <c r="B11" s="20">
        <v>231477</v>
      </c>
      <c r="C11" s="20">
        <v>193263</v>
      </c>
      <c r="D11" s="20">
        <v>473517</v>
      </c>
      <c r="E11" s="20">
        <v>368586</v>
      </c>
      <c r="F11" s="11">
        <f t="shared" si="0"/>
        <v>-22.159922452625779</v>
      </c>
      <c r="G11" s="1"/>
      <c r="H11" s="1"/>
      <c r="I11" s="1"/>
    </row>
    <row r="12" spans="1:12" x14ac:dyDescent="0.3">
      <c r="A12" s="12" t="s">
        <v>161</v>
      </c>
      <c r="B12" s="21">
        <v>8358</v>
      </c>
      <c r="C12" s="21">
        <v>4252</v>
      </c>
      <c r="D12" s="21">
        <v>16550</v>
      </c>
      <c r="E12" s="21">
        <v>11974</v>
      </c>
      <c r="F12" s="14">
        <f t="shared" si="0"/>
        <v>-27.649546827794566</v>
      </c>
      <c r="G12" s="1"/>
      <c r="H12" s="1"/>
      <c r="I12" s="1"/>
    </row>
    <row r="13" spans="1:12" x14ac:dyDescent="0.3">
      <c r="A13" s="9" t="s">
        <v>32</v>
      </c>
      <c r="B13" s="20">
        <v>3899</v>
      </c>
      <c r="C13" s="20">
        <v>5760</v>
      </c>
      <c r="D13" s="20">
        <v>8736</v>
      </c>
      <c r="E13" s="20">
        <v>15442</v>
      </c>
      <c r="F13" s="11">
        <f t="shared" si="0"/>
        <v>76.762820512820525</v>
      </c>
      <c r="G13" s="1"/>
      <c r="H13" s="1"/>
      <c r="I13" s="1"/>
    </row>
    <row r="14" spans="1:12" x14ac:dyDescent="0.3">
      <c r="A14" s="12" t="s">
        <v>33</v>
      </c>
      <c r="B14" s="21">
        <v>60736</v>
      </c>
      <c r="C14" s="21">
        <v>101695</v>
      </c>
      <c r="D14" s="21">
        <v>119024</v>
      </c>
      <c r="E14" s="21">
        <v>224784</v>
      </c>
      <c r="F14" s="14">
        <f t="shared" si="0"/>
        <v>88.856029036160777</v>
      </c>
      <c r="G14" s="1"/>
      <c r="H14" s="1"/>
      <c r="I14" s="1"/>
    </row>
    <row r="15" spans="1:12" x14ac:dyDescent="0.3">
      <c r="A15" s="9" t="s">
        <v>34</v>
      </c>
      <c r="B15" s="20">
        <v>7995</v>
      </c>
      <c r="C15" s="20">
        <v>8612</v>
      </c>
      <c r="D15" s="20">
        <v>15444</v>
      </c>
      <c r="E15" s="20">
        <v>17032</v>
      </c>
      <c r="F15" s="11">
        <f t="shared" si="0"/>
        <v>10.282310282310277</v>
      </c>
      <c r="G15" s="1"/>
      <c r="H15" s="1"/>
      <c r="I15" s="1"/>
    </row>
    <row r="16" spans="1:12" x14ac:dyDescent="0.3">
      <c r="A16" s="12" t="s">
        <v>35</v>
      </c>
      <c r="B16" s="21">
        <v>3361</v>
      </c>
      <c r="C16" s="21">
        <v>2296</v>
      </c>
      <c r="D16" s="21">
        <v>6874</v>
      </c>
      <c r="E16" s="21">
        <v>6294</v>
      </c>
      <c r="F16" s="14">
        <f t="shared" si="0"/>
        <v>-8.4375909223159766</v>
      </c>
      <c r="G16" s="1"/>
      <c r="H16" s="1"/>
      <c r="I16" s="1"/>
    </row>
    <row r="17" spans="1:9" x14ac:dyDescent="0.3">
      <c r="A17" s="9" t="s">
        <v>162</v>
      </c>
      <c r="B17" s="20">
        <v>1297</v>
      </c>
      <c r="C17" s="20">
        <v>1374</v>
      </c>
      <c r="D17" s="20">
        <v>3315</v>
      </c>
      <c r="E17" s="20">
        <v>2620</v>
      </c>
      <c r="F17" s="11">
        <f t="shared" si="0"/>
        <v>-20.965309200603315</v>
      </c>
      <c r="G17" s="1"/>
      <c r="H17" s="1"/>
      <c r="I17" s="1"/>
    </row>
    <row r="18" spans="1:9" x14ac:dyDescent="0.3">
      <c r="A18" s="12" t="s">
        <v>36</v>
      </c>
      <c r="B18" s="21">
        <v>47345</v>
      </c>
      <c r="C18" s="21">
        <v>49680</v>
      </c>
      <c r="D18" s="21">
        <v>98506</v>
      </c>
      <c r="E18" s="21">
        <v>120181</v>
      </c>
      <c r="F18" s="14">
        <f t="shared" si="0"/>
        <v>22.003735813046916</v>
      </c>
      <c r="G18" s="1"/>
      <c r="H18" s="1"/>
      <c r="I18" s="1"/>
    </row>
    <row r="19" spans="1:9" x14ac:dyDescent="0.3">
      <c r="A19" s="9" t="s">
        <v>37</v>
      </c>
      <c r="B19" s="20">
        <v>912</v>
      </c>
      <c r="C19" s="20">
        <v>1968</v>
      </c>
      <c r="D19" s="20">
        <v>1790</v>
      </c>
      <c r="E19" s="20">
        <v>2552</v>
      </c>
      <c r="F19" s="11">
        <f t="shared" si="0"/>
        <v>42.569832402234624</v>
      </c>
      <c r="G19" s="1"/>
      <c r="H19" s="1"/>
      <c r="I19" s="1"/>
    </row>
    <row r="20" spans="1:9" x14ac:dyDescent="0.3">
      <c r="A20" s="12" t="s">
        <v>163</v>
      </c>
      <c r="B20" s="21">
        <v>4445</v>
      </c>
      <c r="C20" s="21">
        <v>1592</v>
      </c>
      <c r="D20" s="21">
        <v>9117</v>
      </c>
      <c r="E20" s="21">
        <v>4863</v>
      </c>
      <c r="F20" s="14">
        <f t="shared" si="0"/>
        <v>-46.660085554458703</v>
      </c>
      <c r="G20" s="1"/>
      <c r="H20" s="1"/>
      <c r="I20" s="1"/>
    </row>
    <row r="21" spans="1:9" x14ac:dyDescent="0.3">
      <c r="A21" s="9" t="s">
        <v>38</v>
      </c>
      <c r="B21" s="20">
        <v>11195</v>
      </c>
      <c r="C21" s="20">
        <v>16831</v>
      </c>
      <c r="D21" s="20">
        <v>22153</v>
      </c>
      <c r="E21" s="20">
        <v>31455</v>
      </c>
      <c r="F21" s="11">
        <f t="shared" si="0"/>
        <v>41.989798221459836</v>
      </c>
      <c r="G21" s="1"/>
      <c r="H21" s="1"/>
      <c r="I21" s="1"/>
    </row>
    <row r="22" spans="1:9" x14ac:dyDescent="0.3">
      <c r="A22" s="12" t="s">
        <v>59</v>
      </c>
      <c r="B22" s="21">
        <v>198919</v>
      </c>
      <c r="C22" s="21">
        <v>200671</v>
      </c>
      <c r="D22" s="21">
        <v>410943</v>
      </c>
      <c r="E22" s="21">
        <v>442097</v>
      </c>
      <c r="F22" s="14">
        <f t="shared" si="0"/>
        <v>7.5811000552388066</v>
      </c>
      <c r="G22" s="1"/>
      <c r="H22" s="1"/>
      <c r="I22" s="1"/>
    </row>
    <row r="23" spans="1:9" x14ac:dyDescent="0.3">
      <c r="A23" s="9" t="s">
        <v>164</v>
      </c>
      <c r="B23" s="20">
        <v>5404</v>
      </c>
      <c r="C23" s="20">
        <v>4873</v>
      </c>
      <c r="D23" s="20">
        <v>12705</v>
      </c>
      <c r="E23" s="20">
        <v>8922</v>
      </c>
      <c r="F23" s="11">
        <f t="shared" si="0"/>
        <v>-29.775678866587953</v>
      </c>
      <c r="G23" s="1"/>
      <c r="H23" s="1"/>
      <c r="I23" s="1"/>
    </row>
    <row r="24" spans="1:9" x14ac:dyDescent="0.3">
      <c r="A24" s="12" t="s">
        <v>166</v>
      </c>
      <c r="B24" s="21">
        <v>1746</v>
      </c>
      <c r="C24" s="21">
        <v>1879</v>
      </c>
      <c r="D24" s="21">
        <v>4087</v>
      </c>
      <c r="E24" s="21">
        <v>3827</v>
      </c>
      <c r="F24" s="14">
        <f t="shared" si="0"/>
        <v>-6.3616344506973377</v>
      </c>
      <c r="G24" s="1"/>
      <c r="H24" s="1"/>
      <c r="I24" s="1"/>
    </row>
    <row r="25" spans="1:9" x14ac:dyDescent="0.3">
      <c r="A25" s="9" t="s">
        <v>39</v>
      </c>
      <c r="B25" s="20">
        <v>1</v>
      </c>
      <c r="C25" s="20">
        <v>28</v>
      </c>
      <c r="D25" s="20">
        <v>1</v>
      </c>
      <c r="E25" s="20">
        <v>175</v>
      </c>
      <c r="F25" s="11">
        <f t="shared" si="0"/>
        <v>17400</v>
      </c>
      <c r="G25" s="1"/>
      <c r="H25" s="1"/>
      <c r="I25" s="1"/>
    </row>
    <row r="26" spans="1:9" x14ac:dyDescent="0.3">
      <c r="A26" s="12" t="s">
        <v>40</v>
      </c>
      <c r="B26" s="21">
        <v>2719</v>
      </c>
      <c r="C26" s="21">
        <v>2202</v>
      </c>
      <c r="D26" s="21">
        <v>5204</v>
      </c>
      <c r="E26" s="21">
        <v>7788</v>
      </c>
      <c r="F26" s="14">
        <f t="shared" si="0"/>
        <v>49.654112221368166</v>
      </c>
      <c r="G26" s="1"/>
      <c r="H26" s="1"/>
      <c r="I26" s="1"/>
    </row>
    <row r="27" spans="1:9" x14ac:dyDescent="0.3">
      <c r="A27" s="9" t="s">
        <v>41</v>
      </c>
      <c r="B27" s="20">
        <v>1644</v>
      </c>
      <c r="C27" s="20">
        <v>1925</v>
      </c>
      <c r="D27" s="20">
        <v>3464</v>
      </c>
      <c r="E27" s="20">
        <v>3616</v>
      </c>
      <c r="F27" s="11">
        <f t="shared" si="0"/>
        <v>4.3879907621247156</v>
      </c>
      <c r="G27" s="1"/>
      <c r="H27" s="1"/>
      <c r="I27" s="1"/>
    </row>
    <row r="28" spans="1:9" x14ac:dyDescent="0.3">
      <c r="A28" s="12" t="s">
        <v>42</v>
      </c>
      <c r="B28" s="21">
        <v>53386</v>
      </c>
      <c r="C28" s="21">
        <v>55436</v>
      </c>
      <c r="D28" s="21">
        <v>109155</v>
      </c>
      <c r="E28" s="21">
        <v>111784</v>
      </c>
      <c r="F28" s="14">
        <f t="shared" si="0"/>
        <v>2.4085016719344026</v>
      </c>
      <c r="G28" s="1"/>
      <c r="H28" s="1"/>
      <c r="I28" s="1"/>
    </row>
    <row r="29" spans="1:9" x14ac:dyDescent="0.3">
      <c r="A29" s="9" t="s">
        <v>43</v>
      </c>
      <c r="B29" s="20">
        <v>307</v>
      </c>
      <c r="C29" s="20">
        <v>1224</v>
      </c>
      <c r="D29" s="20">
        <v>858</v>
      </c>
      <c r="E29" s="20">
        <v>3259</v>
      </c>
      <c r="F29" s="11">
        <f t="shared" si="0"/>
        <v>279.83682983682985</v>
      </c>
      <c r="G29" s="1"/>
      <c r="H29" s="1"/>
      <c r="I29" s="1"/>
    </row>
    <row r="30" spans="1:9" x14ac:dyDescent="0.3">
      <c r="A30" s="12" t="s">
        <v>44</v>
      </c>
      <c r="B30" s="21">
        <v>884</v>
      </c>
      <c r="C30" s="21">
        <v>916</v>
      </c>
      <c r="D30" s="21">
        <v>1484</v>
      </c>
      <c r="E30" s="21">
        <v>1059</v>
      </c>
      <c r="F30" s="14">
        <f t="shared" si="0"/>
        <v>-28.638814016172503</v>
      </c>
      <c r="G30" s="1"/>
      <c r="H30" s="1"/>
      <c r="I30" s="1"/>
    </row>
    <row r="31" spans="1:9" x14ac:dyDescent="0.3">
      <c r="A31" s="9" t="s">
        <v>45</v>
      </c>
      <c r="B31" s="20">
        <v>4831</v>
      </c>
      <c r="C31" s="20">
        <v>7387</v>
      </c>
      <c r="D31" s="20">
        <v>9330</v>
      </c>
      <c r="E31" s="20">
        <v>15223</v>
      </c>
      <c r="F31" s="11">
        <f t="shared" si="0"/>
        <v>63.161843515541278</v>
      </c>
      <c r="G31" s="1"/>
      <c r="H31" s="1"/>
      <c r="I31" s="1"/>
    </row>
    <row r="32" spans="1:9" x14ac:dyDescent="0.3">
      <c r="A32" s="12" t="s">
        <v>46</v>
      </c>
      <c r="B32" s="21">
        <v>12591</v>
      </c>
      <c r="C32" s="21">
        <v>20043</v>
      </c>
      <c r="D32" s="21">
        <v>46481</v>
      </c>
      <c r="E32" s="21">
        <v>44037</v>
      </c>
      <c r="F32" s="14">
        <f t="shared" si="0"/>
        <v>-5.2580624341128583</v>
      </c>
      <c r="G32" s="1"/>
      <c r="H32" s="1"/>
      <c r="I32" s="1"/>
    </row>
    <row r="33" spans="1:9" x14ac:dyDescent="0.3">
      <c r="A33" s="9" t="s">
        <v>47</v>
      </c>
      <c r="B33" s="20">
        <v>12000</v>
      </c>
      <c r="C33" s="20">
        <v>8096</v>
      </c>
      <c r="D33" s="20">
        <v>25846</v>
      </c>
      <c r="E33" s="20">
        <v>23781</v>
      </c>
      <c r="F33" s="11">
        <f t="shared" si="0"/>
        <v>-7.9896308906600666</v>
      </c>
      <c r="G33" s="1"/>
      <c r="H33" s="1"/>
      <c r="I33" s="1"/>
    </row>
    <row r="34" spans="1:9" x14ac:dyDescent="0.3">
      <c r="A34" s="12" t="s">
        <v>165</v>
      </c>
      <c r="B34" s="21">
        <v>396</v>
      </c>
      <c r="C34" s="21">
        <v>519</v>
      </c>
      <c r="D34" s="21">
        <v>983</v>
      </c>
      <c r="E34" s="21">
        <v>1040</v>
      </c>
      <c r="F34" s="14">
        <f t="shared" si="0"/>
        <v>5.798575788402843</v>
      </c>
      <c r="G34" s="1"/>
      <c r="H34" s="1"/>
      <c r="I34" s="1"/>
    </row>
    <row r="35" spans="1:9" x14ac:dyDescent="0.3">
      <c r="A35" s="15" t="s">
        <v>48</v>
      </c>
      <c r="B35" s="16">
        <f>SUM(B7:B34)</f>
        <v>686569</v>
      </c>
      <c r="C35" s="16">
        <f t="shared" ref="C35:E35" si="1">SUM(C7:C34)</f>
        <v>706416</v>
      </c>
      <c r="D35" s="16">
        <f t="shared" si="1"/>
        <v>1429787</v>
      </c>
      <c r="E35" s="16">
        <f t="shared" si="1"/>
        <v>1503630</v>
      </c>
      <c r="F35" s="17">
        <f t="shared" ref="F35" si="2">((E35*100)/D35)-100</f>
        <v>5.1646154287316932</v>
      </c>
      <c r="G35" s="1"/>
      <c r="H35" s="1"/>
      <c r="I35" s="1"/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6478</v>
      </c>
      <c r="C39" s="37">
        <f t="shared" si="4"/>
        <v>4684</v>
      </c>
      <c r="D39" s="37">
        <f>_xlfn.RANK.EQ(B39,$B$39:$B$66)+COUNTIF($B$39:$B$66,B39)-1</f>
        <v>17</v>
      </c>
      <c r="E39" s="36" t="str">
        <f t="shared" ref="E39:E66" si="6">INDEX($A$39:$B$66,MATCH(ROW()-38,$D$39:$D$66,0),1)</f>
        <v>LAS PALMAS</v>
      </c>
      <c r="F39" s="36">
        <f>LOOKUP(E39,$A$39:$A$66,$B$39:$B$66)</f>
        <v>442097</v>
      </c>
      <c r="G39" s="36">
        <f>LOOKUP(E39,$A$39:$A$66,$C$39:$C$66)</f>
        <v>410943</v>
      </c>
    </row>
    <row r="40" spans="1:9" x14ac:dyDescent="0.3">
      <c r="A40" s="36" t="str">
        <f t="shared" si="5"/>
        <v>ALICANTE</v>
      </c>
      <c r="B40" s="37">
        <f t="shared" si="3"/>
        <v>5207</v>
      </c>
      <c r="C40" s="37">
        <f t="shared" si="4"/>
        <v>2904</v>
      </c>
      <c r="D40" s="37">
        <f t="shared" ref="D40:D66" si="7">_xlfn.RANK.EQ(B40,$B$39:$B$66)+COUNTIF($B$39:$B$66,B40)-1</f>
        <v>19</v>
      </c>
      <c r="E40" s="36" t="str">
        <f t="shared" si="6"/>
        <v>BAHÍA DE ALGECIRAS</v>
      </c>
      <c r="F40" s="36">
        <f t="shared" ref="F40:F55" si="8">LOOKUP(E40,$A$39:$A$66,$B$39:$B$66)</f>
        <v>368586</v>
      </c>
      <c r="G40" s="36">
        <f t="shared" ref="G40:G66" si="9">LOOKUP(E40,$A$39:$A$66,$C$39:$C$66)</f>
        <v>473517</v>
      </c>
    </row>
    <row r="41" spans="1:9" x14ac:dyDescent="0.3">
      <c r="A41" s="36" t="str">
        <f t="shared" si="5"/>
        <v>ALMERÍA</v>
      </c>
      <c r="B41" s="37">
        <f t="shared" si="3"/>
        <v>11117</v>
      </c>
      <c r="C41" s="37">
        <f t="shared" si="4"/>
        <v>10653</v>
      </c>
      <c r="D41" s="37">
        <f t="shared" si="7"/>
        <v>13</v>
      </c>
      <c r="E41" s="36" t="str">
        <f t="shared" si="6"/>
        <v>BARCELONA</v>
      </c>
      <c r="F41" s="36">
        <f t="shared" si="8"/>
        <v>224784</v>
      </c>
      <c r="G41" s="36">
        <f t="shared" si="9"/>
        <v>119024</v>
      </c>
    </row>
    <row r="42" spans="1:9" x14ac:dyDescent="0.3">
      <c r="A42" s="36" t="str">
        <f t="shared" si="5"/>
        <v>AVILÉS</v>
      </c>
      <c r="B42" s="37">
        <f t="shared" si="3"/>
        <v>8437</v>
      </c>
      <c r="C42" s="37">
        <f t="shared" si="4"/>
        <v>5979</v>
      </c>
      <c r="D42" s="37">
        <f t="shared" si="7"/>
        <v>15</v>
      </c>
      <c r="E42" s="36" t="str">
        <f t="shared" si="6"/>
        <v>CEUTA</v>
      </c>
      <c r="F42" s="36">
        <f t="shared" si="8"/>
        <v>120181</v>
      </c>
      <c r="G42" s="36">
        <f t="shared" si="9"/>
        <v>98506</v>
      </c>
    </row>
    <row r="43" spans="1:9" x14ac:dyDescent="0.3">
      <c r="A43" s="36" t="str">
        <f t="shared" si="5"/>
        <v>BAHÍA DE ALGECIRAS</v>
      </c>
      <c r="B43" s="37">
        <f t="shared" si="3"/>
        <v>368586</v>
      </c>
      <c r="C43" s="37">
        <f t="shared" si="4"/>
        <v>473517</v>
      </c>
      <c r="D43" s="37">
        <f t="shared" si="7"/>
        <v>2</v>
      </c>
      <c r="E43" s="36" t="str">
        <f t="shared" si="6"/>
        <v>SANTA CRUZ DE TENERIFE</v>
      </c>
      <c r="F43" s="36">
        <f t="shared" si="8"/>
        <v>111784</v>
      </c>
      <c r="G43" s="36">
        <f t="shared" si="9"/>
        <v>109155</v>
      </c>
    </row>
    <row r="44" spans="1:9" x14ac:dyDescent="0.3">
      <c r="A44" s="36" t="str">
        <f t="shared" si="5"/>
        <v>BAHÍA DE CÁDIZ</v>
      </c>
      <c r="B44" s="37">
        <f t="shared" si="3"/>
        <v>11974</v>
      </c>
      <c r="C44" s="37">
        <f t="shared" si="4"/>
        <v>16550</v>
      </c>
      <c r="D44" s="37">
        <f t="shared" si="7"/>
        <v>12</v>
      </c>
      <c r="E44" s="36" t="str">
        <f t="shared" si="6"/>
        <v>VALENCIA</v>
      </c>
      <c r="F44" s="36">
        <f t="shared" si="8"/>
        <v>44037</v>
      </c>
      <c r="G44" s="36">
        <f t="shared" si="9"/>
        <v>46481</v>
      </c>
    </row>
    <row r="45" spans="1:9" x14ac:dyDescent="0.3">
      <c r="A45" s="36" t="str">
        <f t="shared" si="5"/>
        <v>BALEARES</v>
      </c>
      <c r="B45" s="37">
        <f t="shared" si="3"/>
        <v>15442</v>
      </c>
      <c r="C45" s="37">
        <f t="shared" si="4"/>
        <v>8736</v>
      </c>
      <c r="D45" s="37">
        <f t="shared" si="7"/>
        <v>10</v>
      </c>
      <c r="E45" s="36" t="str">
        <f t="shared" si="6"/>
        <v>HUELVA</v>
      </c>
      <c r="F45" s="36">
        <f t="shared" si="8"/>
        <v>31455</v>
      </c>
      <c r="G45" s="36">
        <f t="shared" si="9"/>
        <v>22153</v>
      </c>
    </row>
    <row r="46" spans="1:9" x14ac:dyDescent="0.3">
      <c r="A46" s="36" t="str">
        <f t="shared" si="5"/>
        <v>BARCELONA</v>
      </c>
      <c r="B46" s="37">
        <f t="shared" si="3"/>
        <v>224784</v>
      </c>
      <c r="C46" s="37">
        <f t="shared" si="4"/>
        <v>119024</v>
      </c>
      <c r="D46" s="37">
        <f t="shared" si="7"/>
        <v>3</v>
      </c>
      <c r="E46" s="36" t="str">
        <f t="shared" si="6"/>
        <v>VIGO</v>
      </c>
      <c r="F46" s="36">
        <f t="shared" si="8"/>
        <v>23781</v>
      </c>
      <c r="G46" s="36">
        <f t="shared" si="9"/>
        <v>25846</v>
      </c>
    </row>
    <row r="47" spans="1:9" x14ac:dyDescent="0.3">
      <c r="A47" s="36" t="str">
        <f t="shared" si="5"/>
        <v>BILBAO</v>
      </c>
      <c r="B47" s="37">
        <f t="shared" si="3"/>
        <v>17032</v>
      </c>
      <c r="C47" s="37">
        <f t="shared" si="4"/>
        <v>15444</v>
      </c>
      <c r="D47" s="37">
        <f t="shared" si="7"/>
        <v>9</v>
      </c>
      <c r="E47" s="36" t="str">
        <f t="shared" si="6"/>
        <v>BILBAO</v>
      </c>
      <c r="F47" s="36">
        <f t="shared" si="8"/>
        <v>17032</v>
      </c>
      <c r="G47" s="36">
        <f t="shared" si="9"/>
        <v>15444</v>
      </c>
    </row>
    <row r="48" spans="1:9" x14ac:dyDescent="0.3">
      <c r="A48" s="36" t="str">
        <f t="shared" si="5"/>
        <v>CARTAGENA</v>
      </c>
      <c r="B48" s="37">
        <f t="shared" si="3"/>
        <v>6294</v>
      </c>
      <c r="C48" s="37">
        <f t="shared" si="4"/>
        <v>6874</v>
      </c>
      <c r="D48" s="37">
        <f t="shared" si="7"/>
        <v>18</v>
      </c>
      <c r="E48" s="36" t="str">
        <f t="shared" si="6"/>
        <v>BALEARES</v>
      </c>
      <c r="F48" s="36">
        <f t="shared" si="8"/>
        <v>15442</v>
      </c>
      <c r="G48" s="36">
        <f t="shared" si="9"/>
        <v>8736</v>
      </c>
    </row>
    <row r="49" spans="1:7" x14ac:dyDescent="0.3">
      <c r="A49" s="36" t="str">
        <f t="shared" si="5"/>
        <v>CASTELLÓN</v>
      </c>
      <c r="B49" s="37">
        <f t="shared" si="3"/>
        <v>2620</v>
      </c>
      <c r="C49" s="37">
        <f t="shared" si="4"/>
        <v>3315</v>
      </c>
      <c r="D49" s="37">
        <f t="shared" si="7"/>
        <v>24</v>
      </c>
      <c r="E49" s="36" t="str">
        <f t="shared" si="6"/>
        <v>TARRAGONA</v>
      </c>
      <c r="F49" s="36">
        <f t="shared" si="8"/>
        <v>15223</v>
      </c>
      <c r="G49" s="36">
        <f t="shared" si="9"/>
        <v>9330</v>
      </c>
    </row>
    <row r="50" spans="1:7" x14ac:dyDescent="0.3">
      <c r="A50" s="36" t="str">
        <f t="shared" si="5"/>
        <v>CEUTA</v>
      </c>
      <c r="B50" s="37">
        <f t="shared" si="3"/>
        <v>120181</v>
      </c>
      <c r="C50" s="37">
        <f t="shared" si="4"/>
        <v>98506</v>
      </c>
      <c r="D50" s="37">
        <f t="shared" si="7"/>
        <v>4</v>
      </c>
      <c r="E50" s="36" t="str">
        <f t="shared" si="6"/>
        <v>BAHÍA DE CÁDIZ</v>
      </c>
      <c r="F50" s="36">
        <f t="shared" si="8"/>
        <v>11974</v>
      </c>
      <c r="G50" s="36">
        <f t="shared" si="9"/>
        <v>16550</v>
      </c>
    </row>
    <row r="51" spans="1:7" x14ac:dyDescent="0.3">
      <c r="A51" s="36" t="str">
        <f t="shared" si="5"/>
        <v>FERROL-SAN CIBRAO</v>
      </c>
      <c r="B51" s="37">
        <f t="shared" si="3"/>
        <v>2552</v>
      </c>
      <c r="C51" s="37">
        <f t="shared" si="4"/>
        <v>1790</v>
      </c>
      <c r="D51" s="37">
        <f t="shared" si="7"/>
        <v>25</v>
      </c>
      <c r="E51" s="36" t="str">
        <f t="shared" si="6"/>
        <v>ALMERÍA</v>
      </c>
      <c r="F51" s="36">
        <f t="shared" si="8"/>
        <v>11117</v>
      </c>
      <c r="G51" s="36">
        <f t="shared" si="9"/>
        <v>10653</v>
      </c>
    </row>
    <row r="52" spans="1:7" x14ac:dyDescent="0.3">
      <c r="A52" s="36" t="str">
        <f t="shared" si="5"/>
        <v>GIJÓN</v>
      </c>
      <c r="B52" s="37">
        <f t="shared" si="3"/>
        <v>4863</v>
      </c>
      <c r="C52" s="37">
        <f t="shared" si="4"/>
        <v>9117</v>
      </c>
      <c r="D52" s="37">
        <f t="shared" si="7"/>
        <v>20</v>
      </c>
      <c r="E52" s="36" t="str">
        <f t="shared" si="6"/>
        <v>MÁLAGA</v>
      </c>
      <c r="F52" s="36">
        <f t="shared" si="8"/>
        <v>8922</v>
      </c>
      <c r="G52" s="36">
        <f t="shared" si="9"/>
        <v>12705</v>
      </c>
    </row>
    <row r="53" spans="1:7" x14ac:dyDescent="0.3">
      <c r="A53" s="36" t="str">
        <f t="shared" si="5"/>
        <v>HUELVA</v>
      </c>
      <c r="B53" s="37">
        <f t="shared" si="3"/>
        <v>31455</v>
      </c>
      <c r="C53" s="37">
        <f t="shared" si="4"/>
        <v>22153</v>
      </c>
      <c r="D53" s="37">
        <f t="shared" si="7"/>
        <v>7</v>
      </c>
      <c r="E53" s="36" t="str">
        <f t="shared" si="6"/>
        <v>AVILÉS</v>
      </c>
      <c r="F53" s="36">
        <f t="shared" si="8"/>
        <v>8437</v>
      </c>
      <c r="G53" s="36">
        <f t="shared" si="9"/>
        <v>5979</v>
      </c>
    </row>
    <row r="54" spans="1:7" x14ac:dyDescent="0.3">
      <c r="A54" s="36" t="str">
        <f t="shared" si="5"/>
        <v>LAS PALMAS</v>
      </c>
      <c r="B54" s="37">
        <f t="shared" si="3"/>
        <v>442097</v>
      </c>
      <c r="C54" s="37">
        <f t="shared" si="4"/>
        <v>410943</v>
      </c>
      <c r="D54" s="37">
        <f t="shared" si="7"/>
        <v>1</v>
      </c>
      <c r="E54" s="36" t="str">
        <f t="shared" si="6"/>
        <v>MOTRIL</v>
      </c>
      <c r="F54" s="36">
        <f t="shared" si="8"/>
        <v>7788</v>
      </c>
      <c r="G54" s="36">
        <f t="shared" si="9"/>
        <v>5204</v>
      </c>
    </row>
    <row r="55" spans="1:7" x14ac:dyDescent="0.3">
      <c r="A55" s="36" t="str">
        <f t="shared" si="5"/>
        <v>MÁLAGA</v>
      </c>
      <c r="B55" s="37">
        <f t="shared" si="3"/>
        <v>8922</v>
      </c>
      <c r="C55" s="37">
        <f t="shared" si="4"/>
        <v>12705</v>
      </c>
      <c r="D55" s="37">
        <f t="shared" si="7"/>
        <v>14</v>
      </c>
      <c r="E55" s="36" t="str">
        <f t="shared" si="6"/>
        <v>A CORUÑA</v>
      </c>
      <c r="F55" s="36">
        <f t="shared" si="8"/>
        <v>6478</v>
      </c>
      <c r="G55" s="36">
        <f t="shared" si="9"/>
        <v>4684</v>
      </c>
    </row>
    <row r="56" spans="1:7" x14ac:dyDescent="0.3">
      <c r="A56" s="36" t="str">
        <f t="shared" si="5"/>
        <v>MARÍN Y RÍA DE PONTEVEDRA</v>
      </c>
      <c r="B56" s="37">
        <f t="shared" si="3"/>
        <v>3827</v>
      </c>
      <c r="C56" s="37">
        <f t="shared" si="4"/>
        <v>4087</v>
      </c>
      <c r="D56" s="37">
        <f t="shared" si="7"/>
        <v>21</v>
      </c>
      <c r="E56" s="36" t="str">
        <f t="shared" si="6"/>
        <v>CARTAGENA</v>
      </c>
      <c r="F56" s="36">
        <f t="shared" ref="F56:F66" si="10">LOOKUP(E56,$A$39:$A$66,$B$39:$B$66)</f>
        <v>6294</v>
      </c>
      <c r="G56" s="36">
        <f t="shared" si="9"/>
        <v>6874</v>
      </c>
    </row>
    <row r="57" spans="1:7" x14ac:dyDescent="0.3">
      <c r="A57" s="36" t="str">
        <f t="shared" si="5"/>
        <v>MELILLA</v>
      </c>
      <c r="B57" s="37">
        <f t="shared" si="3"/>
        <v>175</v>
      </c>
      <c r="C57" s="37">
        <f t="shared" si="4"/>
        <v>1</v>
      </c>
      <c r="D57" s="37">
        <f t="shared" si="7"/>
        <v>28</v>
      </c>
      <c r="E57" s="36" t="str">
        <f t="shared" si="6"/>
        <v>ALICANTE</v>
      </c>
      <c r="F57" s="36">
        <f t="shared" si="10"/>
        <v>5207</v>
      </c>
      <c r="G57" s="36">
        <f t="shared" si="9"/>
        <v>2904</v>
      </c>
    </row>
    <row r="58" spans="1:7" x14ac:dyDescent="0.3">
      <c r="A58" s="36" t="str">
        <f t="shared" si="5"/>
        <v>MOTRIL</v>
      </c>
      <c r="B58" s="37">
        <f t="shared" si="3"/>
        <v>7788</v>
      </c>
      <c r="C58" s="37">
        <f t="shared" si="4"/>
        <v>5204</v>
      </c>
      <c r="D58" s="37">
        <f t="shared" si="7"/>
        <v>16</v>
      </c>
      <c r="E58" s="36" t="str">
        <f t="shared" si="6"/>
        <v>GIJÓN</v>
      </c>
      <c r="F58" s="36">
        <f t="shared" si="10"/>
        <v>4863</v>
      </c>
      <c r="G58" s="36">
        <f t="shared" si="9"/>
        <v>9117</v>
      </c>
    </row>
    <row r="59" spans="1:7" x14ac:dyDescent="0.3">
      <c r="A59" s="36" t="str">
        <f t="shared" si="5"/>
        <v>PASAIA</v>
      </c>
      <c r="B59" s="37">
        <f t="shared" si="3"/>
        <v>3616</v>
      </c>
      <c r="C59" s="37">
        <f t="shared" si="4"/>
        <v>3464</v>
      </c>
      <c r="D59" s="37">
        <f t="shared" si="7"/>
        <v>22</v>
      </c>
      <c r="E59" s="36" t="str">
        <f t="shared" si="6"/>
        <v>MARÍN Y RÍA DE PONTEVEDRA</v>
      </c>
      <c r="F59" s="36">
        <f t="shared" si="10"/>
        <v>3827</v>
      </c>
      <c r="G59" s="36">
        <f t="shared" si="9"/>
        <v>4087</v>
      </c>
    </row>
    <row r="60" spans="1:7" x14ac:dyDescent="0.3">
      <c r="A60" s="36" t="str">
        <f t="shared" si="5"/>
        <v>SANTA CRUZ DE TENERIFE</v>
      </c>
      <c r="B60" s="37">
        <f t="shared" si="3"/>
        <v>111784</v>
      </c>
      <c r="C60" s="37">
        <f t="shared" si="4"/>
        <v>109155</v>
      </c>
      <c r="D60" s="37">
        <f t="shared" si="7"/>
        <v>5</v>
      </c>
      <c r="E60" s="36" t="str">
        <f t="shared" si="6"/>
        <v>PASAIA</v>
      </c>
      <c r="F60" s="36">
        <f t="shared" si="10"/>
        <v>3616</v>
      </c>
      <c r="G60" s="36">
        <f t="shared" si="9"/>
        <v>3464</v>
      </c>
    </row>
    <row r="61" spans="1:7" x14ac:dyDescent="0.3">
      <c r="A61" s="36" t="str">
        <f t="shared" si="5"/>
        <v>SANTANDER</v>
      </c>
      <c r="B61" s="37">
        <f t="shared" si="3"/>
        <v>3259</v>
      </c>
      <c r="C61" s="37">
        <f t="shared" si="4"/>
        <v>858</v>
      </c>
      <c r="D61" s="37">
        <f t="shared" si="7"/>
        <v>23</v>
      </c>
      <c r="E61" s="36" t="str">
        <f t="shared" si="6"/>
        <v>SANTANDER</v>
      </c>
      <c r="F61" s="36">
        <f t="shared" si="10"/>
        <v>3259</v>
      </c>
      <c r="G61" s="36">
        <f t="shared" si="9"/>
        <v>858</v>
      </c>
    </row>
    <row r="62" spans="1:7" x14ac:dyDescent="0.3">
      <c r="A62" s="36" t="str">
        <f t="shared" si="5"/>
        <v>SEVILLA</v>
      </c>
      <c r="B62" s="37">
        <f t="shared" si="3"/>
        <v>1059</v>
      </c>
      <c r="C62" s="37">
        <f t="shared" si="4"/>
        <v>1484</v>
      </c>
      <c r="D62" s="37">
        <f t="shared" si="7"/>
        <v>26</v>
      </c>
      <c r="E62" s="36" t="str">
        <f t="shared" si="6"/>
        <v>CASTELLÓN</v>
      </c>
      <c r="F62" s="36">
        <f t="shared" si="10"/>
        <v>2620</v>
      </c>
      <c r="G62" s="36">
        <f t="shared" si="9"/>
        <v>3315</v>
      </c>
    </row>
    <row r="63" spans="1:7" x14ac:dyDescent="0.3">
      <c r="A63" s="36" t="str">
        <f t="shared" si="5"/>
        <v>TARRAGONA</v>
      </c>
      <c r="B63" s="37">
        <f t="shared" si="3"/>
        <v>15223</v>
      </c>
      <c r="C63" s="37">
        <f t="shared" si="4"/>
        <v>9330</v>
      </c>
      <c r="D63" s="37">
        <f t="shared" si="7"/>
        <v>11</v>
      </c>
      <c r="E63" s="36" t="str">
        <f t="shared" si="6"/>
        <v>FERROL-SAN CIBRAO</v>
      </c>
      <c r="F63" s="36">
        <f t="shared" si="10"/>
        <v>2552</v>
      </c>
      <c r="G63" s="36">
        <f t="shared" si="9"/>
        <v>1790</v>
      </c>
    </row>
    <row r="64" spans="1:7" x14ac:dyDescent="0.3">
      <c r="A64" s="36" t="str">
        <f t="shared" si="5"/>
        <v>VALENCIA</v>
      </c>
      <c r="B64" s="37">
        <f t="shared" si="3"/>
        <v>44037</v>
      </c>
      <c r="C64" s="37">
        <f t="shared" si="4"/>
        <v>46481</v>
      </c>
      <c r="D64" s="37">
        <f t="shared" si="7"/>
        <v>6</v>
      </c>
      <c r="E64" s="36" t="str">
        <f t="shared" si="6"/>
        <v>SEVILLA</v>
      </c>
      <c r="F64" s="36">
        <f t="shared" si="10"/>
        <v>1059</v>
      </c>
      <c r="G64" s="36">
        <f t="shared" si="9"/>
        <v>1484</v>
      </c>
    </row>
    <row r="65" spans="1:7" x14ac:dyDescent="0.3">
      <c r="A65" s="36" t="str">
        <f t="shared" si="5"/>
        <v>VIGO</v>
      </c>
      <c r="B65" s="37">
        <f t="shared" si="3"/>
        <v>23781</v>
      </c>
      <c r="C65" s="37">
        <f t="shared" si="4"/>
        <v>25846</v>
      </c>
      <c r="D65" s="37">
        <f t="shared" si="7"/>
        <v>8</v>
      </c>
      <c r="E65" s="36" t="str">
        <f t="shared" si="6"/>
        <v>VILAGARCÍA</v>
      </c>
      <c r="F65" s="36">
        <f t="shared" si="10"/>
        <v>1040</v>
      </c>
      <c r="G65" s="36">
        <f t="shared" si="9"/>
        <v>983</v>
      </c>
    </row>
    <row r="66" spans="1:7" x14ac:dyDescent="0.3">
      <c r="A66" s="36" t="str">
        <f t="shared" si="5"/>
        <v>VILAGARCÍA</v>
      </c>
      <c r="B66" s="37">
        <f t="shared" si="3"/>
        <v>1040</v>
      </c>
      <c r="C66" s="37">
        <f t="shared" si="4"/>
        <v>983</v>
      </c>
      <c r="D66" s="37">
        <f t="shared" si="7"/>
        <v>27</v>
      </c>
      <c r="E66" s="36" t="str">
        <f t="shared" si="6"/>
        <v>MELILLA</v>
      </c>
      <c r="F66" s="36">
        <f t="shared" si="10"/>
        <v>175</v>
      </c>
      <c r="G66" s="36">
        <f t="shared" si="9"/>
        <v>1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37" priority="2">
      <formula>ISERROR(F7)</formula>
    </cfRule>
  </conditionalFormatting>
  <conditionalFormatting sqref="F8 F10 F12 F14 F16 F18 F20 F22 F24 F26 F28 F30 F32 F34">
    <cfRule type="containsErrors" dxfId="36" priority="1">
      <formula>ISERROR(F8)</formula>
    </cfRule>
  </conditionalFormatting>
  <pageMargins left="0.39370078740157483" right="0" top="0.51181102362204722" bottom="0.51181102362204722" header="0" footer="0.31496062992125984"/>
  <pageSetup paperSize="9" scale="91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workbookViewId="0">
      <selection activeCell="P18" sqref="P18"/>
    </sheetView>
  </sheetViews>
  <sheetFormatPr baseColWidth="10" defaultRowHeight="14.4" x14ac:dyDescent="0.3"/>
  <cols>
    <col min="1" max="1" width="21.33203125" bestFit="1" customWidth="1"/>
    <col min="2" max="4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156</v>
      </c>
    </row>
    <row r="2" spans="1:12" s="2" customFormat="1" ht="21" x14ac:dyDescent="0.4">
      <c r="I2" s="2" t="s">
        <v>115</v>
      </c>
    </row>
    <row r="5" spans="1:12" x14ac:dyDescent="0.3">
      <c r="A5" s="107" t="s">
        <v>49</v>
      </c>
      <c r="B5" s="105" t="str">
        <f>'Resumen general'!D6</f>
        <v>Mes febrero</v>
      </c>
      <c r="C5" s="106"/>
      <c r="D5" s="105" t="str">
        <f>'Resumen general'!F6</f>
        <v>Acumulado desde enero</v>
      </c>
      <c r="E5" s="106"/>
      <c r="F5" s="106"/>
      <c r="L5" s="4" t="str">
        <f>'Resumen general'!I4</f>
        <v>Fecha: 12/02/2019</v>
      </c>
    </row>
    <row r="6" spans="1:12" x14ac:dyDescent="0.3">
      <c r="A6" s="108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1255</v>
      </c>
      <c r="C7" s="30">
        <v>2502</v>
      </c>
      <c r="D7" s="30">
        <v>3793</v>
      </c>
      <c r="E7" s="30">
        <v>4841</v>
      </c>
      <c r="F7" s="11">
        <f>((E7*100)/D7)-100</f>
        <v>27.629844450303196</v>
      </c>
      <c r="G7" s="1"/>
      <c r="H7" s="1"/>
      <c r="I7" s="1"/>
    </row>
    <row r="8" spans="1:12" x14ac:dyDescent="0.3">
      <c r="A8" s="12" t="s">
        <v>31</v>
      </c>
      <c r="B8" s="31">
        <v>340</v>
      </c>
      <c r="C8" s="31">
        <v>459</v>
      </c>
      <c r="D8" s="31">
        <v>514</v>
      </c>
      <c r="E8" s="31">
        <v>1248</v>
      </c>
      <c r="F8" s="14">
        <f t="shared" ref="F8:F34" si="0">((E8*100)/D8)-100</f>
        <v>142.80155642023345</v>
      </c>
      <c r="G8" s="1"/>
      <c r="H8" s="1"/>
      <c r="I8" s="1"/>
    </row>
    <row r="9" spans="1:12" x14ac:dyDescent="0.3">
      <c r="A9" s="9" t="s">
        <v>157</v>
      </c>
      <c r="B9" s="30">
        <v>2117</v>
      </c>
      <c r="C9" s="30">
        <v>2417</v>
      </c>
      <c r="D9" s="30">
        <v>4298</v>
      </c>
      <c r="E9" s="30">
        <v>5249</v>
      </c>
      <c r="F9" s="11">
        <f t="shared" si="0"/>
        <v>22.126570497906002</v>
      </c>
      <c r="G9" s="1"/>
      <c r="H9" s="1"/>
      <c r="I9" s="1"/>
    </row>
    <row r="10" spans="1:12" x14ac:dyDescent="0.3">
      <c r="A10" s="12" t="s">
        <v>159</v>
      </c>
      <c r="B10" s="31">
        <v>510</v>
      </c>
      <c r="C10" s="31">
        <v>771</v>
      </c>
      <c r="D10" s="31">
        <v>1526</v>
      </c>
      <c r="E10" s="31">
        <v>2200</v>
      </c>
      <c r="F10" s="14">
        <f t="shared" si="0"/>
        <v>44.167758846657932</v>
      </c>
      <c r="G10" s="1"/>
      <c r="H10" s="1"/>
      <c r="I10" s="1"/>
    </row>
    <row r="11" spans="1:12" x14ac:dyDescent="0.3">
      <c r="A11" s="9" t="s">
        <v>160</v>
      </c>
      <c r="B11" s="30">
        <v>219154</v>
      </c>
      <c r="C11" s="30">
        <v>180292</v>
      </c>
      <c r="D11" s="30">
        <v>448509</v>
      </c>
      <c r="E11" s="30">
        <v>343704</v>
      </c>
      <c r="F11" s="11">
        <f t="shared" si="0"/>
        <v>-23.367424065068931</v>
      </c>
      <c r="G11" s="1"/>
      <c r="H11" s="1"/>
      <c r="I11" s="1"/>
    </row>
    <row r="12" spans="1:12" x14ac:dyDescent="0.3">
      <c r="A12" s="12" t="s">
        <v>161</v>
      </c>
      <c r="B12" s="31">
        <v>0</v>
      </c>
      <c r="C12" s="31">
        <v>0</v>
      </c>
      <c r="D12" s="31">
        <v>0</v>
      </c>
      <c r="E12" s="31">
        <v>0</v>
      </c>
      <c r="F12" s="14" t="e">
        <f t="shared" si="0"/>
        <v>#DIV/0!</v>
      </c>
      <c r="G12" s="1"/>
      <c r="H12" s="1"/>
      <c r="I12" s="1"/>
    </row>
    <row r="13" spans="1:12" x14ac:dyDescent="0.3">
      <c r="A13" s="9" t="s">
        <v>32</v>
      </c>
      <c r="B13" s="30">
        <v>308</v>
      </c>
      <c r="C13" s="30">
        <v>289</v>
      </c>
      <c r="D13" s="30">
        <v>486</v>
      </c>
      <c r="E13" s="30">
        <v>629</v>
      </c>
      <c r="F13" s="11">
        <f t="shared" si="0"/>
        <v>29.423868312757207</v>
      </c>
      <c r="G13" s="1"/>
      <c r="H13" s="1"/>
      <c r="I13" s="1"/>
    </row>
    <row r="14" spans="1:12" x14ac:dyDescent="0.3">
      <c r="A14" s="12" t="s">
        <v>33</v>
      </c>
      <c r="B14" s="31">
        <v>48934</v>
      </c>
      <c r="C14" s="31">
        <v>86769</v>
      </c>
      <c r="D14" s="31">
        <v>91975</v>
      </c>
      <c r="E14" s="31">
        <v>185141</v>
      </c>
      <c r="F14" s="14">
        <f t="shared" si="0"/>
        <v>101.29491709703723</v>
      </c>
      <c r="G14" s="1"/>
      <c r="H14" s="1"/>
      <c r="I14" s="1"/>
    </row>
    <row r="15" spans="1:12" x14ac:dyDescent="0.3">
      <c r="A15" s="9" t="s">
        <v>34</v>
      </c>
      <c r="B15" s="30">
        <v>4637</v>
      </c>
      <c r="C15" s="30">
        <v>5410</v>
      </c>
      <c r="D15" s="30">
        <v>8958</v>
      </c>
      <c r="E15" s="30">
        <v>10699</v>
      </c>
      <c r="F15" s="11">
        <f t="shared" si="0"/>
        <v>19.435141772717131</v>
      </c>
      <c r="G15" s="1"/>
      <c r="H15" s="1"/>
      <c r="I15" s="1"/>
    </row>
    <row r="16" spans="1:12" x14ac:dyDescent="0.3">
      <c r="A16" s="12" t="s">
        <v>35</v>
      </c>
      <c r="B16" s="31">
        <v>0</v>
      </c>
      <c r="C16" s="31">
        <v>0</v>
      </c>
      <c r="D16" s="31">
        <v>0</v>
      </c>
      <c r="E16" s="31">
        <v>0</v>
      </c>
      <c r="F16" s="14" t="e">
        <f t="shared" si="0"/>
        <v>#DIV/0!</v>
      </c>
      <c r="G16" s="1"/>
      <c r="H16" s="1"/>
      <c r="I16" s="1"/>
    </row>
    <row r="17" spans="1:9" x14ac:dyDescent="0.3">
      <c r="A17" s="9" t="s">
        <v>162</v>
      </c>
      <c r="B17" s="30">
        <v>0</v>
      </c>
      <c r="C17" s="30">
        <v>0</v>
      </c>
      <c r="D17" s="30">
        <v>0</v>
      </c>
      <c r="E17" s="30">
        <v>0</v>
      </c>
      <c r="F17" s="11" t="e">
        <f t="shared" si="0"/>
        <v>#DIV/0!</v>
      </c>
      <c r="G17" s="1"/>
      <c r="H17" s="1"/>
      <c r="I17" s="1"/>
    </row>
    <row r="18" spans="1:9" x14ac:dyDescent="0.3">
      <c r="A18" s="12" t="s">
        <v>36</v>
      </c>
      <c r="B18" s="31">
        <v>45000</v>
      </c>
      <c r="C18" s="31">
        <v>48333</v>
      </c>
      <c r="D18" s="31">
        <v>94546</v>
      </c>
      <c r="E18" s="31">
        <v>116891</v>
      </c>
      <c r="F18" s="14">
        <f t="shared" si="0"/>
        <v>23.633998265394624</v>
      </c>
      <c r="G18" s="1"/>
      <c r="H18" s="1"/>
      <c r="I18" s="1"/>
    </row>
    <row r="19" spans="1:9" x14ac:dyDescent="0.3">
      <c r="A19" s="9" t="s">
        <v>37</v>
      </c>
      <c r="B19" s="30">
        <v>677</v>
      </c>
      <c r="C19" s="30">
        <v>1522</v>
      </c>
      <c r="D19" s="30">
        <v>1047</v>
      </c>
      <c r="E19" s="30">
        <v>1763</v>
      </c>
      <c r="F19" s="11">
        <f t="shared" si="0"/>
        <v>68.38586437440307</v>
      </c>
      <c r="G19" s="1"/>
      <c r="H19" s="1"/>
      <c r="I19" s="1"/>
    </row>
    <row r="20" spans="1:9" x14ac:dyDescent="0.3">
      <c r="A20" s="12" t="s">
        <v>163</v>
      </c>
      <c r="B20" s="31">
        <v>4445</v>
      </c>
      <c r="C20" s="31">
        <v>1592</v>
      </c>
      <c r="D20" s="31">
        <v>9117</v>
      </c>
      <c r="E20" s="31">
        <v>4863</v>
      </c>
      <c r="F20" s="14">
        <f t="shared" si="0"/>
        <v>-46.660085554458703</v>
      </c>
      <c r="G20" s="1"/>
      <c r="H20" s="1"/>
      <c r="I20" s="1"/>
    </row>
    <row r="21" spans="1:9" x14ac:dyDescent="0.3">
      <c r="A21" s="9" t="s">
        <v>38</v>
      </c>
      <c r="B21" s="30">
        <v>9425</v>
      </c>
      <c r="C21" s="30">
        <v>15763</v>
      </c>
      <c r="D21" s="30">
        <v>19012</v>
      </c>
      <c r="E21" s="30">
        <v>28460</v>
      </c>
      <c r="F21" s="11">
        <f t="shared" si="0"/>
        <v>49.694929518199018</v>
      </c>
      <c r="G21" s="1"/>
      <c r="H21" s="1"/>
      <c r="I21" s="1"/>
    </row>
    <row r="22" spans="1:9" x14ac:dyDescent="0.3">
      <c r="A22" s="12" t="s">
        <v>59</v>
      </c>
      <c r="B22" s="31">
        <v>172938</v>
      </c>
      <c r="C22" s="31">
        <v>171652</v>
      </c>
      <c r="D22" s="31">
        <v>353659</v>
      </c>
      <c r="E22" s="31">
        <v>382750</v>
      </c>
      <c r="F22" s="14">
        <f t="shared" si="0"/>
        <v>8.2257202559527656</v>
      </c>
      <c r="G22" s="1"/>
      <c r="H22" s="1"/>
      <c r="I22" s="1"/>
    </row>
    <row r="23" spans="1:9" x14ac:dyDescent="0.3">
      <c r="A23" s="9" t="s">
        <v>164</v>
      </c>
      <c r="B23" s="30">
        <v>3776</v>
      </c>
      <c r="C23" s="30">
        <v>1912</v>
      </c>
      <c r="D23" s="30">
        <v>8297</v>
      </c>
      <c r="E23" s="30">
        <v>4088</v>
      </c>
      <c r="F23" s="11">
        <f t="shared" si="0"/>
        <v>-50.729179221405325</v>
      </c>
      <c r="G23" s="1"/>
      <c r="H23" s="1"/>
      <c r="I23" s="1"/>
    </row>
    <row r="24" spans="1:9" x14ac:dyDescent="0.3">
      <c r="A24" s="12" t="s">
        <v>166</v>
      </c>
      <c r="B24" s="31">
        <v>981</v>
      </c>
      <c r="C24" s="31">
        <v>1058</v>
      </c>
      <c r="D24" s="31">
        <v>2547</v>
      </c>
      <c r="E24" s="31">
        <v>2280</v>
      </c>
      <c r="F24" s="14">
        <f t="shared" si="0"/>
        <v>-10.482921083627801</v>
      </c>
      <c r="G24" s="1"/>
      <c r="H24" s="1"/>
      <c r="I24" s="1"/>
    </row>
    <row r="25" spans="1:9" x14ac:dyDescent="0.3">
      <c r="A25" s="9" t="s">
        <v>39</v>
      </c>
      <c r="B25" s="30">
        <v>0</v>
      </c>
      <c r="C25" s="30">
        <v>0</v>
      </c>
      <c r="D25" s="30">
        <v>0</v>
      </c>
      <c r="E25" s="30">
        <v>0</v>
      </c>
      <c r="F25" s="11" t="e">
        <f t="shared" si="0"/>
        <v>#DIV/0!</v>
      </c>
      <c r="G25" s="1"/>
      <c r="H25" s="1"/>
      <c r="I25" s="1"/>
    </row>
    <row r="26" spans="1:9" x14ac:dyDescent="0.3">
      <c r="A26" s="12" t="s">
        <v>40</v>
      </c>
      <c r="B26" s="31">
        <v>2421</v>
      </c>
      <c r="C26" s="31">
        <v>1854</v>
      </c>
      <c r="D26" s="31">
        <v>4614</v>
      </c>
      <c r="E26" s="31">
        <v>4499</v>
      </c>
      <c r="F26" s="14">
        <f t="shared" si="0"/>
        <v>-2.4924143909839671</v>
      </c>
      <c r="G26" s="1"/>
      <c r="H26" s="1"/>
      <c r="I26" s="1"/>
    </row>
    <row r="27" spans="1:9" x14ac:dyDescent="0.3">
      <c r="A27" s="9" t="s">
        <v>41</v>
      </c>
      <c r="B27" s="30">
        <v>225</v>
      </c>
      <c r="C27" s="30">
        <v>541</v>
      </c>
      <c r="D27" s="30">
        <v>594</v>
      </c>
      <c r="E27" s="30">
        <v>837</v>
      </c>
      <c r="F27" s="11">
        <f t="shared" si="0"/>
        <v>40.909090909090907</v>
      </c>
      <c r="G27" s="1"/>
      <c r="H27" s="1"/>
      <c r="I27" s="1"/>
    </row>
    <row r="28" spans="1:9" x14ac:dyDescent="0.3">
      <c r="A28" s="12" t="s">
        <v>42</v>
      </c>
      <c r="B28" s="31">
        <v>35926</v>
      </c>
      <c r="C28" s="31">
        <v>39323</v>
      </c>
      <c r="D28" s="31">
        <v>74027</v>
      </c>
      <c r="E28" s="31">
        <v>79051</v>
      </c>
      <c r="F28" s="14">
        <f t="shared" si="0"/>
        <v>6.7867129560835906</v>
      </c>
      <c r="G28" s="1"/>
      <c r="H28" s="1"/>
      <c r="I28" s="1"/>
    </row>
    <row r="29" spans="1:9" x14ac:dyDescent="0.3">
      <c r="A29" s="9" t="s">
        <v>43</v>
      </c>
      <c r="B29" s="30">
        <v>0</v>
      </c>
      <c r="C29" s="30">
        <v>676</v>
      </c>
      <c r="D29" s="30">
        <v>0</v>
      </c>
      <c r="E29" s="30">
        <v>1656</v>
      </c>
      <c r="F29" s="11" t="e">
        <f t="shared" si="0"/>
        <v>#DIV/0!</v>
      </c>
      <c r="G29" s="1"/>
      <c r="H29" s="1"/>
      <c r="I29" s="1"/>
    </row>
    <row r="30" spans="1:9" x14ac:dyDescent="0.3">
      <c r="A30" s="12" t="s">
        <v>44</v>
      </c>
      <c r="B30" s="31">
        <v>0</v>
      </c>
      <c r="C30" s="31">
        <v>0</v>
      </c>
      <c r="D30" s="31">
        <v>0</v>
      </c>
      <c r="E30" s="31">
        <v>0</v>
      </c>
      <c r="F30" s="14" t="e">
        <f t="shared" si="0"/>
        <v>#DIV/0!</v>
      </c>
      <c r="G30" s="1"/>
      <c r="H30" s="1"/>
      <c r="I30" s="1"/>
    </row>
    <row r="31" spans="1:9" x14ac:dyDescent="0.3">
      <c r="A31" s="9" t="s">
        <v>45</v>
      </c>
      <c r="B31" s="30">
        <v>1393</v>
      </c>
      <c r="C31" s="30">
        <v>3756</v>
      </c>
      <c r="D31" s="30">
        <v>3407</v>
      </c>
      <c r="E31" s="30">
        <v>8457</v>
      </c>
      <c r="F31" s="11">
        <f t="shared" si="0"/>
        <v>148.22424420311125</v>
      </c>
      <c r="G31" s="1"/>
      <c r="H31" s="1"/>
      <c r="I31" s="1"/>
    </row>
    <row r="32" spans="1:9" x14ac:dyDescent="0.3">
      <c r="A32" s="12" t="s">
        <v>46</v>
      </c>
      <c r="B32" s="31">
        <v>7020</v>
      </c>
      <c r="C32" s="31">
        <v>15896</v>
      </c>
      <c r="D32" s="31">
        <v>35185</v>
      </c>
      <c r="E32" s="31">
        <v>32952</v>
      </c>
      <c r="F32" s="14">
        <f t="shared" si="0"/>
        <v>-6.3464544550234478</v>
      </c>
      <c r="G32" s="1"/>
      <c r="H32" s="1"/>
      <c r="I32" s="1"/>
    </row>
    <row r="33" spans="1:9" x14ac:dyDescent="0.3">
      <c r="A33" s="9" t="s">
        <v>47</v>
      </c>
      <c r="B33" s="30">
        <v>5010</v>
      </c>
      <c r="C33" s="30">
        <v>3505</v>
      </c>
      <c r="D33" s="30">
        <v>12823</v>
      </c>
      <c r="E33" s="30">
        <v>12497</v>
      </c>
      <c r="F33" s="11">
        <f t="shared" si="0"/>
        <v>-2.5423067924822647</v>
      </c>
      <c r="G33" s="1"/>
      <c r="H33" s="1"/>
      <c r="I33" s="1"/>
    </row>
    <row r="34" spans="1:9" x14ac:dyDescent="0.3">
      <c r="A34" s="12" t="s">
        <v>165</v>
      </c>
      <c r="B34" s="31"/>
      <c r="C34" s="31"/>
      <c r="D34" s="31"/>
      <c r="E34" s="31"/>
      <c r="F34" s="14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566492</v>
      </c>
      <c r="C35" s="16">
        <f t="shared" ref="C35:E35" si="1">SUM(C7:C34)</f>
        <v>586292</v>
      </c>
      <c r="D35" s="16">
        <f t="shared" si="1"/>
        <v>1178934</v>
      </c>
      <c r="E35" s="16">
        <f t="shared" si="1"/>
        <v>1234755</v>
      </c>
      <c r="F35" s="17">
        <f t="shared" ref="F35" si="2">((E35*100)/D35)-100</f>
        <v>4.7348706543368877</v>
      </c>
      <c r="G35" s="1"/>
      <c r="H35" s="1"/>
      <c r="I35" s="1"/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4841</v>
      </c>
      <c r="C39" s="37">
        <f t="shared" si="4"/>
        <v>3793</v>
      </c>
      <c r="D39" s="37">
        <f>_xlfn.RANK.EQ(B39,$B$39:$B$66)+COUNTIF($B$39:$B$66,B39)-1</f>
        <v>13</v>
      </c>
      <c r="E39" s="36" t="str">
        <f t="shared" ref="E39:E66" si="6">INDEX($A$39:$B$66,MATCH(ROW()-38,$D$39:$D$66,0),1)</f>
        <v>LAS PALMAS</v>
      </c>
      <c r="F39" s="36">
        <f>LOOKUP(E39,$A$39:$A$66,$B$39:$B$66)</f>
        <v>382750</v>
      </c>
      <c r="G39" s="36">
        <f>LOOKUP(E39,$A$39:$A$66,$C$39:$C$66)</f>
        <v>353659</v>
      </c>
    </row>
    <row r="40" spans="1:9" x14ac:dyDescent="0.3">
      <c r="A40" s="36" t="str">
        <f t="shared" si="5"/>
        <v>ALICANTE</v>
      </c>
      <c r="B40" s="37">
        <f t="shared" si="3"/>
        <v>1248</v>
      </c>
      <c r="C40" s="37">
        <f t="shared" si="4"/>
        <v>514</v>
      </c>
      <c r="D40" s="37">
        <f t="shared" ref="D40:D66" si="7">_xlfn.RANK.EQ(B40,$B$39:$B$66)+COUNTIF($B$39:$B$66,B40)-1</f>
        <v>20</v>
      </c>
      <c r="E40" s="36" t="str">
        <f t="shared" si="6"/>
        <v>BAHÍA DE ALGECIRAS</v>
      </c>
      <c r="F40" s="36">
        <f t="shared" ref="F40:F66" si="8">LOOKUP(E40,$A$39:$A$66,$B$39:$B$66)</f>
        <v>343704</v>
      </c>
      <c r="G40" s="36">
        <f t="shared" ref="G40:G66" si="9">LOOKUP(E40,$A$39:$A$66,$C$39:$C$66)</f>
        <v>448509</v>
      </c>
    </row>
    <row r="41" spans="1:9" x14ac:dyDescent="0.3">
      <c r="A41" s="36" t="str">
        <f t="shared" si="5"/>
        <v>ALMERÍA</v>
      </c>
      <c r="B41" s="37">
        <f t="shared" si="3"/>
        <v>5249</v>
      </c>
      <c r="C41" s="37">
        <f t="shared" si="4"/>
        <v>4298</v>
      </c>
      <c r="D41" s="37">
        <f t="shared" si="7"/>
        <v>11</v>
      </c>
      <c r="E41" s="36" t="str">
        <f t="shared" si="6"/>
        <v>BARCELONA</v>
      </c>
      <c r="F41" s="36">
        <f t="shared" si="8"/>
        <v>185141</v>
      </c>
      <c r="G41" s="36">
        <f t="shared" si="9"/>
        <v>91975</v>
      </c>
    </row>
    <row r="42" spans="1:9" x14ac:dyDescent="0.3">
      <c r="A42" s="36" t="str">
        <f t="shared" si="5"/>
        <v>AVILÉS</v>
      </c>
      <c r="B42" s="37">
        <f t="shared" si="3"/>
        <v>2200</v>
      </c>
      <c r="C42" s="37">
        <f t="shared" si="4"/>
        <v>1526</v>
      </c>
      <c r="D42" s="37">
        <f t="shared" si="7"/>
        <v>17</v>
      </c>
      <c r="E42" s="36" t="str">
        <f t="shared" si="6"/>
        <v>CEUTA</v>
      </c>
      <c r="F42" s="36">
        <f t="shared" si="8"/>
        <v>116891</v>
      </c>
      <c r="G42" s="36">
        <f t="shared" si="9"/>
        <v>94546</v>
      </c>
    </row>
    <row r="43" spans="1:9" x14ac:dyDescent="0.3">
      <c r="A43" s="36" t="str">
        <f t="shared" si="5"/>
        <v>BAHÍA DE ALGECIRAS</v>
      </c>
      <c r="B43" s="37">
        <f t="shared" si="3"/>
        <v>343704</v>
      </c>
      <c r="C43" s="37">
        <f t="shared" si="4"/>
        <v>448509</v>
      </c>
      <c r="D43" s="37">
        <f t="shared" si="7"/>
        <v>2</v>
      </c>
      <c r="E43" s="36" t="str">
        <f t="shared" si="6"/>
        <v>SANTA CRUZ DE TENERIFE</v>
      </c>
      <c r="F43" s="36">
        <f t="shared" si="8"/>
        <v>79051</v>
      </c>
      <c r="G43" s="36">
        <f t="shared" si="9"/>
        <v>74027</v>
      </c>
    </row>
    <row r="44" spans="1:9" x14ac:dyDescent="0.3">
      <c r="A44" s="36" t="str">
        <f t="shared" si="5"/>
        <v>BAHÍA DE CÁDIZ</v>
      </c>
      <c r="B44" s="37">
        <f t="shared" si="3"/>
        <v>0</v>
      </c>
      <c r="C44" s="37">
        <f t="shared" si="4"/>
        <v>0</v>
      </c>
      <c r="D44" s="37">
        <f t="shared" si="7"/>
        <v>28</v>
      </c>
      <c r="E44" s="36" t="str">
        <f t="shared" si="6"/>
        <v>VALENCIA</v>
      </c>
      <c r="F44" s="36">
        <f t="shared" si="8"/>
        <v>32952</v>
      </c>
      <c r="G44" s="36">
        <f t="shared" si="9"/>
        <v>35185</v>
      </c>
    </row>
    <row r="45" spans="1:9" x14ac:dyDescent="0.3">
      <c r="A45" s="36" t="str">
        <f t="shared" si="5"/>
        <v>BALEARES</v>
      </c>
      <c r="B45" s="37">
        <f t="shared" si="3"/>
        <v>629</v>
      </c>
      <c r="C45" s="37">
        <f t="shared" si="4"/>
        <v>486</v>
      </c>
      <c r="D45" s="37">
        <f t="shared" si="7"/>
        <v>22</v>
      </c>
      <c r="E45" s="36" t="str">
        <f t="shared" si="6"/>
        <v>HUELVA</v>
      </c>
      <c r="F45" s="36">
        <f t="shared" si="8"/>
        <v>28460</v>
      </c>
      <c r="G45" s="36">
        <f t="shared" si="9"/>
        <v>19012</v>
      </c>
    </row>
    <row r="46" spans="1:9" x14ac:dyDescent="0.3">
      <c r="A46" s="36" t="str">
        <f t="shared" si="5"/>
        <v>BARCELONA</v>
      </c>
      <c r="B46" s="37">
        <f t="shared" si="3"/>
        <v>185141</v>
      </c>
      <c r="C46" s="37">
        <f t="shared" si="4"/>
        <v>91975</v>
      </c>
      <c r="D46" s="37">
        <f t="shared" si="7"/>
        <v>3</v>
      </c>
      <c r="E46" s="36" t="str">
        <f t="shared" si="6"/>
        <v>VIGO</v>
      </c>
      <c r="F46" s="36">
        <f t="shared" si="8"/>
        <v>12497</v>
      </c>
      <c r="G46" s="36">
        <f t="shared" si="9"/>
        <v>12823</v>
      </c>
    </row>
    <row r="47" spans="1:9" x14ac:dyDescent="0.3">
      <c r="A47" s="36" t="str">
        <f t="shared" si="5"/>
        <v>BILBAO</v>
      </c>
      <c r="B47" s="37">
        <f t="shared" si="3"/>
        <v>10699</v>
      </c>
      <c r="C47" s="37">
        <f t="shared" si="4"/>
        <v>8958</v>
      </c>
      <c r="D47" s="37">
        <f t="shared" si="7"/>
        <v>9</v>
      </c>
      <c r="E47" s="36" t="str">
        <f t="shared" si="6"/>
        <v>BILBAO</v>
      </c>
      <c r="F47" s="36">
        <f t="shared" si="8"/>
        <v>10699</v>
      </c>
      <c r="G47" s="36">
        <f t="shared" si="9"/>
        <v>8958</v>
      </c>
    </row>
    <row r="48" spans="1:9" x14ac:dyDescent="0.3">
      <c r="A48" s="36" t="str">
        <f t="shared" si="5"/>
        <v>CARTAGENA</v>
      </c>
      <c r="B48" s="37">
        <f t="shared" si="3"/>
        <v>0</v>
      </c>
      <c r="C48" s="37">
        <f t="shared" si="4"/>
        <v>0</v>
      </c>
      <c r="D48" s="37">
        <f t="shared" si="7"/>
        <v>28</v>
      </c>
      <c r="E48" s="36" t="str">
        <f t="shared" si="6"/>
        <v>TARRAGONA</v>
      </c>
      <c r="F48" s="36">
        <f t="shared" si="8"/>
        <v>8457</v>
      </c>
      <c r="G48" s="36">
        <f t="shared" si="9"/>
        <v>3407</v>
      </c>
    </row>
    <row r="49" spans="1:7" x14ac:dyDescent="0.3">
      <c r="A49" s="36" t="str">
        <f t="shared" si="5"/>
        <v>CASTELLÓN</v>
      </c>
      <c r="B49" s="37">
        <f t="shared" si="3"/>
        <v>0</v>
      </c>
      <c r="C49" s="37">
        <f t="shared" si="4"/>
        <v>0</v>
      </c>
      <c r="D49" s="37">
        <f t="shared" si="7"/>
        <v>28</v>
      </c>
      <c r="E49" s="36" t="str">
        <f t="shared" si="6"/>
        <v>ALMERÍA</v>
      </c>
      <c r="F49" s="36">
        <f t="shared" si="8"/>
        <v>5249</v>
      </c>
      <c r="G49" s="36">
        <f t="shared" si="9"/>
        <v>4298</v>
      </c>
    </row>
    <row r="50" spans="1:7" x14ac:dyDescent="0.3">
      <c r="A50" s="36" t="str">
        <f t="shared" si="5"/>
        <v>CEUTA</v>
      </c>
      <c r="B50" s="37">
        <f t="shared" si="3"/>
        <v>116891</v>
      </c>
      <c r="C50" s="37">
        <f t="shared" si="4"/>
        <v>94546</v>
      </c>
      <c r="D50" s="37">
        <f t="shared" si="7"/>
        <v>4</v>
      </c>
      <c r="E50" s="36" t="str">
        <f t="shared" si="6"/>
        <v>GIJÓN</v>
      </c>
      <c r="F50" s="36">
        <f t="shared" si="8"/>
        <v>4863</v>
      </c>
      <c r="G50" s="36">
        <f t="shared" si="9"/>
        <v>9117</v>
      </c>
    </row>
    <row r="51" spans="1:7" x14ac:dyDescent="0.3">
      <c r="A51" s="36" t="str">
        <f t="shared" si="5"/>
        <v>FERROL-SAN CIBRAO</v>
      </c>
      <c r="B51" s="37">
        <f t="shared" si="3"/>
        <v>1763</v>
      </c>
      <c r="C51" s="37">
        <f t="shared" si="4"/>
        <v>1047</v>
      </c>
      <c r="D51" s="37">
        <f t="shared" si="7"/>
        <v>18</v>
      </c>
      <c r="E51" s="36" t="str">
        <f t="shared" si="6"/>
        <v>A CORUÑA</v>
      </c>
      <c r="F51" s="36">
        <f t="shared" si="8"/>
        <v>4841</v>
      </c>
      <c r="G51" s="36">
        <f t="shared" si="9"/>
        <v>3793</v>
      </c>
    </row>
    <row r="52" spans="1:7" x14ac:dyDescent="0.3">
      <c r="A52" s="36" t="str">
        <f t="shared" si="5"/>
        <v>GIJÓN</v>
      </c>
      <c r="B52" s="37">
        <f t="shared" si="3"/>
        <v>4863</v>
      </c>
      <c r="C52" s="37">
        <f t="shared" si="4"/>
        <v>9117</v>
      </c>
      <c r="D52" s="37">
        <f t="shared" si="7"/>
        <v>12</v>
      </c>
      <c r="E52" s="36" t="str">
        <f t="shared" si="6"/>
        <v>MOTRIL</v>
      </c>
      <c r="F52" s="36">
        <f t="shared" si="8"/>
        <v>4499</v>
      </c>
      <c r="G52" s="36">
        <f t="shared" si="9"/>
        <v>4614</v>
      </c>
    </row>
    <row r="53" spans="1:7" x14ac:dyDescent="0.3">
      <c r="A53" s="36" t="str">
        <f t="shared" si="5"/>
        <v>HUELVA</v>
      </c>
      <c r="B53" s="37">
        <f t="shared" si="3"/>
        <v>28460</v>
      </c>
      <c r="C53" s="37">
        <f t="shared" si="4"/>
        <v>19012</v>
      </c>
      <c r="D53" s="37">
        <f t="shared" si="7"/>
        <v>7</v>
      </c>
      <c r="E53" s="36" t="str">
        <f t="shared" si="6"/>
        <v>MÁLAGA</v>
      </c>
      <c r="F53" s="36">
        <f t="shared" si="8"/>
        <v>4088</v>
      </c>
      <c r="G53" s="36">
        <f t="shared" si="9"/>
        <v>8297</v>
      </c>
    </row>
    <row r="54" spans="1:7" x14ac:dyDescent="0.3">
      <c r="A54" s="36" t="str">
        <f t="shared" si="5"/>
        <v>LAS PALMAS</v>
      </c>
      <c r="B54" s="37">
        <f t="shared" si="3"/>
        <v>382750</v>
      </c>
      <c r="C54" s="37">
        <f t="shared" si="4"/>
        <v>353659</v>
      </c>
      <c r="D54" s="37">
        <f t="shared" si="7"/>
        <v>1</v>
      </c>
      <c r="E54" s="36" t="str">
        <f t="shared" si="6"/>
        <v>MARÍN Y RÍA DE PONTEVEDRA</v>
      </c>
      <c r="F54" s="36">
        <f t="shared" si="8"/>
        <v>2280</v>
      </c>
      <c r="G54" s="36">
        <f t="shared" si="9"/>
        <v>2547</v>
      </c>
    </row>
    <row r="55" spans="1:7" x14ac:dyDescent="0.3">
      <c r="A55" s="36" t="str">
        <f t="shared" si="5"/>
        <v>MÁLAGA</v>
      </c>
      <c r="B55" s="37">
        <f t="shared" si="3"/>
        <v>4088</v>
      </c>
      <c r="C55" s="37">
        <f t="shared" si="4"/>
        <v>8297</v>
      </c>
      <c r="D55" s="37">
        <f t="shared" si="7"/>
        <v>15</v>
      </c>
      <c r="E55" s="36" t="str">
        <f t="shared" si="6"/>
        <v>AVILÉS</v>
      </c>
      <c r="F55" s="36">
        <f t="shared" si="8"/>
        <v>2200</v>
      </c>
      <c r="G55" s="36">
        <f t="shared" si="9"/>
        <v>1526</v>
      </c>
    </row>
    <row r="56" spans="1:7" x14ac:dyDescent="0.3">
      <c r="A56" s="36" t="str">
        <f t="shared" si="5"/>
        <v>MARÍN Y RÍA DE PONTEVEDRA</v>
      </c>
      <c r="B56" s="37">
        <f t="shared" si="3"/>
        <v>2280</v>
      </c>
      <c r="C56" s="37">
        <f t="shared" si="4"/>
        <v>2547</v>
      </c>
      <c r="D56" s="37">
        <f t="shared" si="7"/>
        <v>16</v>
      </c>
      <c r="E56" s="36" t="str">
        <f t="shared" si="6"/>
        <v>FERROL-SAN CIBRAO</v>
      </c>
      <c r="F56" s="36">
        <f t="shared" si="8"/>
        <v>1763</v>
      </c>
      <c r="G56" s="36">
        <f t="shared" si="9"/>
        <v>1047</v>
      </c>
    </row>
    <row r="57" spans="1:7" x14ac:dyDescent="0.3">
      <c r="A57" s="36" t="str">
        <f t="shared" si="5"/>
        <v>MELILLA</v>
      </c>
      <c r="B57" s="37">
        <f t="shared" si="3"/>
        <v>0</v>
      </c>
      <c r="C57" s="37">
        <f t="shared" si="4"/>
        <v>0</v>
      </c>
      <c r="D57" s="37">
        <f t="shared" si="7"/>
        <v>28</v>
      </c>
      <c r="E57" s="36" t="str">
        <f t="shared" si="6"/>
        <v>SANTANDER</v>
      </c>
      <c r="F57" s="36">
        <f t="shared" si="8"/>
        <v>1656</v>
      </c>
      <c r="G57" s="36">
        <f t="shared" si="9"/>
        <v>0</v>
      </c>
    </row>
    <row r="58" spans="1:7" x14ac:dyDescent="0.3">
      <c r="A58" s="36" t="str">
        <f t="shared" si="5"/>
        <v>MOTRIL</v>
      </c>
      <c r="B58" s="37">
        <f t="shared" si="3"/>
        <v>4499</v>
      </c>
      <c r="C58" s="37">
        <f t="shared" si="4"/>
        <v>4614</v>
      </c>
      <c r="D58" s="37">
        <f t="shared" si="7"/>
        <v>14</v>
      </c>
      <c r="E58" s="36" t="str">
        <f t="shared" si="6"/>
        <v>ALICANTE</v>
      </c>
      <c r="F58" s="36">
        <f t="shared" si="8"/>
        <v>1248</v>
      </c>
      <c r="G58" s="36">
        <f t="shared" si="9"/>
        <v>514</v>
      </c>
    </row>
    <row r="59" spans="1:7" x14ac:dyDescent="0.3">
      <c r="A59" s="36" t="str">
        <f t="shared" si="5"/>
        <v>PASAIA</v>
      </c>
      <c r="B59" s="37">
        <f t="shared" si="3"/>
        <v>837</v>
      </c>
      <c r="C59" s="37">
        <f t="shared" si="4"/>
        <v>594</v>
      </c>
      <c r="D59" s="37">
        <f t="shared" si="7"/>
        <v>21</v>
      </c>
      <c r="E59" s="36" t="str">
        <f t="shared" si="6"/>
        <v>PASAIA</v>
      </c>
      <c r="F59" s="36">
        <f t="shared" si="8"/>
        <v>837</v>
      </c>
      <c r="G59" s="36">
        <f t="shared" si="9"/>
        <v>594</v>
      </c>
    </row>
    <row r="60" spans="1:7" x14ac:dyDescent="0.3">
      <c r="A60" s="36" t="str">
        <f t="shared" si="5"/>
        <v>SANTA CRUZ DE TENERIFE</v>
      </c>
      <c r="B60" s="37">
        <f t="shared" si="3"/>
        <v>79051</v>
      </c>
      <c r="C60" s="37">
        <f t="shared" si="4"/>
        <v>74027</v>
      </c>
      <c r="D60" s="37">
        <f t="shared" si="7"/>
        <v>5</v>
      </c>
      <c r="E60" s="36" t="str">
        <f t="shared" si="6"/>
        <v>BALEARES</v>
      </c>
      <c r="F60" s="36">
        <f t="shared" si="8"/>
        <v>629</v>
      </c>
      <c r="G60" s="36">
        <f t="shared" si="9"/>
        <v>486</v>
      </c>
    </row>
    <row r="61" spans="1:7" x14ac:dyDescent="0.3">
      <c r="A61" s="36" t="str">
        <f t="shared" si="5"/>
        <v>SANTANDER</v>
      </c>
      <c r="B61" s="37">
        <f t="shared" si="3"/>
        <v>1656</v>
      </c>
      <c r="C61" s="37">
        <f t="shared" si="4"/>
        <v>0</v>
      </c>
      <c r="D61" s="37">
        <f t="shared" si="7"/>
        <v>19</v>
      </c>
      <c r="E61" s="36" t="e">
        <f t="shared" si="6"/>
        <v>#N/A</v>
      </c>
      <c r="F61" s="36" t="e">
        <f t="shared" si="8"/>
        <v>#N/A</v>
      </c>
      <c r="G61" s="36" t="e">
        <f t="shared" si="9"/>
        <v>#N/A</v>
      </c>
    </row>
    <row r="62" spans="1:7" x14ac:dyDescent="0.3">
      <c r="A62" s="36" t="str">
        <f t="shared" si="5"/>
        <v>SEVILLA</v>
      </c>
      <c r="B62" s="37">
        <f t="shared" si="3"/>
        <v>0</v>
      </c>
      <c r="C62" s="37">
        <f t="shared" si="4"/>
        <v>0</v>
      </c>
      <c r="D62" s="37">
        <f t="shared" si="7"/>
        <v>28</v>
      </c>
      <c r="E62" s="36" t="e">
        <f t="shared" si="6"/>
        <v>#N/A</v>
      </c>
      <c r="F62" s="36" t="e">
        <f t="shared" si="8"/>
        <v>#N/A</v>
      </c>
      <c r="G62" s="36" t="e">
        <f t="shared" si="9"/>
        <v>#N/A</v>
      </c>
    </row>
    <row r="63" spans="1:7" x14ac:dyDescent="0.3">
      <c r="A63" s="36" t="str">
        <f t="shared" si="5"/>
        <v>TARRAGONA</v>
      </c>
      <c r="B63" s="37">
        <f t="shared" si="3"/>
        <v>8457</v>
      </c>
      <c r="C63" s="37">
        <f t="shared" si="4"/>
        <v>3407</v>
      </c>
      <c r="D63" s="37">
        <f t="shared" si="7"/>
        <v>10</v>
      </c>
      <c r="E63" s="36" t="e">
        <f t="shared" si="6"/>
        <v>#N/A</v>
      </c>
      <c r="F63" s="36" t="e">
        <f t="shared" si="8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32952</v>
      </c>
      <c r="C64" s="37">
        <f t="shared" si="4"/>
        <v>35185</v>
      </c>
      <c r="D64" s="37">
        <f t="shared" si="7"/>
        <v>6</v>
      </c>
      <c r="E64" s="36" t="e">
        <f t="shared" si="6"/>
        <v>#N/A</v>
      </c>
      <c r="F64" s="36" t="e">
        <f t="shared" si="8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12497</v>
      </c>
      <c r="C65" s="37">
        <f t="shared" si="4"/>
        <v>12823</v>
      </c>
      <c r="D65" s="37">
        <f t="shared" si="7"/>
        <v>8</v>
      </c>
      <c r="E65" s="36" t="e">
        <f t="shared" si="6"/>
        <v>#N/A</v>
      </c>
      <c r="F65" s="36" t="e">
        <f t="shared" si="8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0</v>
      </c>
      <c r="C66" s="37">
        <f t="shared" si="4"/>
        <v>0</v>
      </c>
      <c r="D66" s="37">
        <f t="shared" si="7"/>
        <v>28</v>
      </c>
      <c r="E66" s="36" t="str">
        <f t="shared" si="6"/>
        <v>BAHÍA DE CÁDIZ</v>
      </c>
      <c r="F66" s="36">
        <f t="shared" si="8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A5:A6"/>
    <mergeCell ref="B5:C5"/>
    <mergeCell ref="D5:F5"/>
  </mergeCells>
  <conditionalFormatting sqref="F7 F9 F11 F13 F15 F17 F19 F21 F23 F25 F27 F29 F31 F33">
    <cfRule type="containsErrors" dxfId="35" priority="2">
      <formula>ISERROR(F7)</formula>
    </cfRule>
  </conditionalFormatting>
  <conditionalFormatting sqref="F8 F10 F12 F14 F16 F18 F20 F22 F24 F26 F28 F30 F32 F34">
    <cfRule type="containsErrors" dxfId="34" priority="1">
      <formula>ISERROR(F8)</formula>
    </cfRule>
  </conditionalFormatting>
  <pageMargins left="0.39370078740157483" right="0" top="0.51181102362204722" bottom="0.51181102362204722" header="0" footer="0.31496062992125984"/>
  <pageSetup paperSize="9" scale="91" fitToWidth="0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/>
  </sheetViews>
  <sheetFormatPr baseColWidth="10" defaultRowHeight="14.4" x14ac:dyDescent="0.3"/>
  <cols>
    <col min="1" max="1" width="21.33203125" bestFit="1" customWidth="1"/>
    <col min="2" max="4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114</v>
      </c>
    </row>
    <row r="2" spans="1:12" s="2" customFormat="1" ht="21" x14ac:dyDescent="0.4"/>
    <row r="5" spans="1:12" x14ac:dyDescent="0.3">
      <c r="A5" s="107" t="s">
        <v>49</v>
      </c>
      <c r="B5" s="105" t="str">
        <f>'Resumen general'!D6</f>
        <v>Mes febrero</v>
      </c>
      <c r="C5" s="106"/>
      <c r="D5" s="105" t="str">
        <f>'Resumen general'!F6</f>
        <v>Acumulado desde enero</v>
      </c>
      <c r="E5" s="106"/>
      <c r="F5" s="106"/>
      <c r="L5" s="4" t="str">
        <f>'Resumen general'!I4</f>
        <v>Fecha: 12/02/2019</v>
      </c>
    </row>
    <row r="6" spans="1:12" x14ac:dyDescent="0.3">
      <c r="A6" s="108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20368</v>
      </c>
      <c r="C7" s="30">
        <v>26265</v>
      </c>
      <c r="D7" s="30">
        <v>43419</v>
      </c>
      <c r="E7" s="30">
        <v>56740</v>
      </c>
      <c r="F7" s="11">
        <f>((E7*100)/D7)-100</f>
        <v>30.680116999470272</v>
      </c>
      <c r="G7" s="1"/>
      <c r="H7" s="1"/>
      <c r="I7" s="1"/>
    </row>
    <row r="8" spans="1:12" x14ac:dyDescent="0.3">
      <c r="A8" s="12" t="s">
        <v>31</v>
      </c>
      <c r="B8" s="31">
        <v>0</v>
      </c>
      <c r="C8" s="31">
        <v>0</v>
      </c>
      <c r="D8" s="31">
        <v>0</v>
      </c>
      <c r="E8" s="31">
        <v>0</v>
      </c>
      <c r="F8" s="14" t="e">
        <f t="shared" ref="F8:F34" si="0">((E8*100)/D8)-100</f>
        <v>#DIV/0!</v>
      </c>
      <c r="G8" s="1"/>
      <c r="H8" s="1"/>
      <c r="I8" s="1"/>
    </row>
    <row r="9" spans="1:12" x14ac:dyDescent="0.3">
      <c r="A9" s="9" t="s">
        <v>157</v>
      </c>
      <c r="B9" s="30">
        <v>0</v>
      </c>
      <c r="C9" s="30">
        <v>0</v>
      </c>
      <c r="D9" s="30">
        <v>0</v>
      </c>
      <c r="E9" s="30">
        <v>0</v>
      </c>
      <c r="F9" s="11" t="e">
        <f t="shared" si="0"/>
        <v>#DIV/0!</v>
      </c>
      <c r="G9" s="1"/>
      <c r="H9" s="1"/>
      <c r="I9" s="1"/>
    </row>
    <row r="10" spans="1:12" x14ac:dyDescent="0.3">
      <c r="A10" s="12" t="s">
        <v>159</v>
      </c>
      <c r="B10" s="31">
        <v>0</v>
      </c>
      <c r="C10" s="31">
        <v>0</v>
      </c>
      <c r="D10" s="31">
        <v>0</v>
      </c>
      <c r="E10" s="31">
        <v>0</v>
      </c>
      <c r="F10" s="14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30">
        <v>190305</v>
      </c>
      <c r="C11" s="30">
        <v>51215</v>
      </c>
      <c r="D11" s="30">
        <v>422109</v>
      </c>
      <c r="E11" s="30">
        <v>1336876</v>
      </c>
      <c r="F11" s="11">
        <f t="shared" si="0"/>
        <v>216.71345552925902</v>
      </c>
      <c r="G11" s="1"/>
      <c r="H11" s="1"/>
      <c r="I11" s="1"/>
    </row>
    <row r="12" spans="1:12" x14ac:dyDescent="0.3">
      <c r="A12" s="12" t="s">
        <v>161</v>
      </c>
      <c r="B12" s="31">
        <v>0</v>
      </c>
      <c r="C12" s="31">
        <v>0</v>
      </c>
      <c r="D12" s="31">
        <v>0</v>
      </c>
      <c r="E12" s="31">
        <v>0</v>
      </c>
      <c r="F12" s="14" t="e">
        <f t="shared" si="0"/>
        <v>#DIV/0!</v>
      </c>
      <c r="G12" s="1"/>
      <c r="H12" s="1"/>
      <c r="I12" s="1"/>
    </row>
    <row r="13" spans="1:12" x14ac:dyDescent="0.3">
      <c r="A13" s="9" t="s">
        <v>32</v>
      </c>
      <c r="B13" s="30">
        <v>0</v>
      </c>
      <c r="C13" s="30">
        <v>60</v>
      </c>
      <c r="D13" s="30">
        <v>0</v>
      </c>
      <c r="E13" s="30">
        <v>140</v>
      </c>
      <c r="F13" s="11" t="e">
        <f t="shared" si="0"/>
        <v>#DIV/0!</v>
      </c>
      <c r="G13" s="1"/>
      <c r="H13" s="1"/>
      <c r="I13" s="1"/>
    </row>
    <row r="14" spans="1:12" x14ac:dyDescent="0.3">
      <c r="A14" s="12" t="s">
        <v>33</v>
      </c>
      <c r="B14" s="31">
        <v>0</v>
      </c>
      <c r="C14" s="31">
        <v>0</v>
      </c>
      <c r="D14" s="31">
        <v>0</v>
      </c>
      <c r="E14" s="31">
        <v>0</v>
      </c>
      <c r="F14" s="14" t="e">
        <f t="shared" si="0"/>
        <v>#DIV/0!</v>
      </c>
      <c r="G14" s="1"/>
      <c r="H14" s="1"/>
      <c r="I14" s="1"/>
    </row>
    <row r="15" spans="1:12" x14ac:dyDescent="0.3">
      <c r="A15" s="9" t="s">
        <v>34</v>
      </c>
      <c r="B15" s="30">
        <v>0</v>
      </c>
      <c r="C15" s="30">
        <v>0</v>
      </c>
      <c r="D15" s="30">
        <v>0</v>
      </c>
      <c r="E15" s="30">
        <v>0</v>
      </c>
      <c r="F15" s="11" t="e">
        <f t="shared" si="0"/>
        <v>#DIV/0!</v>
      </c>
      <c r="G15" s="1"/>
      <c r="H15" s="1"/>
      <c r="I15" s="1"/>
    </row>
    <row r="16" spans="1:12" x14ac:dyDescent="0.3">
      <c r="A16" s="12" t="s">
        <v>35</v>
      </c>
      <c r="B16" s="31">
        <v>0</v>
      </c>
      <c r="C16" s="31">
        <v>0</v>
      </c>
      <c r="D16" s="31">
        <v>0</v>
      </c>
      <c r="E16" s="31">
        <v>0</v>
      </c>
      <c r="F16" s="14" t="e">
        <f t="shared" si="0"/>
        <v>#DIV/0!</v>
      </c>
      <c r="G16" s="1"/>
      <c r="H16" s="1"/>
      <c r="I16" s="1"/>
    </row>
    <row r="17" spans="1:9" x14ac:dyDescent="0.3">
      <c r="A17" s="9" t="s">
        <v>162</v>
      </c>
      <c r="B17" s="30">
        <v>0</v>
      </c>
      <c r="C17" s="30">
        <v>0</v>
      </c>
      <c r="D17" s="30">
        <v>0</v>
      </c>
      <c r="E17" s="30">
        <v>0</v>
      </c>
      <c r="F17" s="11" t="e">
        <f t="shared" si="0"/>
        <v>#DIV/0!</v>
      </c>
      <c r="G17" s="1"/>
      <c r="H17" s="1"/>
      <c r="I17" s="1"/>
    </row>
    <row r="18" spans="1:9" x14ac:dyDescent="0.3">
      <c r="A18" s="12" t="s">
        <v>36</v>
      </c>
      <c r="B18" s="31">
        <v>0</v>
      </c>
      <c r="C18" s="31">
        <v>0</v>
      </c>
      <c r="D18" s="31">
        <v>0</v>
      </c>
      <c r="E18" s="31">
        <v>0</v>
      </c>
      <c r="F18" s="14" t="e">
        <f t="shared" si="0"/>
        <v>#DIV/0!</v>
      </c>
      <c r="G18" s="1"/>
      <c r="H18" s="1"/>
      <c r="I18" s="1"/>
    </row>
    <row r="19" spans="1:9" x14ac:dyDescent="0.3">
      <c r="A19" s="9" t="s">
        <v>37</v>
      </c>
      <c r="B19" s="30">
        <v>0</v>
      </c>
      <c r="C19" s="30">
        <v>0</v>
      </c>
      <c r="D19" s="30">
        <v>0</v>
      </c>
      <c r="E19" s="30">
        <v>2947</v>
      </c>
      <c r="F19" s="11" t="e">
        <f t="shared" si="0"/>
        <v>#DIV/0!</v>
      </c>
      <c r="G19" s="1"/>
      <c r="H19" s="1"/>
      <c r="I19" s="1"/>
    </row>
    <row r="20" spans="1:9" x14ac:dyDescent="0.3">
      <c r="A20" s="12" t="s">
        <v>163</v>
      </c>
      <c r="B20" s="31">
        <v>0</v>
      </c>
      <c r="C20" s="31">
        <v>0</v>
      </c>
      <c r="D20" s="31">
        <v>0</v>
      </c>
      <c r="E20" s="31">
        <v>800</v>
      </c>
      <c r="F20" s="14" t="e">
        <f t="shared" si="0"/>
        <v>#DIV/0!</v>
      </c>
      <c r="G20" s="1"/>
      <c r="H20" s="1"/>
      <c r="I20" s="1"/>
    </row>
    <row r="21" spans="1:9" x14ac:dyDescent="0.3">
      <c r="A21" s="9" t="s">
        <v>38</v>
      </c>
      <c r="B21" s="30">
        <v>5616</v>
      </c>
      <c r="C21" s="30">
        <v>0</v>
      </c>
      <c r="D21" s="30">
        <v>5616</v>
      </c>
      <c r="E21" s="30">
        <v>0</v>
      </c>
      <c r="F21" s="11">
        <f t="shared" si="0"/>
        <v>-100</v>
      </c>
      <c r="G21" s="1"/>
      <c r="H21" s="1"/>
      <c r="I21" s="1"/>
    </row>
    <row r="22" spans="1:9" x14ac:dyDescent="0.3">
      <c r="A22" s="12" t="s">
        <v>59</v>
      </c>
      <c r="B22" s="31">
        <v>0</v>
      </c>
      <c r="C22" s="31">
        <v>0</v>
      </c>
      <c r="D22" s="31">
        <v>0</v>
      </c>
      <c r="E22" s="31">
        <v>0</v>
      </c>
      <c r="F22" s="14" t="e">
        <f t="shared" si="0"/>
        <v>#DIV/0!</v>
      </c>
      <c r="G22" s="1"/>
      <c r="H22" s="1"/>
      <c r="I22" s="1"/>
    </row>
    <row r="23" spans="1:9" x14ac:dyDescent="0.3">
      <c r="A23" s="9" t="s">
        <v>164</v>
      </c>
      <c r="B23" s="30">
        <v>0</v>
      </c>
      <c r="C23" s="30">
        <v>0</v>
      </c>
      <c r="D23" s="30">
        <v>0</v>
      </c>
      <c r="E23" s="30">
        <v>0</v>
      </c>
      <c r="F23" s="11" t="e">
        <f t="shared" si="0"/>
        <v>#DIV/0!</v>
      </c>
      <c r="G23" s="1"/>
      <c r="H23" s="1"/>
      <c r="I23" s="1"/>
    </row>
    <row r="24" spans="1:9" x14ac:dyDescent="0.3">
      <c r="A24" s="12" t="s">
        <v>166</v>
      </c>
      <c r="B24" s="31">
        <v>0</v>
      </c>
      <c r="C24" s="31">
        <v>0</v>
      </c>
      <c r="D24" s="31">
        <v>0</v>
      </c>
      <c r="E24" s="31">
        <v>0</v>
      </c>
      <c r="F24" s="14" t="e">
        <f t="shared" si="0"/>
        <v>#DIV/0!</v>
      </c>
      <c r="G24" s="1"/>
      <c r="H24" s="1"/>
      <c r="I24" s="1"/>
    </row>
    <row r="25" spans="1:9" x14ac:dyDescent="0.3">
      <c r="A25" s="9" t="s">
        <v>39</v>
      </c>
      <c r="B25" s="30">
        <v>0</v>
      </c>
      <c r="C25" s="30">
        <v>0</v>
      </c>
      <c r="D25" s="30">
        <v>0</v>
      </c>
      <c r="E25" s="30">
        <v>0</v>
      </c>
      <c r="F25" s="11" t="e">
        <f t="shared" si="0"/>
        <v>#DIV/0!</v>
      </c>
      <c r="G25" s="1"/>
      <c r="H25" s="1"/>
      <c r="I25" s="1"/>
    </row>
    <row r="26" spans="1:9" x14ac:dyDescent="0.3">
      <c r="A26" s="12" t="s">
        <v>40</v>
      </c>
      <c r="B26" s="31">
        <v>0</v>
      </c>
      <c r="C26" s="31">
        <v>0</v>
      </c>
      <c r="D26" s="31">
        <v>0</v>
      </c>
      <c r="E26" s="31">
        <v>0</v>
      </c>
      <c r="F26" s="14" t="e">
        <f t="shared" si="0"/>
        <v>#DIV/0!</v>
      </c>
      <c r="G26" s="1"/>
      <c r="H26" s="1"/>
      <c r="I26" s="1"/>
    </row>
    <row r="27" spans="1:9" x14ac:dyDescent="0.3">
      <c r="A27" s="9" t="s">
        <v>41</v>
      </c>
      <c r="B27" s="30">
        <v>0</v>
      </c>
      <c r="C27" s="30">
        <v>0</v>
      </c>
      <c r="D27" s="30">
        <v>0</v>
      </c>
      <c r="E27" s="30">
        <v>0</v>
      </c>
      <c r="F27" s="11" t="e">
        <f t="shared" si="0"/>
        <v>#DIV/0!</v>
      </c>
      <c r="G27" s="1"/>
      <c r="H27" s="1"/>
      <c r="I27" s="1"/>
    </row>
    <row r="28" spans="1:9" x14ac:dyDescent="0.3">
      <c r="A28" s="12" t="s">
        <v>42</v>
      </c>
      <c r="B28" s="31">
        <v>110</v>
      </c>
      <c r="C28" s="31">
        <v>2</v>
      </c>
      <c r="D28" s="31">
        <v>233</v>
      </c>
      <c r="E28" s="31">
        <v>30</v>
      </c>
      <c r="F28" s="14">
        <f t="shared" si="0"/>
        <v>-87.124463519313309</v>
      </c>
      <c r="G28" s="1"/>
      <c r="H28" s="1"/>
      <c r="I28" s="1"/>
    </row>
    <row r="29" spans="1:9" x14ac:dyDescent="0.3">
      <c r="A29" s="9" t="s">
        <v>43</v>
      </c>
      <c r="B29" s="30">
        <v>0</v>
      </c>
      <c r="C29" s="30">
        <v>0</v>
      </c>
      <c r="D29" s="30">
        <v>0</v>
      </c>
      <c r="E29" s="30">
        <v>0</v>
      </c>
      <c r="F29" s="11" t="e">
        <f t="shared" si="0"/>
        <v>#DIV/0!</v>
      </c>
      <c r="G29" s="1"/>
      <c r="H29" s="1"/>
      <c r="I29" s="1"/>
    </row>
    <row r="30" spans="1:9" x14ac:dyDescent="0.3">
      <c r="A30" s="12" t="s">
        <v>44</v>
      </c>
      <c r="B30" s="31">
        <v>0</v>
      </c>
      <c r="C30" s="31">
        <v>0</v>
      </c>
      <c r="D30" s="31">
        <v>0</v>
      </c>
      <c r="E30" s="31">
        <v>0</v>
      </c>
      <c r="F30" s="14" t="e">
        <f t="shared" si="0"/>
        <v>#DIV/0!</v>
      </c>
      <c r="G30" s="1"/>
      <c r="H30" s="1"/>
      <c r="I30" s="1"/>
    </row>
    <row r="31" spans="1:9" x14ac:dyDescent="0.3">
      <c r="A31" s="9" t="s">
        <v>45</v>
      </c>
      <c r="B31" s="30">
        <v>0</v>
      </c>
      <c r="C31" s="30">
        <v>0</v>
      </c>
      <c r="D31" s="30">
        <v>0</v>
      </c>
      <c r="E31" s="30">
        <v>0</v>
      </c>
      <c r="F31" s="11" t="e">
        <f t="shared" si="0"/>
        <v>#DIV/0!</v>
      </c>
      <c r="G31" s="1"/>
      <c r="H31" s="1"/>
      <c r="I31" s="1"/>
    </row>
    <row r="32" spans="1:9" x14ac:dyDescent="0.3">
      <c r="A32" s="12" t="s">
        <v>46</v>
      </c>
      <c r="B32" s="31">
        <v>0</v>
      </c>
      <c r="C32" s="31">
        <v>0</v>
      </c>
      <c r="D32" s="31">
        <v>0</v>
      </c>
      <c r="E32" s="31">
        <v>0</v>
      </c>
      <c r="F32" s="14" t="e">
        <f t="shared" si="0"/>
        <v>#DIV/0!</v>
      </c>
      <c r="G32" s="1"/>
      <c r="H32" s="1"/>
      <c r="I32" s="1"/>
    </row>
    <row r="33" spans="1:9" x14ac:dyDescent="0.3">
      <c r="A33" s="9" t="s">
        <v>47</v>
      </c>
      <c r="B33" s="30">
        <v>0</v>
      </c>
      <c r="C33" s="30">
        <v>0</v>
      </c>
      <c r="D33" s="30">
        <v>0</v>
      </c>
      <c r="E33" s="30">
        <v>0</v>
      </c>
      <c r="F33" s="11" t="e">
        <f t="shared" si="0"/>
        <v>#DIV/0!</v>
      </c>
      <c r="G33" s="1"/>
      <c r="H33" s="1"/>
      <c r="I33" s="1"/>
    </row>
    <row r="34" spans="1:9" x14ac:dyDescent="0.3">
      <c r="A34" s="12" t="s">
        <v>165</v>
      </c>
      <c r="B34" s="31">
        <v>0</v>
      </c>
      <c r="C34" s="31">
        <v>0</v>
      </c>
      <c r="D34" s="31">
        <v>0</v>
      </c>
      <c r="E34" s="31">
        <v>0</v>
      </c>
      <c r="F34" s="14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216399</v>
      </c>
      <c r="C35" s="16">
        <f t="shared" ref="C35:E35" si="1">SUM(C7:C34)</f>
        <v>77542</v>
      </c>
      <c r="D35" s="16">
        <f t="shared" si="1"/>
        <v>471377</v>
      </c>
      <c r="E35" s="16">
        <f t="shared" si="1"/>
        <v>1397533</v>
      </c>
      <c r="F35" s="17">
        <f t="shared" ref="F35" si="2">((E35*100)/D35)-100</f>
        <v>196.47882692621829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  <c r="H38" s="77"/>
    </row>
    <row r="39" spans="1:9" x14ac:dyDescent="0.3">
      <c r="A39" s="36" t="str">
        <f t="shared" ref="A39:A66" si="5">A7</f>
        <v>A CORUÑA</v>
      </c>
      <c r="B39" s="37">
        <f t="shared" si="3"/>
        <v>56740</v>
      </c>
      <c r="C39" s="37">
        <f t="shared" si="4"/>
        <v>43419</v>
      </c>
      <c r="D39" s="37">
        <f>_xlfn.RANK.EQ(B39,$B$39:$B$66)+COUNTIF($B$39:$B$66,B39)-1</f>
        <v>2</v>
      </c>
      <c r="E39" s="36" t="str">
        <f t="shared" ref="E39:E47" si="6">INDEX($A$39:$B$66,MATCH(ROW()-38,$D$39:$D$66,0),1)</f>
        <v>BAHÍA DE ALGECIRAS</v>
      </c>
      <c r="F39" s="36">
        <f>LOOKUP(E39,$A$39:$A$66,$B$39:$B$66)</f>
        <v>1336876</v>
      </c>
      <c r="G39" s="36">
        <f>LOOKUP(E39,$A$39:$A$66,$C$39:$C$66)</f>
        <v>422109</v>
      </c>
      <c r="H39" s="77"/>
    </row>
    <row r="40" spans="1:9" s="86" customFormat="1" x14ac:dyDescent="0.3">
      <c r="A40" s="84" t="str">
        <f t="shared" si="5"/>
        <v>ALICANTE</v>
      </c>
      <c r="B40" s="83">
        <f t="shared" si="3"/>
        <v>0</v>
      </c>
      <c r="C40" s="83">
        <f t="shared" si="4"/>
        <v>0</v>
      </c>
      <c r="D40" s="83">
        <f t="shared" ref="D40:D66" si="7">_xlfn.RANK.EQ(B40,$B$39:$B$66)+COUNTIF($B$39:$B$66,B40)-1</f>
        <v>28</v>
      </c>
      <c r="E40" s="84" t="str">
        <f t="shared" si="6"/>
        <v>A CORUÑA</v>
      </c>
      <c r="F40" s="84">
        <f t="shared" ref="F40:F66" si="8">LOOKUP(E40,$A$39:$A$66,$B$39:$B$66)</f>
        <v>56740</v>
      </c>
      <c r="G40" s="84">
        <f t="shared" ref="G40:G66" si="9">LOOKUP(E40,$A$39:$A$66,$C$39:$C$66)</f>
        <v>43419</v>
      </c>
      <c r="H40" s="85"/>
    </row>
    <row r="41" spans="1:9" s="86" customFormat="1" x14ac:dyDescent="0.3">
      <c r="A41" s="84" t="str">
        <f t="shared" si="5"/>
        <v>ALMERÍA</v>
      </c>
      <c r="B41" s="83">
        <f t="shared" si="3"/>
        <v>0</v>
      </c>
      <c r="C41" s="83">
        <f t="shared" si="4"/>
        <v>0</v>
      </c>
      <c r="D41" s="83">
        <f t="shared" si="7"/>
        <v>28</v>
      </c>
      <c r="E41" s="84" t="str">
        <f t="shared" si="6"/>
        <v>FERROL-SAN CIBRAO</v>
      </c>
      <c r="F41" s="84">
        <f t="shared" si="8"/>
        <v>2947</v>
      </c>
      <c r="G41" s="84">
        <f t="shared" si="9"/>
        <v>0</v>
      </c>
      <c r="H41" s="85"/>
    </row>
    <row r="42" spans="1:9" s="86" customFormat="1" x14ac:dyDescent="0.3">
      <c r="A42" s="84" t="str">
        <f t="shared" si="5"/>
        <v>AVILÉS</v>
      </c>
      <c r="B42" s="83">
        <f t="shared" si="3"/>
        <v>0</v>
      </c>
      <c r="C42" s="83">
        <f t="shared" si="4"/>
        <v>0</v>
      </c>
      <c r="D42" s="83">
        <f t="shared" si="7"/>
        <v>28</v>
      </c>
      <c r="E42" s="84" t="str">
        <f t="shared" si="6"/>
        <v>GIJÓN</v>
      </c>
      <c r="F42" s="84">
        <f t="shared" si="8"/>
        <v>800</v>
      </c>
      <c r="G42" s="84">
        <f t="shared" si="9"/>
        <v>0</v>
      </c>
      <c r="H42" s="85"/>
    </row>
    <row r="43" spans="1:9" s="86" customFormat="1" x14ac:dyDescent="0.3">
      <c r="A43" s="84" t="str">
        <f t="shared" si="5"/>
        <v>BAHÍA DE ALGECIRAS</v>
      </c>
      <c r="B43" s="83">
        <f t="shared" si="3"/>
        <v>1336876</v>
      </c>
      <c r="C43" s="83">
        <f t="shared" si="4"/>
        <v>422109</v>
      </c>
      <c r="D43" s="83">
        <f t="shared" si="7"/>
        <v>1</v>
      </c>
      <c r="E43" s="84" t="str">
        <f t="shared" si="6"/>
        <v>BALEARES</v>
      </c>
      <c r="F43" s="84">
        <f t="shared" si="8"/>
        <v>140</v>
      </c>
      <c r="G43" s="84">
        <f t="shared" si="9"/>
        <v>0</v>
      </c>
      <c r="H43" s="85"/>
    </row>
    <row r="44" spans="1:9" s="86" customFormat="1" x14ac:dyDescent="0.3">
      <c r="A44" s="84" t="str">
        <f t="shared" si="5"/>
        <v>BAHÍA DE CÁDIZ</v>
      </c>
      <c r="B44" s="83">
        <f t="shared" si="3"/>
        <v>0</v>
      </c>
      <c r="C44" s="83">
        <f t="shared" si="4"/>
        <v>0</v>
      </c>
      <c r="D44" s="83">
        <f t="shared" si="7"/>
        <v>28</v>
      </c>
      <c r="E44" s="84" t="str">
        <f t="shared" si="6"/>
        <v>SANTA CRUZ DE TENERIFE</v>
      </c>
      <c r="F44" s="84">
        <f t="shared" si="8"/>
        <v>30</v>
      </c>
      <c r="G44" s="84">
        <f t="shared" si="9"/>
        <v>233</v>
      </c>
      <c r="H44" s="85"/>
    </row>
    <row r="45" spans="1:9" s="86" customFormat="1" x14ac:dyDescent="0.3">
      <c r="A45" s="84" t="str">
        <f t="shared" si="5"/>
        <v>BALEARES</v>
      </c>
      <c r="B45" s="83">
        <f t="shared" si="3"/>
        <v>140</v>
      </c>
      <c r="C45" s="83">
        <f t="shared" si="4"/>
        <v>0</v>
      </c>
      <c r="D45" s="83">
        <f t="shared" si="7"/>
        <v>5</v>
      </c>
      <c r="E45" s="84" t="str">
        <f t="shared" si="6"/>
        <v>HUELVA</v>
      </c>
      <c r="F45" s="84">
        <f t="shared" si="8"/>
        <v>0.3</v>
      </c>
      <c r="G45" s="84">
        <f t="shared" si="9"/>
        <v>5616</v>
      </c>
      <c r="H45" s="85"/>
    </row>
    <row r="46" spans="1:9" s="86" customFormat="1" x14ac:dyDescent="0.3">
      <c r="A46" s="84" t="str">
        <f t="shared" si="5"/>
        <v>BARCELONA</v>
      </c>
      <c r="B46" s="83">
        <f t="shared" si="3"/>
        <v>0</v>
      </c>
      <c r="C46" s="83">
        <f t="shared" si="4"/>
        <v>0</v>
      </c>
      <c r="D46" s="83">
        <f t="shared" si="7"/>
        <v>28</v>
      </c>
      <c r="E46" s="84" t="str">
        <f t="shared" si="6"/>
        <v>LAS PALMAS</v>
      </c>
      <c r="F46" s="84">
        <f t="shared" si="8"/>
        <v>0.2</v>
      </c>
      <c r="G46" s="84">
        <f t="shared" si="9"/>
        <v>0</v>
      </c>
      <c r="H46" s="85"/>
    </row>
    <row r="47" spans="1:9" s="86" customFormat="1" x14ac:dyDescent="0.3">
      <c r="A47" s="84" t="str">
        <f t="shared" si="5"/>
        <v>BILBAO</v>
      </c>
      <c r="B47" s="83">
        <f t="shared" si="3"/>
        <v>0</v>
      </c>
      <c r="C47" s="83">
        <f t="shared" si="4"/>
        <v>0</v>
      </c>
      <c r="D47" s="83">
        <f t="shared" si="7"/>
        <v>28</v>
      </c>
      <c r="E47" s="84" t="str">
        <f t="shared" si="6"/>
        <v>MÁLAGA</v>
      </c>
      <c r="F47" s="84">
        <f t="shared" si="8"/>
        <v>0.1</v>
      </c>
      <c r="G47" s="84">
        <f t="shared" si="9"/>
        <v>0</v>
      </c>
      <c r="H47" s="85"/>
    </row>
    <row r="48" spans="1:9" s="86" customFormat="1" x14ac:dyDescent="0.3">
      <c r="A48" s="84" t="str">
        <f t="shared" si="5"/>
        <v>CARTAGENA</v>
      </c>
      <c r="B48" s="83">
        <f t="shared" si="3"/>
        <v>0</v>
      </c>
      <c r="C48" s="83">
        <f t="shared" si="4"/>
        <v>0</v>
      </c>
      <c r="D48" s="83">
        <f t="shared" si="7"/>
        <v>28</v>
      </c>
      <c r="E48" s="84" t="s">
        <v>39</v>
      </c>
      <c r="F48" s="84">
        <f t="shared" si="8"/>
        <v>0</v>
      </c>
      <c r="G48" s="84">
        <f t="shared" si="9"/>
        <v>0</v>
      </c>
      <c r="H48" s="85"/>
    </row>
    <row r="49" spans="1:8" s="86" customFormat="1" x14ac:dyDescent="0.3">
      <c r="A49" s="84" t="str">
        <f t="shared" si="5"/>
        <v>CASTELLÓN</v>
      </c>
      <c r="B49" s="83">
        <f t="shared" si="3"/>
        <v>0</v>
      </c>
      <c r="C49" s="83">
        <f t="shared" si="4"/>
        <v>0</v>
      </c>
      <c r="D49" s="83">
        <f t="shared" si="7"/>
        <v>28</v>
      </c>
      <c r="E49" s="84" t="e">
        <f t="shared" ref="E49:E66" si="10">INDEX($A$39:$B$66,MATCH(ROW()-38,$D$39:$D$66,0),1)</f>
        <v>#N/A</v>
      </c>
      <c r="F49" s="84" t="e">
        <f t="shared" si="8"/>
        <v>#N/A</v>
      </c>
      <c r="G49" s="84" t="e">
        <f t="shared" si="9"/>
        <v>#N/A</v>
      </c>
      <c r="H49" s="85"/>
    </row>
    <row r="50" spans="1:8" s="86" customFormat="1" x14ac:dyDescent="0.3">
      <c r="A50" s="84" t="str">
        <f t="shared" si="5"/>
        <v>CEUTA</v>
      </c>
      <c r="B50" s="83">
        <f t="shared" si="3"/>
        <v>0</v>
      </c>
      <c r="C50" s="83">
        <f t="shared" si="4"/>
        <v>0</v>
      </c>
      <c r="D50" s="83">
        <f t="shared" si="7"/>
        <v>28</v>
      </c>
      <c r="E50" s="84" t="e">
        <f t="shared" si="10"/>
        <v>#N/A</v>
      </c>
      <c r="F50" s="84" t="e">
        <f t="shared" si="8"/>
        <v>#N/A</v>
      </c>
      <c r="G50" s="84" t="e">
        <f t="shared" si="9"/>
        <v>#N/A</v>
      </c>
      <c r="H50" s="85"/>
    </row>
    <row r="51" spans="1:8" s="86" customFormat="1" x14ac:dyDescent="0.3">
      <c r="A51" s="84" t="str">
        <f t="shared" si="5"/>
        <v>FERROL-SAN CIBRAO</v>
      </c>
      <c r="B51" s="83">
        <f t="shared" si="3"/>
        <v>2947</v>
      </c>
      <c r="C51" s="83">
        <f t="shared" si="4"/>
        <v>0</v>
      </c>
      <c r="D51" s="83">
        <f t="shared" si="7"/>
        <v>3</v>
      </c>
      <c r="E51" s="84" t="e">
        <f t="shared" si="10"/>
        <v>#N/A</v>
      </c>
      <c r="F51" s="84" t="e">
        <f t="shared" si="8"/>
        <v>#N/A</v>
      </c>
      <c r="G51" s="84" t="e">
        <f t="shared" si="9"/>
        <v>#N/A</v>
      </c>
      <c r="H51" s="85"/>
    </row>
    <row r="52" spans="1:8" s="86" customFormat="1" x14ac:dyDescent="0.3">
      <c r="A52" s="84" t="str">
        <f t="shared" si="5"/>
        <v>GIJÓN</v>
      </c>
      <c r="B52" s="83">
        <f t="shared" si="3"/>
        <v>800</v>
      </c>
      <c r="C52" s="83">
        <f t="shared" si="4"/>
        <v>0</v>
      </c>
      <c r="D52" s="83">
        <f t="shared" si="7"/>
        <v>4</v>
      </c>
      <c r="E52" s="84" t="e">
        <f t="shared" si="10"/>
        <v>#N/A</v>
      </c>
      <c r="F52" s="84" t="e">
        <f t="shared" si="8"/>
        <v>#N/A</v>
      </c>
      <c r="G52" s="84" t="e">
        <f t="shared" si="9"/>
        <v>#N/A</v>
      </c>
      <c r="H52" s="85"/>
    </row>
    <row r="53" spans="1:8" s="86" customFormat="1" x14ac:dyDescent="0.3">
      <c r="A53" s="84" t="str">
        <f t="shared" si="5"/>
        <v>HUELVA</v>
      </c>
      <c r="B53" s="83">
        <f>E21+0.3</f>
        <v>0.3</v>
      </c>
      <c r="C53" s="83">
        <f t="shared" si="4"/>
        <v>5616</v>
      </c>
      <c r="D53" s="83">
        <f t="shared" si="7"/>
        <v>7</v>
      </c>
      <c r="E53" s="84" t="e">
        <f t="shared" si="10"/>
        <v>#N/A</v>
      </c>
      <c r="F53" s="84" t="e">
        <f t="shared" si="8"/>
        <v>#N/A</v>
      </c>
      <c r="G53" s="84" t="e">
        <f t="shared" si="9"/>
        <v>#N/A</v>
      </c>
      <c r="H53" s="85"/>
    </row>
    <row r="54" spans="1:8" s="86" customFormat="1" x14ac:dyDescent="0.3">
      <c r="A54" s="84" t="str">
        <f t="shared" si="5"/>
        <v>LAS PALMAS</v>
      </c>
      <c r="B54" s="83">
        <f>E22+0.2</f>
        <v>0.2</v>
      </c>
      <c r="C54" s="83">
        <f>D22</f>
        <v>0</v>
      </c>
      <c r="D54" s="83">
        <f t="shared" si="7"/>
        <v>8</v>
      </c>
      <c r="E54" s="84" t="e">
        <f t="shared" si="10"/>
        <v>#N/A</v>
      </c>
      <c r="F54" s="84" t="e">
        <f t="shared" si="8"/>
        <v>#N/A</v>
      </c>
      <c r="G54" s="84" t="e">
        <f t="shared" si="9"/>
        <v>#N/A</v>
      </c>
      <c r="H54" s="85"/>
    </row>
    <row r="55" spans="1:8" s="86" customFormat="1" x14ac:dyDescent="0.3">
      <c r="A55" s="84" t="str">
        <f t="shared" si="5"/>
        <v>MÁLAGA</v>
      </c>
      <c r="B55" s="83">
        <f>E23+0.1</f>
        <v>0.1</v>
      </c>
      <c r="C55" s="83">
        <f>D23</f>
        <v>0</v>
      </c>
      <c r="D55" s="83">
        <f t="shared" si="7"/>
        <v>9</v>
      </c>
      <c r="E55" s="84" t="e">
        <f t="shared" si="10"/>
        <v>#N/A</v>
      </c>
      <c r="F55" s="84" t="e">
        <f t="shared" si="8"/>
        <v>#N/A</v>
      </c>
      <c r="G55" s="84" t="e">
        <f t="shared" si="9"/>
        <v>#N/A</v>
      </c>
      <c r="H55" s="85"/>
    </row>
    <row r="56" spans="1:8" s="86" customFormat="1" x14ac:dyDescent="0.3">
      <c r="A56" s="84" t="str">
        <f t="shared" si="5"/>
        <v>MARÍN Y RÍA DE PONTEVEDRA</v>
      </c>
      <c r="B56" s="83">
        <f t="shared" si="3"/>
        <v>0</v>
      </c>
      <c r="C56" s="83">
        <f t="shared" si="4"/>
        <v>0</v>
      </c>
      <c r="D56" s="83">
        <f t="shared" si="7"/>
        <v>28</v>
      </c>
      <c r="E56" s="84" t="e">
        <f t="shared" si="10"/>
        <v>#N/A</v>
      </c>
      <c r="F56" s="84" t="e">
        <f t="shared" si="8"/>
        <v>#N/A</v>
      </c>
      <c r="G56" s="84" t="e">
        <f t="shared" si="9"/>
        <v>#N/A</v>
      </c>
      <c r="H56" s="85"/>
    </row>
    <row r="57" spans="1:8" s="86" customFormat="1" x14ac:dyDescent="0.3">
      <c r="A57" s="84" t="str">
        <f t="shared" si="5"/>
        <v>MELILLA</v>
      </c>
      <c r="B57" s="83">
        <f t="shared" si="3"/>
        <v>0</v>
      </c>
      <c r="C57" s="83">
        <f t="shared" si="4"/>
        <v>0</v>
      </c>
      <c r="D57" s="83">
        <f t="shared" si="7"/>
        <v>28</v>
      </c>
      <c r="E57" s="84" t="e">
        <f t="shared" si="10"/>
        <v>#N/A</v>
      </c>
      <c r="F57" s="84" t="e">
        <f t="shared" si="8"/>
        <v>#N/A</v>
      </c>
      <c r="G57" s="84" t="e">
        <f t="shared" si="9"/>
        <v>#N/A</v>
      </c>
      <c r="H57" s="85"/>
    </row>
    <row r="58" spans="1:8" s="86" customFormat="1" x14ac:dyDescent="0.3">
      <c r="A58" s="84" t="str">
        <f t="shared" si="5"/>
        <v>MOTRIL</v>
      </c>
      <c r="B58" s="83">
        <f t="shared" si="3"/>
        <v>0</v>
      </c>
      <c r="C58" s="83">
        <f t="shared" si="4"/>
        <v>0</v>
      </c>
      <c r="D58" s="83">
        <f t="shared" si="7"/>
        <v>28</v>
      </c>
      <c r="E58" s="84" t="e">
        <f t="shared" si="10"/>
        <v>#N/A</v>
      </c>
      <c r="F58" s="84" t="e">
        <f t="shared" si="8"/>
        <v>#N/A</v>
      </c>
      <c r="G58" s="84" t="e">
        <f t="shared" si="9"/>
        <v>#N/A</v>
      </c>
      <c r="H58" s="85"/>
    </row>
    <row r="59" spans="1:8" s="86" customFormat="1" x14ac:dyDescent="0.3">
      <c r="A59" s="84" t="str">
        <f t="shared" si="5"/>
        <v>PASAIA</v>
      </c>
      <c r="B59" s="83">
        <f t="shared" si="3"/>
        <v>0</v>
      </c>
      <c r="C59" s="83">
        <f t="shared" si="4"/>
        <v>0</v>
      </c>
      <c r="D59" s="83">
        <f t="shared" si="7"/>
        <v>28</v>
      </c>
      <c r="E59" s="84" t="e">
        <f t="shared" si="10"/>
        <v>#N/A</v>
      </c>
      <c r="F59" s="84" t="e">
        <f t="shared" si="8"/>
        <v>#N/A</v>
      </c>
      <c r="G59" s="84" t="e">
        <f t="shared" si="9"/>
        <v>#N/A</v>
      </c>
      <c r="H59" s="85"/>
    </row>
    <row r="60" spans="1:8" s="86" customFormat="1" x14ac:dyDescent="0.3">
      <c r="A60" s="84" t="str">
        <f t="shared" si="5"/>
        <v>SANTA CRUZ DE TENERIFE</v>
      </c>
      <c r="B60" s="83">
        <f t="shared" si="3"/>
        <v>30</v>
      </c>
      <c r="C60" s="83">
        <f t="shared" si="4"/>
        <v>233</v>
      </c>
      <c r="D60" s="83">
        <f t="shared" si="7"/>
        <v>6</v>
      </c>
      <c r="E60" s="84" t="e">
        <f t="shared" si="10"/>
        <v>#N/A</v>
      </c>
      <c r="F60" s="84" t="e">
        <f t="shared" si="8"/>
        <v>#N/A</v>
      </c>
      <c r="G60" s="84" t="e">
        <f t="shared" si="9"/>
        <v>#N/A</v>
      </c>
      <c r="H60" s="85"/>
    </row>
    <row r="61" spans="1:8" s="86" customFormat="1" x14ac:dyDescent="0.3">
      <c r="A61" s="84" t="str">
        <f t="shared" si="5"/>
        <v>SANTANDER</v>
      </c>
      <c r="B61" s="83">
        <f t="shared" si="3"/>
        <v>0</v>
      </c>
      <c r="C61" s="83">
        <f t="shared" si="4"/>
        <v>0</v>
      </c>
      <c r="D61" s="83">
        <f t="shared" si="7"/>
        <v>28</v>
      </c>
      <c r="E61" s="84" t="e">
        <f t="shared" si="10"/>
        <v>#N/A</v>
      </c>
      <c r="F61" s="84" t="e">
        <f t="shared" si="8"/>
        <v>#N/A</v>
      </c>
      <c r="G61" s="84" t="e">
        <f t="shared" si="9"/>
        <v>#N/A</v>
      </c>
      <c r="H61" s="85"/>
    </row>
    <row r="62" spans="1:8" s="86" customFormat="1" x14ac:dyDescent="0.3">
      <c r="A62" s="84" t="str">
        <f t="shared" si="5"/>
        <v>SEVILLA</v>
      </c>
      <c r="B62" s="83">
        <f t="shared" si="3"/>
        <v>0</v>
      </c>
      <c r="C62" s="83">
        <f t="shared" si="4"/>
        <v>0</v>
      </c>
      <c r="D62" s="83">
        <f t="shared" si="7"/>
        <v>28</v>
      </c>
      <c r="E62" s="84" t="e">
        <f t="shared" si="10"/>
        <v>#N/A</v>
      </c>
      <c r="F62" s="84" t="e">
        <f t="shared" si="8"/>
        <v>#N/A</v>
      </c>
      <c r="G62" s="84" t="e">
        <f t="shared" si="9"/>
        <v>#N/A</v>
      </c>
      <c r="H62" s="85"/>
    </row>
    <row r="63" spans="1:8" s="86" customFormat="1" x14ac:dyDescent="0.3">
      <c r="A63" s="84" t="str">
        <f t="shared" si="5"/>
        <v>TARRAGONA</v>
      </c>
      <c r="B63" s="83">
        <f t="shared" si="3"/>
        <v>0</v>
      </c>
      <c r="C63" s="83">
        <f t="shared" si="4"/>
        <v>0</v>
      </c>
      <c r="D63" s="83">
        <f t="shared" si="7"/>
        <v>28</v>
      </c>
      <c r="E63" s="84" t="e">
        <f t="shared" si="10"/>
        <v>#N/A</v>
      </c>
      <c r="F63" s="84" t="e">
        <f t="shared" si="8"/>
        <v>#N/A</v>
      </c>
      <c r="G63" s="84" t="e">
        <f t="shared" si="9"/>
        <v>#N/A</v>
      </c>
      <c r="H63" s="85"/>
    </row>
    <row r="64" spans="1:8" s="86" customFormat="1" x14ac:dyDescent="0.3">
      <c r="A64" s="84" t="str">
        <f t="shared" si="5"/>
        <v>VALENCIA</v>
      </c>
      <c r="B64" s="83">
        <f t="shared" si="3"/>
        <v>0</v>
      </c>
      <c r="C64" s="83">
        <f t="shared" si="4"/>
        <v>0</v>
      </c>
      <c r="D64" s="83">
        <f t="shared" si="7"/>
        <v>28</v>
      </c>
      <c r="E64" s="84" t="e">
        <f t="shared" si="10"/>
        <v>#N/A</v>
      </c>
      <c r="F64" s="84" t="e">
        <f t="shared" si="8"/>
        <v>#N/A</v>
      </c>
      <c r="G64" s="84" t="e">
        <f t="shared" si="9"/>
        <v>#N/A</v>
      </c>
      <c r="H64" s="85"/>
    </row>
    <row r="65" spans="1:8" s="86" customFormat="1" x14ac:dyDescent="0.3">
      <c r="A65" s="84" t="str">
        <f t="shared" si="5"/>
        <v>VIGO</v>
      </c>
      <c r="B65" s="83">
        <f t="shared" si="3"/>
        <v>0</v>
      </c>
      <c r="C65" s="83">
        <f t="shared" si="4"/>
        <v>0</v>
      </c>
      <c r="D65" s="83">
        <f t="shared" si="7"/>
        <v>28</v>
      </c>
      <c r="E65" s="84" t="e">
        <f t="shared" si="10"/>
        <v>#N/A</v>
      </c>
      <c r="F65" s="84" t="e">
        <f t="shared" si="8"/>
        <v>#N/A</v>
      </c>
      <c r="G65" s="84" t="e">
        <f t="shared" si="9"/>
        <v>#N/A</v>
      </c>
      <c r="H65" s="85"/>
    </row>
    <row r="66" spans="1:8" s="86" customFormat="1" x14ac:dyDescent="0.3">
      <c r="A66" s="84" t="str">
        <f t="shared" si="5"/>
        <v>VILAGARCÍA</v>
      </c>
      <c r="B66" s="83">
        <f t="shared" si="3"/>
        <v>0</v>
      </c>
      <c r="C66" s="83">
        <f t="shared" si="4"/>
        <v>0</v>
      </c>
      <c r="D66" s="83">
        <f t="shared" si="7"/>
        <v>28</v>
      </c>
      <c r="E66" s="84" t="str">
        <f t="shared" si="10"/>
        <v>ALICANTE</v>
      </c>
      <c r="F66" s="84">
        <f t="shared" si="8"/>
        <v>0</v>
      </c>
      <c r="G66" s="84">
        <f t="shared" si="9"/>
        <v>0</v>
      </c>
      <c r="H66" s="85"/>
    </row>
    <row r="67" spans="1:8" s="86" customFormat="1" x14ac:dyDescent="0.3">
      <c r="A67" s="85"/>
      <c r="B67" s="85"/>
      <c r="C67" s="85"/>
      <c r="D67" s="85"/>
      <c r="E67" s="85"/>
      <c r="F67" s="85"/>
      <c r="G67" s="85"/>
      <c r="H67" s="85"/>
    </row>
    <row r="68" spans="1:8" s="86" customFormat="1" x14ac:dyDescent="0.3">
      <c r="A68" s="90"/>
      <c r="B68" s="91"/>
      <c r="C68" s="91"/>
      <c r="D68" s="91"/>
      <c r="E68" s="91"/>
      <c r="F68" s="92"/>
      <c r="G68" s="85"/>
      <c r="H68" s="85"/>
    </row>
  </sheetData>
  <mergeCells count="3">
    <mergeCell ref="A5:A6"/>
    <mergeCell ref="B5:C5"/>
    <mergeCell ref="D5:F5"/>
  </mergeCells>
  <conditionalFormatting sqref="F7 F9 F11 F13 F15 F17 F19 F21 F23 F25 F27 F29 F31 F33">
    <cfRule type="containsErrors" dxfId="33" priority="2">
      <formula>ISERROR(F7)</formula>
    </cfRule>
  </conditionalFormatting>
  <conditionalFormatting sqref="F8 F10 F12 F14 F16 F18 F20 F22 F24 F26 F28 F30 F32 F34">
    <cfRule type="containsErrors" dxfId="32" priority="1">
      <formula>ISERROR(F8)</formula>
    </cfRule>
  </conditionalFormatting>
  <pageMargins left="0.39370078740157483" right="0" top="0.51181102362204722" bottom="0.51181102362204722" header="0" footer="0.31496062992125984"/>
  <pageSetup paperSize="9" scale="91" fitToHeight="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/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F1" s="3" t="s">
        <v>135</v>
      </c>
    </row>
    <row r="2" spans="1:12" s="2" customFormat="1" ht="21" x14ac:dyDescent="0.4"/>
    <row r="5" spans="1:12" x14ac:dyDescent="0.3">
      <c r="A5" s="107" t="s">
        <v>49</v>
      </c>
      <c r="B5" s="105" t="str">
        <f>'Resumen general'!D6</f>
        <v>Mes febrero</v>
      </c>
      <c r="C5" s="106"/>
      <c r="D5" s="105" t="str">
        <f>'Resumen general'!F6</f>
        <v>Acumulado desde enero</v>
      </c>
      <c r="E5" s="106"/>
      <c r="F5" s="106"/>
      <c r="L5" s="4" t="str">
        <f>'Resumen general'!I4</f>
        <v>Fecha: 12/02/2019</v>
      </c>
    </row>
    <row r="6" spans="1:12" x14ac:dyDescent="0.3">
      <c r="A6" s="108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22">
        <v>0</v>
      </c>
      <c r="C7" s="22">
        <v>0</v>
      </c>
      <c r="D7" s="22">
        <v>0</v>
      </c>
      <c r="E7" s="22">
        <v>0</v>
      </c>
      <c r="F7" s="11" t="e">
        <f>((E7*100)/D7)-100</f>
        <v>#DIV/0!</v>
      </c>
      <c r="G7" s="1"/>
      <c r="H7" s="1"/>
      <c r="I7" s="1"/>
    </row>
    <row r="8" spans="1:12" x14ac:dyDescent="0.3">
      <c r="A8" s="12" t="s">
        <v>31</v>
      </c>
      <c r="B8" s="23">
        <v>2601</v>
      </c>
      <c r="C8" s="23">
        <v>672</v>
      </c>
      <c r="D8" s="23">
        <v>5536</v>
      </c>
      <c r="E8" s="23">
        <v>5567</v>
      </c>
      <c r="F8" s="14">
        <f t="shared" ref="F8:F34" si="0">((E8*100)/D8)-100</f>
        <v>0.55997109826589053</v>
      </c>
      <c r="G8" s="1"/>
      <c r="H8" s="1"/>
      <c r="I8" s="1"/>
    </row>
    <row r="9" spans="1:12" x14ac:dyDescent="0.3">
      <c r="A9" s="9" t="s">
        <v>157</v>
      </c>
      <c r="B9" s="22">
        <v>145</v>
      </c>
      <c r="C9" s="22">
        <v>0</v>
      </c>
      <c r="D9" s="22">
        <v>190</v>
      </c>
      <c r="E9" s="22">
        <v>0</v>
      </c>
      <c r="F9" s="19">
        <f t="shared" si="0"/>
        <v>-100</v>
      </c>
      <c r="G9" s="1"/>
      <c r="H9" s="1"/>
      <c r="I9" s="1"/>
    </row>
    <row r="10" spans="1:12" x14ac:dyDescent="0.3">
      <c r="A10" s="12" t="s">
        <v>159</v>
      </c>
      <c r="B10" s="23">
        <v>0</v>
      </c>
      <c r="C10" s="23">
        <v>11500</v>
      </c>
      <c r="D10" s="23">
        <v>0</v>
      </c>
      <c r="E10" s="23">
        <v>11500</v>
      </c>
      <c r="F10" s="14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22">
        <v>4186227</v>
      </c>
      <c r="C11" s="22">
        <v>5655812</v>
      </c>
      <c r="D11" s="22">
        <v>9899627</v>
      </c>
      <c r="E11" s="22">
        <v>11301157</v>
      </c>
      <c r="F11" s="19">
        <f t="shared" si="0"/>
        <v>14.157402092018216</v>
      </c>
      <c r="G11" s="1"/>
      <c r="H11" s="1"/>
      <c r="I11" s="1"/>
    </row>
    <row r="12" spans="1:12" x14ac:dyDescent="0.3">
      <c r="A12" s="12" t="s">
        <v>161</v>
      </c>
      <c r="B12" s="23">
        <v>56202</v>
      </c>
      <c r="C12" s="23">
        <v>39127</v>
      </c>
      <c r="D12" s="23">
        <v>93881</v>
      </c>
      <c r="E12" s="23">
        <v>50270</v>
      </c>
      <c r="F12" s="14">
        <f t="shared" si="0"/>
        <v>-46.453488991382706</v>
      </c>
      <c r="G12" s="1"/>
      <c r="H12" s="1"/>
      <c r="I12" s="1"/>
    </row>
    <row r="13" spans="1:12" x14ac:dyDescent="0.3">
      <c r="A13" s="9" t="s">
        <v>32</v>
      </c>
      <c r="B13" s="22">
        <v>92</v>
      </c>
      <c r="C13" s="22">
        <v>687</v>
      </c>
      <c r="D13" s="22">
        <v>92</v>
      </c>
      <c r="E13" s="22">
        <v>2153</v>
      </c>
      <c r="F13" s="11">
        <f t="shared" si="0"/>
        <v>2240.217391304348</v>
      </c>
      <c r="G13" s="1"/>
      <c r="H13" s="1"/>
      <c r="I13" s="1"/>
    </row>
    <row r="14" spans="1:12" x14ac:dyDescent="0.3">
      <c r="A14" s="12" t="s">
        <v>33</v>
      </c>
      <c r="B14" s="23">
        <v>1599586</v>
      </c>
      <c r="C14" s="23">
        <v>1643156</v>
      </c>
      <c r="D14" s="23">
        <v>2397555</v>
      </c>
      <c r="E14" s="23">
        <v>3495590</v>
      </c>
      <c r="F14" s="14">
        <f t="shared" si="0"/>
        <v>45.798115163155785</v>
      </c>
      <c r="G14" s="1"/>
      <c r="H14" s="1"/>
      <c r="I14" s="1"/>
    </row>
    <row r="15" spans="1:12" x14ac:dyDescent="0.3">
      <c r="A15" s="9" t="s">
        <v>34</v>
      </c>
      <c r="B15" s="22">
        <v>3379</v>
      </c>
      <c r="C15" s="22">
        <v>1735</v>
      </c>
      <c r="D15" s="22">
        <v>6529</v>
      </c>
      <c r="E15" s="22">
        <v>2945</v>
      </c>
      <c r="F15" s="11">
        <f t="shared" si="0"/>
        <v>-54.893551845611888</v>
      </c>
      <c r="G15" s="1"/>
      <c r="H15" s="1"/>
      <c r="I15" s="1"/>
    </row>
    <row r="16" spans="1:12" x14ac:dyDescent="0.3">
      <c r="A16" s="12" t="s">
        <v>35</v>
      </c>
      <c r="B16" s="23">
        <v>0</v>
      </c>
      <c r="C16" s="23">
        <v>0</v>
      </c>
      <c r="D16" s="23">
        <v>0</v>
      </c>
      <c r="E16" s="23">
        <v>24</v>
      </c>
      <c r="F16" s="14" t="e">
        <f t="shared" si="0"/>
        <v>#DIV/0!</v>
      </c>
      <c r="G16" s="1"/>
      <c r="H16" s="1"/>
      <c r="I16" s="1"/>
    </row>
    <row r="17" spans="1:9" x14ac:dyDescent="0.3">
      <c r="A17" s="9" t="s">
        <v>162</v>
      </c>
      <c r="B17" s="22">
        <v>41444</v>
      </c>
      <c r="C17" s="22">
        <v>11176</v>
      </c>
      <c r="D17" s="22">
        <v>108134</v>
      </c>
      <c r="E17" s="22">
        <v>13834</v>
      </c>
      <c r="F17" s="11">
        <f t="shared" si="0"/>
        <v>-87.206614015943188</v>
      </c>
      <c r="G17" s="1"/>
      <c r="H17" s="1"/>
      <c r="I17" s="1"/>
    </row>
    <row r="18" spans="1:9" x14ac:dyDescent="0.3">
      <c r="A18" s="12" t="s">
        <v>36</v>
      </c>
      <c r="B18" s="23">
        <v>0</v>
      </c>
      <c r="C18" s="23">
        <v>494</v>
      </c>
      <c r="D18" s="23">
        <v>0</v>
      </c>
      <c r="E18" s="23">
        <v>749</v>
      </c>
      <c r="F18" s="14" t="e">
        <f t="shared" si="0"/>
        <v>#DIV/0!</v>
      </c>
      <c r="G18" s="1"/>
      <c r="H18" s="1"/>
      <c r="I18" s="1"/>
    </row>
    <row r="19" spans="1:9" x14ac:dyDescent="0.3">
      <c r="A19" s="9" t="s">
        <v>37</v>
      </c>
      <c r="B19" s="22">
        <v>0</v>
      </c>
      <c r="C19" s="22">
        <v>18804</v>
      </c>
      <c r="D19" s="22">
        <v>0</v>
      </c>
      <c r="E19" s="22">
        <v>18804</v>
      </c>
      <c r="F19" s="19" t="e">
        <f t="shared" si="0"/>
        <v>#DIV/0!</v>
      </c>
      <c r="G19" s="1"/>
      <c r="H19" s="1"/>
      <c r="I19" s="1"/>
    </row>
    <row r="20" spans="1:9" x14ac:dyDescent="0.3">
      <c r="A20" s="12" t="s">
        <v>163</v>
      </c>
      <c r="B20" s="23">
        <v>17169</v>
      </c>
      <c r="C20" s="23">
        <v>8219</v>
      </c>
      <c r="D20" s="23">
        <v>26557</v>
      </c>
      <c r="E20" s="23">
        <v>17246</v>
      </c>
      <c r="F20" s="14">
        <f t="shared" si="0"/>
        <v>-35.060436043227767</v>
      </c>
      <c r="G20" s="1"/>
      <c r="H20" s="1"/>
      <c r="I20" s="1"/>
    </row>
    <row r="21" spans="1:9" x14ac:dyDescent="0.3">
      <c r="A21" s="9" t="s">
        <v>38</v>
      </c>
      <c r="B21" s="22">
        <v>257851</v>
      </c>
      <c r="C21" s="22">
        <v>269226</v>
      </c>
      <c r="D21" s="22">
        <v>583098</v>
      </c>
      <c r="E21" s="22">
        <v>501706</v>
      </c>
      <c r="F21" s="11">
        <f t="shared" si="0"/>
        <v>-13.958545561809501</v>
      </c>
      <c r="G21" s="1"/>
      <c r="H21" s="1"/>
      <c r="I21" s="1"/>
    </row>
    <row r="22" spans="1:9" x14ac:dyDescent="0.3">
      <c r="A22" s="12" t="s">
        <v>59</v>
      </c>
      <c r="B22" s="23">
        <v>687986</v>
      </c>
      <c r="C22" s="23">
        <v>688059</v>
      </c>
      <c r="D22" s="23">
        <v>1309149</v>
      </c>
      <c r="E22" s="23">
        <v>1360016</v>
      </c>
      <c r="F22" s="14">
        <f t="shared" si="0"/>
        <v>3.885501191995715</v>
      </c>
      <c r="G22" s="1"/>
      <c r="H22" s="1"/>
      <c r="I22" s="1"/>
    </row>
    <row r="23" spans="1:9" x14ac:dyDescent="0.3">
      <c r="A23" s="9" t="s">
        <v>164</v>
      </c>
      <c r="B23" s="22">
        <v>36145</v>
      </c>
      <c r="C23" s="22">
        <v>172</v>
      </c>
      <c r="D23" s="22">
        <v>44110</v>
      </c>
      <c r="E23" s="22">
        <v>1180</v>
      </c>
      <c r="F23" s="11">
        <f t="shared" si="0"/>
        <v>-97.32486964407164</v>
      </c>
      <c r="G23" s="1"/>
      <c r="H23" s="1"/>
      <c r="I23" s="1"/>
    </row>
    <row r="24" spans="1:9" x14ac:dyDescent="0.3">
      <c r="A24" s="12" t="s">
        <v>166</v>
      </c>
      <c r="B24" s="23">
        <v>403</v>
      </c>
      <c r="C24" s="23">
        <v>270</v>
      </c>
      <c r="D24" s="23">
        <v>1769</v>
      </c>
      <c r="E24" s="23">
        <v>13376</v>
      </c>
      <c r="F24" s="14">
        <f t="shared" si="0"/>
        <v>656.13340870548336</v>
      </c>
      <c r="G24" s="1"/>
      <c r="H24" s="1"/>
      <c r="I24" s="1"/>
    </row>
    <row r="25" spans="1:9" x14ac:dyDescent="0.3">
      <c r="A25" s="9" t="s">
        <v>39</v>
      </c>
      <c r="B25" s="22">
        <v>0</v>
      </c>
      <c r="C25" s="22">
        <v>0</v>
      </c>
      <c r="D25" s="22">
        <v>58</v>
      </c>
      <c r="E25" s="22">
        <v>0</v>
      </c>
      <c r="F25" s="19">
        <f t="shared" si="0"/>
        <v>-100</v>
      </c>
      <c r="G25" s="1"/>
      <c r="H25" s="1"/>
      <c r="I25" s="1"/>
    </row>
    <row r="26" spans="1:9" x14ac:dyDescent="0.3">
      <c r="A26" s="12" t="s">
        <v>40</v>
      </c>
      <c r="B26" s="23">
        <v>0</v>
      </c>
      <c r="C26" s="23">
        <v>0</v>
      </c>
      <c r="D26" s="23">
        <v>0</v>
      </c>
      <c r="E26" s="23">
        <v>0</v>
      </c>
      <c r="F26" s="14" t="e">
        <f t="shared" si="0"/>
        <v>#DIV/0!</v>
      </c>
      <c r="G26" s="1"/>
      <c r="H26" s="1"/>
      <c r="I26" s="1"/>
    </row>
    <row r="27" spans="1:9" x14ac:dyDescent="0.3">
      <c r="A27" s="9" t="s">
        <v>41</v>
      </c>
      <c r="B27" s="22">
        <v>48</v>
      </c>
      <c r="C27" s="22">
        <v>967</v>
      </c>
      <c r="D27" s="22">
        <v>48</v>
      </c>
      <c r="E27" s="22">
        <v>1163</v>
      </c>
      <c r="F27" s="11">
        <f t="shared" si="0"/>
        <v>2322.9166666666665</v>
      </c>
      <c r="G27" s="1"/>
      <c r="H27" s="1"/>
      <c r="I27" s="1"/>
    </row>
    <row r="28" spans="1:9" x14ac:dyDescent="0.3">
      <c r="A28" s="12" t="s">
        <v>42</v>
      </c>
      <c r="B28" s="23">
        <v>4881</v>
      </c>
      <c r="C28" s="23">
        <v>64702</v>
      </c>
      <c r="D28" s="23">
        <v>8510</v>
      </c>
      <c r="E28" s="23">
        <v>122164</v>
      </c>
      <c r="F28" s="14">
        <f t="shared" si="0"/>
        <v>1335.5346650998824</v>
      </c>
      <c r="G28" s="1"/>
      <c r="H28" s="1"/>
      <c r="I28" s="1"/>
    </row>
    <row r="29" spans="1:9" x14ac:dyDescent="0.3">
      <c r="A29" s="9" t="s">
        <v>43</v>
      </c>
      <c r="B29" s="22">
        <v>0</v>
      </c>
      <c r="C29" s="22">
        <v>78</v>
      </c>
      <c r="D29" s="22">
        <v>277</v>
      </c>
      <c r="E29" s="22">
        <v>236</v>
      </c>
      <c r="F29" s="11">
        <f t="shared" si="0"/>
        <v>-14.801444043321297</v>
      </c>
      <c r="G29" s="1"/>
      <c r="H29" s="1"/>
      <c r="I29" s="1"/>
    </row>
    <row r="30" spans="1:9" x14ac:dyDescent="0.3">
      <c r="A30" s="12" t="s">
        <v>44</v>
      </c>
      <c r="B30" s="23">
        <v>0</v>
      </c>
      <c r="C30" s="23">
        <v>0</v>
      </c>
      <c r="D30" s="23">
        <v>0</v>
      </c>
      <c r="E30" s="23">
        <v>206</v>
      </c>
      <c r="F30" s="18" t="e">
        <f t="shared" si="0"/>
        <v>#DIV/0!</v>
      </c>
      <c r="G30" s="1"/>
      <c r="H30" s="1"/>
      <c r="I30" s="1"/>
    </row>
    <row r="31" spans="1:9" x14ac:dyDescent="0.3">
      <c r="A31" s="9" t="s">
        <v>45</v>
      </c>
      <c r="B31" s="22">
        <v>174262</v>
      </c>
      <c r="C31" s="22">
        <v>186283</v>
      </c>
      <c r="D31" s="22">
        <v>338014</v>
      </c>
      <c r="E31" s="22">
        <v>387431</v>
      </c>
      <c r="F31" s="11">
        <f t="shared" si="0"/>
        <v>14.619808646979124</v>
      </c>
      <c r="G31" s="1"/>
      <c r="H31" s="1"/>
      <c r="I31" s="1"/>
    </row>
    <row r="32" spans="1:9" x14ac:dyDescent="0.3">
      <c r="A32" s="12" t="s">
        <v>46</v>
      </c>
      <c r="B32" s="23">
        <v>2021787</v>
      </c>
      <c r="C32" s="23">
        <v>2572481</v>
      </c>
      <c r="D32" s="23">
        <v>4960780</v>
      </c>
      <c r="E32" s="23">
        <v>5038943</v>
      </c>
      <c r="F32" s="14">
        <f t="shared" si="0"/>
        <v>1.5756191566648852</v>
      </c>
      <c r="G32" s="1"/>
      <c r="H32" s="1"/>
      <c r="I32" s="1"/>
    </row>
    <row r="33" spans="1:9" x14ac:dyDescent="0.3">
      <c r="A33" s="9" t="s">
        <v>47</v>
      </c>
      <c r="B33" s="22">
        <v>47537</v>
      </c>
      <c r="C33" s="22">
        <v>10059</v>
      </c>
      <c r="D33" s="22">
        <v>64799</v>
      </c>
      <c r="E33" s="22">
        <v>30509</v>
      </c>
      <c r="F33" s="11">
        <f t="shared" si="0"/>
        <v>-52.917483294495284</v>
      </c>
      <c r="G33" s="1"/>
      <c r="H33" s="1"/>
      <c r="I33" s="1"/>
    </row>
    <row r="34" spans="1:9" x14ac:dyDescent="0.3">
      <c r="A34" s="12" t="s">
        <v>165</v>
      </c>
      <c r="B34" s="23">
        <v>0</v>
      </c>
      <c r="C34" s="23">
        <v>0</v>
      </c>
      <c r="D34" s="23">
        <v>0</v>
      </c>
      <c r="E34" s="23">
        <v>0</v>
      </c>
      <c r="F34" s="14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9137745</v>
      </c>
      <c r="C35" s="16">
        <f t="shared" ref="C35:E35" si="1">SUM(C7:C34)</f>
        <v>11183679</v>
      </c>
      <c r="D35" s="16">
        <f t="shared" si="1"/>
        <v>19848713</v>
      </c>
      <c r="E35" s="16">
        <f t="shared" si="1"/>
        <v>22376769</v>
      </c>
      <c r="F35" s="17">
        <f t="shared" ref="F35" si="2">((E35*100)/D35)-100</f>
        <v>12.736624283901932</v>
      </c>
      <c r="G35" s="1"/>
      <c r="H35" s="1"/>
      <c r="I35" s="1"/>
    </row>
    <row r="36" spans="1:9" x14ac:dyDescent="0.3">
      <c r="A36" s="59" t="s">
        <v>119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0</v>
      </c>
      <c r="C39" s="37">
        <f t="shared" si="4"/>
        <v>0</v>
      </c>
      <c r="D39" s="37">
        <f>_xlfn.RANK.EQ(B39,$B$39:$B$66)+COUNTIF($B$39:$B$66,B39)-1</f>
        <v>28</v>
      </c>
      <c r="E39" s="36" t="str">
        <f t="shared" ref="E39:E66" si="6">INDEX($A$39:$B$66,MATCH(ROW()-38,$D$39:$D$66,0),1)</f>
        <v>BAHÍA DE ALGECIRAS</v>
      </c>
      <c r="F39" s="36">
        <f>LOOKUP(E39,$A$39:$A$66,$B$39:$B$66)</f>
        <v>11301157</v>
      </c>
      <c r="G39" s="36">
        <f>LOOKUP(E39,$A$39:$A$66,$C$39:$C$66)</f>
        <v>9899627</v>
      </c>
    </row>
    <row r="40" spans="1:9" x14ac:dyDescent="0.3">
      <c r="A40" s="36" t="str">
        <f t="shared" si="5"/>
        <v>ALICANTE</v>
      </c>
      <c r="B40" s="37">
        <f t="shared" si="3"/>
        <v>5567</v>
      </c>
      <c r="C40" s="37">
        <f t="shared" si="4"/>
        <v>5536</v>
      </c>
      <c r="D40" s="37">
        <f t="shared" ref="D40:D66" si="7">_xlfn.RANK.EQ(B40,$B$39:$B$66)+COUNTIF($B$39:$B$66,B40)-1</f>
        <v>15</v>
      </c>
      <c r="E40" s="36" t="str">
        <f t="shared" si="6"/>
        <v>VALENCIA</v>
      </c>
      <c r="F40" s="36">
        <f t="shared" ref="F40:F55" si="8">LOOKUP(E40,$A$39:$A$66,$B$39:$B$66)</f>
        <v>5038943</v>
      </c>
      <c r="G40" s="36">
        <f t="shared" ref="G40:G66" si="9">LOOKUP(E40,$A$39:$A$66,$C$39:$C$66)</f>
        <v>4960780</v>
      </c>
    </row>
    <row r="41" spans="1:9" x14ac:dyDescent="0.3">
      <c r="A41" s="36" t="str">
        <f t="shared" si="5"/>
        <v>ALMERÍA</v>
      </c>
      <c r="B41" s="37">
        <f t="shared" si="3"/>
        <v>0</v>
      </c>
      <c r="C41" s="37">
        <f t="shared" si="4"/>
        <v>190</v>
      </c>
      <c r="D41" s="37">
        <f t="shared" si="7"/>
        <v>28</v>
      </c>
      <c r="E41" s="36" t="str">
        <f t="shared" si="6"/>
        <v>BARCELONA</v>
      </c>
      <c r="F41" s="36">
        <f t="shared" si="8"/>
        <v>3495590</v>
      </c>
      <c r="G41" s="36">
        <f t="shared" si="9"/>
        <v>2397555</v>
      </c>
    </row>
    <row r="42" spans="1:9" x14ac:dyDescent="0.3">
      <c r="A42" s="36" t="str">
        <f t="shared" si="5"/>
        <v>AVILÉS</v>
      </c>
      <c r="B42" s="37">
        <f t="shared" si="3"/>
        <v>11500</v>
      </c>
      <c r="C42" s="37">
        <f t="shared" si="4"/>
        <v>0</v>
      </c>
      <c r="D42" s="37">
        <f t="shared" si="7"/>
        <v>14</v>
      </c>
      <c r="E42" s="36" t="str">
        <f t="shared" si="6"/>
        <v>LAS PALMAS</v>
      </c>
      <c r="F42" s="36">
        <f t="shared" si="8"/>
        <v>1360016</v>
      </c>
      <c r="G42" s="36">
        <f t="shared" si="9"/>
        <v>1309149</v>
      </c>
    </row>
    <row r="43" spans="1:9" x14ac:dyDescent="0.3">
      <c r="A43" s="36" t="str">
        <f t="shared" si="5"/>
        <v>BAHÍA DE ALGECIRAS</v>
      </c>
      <c r="B43" s="37">
        <f t="shared" si="3"/>
        <v>11301157</v>
      </c>
      <c r="C43" s="37">
        <f t="shared" si="4"/>
        <v>9899627</v>
      </c>
      <c r="D43" s="37">
        <f t="shared" si="7"/>
        <v>1</v>
      </c>
      <c r="E43" s="36" t="str">
        <f t="shared" si="6"/>
        <v>HUELVA</v>
      </c>
      <c r="F43" s="36">
        <f t="shared" si="8"/>
        <v>501706</v>
      </c>
      <c r="G43" s="36">
        <f t="shared" si="9"/>
        <v>583098</v>
      </c>
    </row>
    <row r="44" spans="1:9" x14ac:dyDescent="0.3">
      <c r="A44" s="36" t="str">
        <f t="shared" si="5"/>
        <v>BAHÍA DE CÁDIZ</v>
      </c>
      <c r="B44" s="37">
        <f t="shared" si="3"/>
        <v>50270</v>
      </c>
      <c r="C44" s="37">
        <f t="shared" si="4"/>
        <v>93881</v>
      </c>
      <c r="D44" s="37">
        <f t="shared" si="7"/>
        <v>8</v>
      </c>
      <c r="E44" s="36" t="str">
        <f t="shared" si="6"/>
        <v>TARRAGONA</v>
      </c>
      <c r="F44" s="36">
        <f t="shared" si="8"/>
        <v>387431</v>
      </c>
      <c r="G44" s="36">
        <f t="shared" si="9"/>
        <v>338014</v>
      </c>
    </row>
    <row r="45" spans="1:9" x14ac:dyDescent="0.3">
      <c r="A45" s="36" t="str">
        <f t="shared" si="5"/>
        <v>BALEARES</v>
      </c>
      <c r="B45" s="37">
        <f t="shared" si="3"/>
        <v>2153</v>
      </c>
      <c r="C45" s="37">
        <f t="shared" si="4"/>
        <v>92</v>
      </c>
      <c r="D45" s="37">
        <f t="shared" si="7"/>
        <v>17</v>
      </c>
      <c r="E45" s="36" t="str">
        <f t="shared" si="6"/>
        <v>SANTA CRUZ DE TENERIFE</v>
      </c>
      <c r="F45" s="36">
        <f t="shared" si="8"/>
        <v>122164</v>
      </c>
      <c r="G45" s="36">
        <f t="shared" si="9"/>
        <v>8510</v>
      </c>
    </row>
    <row r="46" spans="1:9" x14ac:dyDescent="0.3">
      <c r="A46" s="36" t="str">
        <f t="shared" si="5"/>
        <v>BARCELONA</v>
      </c>
      <c r="B46" s="37">
        <f t="shared" si="3"/>
        <v>3495590</v>
      </c>
      <c r="C46" s="37">
        <f t="shared" si="4"/>
        <v>2397555</v>
      </c>
      <c r="D46" s="37">
        <f t="shared" si="7"/>
        <v>3</v>
      </c>
      <c r="E46" s="36" t="str">
        <f t="shared" si="6"/>
        <v>BAHÍA DE CÁDIZ</v>
      </c>
      <c r="F46" s="36">
        <f t="shared" si="8"/>
        <v>50270</v>
      </c>
      <c r="G46" s="36">
        <f t="shared" si="9"/>
        <v>93881</v>
      </c>
    </row>
    <row r="47" spans="1:9" x14ac:dyDescent="0.3">
      <c r="A47" s="36" t="str">
        <f t="shared" si="5"/>
        <v>BILBAO</v>
      </c>
      <c r="B47" s="37">
        <f t="shared" si="3"/>
        <v>2945</v>
      </c>
      <c r="C47" s="37">
        <f t="shared" si="4"/>
        <v>6529</v>
      </c>
      <c r="D47" s="37">
        <f t="shared" si="7"/>
        <v>16</v>
      </c>
      <c r="E47" s="36" t="str">
        <f t="shared" si="6"/>
        <v>VIGO</v>
      </c>
      <c r="F47" s="36">
        <f t="shared" si="8"/>
        <v>30509</v>
      </c>
      <c r="G47" s="36">
        <f t="shared" si="9"/>
        <v>64799</v>
      </c>
    </row>
    <row r="48" spans="1:9" x14ac:dyDescent="0.3">
      <c r="A48" s="36" t="str">
        <f t="shared" si="5"/>
        <v>CARTAGENA</v>
      </c>
      <c r="B48" s="37">
        <f t="shared" si="3"/>
        <v>24</v>
      </c>
      <c r="C48" s="37">
        <f t="shared" si="4"/>
        <v>0</v>
      </c>
      <c r="D48" s="37">
        <f t="shared" si="7"/>
        <v>23</v>
      </c>
      <c r="E48" s="36" t="str">
        <f t="shared" si="6"/>
        <v>FERROL-SAN CIBRAO</v>
      </c>
      <c r="F48" s="36">
        <f t="shared" si="8"/>
        <v>18804</v>
      </c>
      <c r="G48" s="36">
        <f t="shared" si="9"/>
        <v>0</v>
      </c>
    </row>
    <row r="49" spans="1:7" x14ac:dyDescent="0.3">
      <c r="A49" s="36" t="str">
        <f t="shared" si="5"/>
        <v>CASTELLÓN</v>
      </c>
      <c r="B49" s="37">
        <f t="shared" si="3"/>
        <v>13834</v>
      </c>
      <c r="C49" s="37">
        <f t="shared" si="4"/>
        <v>108134</v>
      </c>
      <c r="D49" s="37">
        <f t="shared" si="7"/>
        <v>12</v>
      </c>
      <c r="E49" s="36" t="str">
        <f t="shared" si="6"/>
        <v>GIJÓN</v>
      </c>
      <c r="F49" s="36">
        <f t="shared" si="8"/>
        <v>17246</v>
      </c>
      <c r="G49" s="36">
        <f t="shared" si="9"/>
        <v>26557</v>
      </c>
    </row>
    <row r="50" spans="1:7" x14ac:dyDescent="0.3">
      <c r="A50" s="36" t="str">
        <f t="shared" si="5"/>
        <v>CEUTA</v>
      </c>
      <c r="B50" s="37">
        <f t="shared" si="3"/>
        <v>749</v>
      </c>
      <c r="C50" s="37">
        <f t="shared" si="4"/>
        <v>0</v>
      </c>
      <c r="D50" s="37">
        <f t="shared" si="7"/>
        <v>20</v>
      </c>
      <c r="E50" s="36" t="str">
        <f t="shared" si="6"/>
        <v>CASTELLÓN</v>
      </c>
      <c r="F50" s="36">
        <f t="shared" si="8"/>
        <v>13834</v>
      </c>
      <c r="G50" s="36">
        <f t="shared" si="9"/>
        <v>108134</v>
      </c>
    </row>
    <row r="51" spans="1:7" x14ac:dyDescent="0.3">
      <c r="A51" s="36" t="str">
        <f t="shared" si="5"/>
        <v>FERROL-SAN CIBRAO</v>
      </c>
      <c r="B51" s="37">
        <f t="shared" si="3"/>
        <v>18804</v>
      </c>
      <c r="C51" s="37">
        <f t="shared" si="4"/>
        <v>0</v>
      </c>
      <c r="D51" s="37">
        <f t="shared" si="7"/>
        <v>10</v>
      </c>
      <c r="E51" s="36" t="str">
        <f t="shared" si="6"/>
        <v>MARÍN Y RÍA DE PONTEVEDRA</v>
      </c>
      <c r="F51" s="36">
        <f t="shared" si="8"/>
        <v>13376</v>
      </c>
      <c r="G51" s="36">
        <f t="shared" si="9"/>
        <v>1769</v>
      </c>
    </row>
    <row r="52" spans="1:7" x14ac:dyDescent="0.3">
      <c r="A52" s="36" t="str">
        <f t="shared" si="5"/>
        <v>GIJÓN</v>
      </c>
      <c r="B52" s="37">
        <f t="shared" si="3"/>
        <v>17246</v>
      </c>
      <c r="C52" s="37">
        <f t="shared" si="4"/>
        <v>26557</v>
      </c>
      <c r="D52" s="37">
        <f t="shared" si="7"/>
        <v>11</v>
      </c>
      <c r="E52" s="36" t="str">
        <f t="shared" si="6"/>
        <v>AVILÉS</v>
      </c>
      <c r="F52" s="36">
        <f t="shared" si="8"/>
        <v>11500</v>
      </c>
      <c r="G52" s="36">
        <f t="shared" si="9"/>
        <v>0</v>
      </c>
    </row>
    <row r="53" spans="1:7" x14ac:dyDescent="0.3">
      <c r="A53" s="36" t="str">
        <f t="shared" si="5"/>
        <v>HUELVA</v>
      </c>
      <c r="B53" s="37">
        <f t="shared" si="3"/>
        <v>501706</v>
      </c>
      <c r="C53" s="37">
        <f t="shared" si="4"/>
        <v>583098</v>
      </c>
      <c r="D53" s="37">
        <f t="shared" si="7"/>
        <v>5</v>
      </c>
      <c r="E53" s="36" t="str">
        <f t="shared" si="6"/>
        <v>ALICANTE</v>
      </c>
      <c r="F53" s="36">
        <f t="shared" si="8"/>
        <v>5567</v>
      </c>
      <c r="G53" s="36">
        <f t="shared" si="9"/>
        <v>5536</v>
      </c>
    </row>
    <row r="54" spans="1:7" x14ac:dyDescent="0.3">
      <c r="A54" s="36" t="str">
        <f t="shared" si="5"/>
        <v>LAS PALMAS</v>
      </c>
      <c r="B54" s="37">
        <f t="shared" si="3"/>
        <v>1360016</v>
      </c>
      <c r="C54" s="37">
        <f t="shared" si="4"/>
        <v>1309149</v>
      </c>
      <c r="D54" s="37">
        <f t="shared" si="7"/>
        <v>4</v>
      </c>
      <c r="E54" s="36" t="str">
        <f t="shared" si="6"/>
        <v>BILBAO</v>
      </c>
      <c r="F54" s="36">
        <f t="shared" si="8"/>
        <v>2945</v>
      </c>
      <c r="G54" s="36">
        <f t="shared" si="9"/>
        <v>6529</v>
      </c>
    </row>
    <row r="55" spans="1:7" x14ac:dyDescent="0.3">
      <c r="A55" s="36" t="str">
        <f t="shared" si="5"/>
        <v>MÁLAGA</v>
      </c>
      <c r="B55" s="37">
        <f t="shared" si="3"/>
        <v>1180</v>
      </c>
      <c r="C55" s="37">
        <f t="shared" si="4"/>
        <v>44110</v>
      </c>
      <c r="D55" s="37">
        <f t="shared" si="7"/>
        <v>18</v>
      </c>
      <c r="E55" s="36" t="str">
        <f t="shared" si="6"/>
        <v>BALEARES</v>
      </c>
      <c r="F55" s="36">
        <f t="shared" si="8"/>
        <v>2153</v>
      </c>
      <c r="G55" s="36">
        <f t="shared" si="9"/>
        <v>92</v>
      </c>
    </row>
    <row r="56" spans="1:7" x14ac:dyDescent="0.3">
      <c r="A56" s="36" t="str">
        <f t="shared" si="5"/>
        <v>MARÍN Y RÍA DE PONTEVEDRA</v>
      </c>
      <c r="B56" s="37">
        <f t="shared" si="3"/>
        <v>13376</v>
      </c>
      <c r="C56" s="37">
        <f t="shared" si="4"/>
        <v>1769</v>
      </c>
      <c r="D56" s="37">
        <f t="shared" si="7"/>
        <v>13</v>
      </c>
      <c r="E56" s="36" t="str">
        <f t="shared" si="6"/>
        <v>MÁLAGA</v>
      </c>
      <c r="F56" s="36">
        <f t="shared" ref="F56:F66" si="10">LOOKUP(E56,$A$39:$A$66,$B$39:$B$66)</f>
        <v>1180</v>
      </c>
      <c r="G56" s="36">
        <f t="shared" si="9"/>
        <v>44110</v>
      </c>
    </row>
    <row r="57" spans="1:7" x14ac:dyDescent="0.3">
      <c r="A57" s="36" t="str">
        <f t="shared" si="5"/>
        <v>MELILLA</v>
      </c>
      <c r="B57" s="37">
        <f t="shared" si="3"/>
        <v>0</v>
      </c>
      <c r="C57" s="37">
        <f t="shared" si="4"/>
        <v>58</v>
      </c>
      <c r="D57" s="37">
        <f t="shared" si="7"/>
        <v>28</v>
      </c>
      <c r="E57" s="36" t="str">
        <f t="shared" si="6"/>
        <v>PASAIA</v>
      </c>
      <c r="F57" s="36">
        <f t="shared" si="10"/>
        <v>1163</v>
      </c>
      <c r="G57" s="36">
        <f t="shared" si="9"/>
        <v>48</v>
      </c>
    </row>
    <row r="58" spans="1:7" x14ac:dyDescent="0.3">
      <c r="A58" s="36" t="str">
        <f t="shared" si="5"/>
        <v>MOTRIL</v>
      </c>
      <c r="B58" s="37">
        <f t="shared" si="3"/>
        <v>0</v>
      </c>
      <c r="C58" s="37">
        <f t="shared" si="4"/>
        <v>0</v>
      </c>
      <c r="D58" s="37">
        <f t="shared" si="7"/>
        <v>28</v>
      </c>
      <c r="E58" s="36" t="str">
        <f t="shared" si="6"/>
        <v>CEUTA</v>
      </c>
      <c r="F58" s="36">
        <f t="shared" si="10"/>
        <v>749</v>
      </c>
      <c r="G58" s="36">
        <f t="shared" si="9"/>
        <v>0</v>
      </c>
    </row>
    <row r="59" spans="1:7" x14ac:dyDescent="0.3">
      <c r="A59" s="36" t="str">
        <f t="shared" si="5"/>
        <v>PASAIA</v>
      </c>
      <c r="B59" s="37">
        <f t="shared" si="3"/>
        <v>1163</v>
      </c>
      <c r="C59" s="37">
        <f t="shared" si="4"/>
        <v>48</v>
      </c>
      <c r="D59" s="37">
        <f t="shared" si="7"/>
        <v>19</v>
      </c>
      <c r="E59" s="36" t="str">
        <f t="shared" si="6"/>
        <v>SANTANDER</v>
      </c>
      <c r="F59" s="36">
        <f t="shared" si="10"/>
        <v>236</v>
      </c>
      <c r="G59" s="36">
        <f t="shared" si="9"/>
        <v>277</v>
      </c>
    </row>
    <row r="60" spans="1:7" x14ac:dyDescent="0.3">
      <c r="A60" s="36" t="str">
        <f t="shared" si="5"/>
        <v>SANTA CRUZ DE TENERIFE</v>
      </c>
      <c r="B60" s="37">
        <f t="shared" si="3"/>
        <v>122164</v>
      </c>
      <c r="C60" s="37">
        <f t="shared" si="4"/>
        <v>8510</v>
      </c>
      <c r="D60" s="37">
        <f t="shared" si="7"/>
        <v>7</v>
      </c>
      <c r="E60" s="36" t="str">
        <f t="shared" si="6"/>
        <v>SEVILLA</v>
      </c>
      <c r="F60" s="36">
        <f t="shared" si="10"/>
        <v>206</v>
      </c>
      <c r="G60" s="36">
        <f t="shared" si="9"/>
        <v>0</v>
      </c>
    </row>
    <row r="61" spans="1:7" x14ac:dyDescent="0.3">
      <c r="A61" s="36" t="str">
        <f t="shared" si="5"/>
        <v>SANTANDER</v>
      </c>
      <c r="B61" s="37">
        <f t="shared" si="3"/>
        <v>236</v>
      </c>
      <c r="C61" s="37">
        <f t="shared" si="4"/>
        <v>277</v>
      </c>
      <c r="D61" s="37">
        <f t="shared" si="7"/>
        <v>21</v>
      </c>
      <c r="E61" s="36" t="str">
        <f t="shared" si="6"/>
        <v>CARTAGENA</v>
      </c>
      <c r="F61" s="36">
        <f t="shared" si="10"/>
        <v>24</v>
      </c>
      <c r="G61" s="36">
        <f t="shared" si="9"/>
        <v>0</v>
      </c>
    </row>
    <row r="62" spans="1:7" x14ac:dyDescent="0.3">
      <c r="A62" s="36" t="str">
        <f t="shared" si="5"/>
        <v>SEVILLA</v>
      </c>
      <c r="B62" s="37">
        <f t="shared" si="3"/>
        <v>206</v>
      </c>
      <c r="C62" s="37">
        <f t="shared" si="4"/>
        <v>0</v>
      </c>
      <c r="D62" s="37">
        <f t="shared" si="7"/>
        <v>22</v>
      </c>
      <c r="E62" s="36" t="e">
        <f t="shared" si="6"/>
        <v>#N/A</v>
      </c>
      <c r="F62" s="36" t="e">
        <f t="shared" si="10"/>
        <v>#N/A</v>
      </c>
      <c r="G62" s="36" t="e">
        <f t="shared" si="9"/>
        <v>#N/A</v>
      </c>
    </row>
    <row r="63" spans="1:7" x14ac:dyDescent="0.3">
      <c r="A63" s="36" t="str">
        <f t="shared" si="5"/>
        <v>TARRAGONA</v>
      </c>
      <c r="B63" s="37">
        <f t="shared" si="3"/>
        <v>387431</v>
      </c>
      <c r="C63" s="37">
        <f t="shared" si="4"/>
        <v>338014</v>
      </c>
      <c r="D63" s="37">
        <f t="shared" si="7"/>
        <v>6</v>
      </c>
      <c r="E63" s="36" t="e">
        <f t="shared" si="6"/>
        <v>#N/A</v>
      </c>
      <c r="F63" s="36" t="e">
        <f t="shared" si="10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5038943</v>
      </c>
      <c r="C64" s="37">
        <f t="shared" si="4"/>
        <v>4960780</v>
      </c>
      <c r="D64" s="37">
        <f t="shared" si="7"/>
        <v>2</v>
      </c>
      <c r="E64" s="36" t="e">
        <f t="shared" si="6"/>
        <v>#N/A</v>
      </c>
      <c r="F64" s="36" t="e">
        <f t="shared" si="10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30509</v>
      </c>
      <c r="C65" s="37">
        <f t="shared" si="4"/>
        <v>64799</v>
      </c>
      <c r="D65" s="37">
        <f t="shared" si="7"/>
        <v>9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0</v>
      </c>
      <c r="C66" s="37">
        <f t="shared" si="4"/>
        <v>0</v>
      </c>
      <c r="D66" s="37">
        <f t="shared" si="7"/>
        <v>28</v>
      </c>
      <c r="E66" s="36" t="str">
        <f t="shared" si="6"/>
        <v>A CORUÑA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31" priority="2">
      <formula>ISERROR(F7)</formula>
    </cfRule>
  </conditionalFormatting>
  <conditionalFormatting sqref="F8 F10 F12 F14 F16 F18 F20 F22 F24 F26 F28 F30 F32 F34">
    <cfRule type="containsErrors" dxfId="30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/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136</v>
      </c>
    </row>
    <row r="2" spans="1:12" s="2" customFormat="1" ht="21" x14ac:dyDescent="0.4"/>
    <row r="5" spans="1:12" x14ac:dyDescent="0.3">
      <c r="A5" s="107" t="s">
        <v>49</v>
      </c>
      <c r="B5" s="105" t="str">
        <f>'Resumen general'!D6</f>
        <v>Mes febrero</v>
      </c>
      <c r="C5" s="106"/>
      <c r="D5" s="105" t="str">
        <f>'Resumen general'!F6</f>
        <v>Acumulado desde enero</v>
      </c>
      <c r="E5" s="106"/>
      <c r="F5" s="106"/>
      <c r="L5" s="4" t="str">
        <f>'Resumen general'!I4</f>
        <v>Fecha: 12/02/2019</v>
      </c>
    </row>
    <row r="6" spans="1:12" x14ac:dyDescent="0.3">
      <c r="A6" s="108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24">
        <v>0</v>
      </c>
      <c r="C7" s="24">
        <v>0</v>
      </c>
      <c r="D7" s="24">
        <v>0</v>
      </c>
      <c r="E7" s="24">
        <v>0</v>
      </c>
      <c r="F7" s="11" t="e">
        <f>((E7*100)/D7)-100</f>
        <v>#DIV/0!</v>
      </c>
      <c r="G7" s="1"/>
      <c r="H7" s="1"/>
      <c r="I7" s="1"/>
    </row>
    <row r="8" spans="1:12" x14ac:dyDescent="0.3">
      <c r="A8" s="12" t="s">
        <v>31</v>
      </c>
      <c r="B8" s="25">
        <v>2601</v>
      </c>
      <c r="C8" s="25">
        <v>672</v>
      </c>
      <c r="D8" s="25">
        <v>5536</v>
      </c>
      <c r="E8" s="25">
        <v>5567</v>
      </c>
      <c r="F8" s="14">
        <f t="shared" ref="F8:F34" si="0">((E8*100)/D8)-100</f>
        <v>0.55997109826589053</v>
      </c>
      <c r="G8" s="1"/>
      <c r="H8" s="1"/>
      <c r="I8" s="1"/>
    </row>
    <row r="9" spans="1:12" x14ac:dyDescent="0.3">
      <c r="A9" s="9" t="s">
        <v>157</v>
      </c>
      <c r="B9" s="24">
        <v>120</v>
      </c>
      <c r="C9" s="24">
        <v>0</v>
      </c>
      <c r="D9" s="24">
        <v>150</v>
      </c>
      <c r="E9" s="24">
        <v>0</v>
      </c>
      <c r="F9" s="19">
        <f t="shared" si="0"/>
        <v>-100</v>
      </c>
      <c r="G9" s="1"/>
      <c r="H9" s="1"/>
      <c r="I9" s="1"/>
    </row>
    <row r="10" spans="1:12" x14ac:dyDescent="0.3">
      <c r="A10" s="12" t="s">
        <v>159</v>
      </c>
      <c r="B10" s="25">
        <v>0</v>
      </c>
      <c r="C10" s="25">
        <v>0</v>
      </c>
      <c r="D10" s="25">
        <v>0</v>
      </c>
      <c r="E10" s="25">
        <v>0</v>
      </c>
      <c r="F10" s="14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24">
        <v>3241792</v>
      </c>
      <c r="C11" s="24">
        <v>4584188</v>
      </c>
      <c r="D11" s="24">
        <v>7855969</v>
      </c>
      <c r="E11" s="24">
        <v>8844805</v>
      </c>
      <c r="F11" s="19">
        <f t="shared" si="0"/>
        <v>12.587065962200214</v>
      </c>
      <c r="G11" s="1"/>
      <c r="H11" s="1"/>
      <c r="I11" s="1"/>
    </row>
    <row r="12" spans="1:12" x14ac:dyDescent="0.3">
      <c r="A12" s="12" t="s">
        <v>161</v>
      </c>
      <c r="B12" s="25">
        <v>0</v>
      </c>
      <c r="C12" s="25">
        <v>24</v>
      </c>
      <c r="D12" s="25">
        <v>0</v>
      </c>
      <c r="E12" s="25">
        <v>6563</v>
      </c>
      <c r="F12" s="14" t="e">
        <f t="shared" si="0"/>
        <v>#DIV/0!</v>
      </c>
      <c r="G12" s="1"/>
      <c r="H12" s="1"/>
      <c r="I12" s="1"/>
    </row>
    <row r="13" spans="1:12" x14ac:dyDescent="0.3">
      <c r="A13" s="9" t="s">
        <v>32</v>
      </c>
      <c r="B13" s="24">
        <v>4</v>
      </c>
      <c r="C13" s="24">
        <v>4</v>
      </c>
      <c r="D13" s="24">
        <v>4</v>
      </c>
      <c r="E13" s="24">
        <v>4</v>
      </c>
      <c r="F13" s="11">
        <f t="shared" si="0"/>
        <v>0</v>
      </c>
      <c r="G13" s="1"/>
      <c r="H13" s="1"/>
      <c r="I13" s="1"/>
    </row>
    <row r="14" spans="1:12" x14ac:dyDescent="0.3">
      <c r="A14" s="12" t="s">
        <v>33</v>
      </c>
      <c r="B14" s="25">
        <v>1111346</v>
      </c>
      <c r="C14" s="25">
        <v>1067606</v>
      </c>
      <c r="D14" s="25">
        <v>1534115</v>
      </c>
      <c r="E14" s="25">
        <v>2448878</v>
      </c>
      <c r="F14" s="14">
        <f t="shared" si="0"/>
        <v>59.628059174181857</v>
      </c>
      <c r="G14" s="1"/>
      <c r="H14" s="1"/>
      <c r="I14" s="1"/>
    </row>
    <row r="15" spans="1:12" x14ac:dyDescent="0.3">
      <c r="A15" s="9" t="s">
        <v>34</v>
      </c>
      <c r="B15" s="24">
        <v>3379</v>
      </c>
      <c r="C15" s="24">
        <v>1735</v>
      </c>
      <c r="D15" s="24">
        <v>6529</v>
      </c>
      <c r="E15" s="24">
        <v>2945</v>
      </c>
      <c r="F15" s="11">
        <f t="shared" si="0"/>
        <v>-54.893551845611888</v>
      </c>
      <c r="G15" s="1"/>
      <c r="H15" s="1"/>
      <c r="I15" s="1"/>
    </row>
    <row r="16" spans="1:12" x14ac:dyDescent="0.3">
      <c r="A16" s="12" t="s">
        <v>35</v>
      </c>
      <c r="B16" s="25">
        <v>0</v>
      </c>
      <c r="C16" s="25">
        <v>0</v>
      </c>
      <c r="D16" s="25">
        <v>0</v>
      </c>
      <c r="E16" s="25">
        <v>23</v>
      </c>
      <c r="F16" s="14" t="e">
        <f t="shared" si="0"/>
        <v>#DIV/0!</v>
      </c>
      <c r="G16" s="1"/>
      <c r="H16" s="1"/>
      <c r="I16" s="1"/>
    </row>
    <row r="17" spans="1:9" x14ac:dyDescent="0.3">
      <c r="A17" s="9" t="s">
        <v>162</v>
      </c>
      <c r="B17" s="24">
        <v>41444</v>
      </c>
      <c r="C17" s="24">
        <v>11176</v>
      </c>
      <c r="D17" s="24">
        <v>102619</v>
      </c>
      <c r="E17" s="24">
        <v>13834</v>
      </c>
      <c r="F17" s="11">
        <f t="shared" si="0"/>
        <v>-86.519065670100076</v>
      </c>
      <c r="G17" s="1"/>
      <c r="H17" s="1"/>
      <c r="I17" s="1"/>
    </row>
    <row r="18" spans="1:9" x14ac:dyDescent="0.3">
      <c r="A18" s="12" t="s">
        <v>36</v>
      </c>
      <c r="B18" s="25">
        <v>0</v>
      </c>
      <c r="C18" s="25">
        <v>362</v>
      </c>
      <c r="D18" s="25">
        <v>0</v>
      </c>
      <c r="E18" s="25">
        <v>561</v>
      </c>
      <c r="F18" s="18" t="e">
        <f t="shared" si="0"/>
        <v>#DIV/0!</v>
      </c>
      <c r="G18" s="1"/>
      <c r="H18" s="1"/>
      <c r="I18" s="1"/>
    </row>
    <row r="19" spans="1:9" x14ac:dyDescent="0.3">
      <c r="A19" s="9" t="s">
        <v>37</v>
      </c>
      <c r="B19" s="24">
        <v>0</v>
      </c>
      <c r="C19" s="24">
        <v>0</v>
      </c>
      <c r="D19" s="24">
        <v>0</v>
      </c>
      <c r="E19" s="24">
        <v>0</v>
      </c>
      <c r="F19" s="19" t="e">
        <f t="shared" si="0"/>
        <v>#DIV/0!</v>
      </c>
      <c r="G19" s="1"/>
      <c r="H19" s="1"/>
      <c r="I19" s="1"/>
    </row>
    <row r="20" spans="1:9" x14ac:dyDescent="0.3">
      <c r="A20" s="12" t="s">
        <v>163</v>
      </c>
      <c r="B20" s="25">
        <v>0</v>
      </c>
      <c r="C20" s="25">
        <v>0</v>
      </c>
      <c r="D20" s="25">
        <v>0</v>
      </c>
      <c r="E20" s="25">
        <v>0</v>
      </c>
      <c r="F20" s="18" t="e">
        <f t="shared" si="0"/>
        <v>#DIV/0!</v>
      </c>
      <c r="G20" s="1"/>
      <c r="H20" s="1"/>
      <c r="I20" s="1"/>
    </row>
    <row r="21" spans="1:9" x14ac:dyDescent="0.3">
      <c r="A21" s="9" t="s">
        <v>38</v>
      </c>
      <c r="B21" s="24">
        <v>39</v>
      </c>
      <c r="C21" s="24">
        <v>0</v>
      </c>
      <c r="D21" s="24">
        <v>39</v>
      </c>
      <c r="E21" s="24">
        <v>8634</v>
      </c>
      <c r="F21" s="19">
        <f t="shared" si="0"/>
        <v>22038.461538461539</v>
      </c>
      <c r="G21" s="1"/>
      <c r="H21" s="1"/>
      <c r="I21" s="1"/>
    </row>
    <row r="22" spans="1:9" x14ac:dyDescent="0.3">
      <c r="A22" s="12" t="s">
        <v>59</v>
      </c>
      <c r="B22" s="25">
        <v>540383</v>
      </c>
      <c r="C22" s="25">
        <v>594467</v>
      </c>
      <c r="D22" s="25">
        <v>1027156</v>
      </c>
      <c r="E22" s="25">
        <v>1133612</v>
      </c>
      <c r="F22" s="18">
        <f t="shared" si="0"/>
        <v>10.36415111239188</v>
      </c>
      <c r="G22" s="1"/>
      <c r="H22" s="1"/>
      <c r="I22" s="1"/>
    </row>
    <row r="23" spans="1:9" x14ac:dyDescent="0.3">
      <c r="A23" s="9" t="s">
        <v>164</v>
      </c>
      <c r="B23" s="24">
        <v>33193</v>
      </c>
      <c r="C23" s="24">
        <v>172</v>
      </c>
      <c r="D23" s="24">
        <v>41158</v>
      </c>
      <c r="E23" s="24">
        <v>1180</v>
      </c>
      <c r="F23" s="11">
        <f t="shared" si="0"/>
        <v>-97.132999659847414</v>
      </c>
      <c r="G23" s="1"/>
      <c r="H23" s="1"/>
      <c r="I23" s="1"/>
    </row>
    <row r="24" spans="1:9" x14ac:dyDescent="0.3">
      <c r="A24" s="12" t="s">
        <v>166</v>
      </c>
      <c r="B24" s="25">
        <v>403</v>
      </c>
      <c r="C24" s="25">
        <v>270</v>
      </c>
      <c r="D24" s="25">
        <v>1769</v>
      </c>
      <c r="E24" s="25">
        <v>13376</v>
      </c>
      <c r="F24" s="14">
        <f t="shared" si="0"/>
        <v>656.13340870548336</v>
      </c>
      <c r="G24" s="1"/>
      <c r="H24" s="1"/>
      <c r="I24" s="1"/>
    </row>
    <row r="25" spans="1:9" x14ac:dyDescent="0.3">
      <c r="A25" s="9" t="s">
        <v>39</v>
      </c>
      <c r="B25" s="24">
        <v>0</v>
      </c>
      <c r="C25" s="24">
        <v>0</v>
      </c>
      <c r="D25" s="24">
        <v>58</v>
      </c>
      <c r="E25" s="24">
        <v>0</v>
      </c>
      <c r="F25" s="19">
        <f t="shared" si="0"/>
        <v>-100</v>
      </c>
      <c r="G25" s="1"/>
      <c r="H25" s="1"/>
      <c r="I25" s="1"/>
    </row>
    <row r="26" spans="1:9" x14ac:dyDescent="0.3">
      <c r="A26" s="12" t="s">
        <v>40</v>
      </c>
      <c r="B26" s="25">
        <v>0</v>
      </c>
      <c r="C26" s="25">
        <v>0</v>
      </c>
      <c r="D26" s="25">
        <v>0</v>
      </c>
      <c r="E26" s="25">
        <v>0</v>
      </c>
      <c r="F26" s="14" t="e">
        <f t="shared" si="0"/>
        <v>#DIV/0!</v>
      </c>
      <c r="G26" s="1"/>
      <c r="H26" s="1"/>
      <c r="I26" s="1"/>
    </row>
    <row r="27" spans="1:9" x14ac:dyDescent="0.3">
      <c r="A27" s="9" t="s">
        <v>41</v>
      </c>
      <c r="B27" s="24">
        <v>0</v>
      </c>
      <c r="C27" s="24">
        <v>0</v>
      </c>
      <c r="D27" s="24">
        <v>0</v>
      </c>
      <c r="E27" s="24">
        <v>0</v>
      </c>
      <c r="F27" s="19" t="e">
        <f t="shared" si="0"/>
        <v>#DIV/0!</v>
      </c>
      <c r="G27" s="1"/>
      <c r="H27" s="1"/>
      <c r="I27" s="1"/>
    </row>
    <row r="28" spans="1:9" x14ac:dyDescent="0.3">
      <c r="A28" s="12" t="s">
        <v>42</v>
      </c>
      <c r="B28" s="25">
        <v>4247</v>
      </c>
      <c r="C28" s="25">
        <v>63856</v>
      </c>
      <c r="D28" s="25">
        <v>7135</v>
      </c>
      <c r="E28" s="25">
        <v>120455</v>
      </c>
      <c r="F28" s="14">
        <f t="shared" si="0"/>
        <v>1588.2270497547302</v>
      </c>
      <c r="G28" s="1"/>
      <c r="H28" s="1"/>
      <c r="I28" s="1"/>
    </row>
    <row r="29" spans="1:9" x14ac:dyDescent="0.3">
      <c r="A29" s="9" t="s">
        <v>43</v>
      </c>
      <c r="B29" s="24">
        <v>0</v>
      </c>
      <c r="C29" s="24">
        <v>0</v>
      </c>
      <c r="D29" s="24">
        <v>0</v>
      </c>
      <c r="E29" s="24">
        <v>0</v>
      </c>
      <c r="F29" s="19" t="e">
        <f t="shared" si="0"/>
        <v>#DIV/0!</v>
      </c>
      <c r="G29" s="1"/>
      <c r="H29" s="1"/>
      <c r="I29" s="1"/>
    </row>
    <row r="30" spans="1:9" x14ac:dyDescent="0.3">
      <c r="A30" s="12" t="s">
        <v>44</v>
      </c>
      <c r="B30" s="25">
        <v>0</v>
      </c>
      <c r="C30" s="25">
        <v>0</v>
      </c>
      <c r="D30" s="25">
        <v>0</v>
      </c>
      <c r="E30" s="25">
        <v>206</v>
      </c>
      <c r="F30" s="18" t="e">
        <f t="shared" si="0"/>
        <v>#DIV/0!</v>
      </c>
      <c r="G30" s="1"/>
      <c r="H30" s="1"/>
      <c r="I30" s="1"/>
    </row>
    <row r="31" spans="1:9" x14ac:dyDescent="0.3">
      <c r="A31" s="9" t="s">
        <v>45</v>
      </c>
      <c r="B31" s="24">
        <v>3142</v>
      </c>
      <c r="C31" s="24">
        <v>54</v>
      </c>
      <c r="D31" s="24">
        <v>17789</v>
      </c>
      <c r="E31" s="24">
        <v>93</v>
      </c>
      <c r="F31" s="11">
        <f t="shared" si="0"/>
        <v>-99.4772050143347</v>
      </c>
      <c r="G31" s="1"/>
      <c r="H31" s="1"/>
      <c r="I31" s="1"/>
    </row>
    <row r="32" spans="1:9" x14ac:dyDescent="0.3">
      <c r="A32" s="12" t="s">
        <v>46</v>
      </c>
      <c r="B32" s="25">
        <v>2001974</v>
      </c>
      <c r="C32" s="25">
        <v>2448403</v>
      </c>
      <c r="D32" s="25">
        <v>4863504</v>
      </c>
      <c r="E32" s="25">
        <v>4881199</v>
      </c>
      <c r="F32" s="14">
        <f t="shared" si="0"/>
        <v>0.36383233158645112</v>
      </c>
      <c r="G32" s="1"/>
      <c r="H32" s="1"/>
      <c r="I32" s="1"/>
    </row>
    <row r="33" spans="1:9" x14ac:dyDescent="0.3">
      <c r="A33" s="9" t="s">
        <v>47</v>
      </c>
      <c r="B33" s="24">
        <v>41686</v>
      </c>
      <c r="C33" s="24">
        <v>6610</v>
      </c>
      <c r="D33" s="24">
        <v>54487</v>
      </c>
      <c r="E33" s="24">
        <v>20533</v>
      </c>
      <c r="F33" s="11">
        <f t="shared" si="0"/>
        <v>-62.315781746104577</v>
      </c>
      <c r="G33" s="1"/>
      <c r="H33" s="1"/>
      <c r="I33" s="1"/>
    </row>
    <row r="34" spans="1:9" x14ac:dyDescent="0.3">
      <c r="A34" s="12" t="s">
        <v>165</v>
      </c>
      <c r="B34" s="25">
        <v>0</v>
      </c>
      <c r="C34" s="25">
        <v>0</v>
      </c>
      <c r="D34" s="25">
        <v>0</v>
      </c>
      <c r="E34" s="25">
        <v>0</v>
      </c>
      <c r="F34" s="14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7025753</v>
      </c>
      <c r="C35" s="16">
        <f t="shared" ref="C35:E35" si="1">SUM(C7:C34)</f>
        <v>8779599</v>
      </c>
      <c r="D35" s="16">
        <f t="shared" si="1"/>
        <v>15518017</v>
      </c>
      <c r="E35" s="16">
        <f t="shared" si="1"/>
        <v>17502468</v>
      </c>
      <c r="F35" s="17">
        <f t="shared" ref="F35" si="2">((E35*100)/D35)-100</f>
        <v>12.788045018896426</v>
      </c>
      <c r="G35" s="1"/>
      <c r="H35" s="1"/>
      <c r="I35" s="1"/>
    </row>
    <row r="36" spans="1:9" x14ac:dyDescent="0.3">
      <c r="A36" s="59" t="s">
        <v>119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0</v>
      </c>
      <c r="C39" s="37">
        <f t="shared" si="4"/>
        <v>0</v>
      </c>
      <c r="D39" s="37">
        <f>_xlfn.RANK.EQ(B39,$B$39:$B$66)+COUNTIF($B$39:$B$66,B39)-1</f>
        <v>28</v>
      </c>
      <c r="E39" s="36" t="str">
        <f t="shared" ref="E39:E66" si="6">INDEX($A$39:$B$66,MATCH(ROW()-38,$D$39:$D$66,0),1)</f>
        <v>BAHÍA DE ALGECIRAS</v>
      </c>
      <c r="F39" s="36">
        <f>LOOKUP(E39,$A$39:$A$66,$B$39:$B$66)</f>
        <v>8844805</v>
      </c>
      <c r="G39" s="36">
        <f>LOOKUP(E39,$A$39:$A$66,$C$39:$C$66)</f>
        <v>7855969</v>
      </c>
    </row>
    <row r="40" spans="1:9" x14ac:dyDescent="0.3">
      <c r="A40" s="36" t="str">
        <f t="shared" si="5"/>
        <v>ALICANTE</v>
      </c>
      <c r="B40" s="37">
        <f t="shared" si="3"/>
        <v>5567</v>
      </c>
      <c r="C40" s="37">
        <f t="shared" si="4"/>
        <v>5536</v>
      </c>
      <c r="D40" s="37">
        <f t="shared" ref="D40:D66" si="7">_xlfn.RANK.EQ(B40,$B$39:$B$66)+COUNTIF($B$39:$B$66,B40)-1</f>
        <v>11</v>
      </c>
      <c r="E40" s="36" t="str">
        <f t="shared" si="6"/>
        <v>VALENCIA</v>
      </c>
      <c r="F40" s="36">
        <f t="shared" ref="F40:F55" si="8">LOOKUP(E40,$A$39:$A$66,$B$39:$B$66)</f>
        <v>4881199</v>
      </c>
      <c r="G40" s="36">
        <f t="shared" ref="G40:G66" si="9">LOOKUP(E40,$A$39:$A$66,$C$39:$C$66)</f>
        <v>4863504</v>
      </c>
    </row>
    <row r="41" spans="1:9" x14ac:dyDescent="0.3">
      <c r="A41" s="36" t="str">
        <f t="shared" si="5"/>
        <v>ALMERÍA</v>
      </c>
      <c r="B41" s="37">
        <f t="shared" si="3"/>
        <v>0</v>
      </c>
      <c r="C41" s="37">
        <f t="shared" si="4"/>
        <v>150</v>
      </c>
      <c r="D41" s="37">
        <f t="shared" si="7"/>
        <v>28</v>
      </c>
      <c r="E41" s="36" t="str">
        <f t="shared" si="6"/>
        <v>BARCELONA</v>
      </c>
      <c r="F41" s="36">
        <f t="shared" si="8"/>
        <v>2448878</v>
      </c>
      <c r="G41" s="36">
        <f t="shared" si="9"/>
        <v>1534115</v>
      </c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LAS PALMAS</v>
      </c>
      <c r="F42" s="36">
        <f t="shared" si="8"/>
        <v>1133612</v>
      </c>
      <c r="G42" s="36">
        <f t="shared" si="9"/>
        <v>1027156</v>
      </c>
    </row>
    <row r="43" spans="1:9" x14ac:dyDescent="0.3">
      <c r="A43" s="36" t="str">
        <f t="shared" si="5"/>
        <v>BAHÍA DE ALGECIRAS</v>
      </c>
      <c r="B43" s="37">
        <f t="shared" si="3"/>
        <v>8844805</v>
      </c>
      <c r="C43" s="37">
        <f t="shared" si="4"/>
        <v>7855969</v>
      </c>
      <c r="D43" s="37">
        <f t="shared" si="7"/>
        <v>1</v>
      </c>
      <c r="E43" s="36" t="str">
        <f t="shared" si="6"/>
        <v>SANTA CRUZ DE TENERIFE</v>
      </c>
      <c r="F43" s="36">
        <f t="shared" si="8"/>
        <v>120455</v>
      </c>
      <c r="G43" s="36">
        <f t="shared" si="9"/>
        <v>7135</v>
      </c>
    </row>
    <row r="44" spans="1:9" x14ac:dyDescent="0.3">
      <c r="A44" s="36" t="str">
        <f t="shared" si="5"/>
        <v>BAHÍA DE CÁDIZ</v>
      </c>
      <c r="B44" s="37">
        <f t="shared" si="3"/>
        <v>6563</v>
      </c>
      <c r="C44" s="37">
        <f t="shared" si="4"/>
        <v>0</v>
      </c>
      <c r="D44" s="37">
        <f t="shared" si="7"/>
        <v>10</v>
      </c>
      <c r="E44" s="36" t="str">
        <f t="shared" si="6"/>
        <v>VIGO</v>
      </c>
      <c r="F44" s="36">
        <f t="shared" si="8"/>
        <v>20533</v>
      </c>
      <c r="G44" s="36">
        <f t="shared" si="9"/>
        <v>54487</v>
      </c>
    </row>
    <row r="45" spans="1:9" x14ac:dyDescent="0.3">
      <c r="A45" s="36" t="str">
        <f t="shared" si="5"/>
        <v>BALEARES</v>
      </c>
      <c r="B45" s="37">
        <f t="shared" si="3"/>
        <v>4</v>
      </c>
      <c r="C45" s="37">
        <f t="shared" si="4"/>
        <v>4</v>
      </c>
      <c r="D45" s="37">
        <f t="shared" si="7"/>
        <v>18</v>
      </c>
      <c r="E45" s="36" t="str">
        <f t="shared" si="6"/>
        <v>CASTELLÓN</v>
      </c>
      <c r="F45" s="36">
        <f t="shared" si="8"/>
        <v>13834</v>
      </c>
      <c r="G45" s="36">
        <f t="shared" si="9"/>
        <v>102619</v>
      </c>
    </row>
    <row r="46" spans="1:9" x14ac:dyDescent="0.3">
      <c r="A46" s="36" t="str">
        <f t="shared" si="5"/>
        <v>BARCELONA</v>
      </c>
      <c r="B46" s="37">
        <f t="shared" si="3"/>
        <v>2448878</v>
      </c>
      <c r="C46" s="37">
        <f t="shared" si="4"/>
        <v>1534115</v>
      </c>
      <c r="D46" s="37">
        <f t="shared" si="7"/>
        <v>3</v>
      </c>
      <c r="E46" s="36" t="str">
        <f t="shared" si="6"/>
        <v>MARÍN Y RÍA DE PONTEVEDRA</v>
      </c>
      <c r="F46" s="36">
        <f t="shared" si="8"/>
        <v>13376</v>
      </c>
      <c r="G46" s="36">
        <f t="shared" si="9"/>
        <v>1769</v>
      </c>
    </row>
    <row r="47" spans="1:9" x14ac:dyDescent="0.3">
      <c r="A47" s="36" t="str">
        <f t="shared" si="5"/>
        <v>BILBAO</v>
      </c>
      <c r="B47" s="37">
        <f t="shared" si="3"/>
        <v>2945</v>
      </c>
      <c r="C47" s="37">
        <f t="shared" si="4"/>
        <v>6529</v>
      </c>
      <c r="D47" s="37">
        <f t="shared" si="7"/>
        <v>12</v>
      </c>
      <c r="E47" s="36" t="str">
        <f t="shared" si="6"/>
        <v>HUELVA</v>
      </c>
      <c r="F47" s="36">
        <f t="shared" si="8"/>
        <v>8634</v>
      </c>
      <c r="G47" s="36">
        <f t="shared" si="9"/>
        <v>39</v>
      </c>
    </row>
    <row r="48" spans="1:9" x14ac:dyDescent="0.3">
      <c r="A48" s="36" t="str">
        <f t="shared" si="5"/>
        <v>CARTAGENA</v>
      </c>
      <c r="B48" s="37">
        <f t="shared" si="3"/>
        <v>23</v>
      </c>
      <c r="C48" s="37">
        <f t="shared" si="4"/>
        <v>0</v>
      </c>
      <c r="D48" s="37">
        <f t="shared" si="7"/>
        <v>17</v>
      </c>
      <c r="E48" s="36" t="str">
        <f t="shared" si="6"/>
        <v>BAHÍA DE CÁDIZ</v>
      </c>
      <c r="F48" s="36">
        <f t="shared" si="8"/>
        <v>6563</v>
      </c>
      <c r="G48" s="36">
        <f t="shared" si="9"/>
        <v>0</v>
      </c>
    </row>
    <row r="49" spans="1:7" x14ac:dyDescent="0.3">
      <c r="A49" s="36" t="str">
        <f t="shared" si="5"/>
        <v>CASTELLÓN</v>
      </c>
      <c r="B49" s="37">
        <f t="shared" si="3"/>
        <v>13834</v>
      </c>
      <c r="C49" s="37">
        <f t="shared" si="4"/>
        <v>102619</v>
      </c>
      <c r="D49" s="37">
        <f t="shared" si="7"/>
        <v>7</v>
      </c>
      <c r="E49" s="36" t="str">
        <f t="shared" si="6"/>
        <v>ALICANTE</v>
      </c>
      <c r="F49" s="36">
        <f t="shared" si="8"/>
        <v>5567</v>
      </c>
      <c r="G49" s="36">
        <f t="shared" si="9"/>
        <v>5536</v>
      </c>
    </row>
    <row r="50" spans="1:7" x14ac:dyDescent="0.3">
      <c r="A50" s="36" t="str">
        <f t="shared" si="5"/>
        <v>CEUTA</v>
      </c>
      <c r="B50" s="37">
        <f t="shared" si="3"/>
        <v>561</v>
      </c>
      <c r="C50" s="37">
        <f t="shared" si="4"/>
        <v>0</v>
      </c>
      <c r="D50" s="37">
        <f t="shared" si="7"/>
        <v>14</v>
      </c>
      <c r="E50" s="36" t="str">
        <f t="shared" si="6"/>
        <v>BILBAO</v>
      </c>
      <c r="F50" s="36">
        <f t="shared" si="8"/>
        <v>2945</v>
      </c>
      <c r="G50" s="36">
        <f t="shared" si="9"/>
        <v>6529</v>
      </c>
    </row>
    <row r="51" spans="1:7" x14ac:dyDescent="0.3">
      <c r="A51" s="36" t="str">
        <f t="shared" si="5"/>
        <v>FERROL-SAN CIBRAO</v>
      </c>
      <c r="B51" s="37">
        <f t="shared" si="3"/>
        <v>0</v>
      </c>
      <c r="C51" s="37">
        <f t="shared" si="4"/>
        <v>0</v>
      </c>
      <c r="D51" s="37">
        <f t="shared" si="7"/>
        <v>28</v>
      </c>
      <c r="E51" s="36" t="str">
        <f t="shared" si="6"/>
        <v>MÁLAGA</v>
      </c>
      <c r="F51" s="36">
        <f t="shared" si="8"/>
        <v>1180</v>
      </c>
      <c r="G51" s="36">
        <f t="shared" si="9"/>
        <v>41158</v>
      </c>
    </row>
    <row r="52" spans="1:7" x14ac:dyDescent="0.3">
      <c r="A52" s="36" t="str">
        <f t="shared" si="5"/>
        <v>GIJÓN</v>
      </c>
      <c r="B52" s="37">
        <f t="shared" si="3"/>
        <v>0</v>
      </c>
      <c r="C52" s="37">
        <f t="shared" si="4"/>
        <v>0</v>
      </c>
      <c r="D52" s="37">
        <f t="shared" si="7"/>
        <v>28</v>
      </c>
      <c r="E52" s="36" t="str">
        <f t="shared" si="6"/>
        <v>CEUTA</v>
      </c>
      <c r="F52" s="36">
        <f t="shared" si="8"/>
        <v>561</v>
      </c>
      <c r="G52" s="36">
        <f t="shared" si="9"/>
        <v>0</v>
      </c>
    </row>
    <row r="53" spans="1:7" x14ac:dyDescent="0.3">
      <c r="A53" s="36" t="str">
        <f t="shared" si="5"/>
        <v>HUELVA</v>
      </c>
      <c r="B53" s="37">
        <f t="shared" si="3"/>
        <v>8634</v>
      </c>
      <c r="C53" s="37">
        <f t="shared" si="4"/>
        <v>39</v>
      </c>
      <c r="D53" s="37">
        <f t="shared" si="7"/>
        <v>9</v>
      </c>
      <c r="E53" s="36" t="str">
        <f t="shared" si="6"/>
        <v>SEVILLA</v>
      </c>
      <c r="F53" s="36">
        <f t="shared" si="8"/>
        <v>206</v>
      </c>
      <c r="G53" s="36">
        <f t="shared" si="9"/>
        <v>0</v>
      </c>
    </row>
    <row r="54" spans="1:7" x14ac:dyDescent="0.3">
      <c r="A54" s="36" t="str">
        <f t="shared" si="5"/>
        <v>LAS PALMAS</v>
      </c>
      <c r="B54" s="37">
        <f t="shared" si="3"/>
        <v>1133612</v>
      </c>
      <c r="C54" s="37">
        <f t="shared" si="4"/>
        <v>1027156</v>
      </c>
      <c r="D54" s="37">
        <f t="shared" si="7"/>
        <v>4</v>
      </c>
      <c r="E54" s="36" t="str">
        <f t="shared" si="6"/>
        <v>TARRAGONA</v>
      </c>
      <c r="F54" s="36">
        <f t="shared" si="8"/>
        <v>93</v>
      </c>
      <c r="G54" s="36">
        <f t="shared" si="9"/>
        <v>17789</v>
      </c>
    </row>
    <row r="55" spans="1:7" x14ac:dyDescent="0.3">
      <c r="A55" s="36" t="str">
        <f t="shared" si="5"/>
        <v>MÁLAGA</v>
      </c>
      <c r="B55" s="37">
        <f t="shared" si="3"/>
        <v>1180</v>
      </c>
      <c r="C55" s="37">
        <f t="shared" si="4"/>
        <v>41158</v>
      </c>
      <c r="D55" s="37">
        <f t="shared" si="7"/>
        <v>13</v>
      </c>
      <c r="E55" s="36" t="str">
        <f t="shared" si="6"/>
        <v>CARTAGENA</v>
      </c>
      <c r="F55" s="36">
        <f t="shared" si="8"/>
        <v>23</v>
      </c>
      <c r="G55" s="36">
        <f t="shared" si="9"/>
        <v>0</v>
      </c>
    </row>
    <row r="56" spans="1:7" x14ac:dyDescent="0.3">
      <c r="A56" s="36" t="str">
        <f t="shared" si="5"/>
        <v>MARÍN Y RÍA DE PONTEVEDRA</v>
      </c>
      <c r="B56" s="37">
        <f t="shared" si="3"/>
        <v>13376</v>
      </c>
      <c r="C56" s="37">
        <f t="shared" si="4"/>
        <v>1769</v>
      </c>
      <c r="D56" s="37">
        <f t="shared" si="7"/>
        <v>8</v>
      </c>
      <c r="E56" s="36" t="str">
        <f t="shared" si="6"/>
        <v>BALEARES</v>
      </c>
      <c r="F56" s="36">
        <f t="shared" ref="F56:F66" si="10">LOOKUP(E56,$A$39:$A$66,$B$39:$B$66)</f>
        <v>4</v>
      </c>
      <c r="G56" s="36">
        <f t="shared" si="9"/>
        <v>4</v>
      </c>
    </row>
    <row r="57" spans="1:7" x14ac:dyDescent="0.3">
      <c r="A57" s="36" t="str">
        <f t="shared" si="5"/>
        <v>MELILLA</v>
      </c>
      <c r="B57" s="37">
        <f t="shared" si="3"/>
        <v>0</v>
      </c>
      <c r="C57" s="37">
        <f t="shared" si="4"/>
        <v>58</v>
      </c>
      <c r="D57" s="37">
        <f t="shared" si="7"/>
        <v>28</v>
      </c>
      <c r="E57" s="36" t="e">
        <f t="shared" si="6"/>
        <v>#N/A</v>
      </c>
      <c r="F57" s="36" t="e">
        <f t="shared" si="10"/>
        <v>#N/A</v>
      </c>
      <c r="G57" s="36" t="e">
        <f t="shared" si="9"/>
        <v>#N/A</v>
      </c>
    </row>
    <row r="58" spans="1:7" x14ac:dyDescent="0.3">
      <c r="A58" s="36" t="str">
        <f t="shared" si="5"/>
        <v>MOTRIL</v>
      </c>
      <c r="B58" s="37">
        <f t="shared" si="3"/>
        <v>0</v>
      </c>
      <c r="C58" s="37">
        <f t="shared" si="4"/>
        <v>0</v>
      </c>
      <c r="D58" s="37">
        <f t="shared" si="7"/>
        <v>28</v>
      </c>
      <c r="E58" s="36" t="e">
        <f t="shared" si="6"/>
        <v>#N/A</v>
      </c>
      <c r="F58" s="36" t="e">
        <f t="shared" si="10"/>
        <v>#N/A</v>
      </c>
      <c r="G58" s="36" t="e">
        <f t="shared" si="9"/>
        <v>#N/A</v>
      </c>
    </row>
    <row r="59" spans="1:7" x14ac:dyDescent="0.3">
      <c r="A59" s="36" t="str">
        <f t="shared" si="5"/>
        <v>PASAIA</v>
      </c>
      <c r="B59" s="37">
        <f t="shared" si="3"/>
        <v>0</v>
      </c>
      <c r="C59" s="37">
        <f t="shared" si="4"/>
        <v>0</v>
      </c>
      <c r="D59" s="37">
        <f t="shared" si="7"/>
        <v>28</v>
      </c>
      <c r="E59" s="36" t="e">
        <f t="shared" si="6"/>
        <v>#N/A</v>
      </c>
      <c r="F59" s="36" t="e">
        <f t="shared" si="10"/>
        <v>#N/A</v>
      </c>
      <c r="G59" s="36" t="e">
        <f t="shared" si="9"/>
        <v>#N/A</v>
      </c>
    </row>
    <row r="60" spans="1:7" x14ac:dyDescent="0.3">
      <c r="A60" s="36" t="str">
        <f t="shared" si="5"/>
        <v>SANTA CRUZ DE TENERIFE</v>
      </c>
      <c r="B60" s="37">
        <f t="shared" si="3"/>
        <v>120455</v>
      </c>
      <c r="C60" s="37">
        <f t="shared" si="4"/>
        <v>7135</v>
      </c>
      <c r="D60" s="37">
        <f t="shared" si="7"/>
        <v>5</v>
      </c>
      <c r="E60" s="36" t="e">
        <f t="shared" si="6"/>
        <v>#N/A</v>
      </c>
      <c r="F60" s="36" t="e">
        <f t="shared" si="10"/>
        <v>#N/A</v>
      </c>
      <c r="G60" s="36" t="e">
        <f t="shared" si="9"/>
        <v>#N/A</v>
      </c>
    </row>
    <row r="61" spans="1:7" x14ac:dyDescent="0.3">
      <c r="A61" s="36" t="str">
        <f t="shared" si="5"/>
        <v>SANTANDER</v>
      </c>
      <c r="B61" s="37">
        <f t="shared" si="3"/>
        <v>0</v>
      </c>
      <c r="C61" s="37">
        <f t="shared" si="4"/>
        <v>0</v>
      </c>
      <c r="D61" s="37">
        <f t="shared" si="7"/>
        <v>28</v>
      </c>
      <c r="E61" s="36" t="e">
        <f t="shared" si="6"/>
        <v>#N/A</v>
      </c>
      <c r="F61" s="36" t="e">
        <f t="shared" si="10"/>
        <v>#N/A</v>
      </c>
      <c r="G61" s="36" t="e">
        <f t="shared" si="9"/>
        <v>#N/A</v>
      </c>
    </row>
    <row r="62" spans="1:7" x14ac:dyDescent="0.3">
      <c r="A62" s="36" t="str">
        <f t="shared" si="5"/>
        <v>SEVILLA</v>
      </c>
      <c r="B62" s="37">
        <f t="shared" si="3"/>
        <v>206</v>
      </c>
      <c r="C62" s="37">
        <f t="shared" si="4"/>
        <v>0</v>
      </c>
      <c r="D62" s="37">
        <f t="shared" si="7"/>
        <v>15</v>
      </c>
      <c r="E62" s="36" t="e">
        <f t="shared" si="6"/>
        <v>#N/A</v>
      </c>
      <c r="F62" s="36" t="e">
        <f t="shared" si="10"/>
        <v>#N/A</v>
      </c>
      <c r="G62" s="36" t="e">
        <f t="shared" si="9"/>
        <v>#N/A</v>
      </c>
    </row>
    <row r="63" spans="1:7" x14ac:dyDescent="0.3">
      <c r="A63" s="36" t="str">
        <f t="shared" si="5"/>
        <v>TARRAGONA</v>
      </c>
      <c r="B63" s="37">
        <f t="shared" si="3"/>
        <v>93</v>
      </c>
      <c r="C63" s="37">
        <f t="shared" si="4"/>
        <v>17789</v>
      </c>
      <c r="D63" s="37">
        <f t="shared" si="7"/>
        <v>16</v>
      </c>
      <c r="E63" s="36" t="e">
        <f t="shared" si="6"/>
        <v>#N/A</v>
      </c>
      <c r="F63" s="36" t="e">
        <f t="shared" si="10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4881199</v>
      </c>
      <c r="C64" s="37">
        <f t="shared" si="4"/>
        <v>4863504</v>
      </c>
      <c r="D64" s="37">
        <f t="shared" si="7"/>
        <v>2</v>
      </c>
      <c r="E64" s="36" t="e">
        <f t="shared" si="6"/>
        <v>#N/A</v>
      </c>
      <c r="F64" s="36" t="e">
        <f t="shared" si="10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20533</v>
      </c>
      <c r="C65" s="37">
        <f t="shared" si="4"/>
        <v>54487</v>
      </c>
      <c r="D65" s="37">
        <f t="shared" si="7"/>
        <v>6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0</v>
      </c>
      <c r="C66" s="37">
        <f t="shared" si="4"/>
        <v>0</v>
      </c>
      <c r="D66" s="37">
        <f t="shared" si="7"/>
        <v>28</v>
      </c>
      <c r="E66" s="36" t="str">
        <f t="shared" si="6"/>
        <v>A CORUÑA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29" priority="2">
      <formula>ISERROR(F7)</formula>
    </cfRule>
  </conditionalFormatting>
  <conditionalFormatting sqref="F8 F10 F12 F14 F16 F18 F20 F22 F24 F26 F28 F30 F32 F34">
    <cfRule type="containsErrors" dxfId="28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/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137</v>
      </c>
    </row>
    <row r="2" spans="1:12" s="2" customFormat="1" ht="21" x14ac:dyDescent="0.4"/>
    <row r="5" spans="1:12" x14ac:dyDescent="0.3">
      <c r="A5" s="107" t="s">
        <v>49</v>
      </c>
      <c r="B5" s="105" t="str">
        <f>'Resumen general'!D6</f>
        <v>Mes febrero</v>
      </c>
      <c r="C5" s="106"/>
      <c r="D5" s="105" t="str">
        <f>'Resumen general'!F6</f>
        <v>Acumulado desde enero</v>
      </c>
      <c r="E5" s="106"/>
      <c r="F5" s="106"/>
      <c r="L5" s="4" t="str">
        <f>'Resumen general'!I4</f>
        <v>Fecha: 12/02/2019</v>
      </c>
    </row>
    <row r="6" spans="1:12" x14ac:dyDescent="0.3">
      <c r="A6" s="108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26">
        <v>0</v>
      </c>
      <c r="C7" s="26">
        <v>0</v>
      </c>
      <c r="D7" s="26">
        <v>0</v>
      </c>
      <c r="E7" s="26">
        <v>0</v>
      </c>
      <c r="F7" s="19" t="e">
        <f>((E7*100)/D7)-100</f>
        <v>#DIV/0!</v>
      </c>
      <c r="G7" s="1"/>
      <c r="H7" s="1"/>
      <c r="I7" s="1"/>
    </row>
    <row r="8" spans="1:12" x14ac:dyDescent="0.3">
      <c r="A8" s="12" t="s">
        <v>31</v>
      </c>
      <c r="B8" s="27">
        <v>12135</v>
      </c>
      <c r="C8" s="27">
        <v>6926</v>
      </c>
      <c r="D8" s="27">
        <v>20074</v>
      </c>
      <c r="E8" s="27">
        <v>14059</v>
      </c>
      <c r="F8" s="14">
        <f t="shared" ref="F8:F34" si="0">((E8*100)/D8)-100</f>
        <v>-29.964132708976791</v>
      </c>
      <c r="G8" s="1"/>
      <c r="H8" s="1"/>
      <c r="I8" s="1"/>
    </row>
    <row r="9" spans="1:12" x14ac:dyDescent="0.3">
      <c r="A9" s="9" t="s">
        <v>157</v>
      </c>
      <c r="B9" s="26">
        <v>28748</v>
      </c>
      <c r="C9" s="26">
        <v>25076</v>
      </c>
      <c r="D9" s="26">
        <v>60433</v>
      </c>
      <c r="E9" s="26">
        <v>50842</v>
      </c>
      <c r="F9" s="11">
        <f t="shared" si="0"/>
        <v>-15.870468121721572</v>
      </c>
      <c r="G9" s="1"/>
      <c r="H9" s="1"/>
      <c r="I9" s="1"/>
    </row>
    <row r="10" spans="1:12" x14ac:dyDescent="0.3">
      <c r="A10" s="12" t="s">
        <v>159</v>
      </c>
      <c r="B10" s="27">
        <v>0</v>
      </c>
      <c r="C10" s="27">
        <v>0</v>
      </c>
      <c r="D10" s="27">
        <v>0</v>
      </c>
      <c r="E10" s="27">
        <v>0</v>
      </c>
      <c r="F10" s="18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26">
        <v>701813</v>
      </c>
      <c r="C11" s="26">
        <v>747485</v>
      </c>
      <c r="D11" s="26">
        <v>1375427</v>
      </c>
      <c r="E11" s="26">
        <v>1410796</v>
      </c>
      <c r="F11" s="11">
        <f t="shared" si="0"/>
        <v>2.5714923438321335</v>
      </c>
      <c r="G11" s="1"/>
      <c r="H11" s="1"/>
      <c r="I11" s="1"/>
    </row>
    <row r="12" spans="1:12" x14ac:dyDescent="0.3">
      <c r="A12" s="12" t="s">
        <v>161</v>
      </c>
      <c r="B12" s="27">
        <v>81408</v>
      </c>
      <c r="C12" s="27">
        <v>88351</v>
      </c>
      <c r="D12" s="27">
        <v>155346</v>
      </c>
      <c r="E12" s="27">
        <v>179601</v>
      </c>
      <c r="F12" s="14">
        <f t="shared" si="0"/>
        <v>15.613533660345297</v>
      </c>
      <c r="G12" s="1"/>
      <c r="H12" s="1"/>
      <c r="I12" s="1"/>
    </row>
    <row r="13" spans="1:12" x14ac:dyDescent="0.3">
      <c r="A13" s="9" t="s">
        <v>32</v>
      </c>
      <c r="B13" s="26">
        <v>877451</v>
      </c>
      <c r="C13" s="26">
        <v>891804</v>
      </c>
      <c r="D13" s="26">
        <v>1593031</v>
      </c>
      <c r="E13" s="26">
        <v>1737448</v>
      </c>
      <c r="F13" s="11">
        <f t="shared" si="0"/>
        <v>9.0655486302526498</v>
      </c>
      <c r="G13" s="1"/>
      <c r="H13" s="1"/>
      <c r="I13" s="1"/>
    </row>
    <row r="14" spans="1:12" x14ac:dyDescent="0.3">
      <c r="A14" s="12" t="s">
        <v>33</v>
      </c>
      <c r="B14" s="27">
        <v>757836</v>
      </c>
      <c r="C14" s="27">
        <v>806747</v>
      </c>
      <c r="D14" s="27">
        <v>1456803</v>
      </c>
      <c r="E14" s="27">
        <v>1609584</v>
      </c>
      <c r="F14" s="14">
        <f t="shared" si="0"/>
        <v>10.487416623936113</v>
      </c>
      <c r="G14" s="1"/>
      <c r="H14" s="1"/>
      <c r="I14" s="1"/>
    </row>
    <row r="15" spans="1:12" x14ac:dyDescent="0.3">
      <c r="A15" s="9" t="s">
        <v>34</v>
      </c>
      <c r="B15" s="26">
        <v>47633</v>
      </c>
      <c r="C15" s="26">
        <v>58581</v>
      </c>
      <c r="D15" s="26">
        <v>105704</v>
      </c>
      <c r="E15" s="26">
        <v>107642</v>
      </c>
      <c r="F15" s="11">
        <f t="shared" si="0"/>
        <v>1.8334216302126691</v>
      </c>
      <c r="G15" s="1"/>
      <c r="H15" s="1"/>
      <c r="I15" s="1"/>
    </row>
    <row r="16" spans="1:12" x14ac:dyDescent="0.3">
      <c r="A16" s="12" t="s">
        <v>35</v>
      </c>
      <c r="B16" s="27">
        <v>0</v>
      </c>
      <c r="C16" s="27">
        <v>1661</v>
      </c>
      <c r="D16" s="27">
        <v>0</v>
      </c>
      <c r="E16" s="27">
        <v>1661</v>
      </c>
      <c r="F16" s="18" t="e">
        <f t="shared" si="0"/>
        <v>#DIV/0!</v>
      </c>
      <c r="G16" s="1"/>
      <c r="H16" s="1"/>
      <c r="I16" s="1"/>
    </row>
    <row r="17" spans="1:9" x14ac:dyDescent="0.3">
      <c r="A17" s="9" t="s">
        <v>162</v>
      </c>
      <c r="B17" s="26">
        <v>43550</v>
      </c>
      <c r="C17" s="26">
        <v>40079</v>
      </c>
      <c r="D17" s="26">
        <v>88821</v>
      </c>
      <c r="E17" s="26">
        <v>86758</v>
      </c>
      <c r="F17" s="11">
        <f t="shared" si="0"/>
        <v>-2.3226489231150254</v>
      </c>
      <c r="G17" s="1"/>
      <c r="H17" s="1"/>
      <c r="I17" s="1"/>
    </row>
    <row r="18" spans="1:9" x14ac:dyDescent="0.3">
      <c r="A18" s="12" t="s">
        <v>36</v>
      </c>
      <c r="B18" s="27">
        <v>76301</v>
      </c>
      <c r="C18" s="27">
        <v>62346</v>
      </c>
      <c r="D18" s="27">
        <v>163640</v>
      </c>
      <c r="E18" s="27">
        <v>114745</v>
      </c>
      <c r="F18" s="14">
        <f t="shared" si="0"/>
        <v>-29.879613786360309</v>
      </c>
      <c r="G18" s="1"/>
      <c r="H18" s="1"/>
      <c r="I18" s="1"/>
    </row>
    <row r="19" spans="1:9" x14ac:dyDescent="0.3">
      <c r="A19" s="9" t="s">
        <v>37</v>
      </c>
      <c r="B19" s="26">
        <v>2539</v>
      </c>
      <c r="C19" s="26">
        <v>3126</v>
      </c>
      <c r="D19" s="26">
        <v>10864</v>
      </c>
      <c r="E19" s="26">
        <v>9450</v>
      </c>
      <c r="F19" s="11">
        <f t="shared" si="0"/>
        <v>-13.015463917525778</v>
      </c>
      <c r="G19" s="1"/>
      <c r="H19" s="1"/>
      <c r="I19" s="1"/>
    </row>
    <row r="20" spans="1:9" x14ac:dyDescent="0.3">
      <c r="A20" s="12" t="s">
        <v>163</v>
      </c>
      <c r="B20" s="27">
        <v>0</v>
      </c>
      <c r="C20" s="27">
        <v>0</v>
      </c>
      <c r="D20" s="27">
        <v>0</v>
      </c>
      <c r="E20" s="27">
        <v>0</v>
      </c>
      <c r="F20" s="14" t="e">
        <f t="shared" si="0"/>
        <v>#DIV/0!</v>
      </c>
      <c r="G20" s="1"/>
      <c r="H20" s="1"/>
      <c r="I20" s="1"/>
    </row>
    <row r="21" spans="1:9" x14ac:dyDescent="0.3">
      <c r="A21" s="9" t="s">
        <v>38</v>
      </c>
      <c r="B21" s="26">
        <v>11435</v>
      </c>
      <c r="C21" s="26">
        <v>13465</v>
      </c>
      <c r="D21" s="26">
        <v>23595</v>
      </c>
      <c r="E21" s="26">
        <v>24229</v>
      </c>
      <c r="F21" s="11">
        <f t="shared" si="0"/>
        <v>2.6870099597372388</v>
      </c>
      <c r="G21" s="1"/>
      <c r="H21" s="1"/>
      <c r="I21" s="1"/>
    </row>
    <row r="22" spans="1:9" x14ac:dyDescent="0.3">
      <c r="A22" s="12" t="s">
        <v>59</v>
      </c>
      <c r="B22" s="27">
        <v>314136</v>
      </c>
      <c r="C22" s="27">
        <v>305158</v>
      </c>
      <c r="D22" s="27">
        <v>646970</v>
      </c>
      <c r="E22" s="27">
        <v>636119</v>
      </c>
      <c r="F22" s="14">
        <f t="shared" si="0"/>
        <v>-1.6772029614974429</v>
      </c>
      <c r="G22" s="1"/>
      <c r="H22" s="1"/>
      <c r="I22" s="1"/>
    </row>
    <row r="23" spans="1:9" x14ac:dyDescent="0.3">
      <c r="A23" s="9" t="s">
        <v>164</v>
      </c>
      <c r="B23" s="26">
        <v>40981</v>
      </c>
      <c r="C23" s="26">
        <v>36139</v>
      </c>
      <c r="D23" s="26">
        <v>80290</v>
      </c>
      <c r="E23" s="26">
        <v>73402</v>
      </c>
      <c r="F23" s="11">
        <f t="shared" si="0"/>
        <v>-8.5789014821272929</v>
      </c>
      <c r="G23" s="1"/>
      <c r="H23" s="1"/>
      <c r="I23" s="1"/>
    </row>
    <row r="24" spans="1:9" x14ac:dyDescent="0.3">
      <c r="A24" s="12" t="s">
        <v>166</v>
      </c>
      <c r="B24" s="27">
        <v>0</v>
      </c>
      <c r="C24" s="27">
        <v>0</v>
      </c>
      <c r="D24" s="27">
        <v>0</v>
      </c>
      <c r="E24" s="27">
        <v>0</v>
      </c>
      <c r="F24" s="18" t="e">
        <f t="shared" si="0"/>
        <v>#DIV/0!</v>
      </c>
      <c r="G24" s="1"/>
      <c r="H24" s="1"/>
      <c r="I24" s="1"/>
    </row>
    <row r="25" spans="1:9" x14ac:dyDescent="0.3">
      <c r="A25" s="9" t="s">
        <v>39</v>
      </c>
      <c r="B25" s="26">
        <v>65625</v>
      </c>
      <c r="C25" s="26">
        <v>55801</v>
      </c>
      <c r="D25" s="26">
        <v>116312</v>
      </c>
      <c r="E25" s="26">
        <v>107339</v>
      </c>
      <c r="F25" s="11">
        <f t="shared" si="0"/>
        <v>-7.7145952266318147</v>
      </c>
      <c r="G25" s="1"/>
      <c r="H25" s="1"/>
      <c r="I25" s="1"/>
    </row>
    <row r="26" spans="1:9" x14ac:dyDescent="0.3">
      <c r="A26" s="12" t="s">
        <v>40</v>
      </c>
      <c r="B26" s="27">
        <v>44064</v>
      </c>
      <c r="C26" s="27">
        <v>69963</v>
      </c>
      <c r="D26" s="27">
        <v>81242</v>
      </c>
      <c r="E26" s="27">
        <v>135679</v>
      </c>
      <c r="F26" s="14">
        <f t="shared" si="0"/>
        <v>67.005982127471015</v>
      </c>
      <c r="G26" s="1"/>
      <c r="H26" s="1"/>
      <c r="I26" s="1"/>
    </row>
    <row r="27" spans="1:9" x14ac:dyDescent="0.3">
      <c r="A27" s="9" t="s">
        <v>41</v>
      </c>
      <c r="B27" s="26">
        <v>56064</v>
      </c>
      <c r="C27" s="26">
        <v>55652</v>
      </c>
      <c r="D27" s="26">
        <v>93111</v>
      </c>
      <c r="E27" s="26">
        <v>101116</v>
      </c>
      <c r="F27" s="11">
        <f t="shared" si="0"/>
        <v>8.5972656291952632</v>
      </c>
      <c r="G27" s="1"/>
      <c r="H27" s="1"/>
      <c r="I27" s="1"/>
    </row>
    <row r="28" spans="1:9" x14ac:dyDescent="0.3">
      <c r="A28" s="12" t="s">
        <v>42</v>
      </c>
      <c r="B28" s="27">
        <v>282804</v>
      </c>
      <c r="C28" s="27">
        <v>289625</v>
      </c>
      <c r="D28" s="27">
        <v>592132</v>
      </c>
      <c r="E28" s="27">
        <v>625997</v>
      </c>
      <c r="F28" s="14">
        <f t="shared" si="0"/>
        <v>5.7191639701958366</v>
      </c>
      <c r="G28" s="1"/>
      <c r="H28" s="1"/>
      <c r="I28" s="1"/>
    </row>
    <row r="29" spans="1:9" x14ac:dyDescent="0.3">
      <c r="A29" s="9" t="s">
        <v>43</v>
      </c>
      <c r="B29" s="26">
        <v>123084</v>
      </c>
      <c r="C29" s="26">
        <v>142097</v>
      </c>
      <c r="D29" s="26">
        <v>238562</v>
      </c>
      <c r="E29" s="26">
        <v>270114</v>
      </c>
      <c r="F29" s="11">
        <f t="shared" si="0"/>
        <v>13.225911922267585</v>
      </c>
      <c r="G29" s="1"/>
      <c r="H29" s="1"/>
      <c r="I29" s="1"/>
    </row>
    <row r="30" spans="1:9" x14ac:dyDescent="0.3">
      <c r="A30" s="12" t="s">
        <v>44</v>
      </c>
      <c r="B30" s="27">
        <v>16041</v>
      </c>
      <c r="C30" s="27">
        <v>15936</v>
      </c>
      <c r="D30" s="27">
        <v>28182</v>
      </c>
      <c r="E30" s="27">
        <v>33021</v>
      </c>
      <c r="F30" s="14">
        <f t="shared" si="0"/>
        <v>17.170534383649141</v>
      </c>
      <c r="G30" s="1"/>
      <c r="H30" s="1"/>
      <c r="I30" s="1"/>
    </row>
    <row r="31" spans="1:9" x14ac:dyDescent="0.3">
      <c r="A31" s="9" t="s">
        <v>45</v>
      </c>
      <c r="B31" s="26">
        <v>26590</v>
      </c>
      <c r="C31" s="26">
        <v>23955</v>
      </c>
      <c r="D31" s="26">
        <v>48205</v>
      </c>
      <c r="E31" s="26">
        <v>50540</v>
      </c>
      <c r="F31" s="11">
        <f t="shared" si="0"/>
        <v>4.8438958614251675</v>
      </c>
      <c r="G31" s="1"/>
      <c r="H31" s="1"/>
      <c r="I31" s="1"/>
    </row>
    <row r="32" spans="1:9" x14ac:dyDescent="0.3">
      <c r="A32" s="12" t="s">
        <v>46</v>
      </c>
      <c r="B32" s="27">
        <v>722451</v>
      </c>
      <c r="C32" s="27">
        <v>888826</v>
      </c>
      <c r="D32" s="27">
        <v>1328577</v>
      </c>
      <c r="E32" s="27">
        <v>1862174</v>
      </c>
      <c r="F32" s="14">
        <f t="shared" si="0"/>
        <v>40.163046628084032</v>
      </c>
      <c r="G32" s="1"/>
      <c r="H32" s="1"/>
      <c r="I32" s="1"/>
    </row>
    <row r="33" spans="1:9" x14ac:dyDescent="0.3">
      <c r="A33" s="9" t="s">
        <v>47</v>
      </c>
      <c r="B33" s="26">
        <v>90522</v>
      </c>
      <c r="C33" s="26">
        <v>92075</v>
      </c>
      <c r="D33" s="26">
        <v>165458</v>
      </c>
      <c r="E33" s="26">
        <v>174283</v>
      </c>
      <c r="F33" s="11">
        <f t="shared" si="0"/>
        <v>5.3336798462449622</v>
      </c>
      <c r="G33" s="1"/>
      <c r="H33" s="1"/>
      <c r="I33" s="1"/>
    </row>
    <row r="34" spans="1:9" x14ac:dyDescent="0.3">
      <c r="A34" s="12" t="s">
        <v>165</v>
      </c>
      <c r="B34" s="27">
        <v>0</v>
      </c>
      <c r="C34" s="27">
        <v>0</v>
      </c>
      <c r="D34" s="27">
        <v>0</v>
      </c>
      <c r="E34" s="27">
        <v>0</v>
      </c>
      <c r="F34" s="18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4423211</v>
      </c>
      <c r="C35" s="16">
        <f t="shared" ref="C35:E35" si="1">SUM(C7:C34)</f>
        <v>4720874</v>
      </c>
      <c r="D35" s="16">
        <f t="shared" si="1"/>
        <v>8472779</v>
      </c>
      <c r="E35" s="16">
        <f t="shared" si="1"/>
        <v>9416599</v>
      </c>
      <c r="F35" s="17">
        <f t="shared" ref="F35" si="2">((E35*100)/D35)-100</f>
        <v>11.139438429823315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0</v>
      </c>
      <c r="C39" s="37">
        <f t="shared" si="4"/>
        <v>0</v>
      </c>
      <c r="D39" s="37">
        <f>_xlfn.RANK.EQ(B39,$B$39:$B$66)+COUNTIF($B$39:$B$66,B39)-1</f>
        <v>28</v>
      </c>
      <c r="E39" s="36" t="str">
        <f t="shared" ref="E39:E66" si="6">INDEX($A$39:$B$66,MATCH(ROW()-38,$D$39:$D$66,0),1)</f>
        <v>VALENCIA</v>
      </c>
      <c r="F39" s="36">
        <f>LOOKUP(E39,$A$39:$A$66,$B$39:$B$66)</f>
        <v>1862174</v>
      </c>
      <c r="G39" s="36">
        <f>LOOKUP(E39,$A$39:$A$66,$C$39:$C$66)</f>
        <v>1328577</v>
      </c>
    </row>
    <row r="40" spans="1:9" x14ac:dyDescent="0.3">
      <c r="A40" s="36" t="str">
        <f t="shared" si="5"/>
        <v>ALICANTE</v>
      </c>
      <c r="B40" s="37">
        <f t="shared" si="3"/>
        <v>14059</v>
      </c>
      <c r="C40" s="37">
        <f t="shared" si="4"/>
        <v>20074</v>
      </c>
      <c r="D40" s="37">
        <f t="shared" ref="D40:D66" si="7">_xlfn.RANK.EQ(B40,$B$39:$B$66)+COUNTIF($B$39:$B$66,B40)-1</f>
        <v>21</v>
      </c>
      <c r="E40" s="36" t="str">
        <f t="shared" si="6"/>
        <v>BALEARES</v>
      </c>
      <c r="F40" s="36">
        <f t="shared" ref="F40:F55" si="8">LOOKUP(E40,$A$39:$A$66,$B$39:$B$66)</f>
        <v>1737448</v>
      </c>
      <c r="G40" s="36">
        <f t="shared" ref="G40:G66" si="9">LOOKUP(E40,$A$39:$A$66,$C$39:$C$66)</f>
        <v>1593031</v>
      </c>
    </row>
    <row r="41" spans="1:9" x14ac:dyDescent="0.3">
      <c r="A41" s="36" t="str">
        <f t="shared" si="5"/>
        <v>ALMERÍA</v>
      </c>
      <c r="B41" s="37">
        <f t="shared" si="3"/>
        <v>50842</v>
      </c>
      <c r="C41" s="37">
        <f t="shared" si="4"/>
        <v>60433</v>
      </c>
      <c r="D41" s="37">
        <f t="shared" si="7"/>
        <v>17</v>
      </c>
      <c r="E41" s="36" t="str">
        <f t="shared" si="6"/>
        <v>BARCELONA</v>
      </c>
      <c r="F41" s="36">
        <f t="shared" si="8"/>
        <v>1609584</v>
      </c>
      <c r="G41" s="36">
        <f t="shared" si="9"/>
        <v>1456803</v>
      </c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BAHÍA DE ALGECIRAS</v>
      </c>
      <c r="F42" s="36">
        <f t="shared" si="8"/>
        <v>1410796</v>
      </c>
      <c r="G42" s="36">
        <f t="shared" si="9"/>
        <v>1375427</v>
      </c>
    </row>
    <row r="43" spans="1:9" x14ac:dyDescent="0.3">
      <c r="A43" s="36" t="str">
        <f t="shared" si="5"/>
        <v>BAHÍA DE ALGECIRAS</v>
      </c>
      <c r="B43" s="37">
        <f t="shared" si="3"/>
        <v>1410796</v>
      </c>
      <c r="C43" s="37">
        <f t="shared" si="4"/>
        <v>1375427</v>
      </c>
      <c r="D43" s="37">
        <f t="shared" si="7"/>
        <v>4</v>
      </c>
      <c r="E43" s="36" t="str">
        <f t="shared" si="6"/>
        <v>LAS PALMAS</v>
      </c>
      <c r="F43" s="36">
        <f t="shared" si="8"/>
        <v>636119</v>
      </c>
      <c r="G43" s="36">
        <f t="shared" si="9"/>
        <v>646970</v>
      </c>
    </row>
    <row r="44" spans="1:9" x14ac:dyDescent="0.3">
      <c r="A44" s="36" t="str">
        <f t="shared" si="5"/>
        <v>BAHÍA DE CÁDIZ</v>
      </c>
      <c r="B44" s="37">
        <f t="shared" si="3"/>
        <v>179601</v>
      </c>
      <c r="C44" s="37">
        <f t="shared" si="4"/>
        <v>155346</v>
      </c>
      <c r="D44" s="37">
        <f t="shared" si="7"/>
        <v>8</v>
      </c>
      <c r="E44" s="36" t="str">
        <f t="shared" si="6"/>
        <v>SANTA CRUZ DE TENERIFE</v>
      </c>
      <c r="F44" s="36">
        <f t="shared" si="8"/>
        <v>625997</v>
      </c>
      <c r="G44" s="36">
        <f t="shared" si="9"/>
        <v>592132</v>
      </c>
    </row>
    <row r="45" spans="1:9" x14ac:dyDescent="0.3">
      <c r="A45" s="36" t="str">
        <f t="shared" si="5"/>
        <v>BALEARES</v>
      </c>
      <c r="B45" s="37">
        <f t="shared" si="3"/>
        <v>1737448</v>
      </c>
      <c r="C45" s="37">
        <f t="shared" si="4"/>
        <v>1593031</v>
      </c>
      <c r="D45" s="37">
        <f t="shared" si="7"/>
        <v>2</v>
      </c>
      <c r="E45" s="36" t="str">
        <f t="shared" si="6"/>
        <v>SANTANDER</v>
      </c>
      <c r="F45" s="36">
        <f t="shared" si="8"/>
        <v>270114</v>
      </c>
      <c r="G45" s="36">
        <f t="shared" si="9"/>
        <v>238562</v>
      </c>
    </row>
    <row r="46" spans="1:9" x14ac:dyDescent="0.3">
      <c r="A46" s="36" t="str">
        <f t="shared" si="5"/>
        <v>BARCELONA</v>
      </c>
      <c r="B46" s="37">
        <f t="shared" si="3"/>
        <v>1609584</v>
      </c>
      <c r="C46" s="37">
        <f t="shared" si="4"/>
        <v>1456803</v>
      </c>
      <c r="D46" s="37">
        <f t="shared" si="7"/>
        <v>3</v>
      </c>
      <c r="E46" s="36" t="str">
        <f t="shared" si="6"/>
        <v>BAHÍA DE CÁDIZ</v>
      </c>
      <c r="F46" s="36">
        <f t="shared" si="8"/>
        <v>179601</v>
      </c>
      <c r="G46" s="36">
        <f t="shared" si="9"/>
        <v>155346</v>
      </c>
    </row>
    <row r="47" spans="1:9" x14ac:dyDescent="0.3">
      <c r="A47" s="36" t="str">
        <f t="shared" si="5"/>
        <v>BILBAO</v>
      </c>
      <c r="B47" s="37">
        <f t="shared" si="3"/>
        <v>107642</v>
      </c>
      <c r="C47" s="37">
        <f t="shared" si="4"/>
        <v>105704</v>
      </c>
      <c r="D47" s="37">
        <f t="shared" si="7"/>
        <v>12</v>
      </c>
      <c r="E47" s="36" t="str">
        <f t="shared" si="6"/>
        <v>VIGO</v>
      </c>
      <c r="F47" s="36">
        <f t="shared" si="8"/>
        <v>174283</v>
      </c>
      <c r="G47" s="36">
        <f t="shared" si="9"/>
        <v>165458</v>
      </c>
    </row>
    <row r="48" spans="1:9" x14ac:dyDescent="0.3">
      <c r="A48" s="36" t="str">
        <f t="shared" si="5"/>
        <v>CARTAGENA</v>
      </c>
      <c r="B48" s="37">
        <f t="shared" si="3"/>
        <v>1661</v>
      </c>
      <c r="C48" s="37">
        <f t="shared" si="4"/>
        <v>0</v>
      </c>
      <c r="D48" s="37">
        <f t="shared" si="7"/>
        <v>23</v>
      </c>
      <c r="E48" s="36" t="str">
        <f t="shared" si="6"/>
        <v>MOTRIL</v>
      </c>
      <c r="F48" s="36">
        <f t="shared" si="8"/>
        <v>135679</v>
      </c>
      <c r="G48" s="36">
        <f t="shared" si="9"/>
        <v>81242</v>
      </c>
    </row>
    <row r="49" spans="1:7" x14ac:dyDescent="0.3">
      <c r="A49" s="36" t="str">
        <f t="shared" si="5"/>
        <v>CASTELLÓN</v>
      </c>
      <c r="B49" s="37">
        <f t="shared" si="3"/>
        <v>86758</v>
      </c>
      <c r="C49" s="37">
        <f t="shared" si="4"/>
        <v>88821</v>
      </c>
      <c r="D49" s="37">
        <f t="shared" si="7"/>
        <v>15</v>
      </c>
      <c r="E49" s="36" t="str">
        <f t="shared" si="6"/>
        <v>CEUTA</v>
      </c>
      <c r="F49" s="36">
        <f t="shared" si="8"/>
        <v>114745</v>
      </c>
      <c r="G49" s="36">
        <f t="shared" si="9"/>
        <v>163640</v>
      </c>
    </row>
    <row r="50" spans="1:7" x14ac:dyDescent="0.3">
      <c r="A50" s="36" t="str">
        <f t="shared" si="5"/>
        <v>CEUTA</v>
      </c>
      <c r="B50" s="37">
        <f t="shared" si="3"/>
        <v>114745</v>
      </c>
      <c r="C50" s="37">
        <f t="shared" si="4"/>
        <v>163640</v>
      </c>
      <c r="D50" s="37">
        <f t="shared" si="7"/>
        <v>11</v>
      </c>
      <c r="E50" s="36" t="str">
        <f t="shared" si="6"/>
        <v>BILBAO</v>
      </c>
      <c r="F50" s="36">
        <f t="shared" si="8"/>
        <v>107642</v>
      </c>
      <c r="G50" s="36">
        <f t="shared" si="9"/>
        <v>105704</v>
      </c>
    </row>
    <row r="51" spans="1:7" x14ac:dyDescent="0.3">
      <c r="A51" s="36" t="str">
        <f t="shared" si="5"/>
        <v>FERROL-SAN CIBRAO</v>
      </c>
      <c r="B51" s="37">
        <f t="shared" si="3"/>
        <v>9450</v>
      </c>
      <c r="C51" s="37">
        <f t="shared" si="4"/>
        <v>10864</v>
      </c>
      <c r="D51" s="37">
        <f t="shared" si="7"/>
        <v>22</v>
      </c>
      <c r="E51" s="36" t="str">
        <f t="shared" si="6"/>
        <v>MELILLA</v>
      </c>
      <c r="F51" s="36">
        <f t="shared" si="8"/>
        <v>107339</v>
      </c>
      <c r="G51" s="36">
        <f t="shared" si="9"/>
        <v>116312</v>
      </c>
    </row>
    <row r="52" spans="1:7" x14ac:dyDescent="0.3">
      <c r="A52" s="36" t="str">
        <f t="shared" si="5"/>
        <v>GIJÓN</v>
      </c>
      <c r="B52" s="37">
        <f t="shared" si="3"/>
        <v>0</v>
      </c>
      <c r="C52" s="37">
        <f t="shared" si="4"/>
        <v>0</v>
      </c>
      <c r="D52" s="37">
        <f t="shared" si="7"/>
        <v>28</v>
      </c>
      <c r="E52" s="36" t="str">
        <f t="shared" si="6"/>
        <v>PASAIA</v>
      </c>
      <c r="F52" s="36">
        <f t="shared" si="8"/>
        <v>101116</v>
      </c>
      <c r="G52" s="36">
        <f t="shared" si="9"/>
        <v>93111</v>
      </c>
    </row>
    <row r="53" spans="1:7" x14ac:dyDescent="0.3">
      <c r="A53" s="36" t="str">
        <f t="shared" si="5"/>
        <v>HUELVA</v>
      </c>
      <c r="B53" s="37">
        <f t="shared" si="3"/>
        <v>24229</v>
      </c>
      <c r="C53" s="37">
        <f t="shared" si="4"/>
        <v>23595</v>
      </c>
      <c r="D53" s="37">
        <f t="shared" si="7"/>
        <v>20</v>
      </c>
      <c r="E53" s="36" t="str">
        <f t="shared" si="6"/>
        <v>CASTELLÓN</v>
      </c>
      <c r="F53" s="36">
        <f t="shared" si="8"/>
        <v>86758</v>
      </c>
      <c r="G53" s="36">
        <f t="shared" si="9"/>
        <v>88821</v>
      </c>
    </row>
    <row r="54" spans="1:7" x14ac:dyDescent="0.3">
      <c r="A54" s="36" t="str">
        <f t="shared" si="5"/>
        <v>LAS PALMAS</v>
      </c>
      <c r="B54" s="37">
        <f t="shared" si="3"/>
        <v>636119</v>
      </c>
      <c r="C54" s="37">
        <f t="shared" si="4"/>
        <v>646970</v>
      </c>
      <c r="D54" s="37">
        <f t="shared" si="7"/>
        <v>5</v>
      </c>
      <c r="E54" s="36" t="str">
        <f t="shared" si="6"/>
        <v>MÁLAGA</v>
      </c>
      <c r="F54" s="36">
        <f t="shared" si="8"/>
        <v>73402</v>
      </c>
      <c r="G54" s="36">
        <f t="shared" si="9"/>
        <v>80290</v>
      </c>
    </row>
    <row r="55" spans="1:7" x14ac:dyDescent="0.3">
      <c r="A55" s="36" t="str">
        <f t="shared" si="5"/>
        <v>MÁLAGA</v>
      </c>
      <c r="B55" s="37">
        <f t="shared" si="3"/>
        <v>73402</v>
      </c>
      <c r="C55" s="37">
        <f t="shared" si="4"/>
        <v>80290</v>
      </c>
      <c r="D55" s="37">
        <f t="shared" si="7"/>
        <v>16</v>
      </c>
      <c r="E55" s="36" t="str">
        <f t="shared" si="6"/>
        <v>ALMERÍA</v>
      </c>
      <c r="F55" s="36">
        <f t="shared" si="8"/>
        <v>50842</v>
      </c>
      <c r="G55" s="36">
        <f t="shared" si="9"/>
        <v>60433</v>
      </c>
    </row>
    <row r="56" spans="1:7" x14ac:dyDescent="0.3">
      <c r="A56" s="36" t="str">
        <f t="shared" si="5"/>
        <v>MARÍN Y RÍA DE PONTEVEDRA</v>
      </c>
      <c r="B56" s="37">
        <f t="shared" si="3"/>
        <v>0</v>
      </c>
      <c r="C56" s="37">
        <f t="shared" si="4"/>
        <v>0</v>
      </c>
      <c r="D56" s="37">
        <f t="shared" si="7"/>
        <v>28</v>
      </c>
      <c r="E56" s="36" t="str">
        <f t="shared" si="6"/>
        <v>TARRAGONA</v>
      </c>
      <c r="F56" s="36">
        <f t="shared" ref="F56:F66" si="10">LOOKUP(E56,$A$39:$A$66,$B$39:$B$66)</f>
        <v>50540</v>
      </c>
      <c r="G56" s="36">
        <f t="shared" si="9"/>
        <v>48205</v>
      </c>
    </row>
    <row r="57" spans="1:7" x14ac:dyDescent="0.3">
      <c r="A57" s="36" t="str">
        <f t="shared" si="5"/>
        <v>MELILLA</v>
      </c>
      <c r="B57" s="37">
        <f t="shared" si="3"/>
        <v>107339</v>
      </c>
      <c r="C57" s="37">
        <f t="shared" si="4"/>
        <v>116312</v>
      </c>
      <c r="D57" s="37">
        <f t="shared" si="7"/>
        <v>13</v>
      </c>
      <c r="E57" s="36" t="str">
        <f t="shared" si="6"/>
        <v>SEVILLA</v>
      </c>
      <c r="F57" s="36">
        <f t="shared" si="10"/>
        <v>33021</v>
      </c>
      <c r="G57" s="36">
        <f t="shared" si="9"/>
        <v>28182</v>
      </c>
    </row>
    <row r="58" spans="1:7" x14ac:dyDescent="0.3">
      <c r="A58" s="36" t="str">
        <f t="shared" si="5"/>
        <v>MOTRIL</v>
      </c>
      <c r="B58" s="37">
        <f t="shared" si="3"/>
        <v>135679</v>
      </c>
      <c r="C58" s="37">
        <f t="shared" si="4"/>
        <v>81242</v>
      </c>
      <c r="D58" s="37">
        <f t="shared" si="7"/>
        <v>10</v>
      </c>
      <c r="E58" s="36" t="str">
        <f t="shared" si="6"/>
        <v>HUELVA</v>
      </c>
      <c r="F58" s="36">
        <f t="shared" si="10"/>
        <v>24229</v>
      </c>
      <c r="G58" s="36">
        <f t="shared" si="9"/>
        <v>23595</v>
      </c>
    </row>
    <row r="59" spans="1:7" x14ac:dyDescent="0.3">
      <c r="A59" s="36" t="str">
        <f t="shared" si="5"/>
        <v>PASAIA</v>
      </c>
      <c r="B59" s="37">
        <f t="shared" si="3"/>
        <v>101116</v>
      </c>
      <c r="C59" s="37">
        <f t="shared" si="4"/>
        <v>93111</v>
      </c>
      <c r="D59" s="37">
        <f t="shared" si="7"/>
        <v>14</v>
      </c>
      <c r="E59" s="36" t="str">
        <f t="shared" si="6"/>
        <v>ALICANTE</v>
      </c>
      <c r="F59" s="36">
        <f t="shared" si="10"/>
        <v>14059</v>
      </c>
      <c r="G59" s="36">
        <f t="shared" si="9"/>
        <v>20074</v>
      </c>
    </row>
    <row r="60" spans="1:7" x14ac:dyDescent="0.3">
      <c r="A60" s="36" t="str">
        <f t="shared" si="5"/>
        <v>SANTA CRUZ DE TENERIFE</v>
      </c>
      <c r="B60" s="37">
        <f t="shared" si="3"/>
        <v>625997</v>
      </c>
      <c r="C60" s="37">
        <f t="shared" si="4"/>
        <v>592132</v>
      </c>
      <c r="D60" s="37">
        <f t="shared" si="7"/>
        <v>6</v>
      </c>
      <c r="E60" s="36" t="str">
        <f t="shared" si="6"/>
        <v>FERROL-SAN CIBRAO</v>
      </c>
      <c r="F60" s="36">
        <f t="shared" si="10"/>
        <v>9450</v>
      </c>
      <c r="G60" s="36">
        <f t="shared" si="9"/>
        <v>10864</v>
      </c>
    </row>
    <row r="61" spans="1:7" x14ac:dyDescent="0.3">
      <c r="A61" s="36" t="str">
        <f t="shared" si="5"/>
        <v>SANTANDER</v>
      </c>
      <c r="B61" s="37">
        <f t="shared" si="3"/>
        <v>270114</v>
      </c>
      <c r="C61" s="37">
        <f t="shared" si="4"/>
        <v>238562</v>
      </c>
      <c r="D61" s="37">
        <f t="shared" si="7"/>
        <v>7</v>
      </c>
      <c r="E61" s="36" t="str">
        <f t="shared" si="6"/>
        <v>CARTAGENA</v>
      </c>
      <c r="F61" s="36">
        <f t="shared" si="10"/>
        <v>1661</v>
      </c>
      <c r="G61" s="36">
        <f t="shared" si="9"/>
        <v>0</v>
      </c>
    </row>
    <row r="62" spans="1:7" x14ac:dyDescent="0.3">
      <c r="A62" s="36" t="str">
        <f t="shared" si="5"/>
        <v>SEVILLA</v>
      </c>
      <c r="B62" s="37">
        <f t="shared" si="3"/>
        <v>33021</v>
      </c>
      <c r="C62" s="37">
        <f t="shared" si="4"/>
        <v>28182</v>
      </c>
      <c r="D62" s="37">
        <f t="shared" si="7"/>
        <v>19</v>
      </c>
      <c r="E62" s="36" t="e">
        <f t="shared" si="6"/>
        <v>#N/A</v>
      </c>
      <c r="F62" s="36" t="e">
        <f t="shared" si="10"/>
        <v>#N/A</v>
      </c>
      <c r="G62" s="36" t="e">
        <f t="shared" si="9"/>
        <v>#N/A</v>
      </c>
    </row>
    <row r="63" spans="1:7" x14ac:dyDescent="0.3">
      <c r="A63" s="36" t="str">
        <f t="shared" si="5"/>
        <v>TARRAGONA</v>
      </c>
      <c r="B63" s="37">
        <f t="shared" si="3"/>
        <v>50540</v>
      </c>
      <c r="C63" s="37">
        <f t="shared" si="4"/>
        <v>48205</v>
      </c>
      <c r="D63" s="37">
        <f t="shared" si="7"/>
        <v>18</v>
      </c>
      <c r="E63" s="36" t="e">
        <f t="shared" si="6"/>
        <v>#N/A</v>
      </c>
      <c r="F63" s="36" t="e">
        <f t="shared" si="10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1862174</v>
      </c>
      <c r="C64" s="37">
        <f t="shared" si="4"/>
        <v>1328577</v>
      </c>
      <c r="D64" s="37">
        <f t="shared" si="7"/>
        <v>1</v>
      </c>
      <c r="E64" s="36" t="e">
        <f t="shared" si="6"/>
        <v>#N/A</v>
      </c>
      <c r="F64" s="36" t="e">
        <f t="shared" si="10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174283</v>
      </c>
      <c r="C65" s="37">
        <f t="shared" si="4"/>
        <v>165458</v>
      </c>
      <c r="D65" s="37">
        <f t="shared" si="7"/>
        <v>9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0</v>
      </c>
      <c r="C66" s="37">
        <f t="shared" si="4"/>
        <v>0</v>
      </c>
      <c r="D66" s="37">
        <f t="shared" si="7"/>
        <v>28</v>
      </c>
      <c r="E66" s="36" t="str">
        <f t="shared" si="6"/>
        <v>A CORUÑA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27" priority="2">
      <formula>ISERROR(F7)</formula>
    </cfRule>
  </conditionalFormatting>
  <conditionalFormatting sqref="F8 F10 F12 F14 F16 F18 F20 F22 F24 F26 F28 F30 F32 F34">
    <cfRule type="containsErrors" dxfId="26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9"/>
  <sheetViews>
    <sheetView zoomScaleNormal="100" workbookViewId="0"/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E1" s="32" t="s">
        <v>56</v>
      </c>
    </row>
    <row r="2" spans="1:12" s="2" customFormat="1" ht="21" x14ac:dyDescent="0.4">
      <c r="I2" s="33" t="s">
        <v>57</v>
      </c>
    </row>
    <row r="5" spans="1:12" x14ac:dyDescent="0.3">
      <c r="A5" s="107" t="s">
        <v>49</v>
      </c>
      <c r="B5" s="105" t="str">
        <f>'Resumen general'!D6</f>
        <v>Mes febrero</v>
      </c>
      <c r="C5" s="106"/>
      <c r="D5" s="105" t="str">
        <f>'Resumen general'!F6</f>
        <v>Acumulado desde enero</v>
      </c>
      <c r="E5" s="106"/>
      <c r="F5" s="106"/>
      <c r="L5" s="4" t="str">
        <f>'Resumen general'!I4</f>
        <v>Fecha: 12/02/2019</v>
      </c>
    </row>
    <row r="6" spans="1:12" x14ac:dyDescent="0.3">
      <c r="A6" s="108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0</v>
      </c>
      <c r="C7" s="30">
        <v>0</v>
      </c>
      <c r="D7" s="30">
        <v>0</v>
      </c>
      <c r="E7" s="30">
        <v>0</v>
      </c>
      <c r="F7" s="11" t="e">
        <f>((E7*100)/D7)-100</f>
        <v>#DIV/0!</v>
      </c>
      <c r="G7" s="1"/>
      <c r="H7" s="1"/>
      <c r="I7" s="1"/>
    </row>
    <row r="8" spans="1:12" x14ac:dyDescent="0.3">
      <c r="A8" s="12" t="s">
        <v>31</v>
      </c>
      <c r="B8" s="31">
        <v>99</v>
      </c>
      <c r="C8" s="31">
        <v>138</v>
      </c>
      <c r="D8" s="31">
        <v>175</v>
      </c>
      <c r="E8" s="31">
        <v>244</v>
      </c>
      <c r="F8" s="14">
        <f t="shared" ref="F8:F34" si="0">((E8*100)/D8)-100</f>
        <v>39.428571428571416</v>
      </c>
      <c r="G8" s="1"/>
      <c r="H8" s="1"/>
      <c r="I8" s="1"/>
    </row>
    <row r="9" spans="1:12" x14ac:dyDescent="0.3">
      <c r="A9" s="9" t="s">
        <v>157</v>
      </c>
      <c r="B9" s="30">
        <v>717</v>
      </c>
      <c r="C9" s="30">
        <v>557</v>
      </c>
      <c r="D9" s="30">
        <v>1418</v>
      </c>
      <c r="E9" s="30">
        <v>1117</v>
      </c>
      <c r="F9" s="11">
        <f t="shared" si="0"/>
        <v>-21.227080394922424</v>
      </c>
      <c r="G9" s="1"/>
      <c r="H9" s="1"/>
      <c r="I9" s="1"/>
    </row>
    <row r="10" spans="1:12" x14ac:dyDescent="0.3">
      <c r="A10" s="12" t="s">
        <v>159</v>
      </c>
      <c r="B10" s="31">
        <v>0</v>
      </c>
      <c r="C10" s="31">
        <v>0</v>
      </c>
      <c r="D10" s="31">
        <v>0</v>
      </c>
      <c r="E10" s="31">
        <v>0</v>
      </c>
      <c r="F10" s="14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30">
        <v>19902</v>
      </c>
      <c r="C11" s="30">
        <v>21482</v>
      </c>
      <c r="D11" s="30">
        <v>38476</v>
      </c>
      <c r="E11" s="30">
        <v>40274</v>
      </c>
      <c r="F11" s="11">
        <f t="shared" si="0"/>
        <v>4.6730429358561167</v>
      </c>
      <c r="G11" s="1"/>
      <c r="H11" s="1"/>
      <c r="I11" s="1"/>
    </row>
    <row r="12" spans="1:12" x14ac:dyDescent="0.3">
      <c r="A12" s="12" t="s">
        <v>161</v>
      </c>
      <c r="B12" s="31">
        <v>2121</v>
      </c>
      <c r="C12" s="31">
        <v>2547</v>
      </c>
      <c r="D12" s="31">
        <v>4173</v>
      </c>
      <c r="E12" s="31">
        <v>5266</v>
      </c>
      <c r="F12" s="14">
        <f t="shared" si="0"/>
        <v>26.192187874430871</v>
      </c>
      <c r="G12" s="1"/>
      <c r="H12" s="1"/>
      <c r="I12" s="1"/>
    </row>
    <row r="13" spans="1:12" x14ac:dyDescent="0.3">
      <c r="A13" s="9" t="s">
        <v>32</v>
      </c>
      <c r="B13" s="30">
        <v>18933</v>
      </c>
      <c r="C13" s="30">
        <v>18174</v>
      </c>
      <c r="D13" s="30">
        <v>34739</v>
      </c>
      <c r="E13" s="30">
        <v>35777</v>
      </c>
      <c r="F13" s="11">
        <f t="shared" si="0"/>
        <v>2.9879962002360401</v>
      </c>
      <c r="G13" s="1"/>
      <c r="H13" s="1"/>
      <c r="I13" s="1"/>
    </row>
    <row r="14" spans="1:12" x14ac:dyDescent="0.3">
      <c r="A14" s="12" t="s">
        <v>33</v>
      </c>
      <c r="B14" s="31">
        <v>14001</v>
      </c>
      <c r="C14" s="31">
        <v>15018</v>
      </c>
      <c r="D14" s="31">
        <v>27929</v>
      </c>
      <c r="E14" s="31">
        <v>29829</v>
      </c>
      <c r="F14" s="14">
        <f t="shared" si="0"/>
        <v>6.8029646603888381</v>
      </c>
      <c r="G14" s="1"/>
      <c r="H14" s="1"/>
      <c r="I14" s="1"/>
    </row>
    <row r="15" spans="1:12" x14ac:dyDescent="0.3">
      <c r="A15" s="9" t="s">
        <v>34</v>
      </c>
      <c r="B15" s="30">
        <v>1294</v>
      </c>
      <c r="C15" s="30">
        <v>1450</v>
      </c>
      <c r="D15" s="30">
        <v>2779</v>
      </c>
      <c r="E15" s="30">
        <v>2776</v>
      </c>
      <c r="F15" s="11">
        <f t="shared" si="0"/>
        <v>-0.10795250089960007</v>
      </c>
      <c r="G15" s="1"/>
      <c r="H15" s="1"/>
      <c r="I15" s="1"/>
    </row>
    <row r="16" spans="1:12" x14ac:dyDescent="0.3">
      <c r="A16" s="12" t="s">
        <v>35</v>
      </c>
      <c r="B16" s="31">
        <v>0</v>
      </c>
      <c r="C16" s="31">
        <v>0</v>
      </c>
      <c r="D16" s="31">
        <v>0</v>
      </c>
      <c r="E16" s="31">
        <v>0</v>
      </c>
      <c r="F16" s="14" t="e">
        <f t="shared" si="0"/>
        <v>#DIV/0!</v>
      </c>
      <c r="G16" s="1"/>
      <c r="H16" s="1"/>
      <c r="I16" s="1"/>
    </row>
    <row r="17" spans="1:9" x14ac:dyDescent="0.3">
      <c r="A17" s="9" t="s">
        <v>162</v>
      </c>
      <c r="B17" s="30">
        <v>0</v>
      </c>
      <c r="C17" s="30">
        <v>0</v>
      </c>
      <c r="D17" s="30">
        <v>0</v>
      </c>
      <c r="E17" s="30">
        <v>0</v>
      </c>
      <c r="F17" s="11" t="e">
        <f t="shared" si="0"/>
        <v>#DIV/0!</v>
      </c>
      <c r="G17" s="1"/>
      <c r="H17" s="1"/>
      <c r="I17" s="1"/>
    </row>
    <row r="18" spans="1:9" x14ac:dyDescent="0.3">
      <c r="A18" s="12" t="s">
        <v>36</v>
      </c>
      <c r="B18" s="31">
        <v>1288</v>
      </c>
      <c r="C18" s="31">
        <v>1731</v>
      </c>
      <c r="D18" s="31">
        <v>2820</v>
      </c>
      <c r="E18" s="31">
        <v>3358</v>
      </c>
      <c r="F18" s="14">
        <f t="shared" si="0"/>
        <v>19.078014184397162</v>
      </c>
      <c r="G18" s="1"/>
      <c r="H18" s="1"/>
      <c r="I18" s="1"/>
    </row>
    <row r="19" spans="1:9" x14ac:dyDescent="0.3">
      <c r="A19" s="9" t="s">
        <v>37</v>
      </c>
      <c r="B19" s="30">
        <v>19</v>
      </c>
      <c r="C19" s="30">
        <v>53</v>
      </c>
      <c r="D19" s="30">
        <v>126</v>
      </c>
      <c r="E19" s="30">
        <v>123</v>
      </c>
      <c r="F19" s="11">
        <f t="shared" si="0"/>
        <v>-2.3809523809523796</v>
      </c>
      <c r="G19" s="1"/>
      <c r="H19" s="1"/>
      <c r="I19" s="1"/>
    </row>
    <row r="20" spans="1:9" x14ac:dyDescent="0.3">
      <c r="A20" s="12" t="s">
        <v>163</v>
      </c>
      <c r="B20" s="31">
        <v>0</v>
      </c>
      <c r="C20" s="31">
        <v>0</v>
      </c>
      <c r="D20" s="31">
        <v>0</v>
      </c>
      <c r="E20" s="31">
        <v>0</v>
      </c>
      <c r="F20" s="14" t="e">
        <f t="shared" si="0"/>
        <v>#DIV/0!</v>
      </c>
      <c r="G20" s="1"/>
      <c r="H20" s="1"/>
      <c r="I20" s="1"/>
    </row>
    <row r="21" spans="1:9" x14ac:dyDescent="0.3">
      <c r="A21" s="9" t="s">
        <v>38</v>
      </c>
      <c r="B21" s="30">
        <v>484</v>
      </c>
      <c r="C21" s="30">
        <v>556</v>
      </c>
      <c r="D21" s="30">
        <v>972</v>
      </c>
      <c r="E21" s="30">
        <v>1037</v>
      </c>
      <c r="F21" s="11">
        <f t="shared" si="0"/>
        <v>6.6872427983539069</v>
      </c>
      <c r="G21" s="1"/>
      <c r="H21" s="1"/>
      <c r="I21" s="1"/>
    </row>
    <row r="22" spans="1:9" x14ac:dyDescent="0.3">
      <c r="A22" s="12" t="s">
        <v>59</v>
      </c>
      <c r="B22" s="31">
        <v>10598</v>
      </c>
      <c r="C22" s="31">
        <v>11067</v>
      </c>
      <c r="D22" s="31">
        <v>22073</v>
      </c>
      <c r="E22" s="31">
        <v>23266</v>
      </c>
      <c r="F22" s="14">
        <f t="shared" si="0"/>
        <v>5.4047931862456409</v>
      </c>
      <c r="G22" s="1"/>
      <c r="H22" s="1"/>
      <c r="I22" s="1"/>
    </row>
    <row r="23" spans="1:9" x14ac:dyDescent="0.3">
      <c r="A23" s="9" t="s">
        <v>164</v>
      </c>
      <c r="B23" s="30">
        <v>1688</v>
      </c>
      <c r="C23" s="30">
        <v>1386</v>
      </c>
      <c r="D23" s="30">
        <v>3277</v>
      </c>
      <c r="E23" s="30">
        <v>2814</v>
      </c>
      <c r="F23" s="11">
        <f t="shared" si="0"/>
        <v>-14.1287763198047</v>
      </c>
      <c r="G23" s="1"/>
      <c r="H23" s="1"/>
      <c r="I23" s="1"/>
    </row>
    <row r="24" spans="1:9" x14ac:dyDescent="0.3">
      <c r="A24" s="12" t="s">
        <v>166</v>
      </c>
      <c r="B24" s="31">
        <v>0</v>
      </c>
      <c r="C24" s="31">
        <v>0</v>
      </c>
      <c r="D24" s="31">
        <v>0</v>
      </c>
      <c r="E24" s="31">
        <v>0</v>
      </c>
      <c r="F24" s="14" t="e">
        <f t="shared" si="0"/>
        <v>#DIV/0!</v>
      </c>
      <c r="G24" s="1"/>
      <c r="H24" s="1"/>
      <c r="I24" s="1"/>
    </row>
    <row r="25" spans="1:9" x14ac:dyDescent="0.3">
      <c r="A25" s="9" t="s">
        <v>39</v>
      </c>
      <c r="B25" s="30">
        <v>2711</v>
      </c>
      <c r="C25" s="30">
        <v>2132</v>
      </c>
      <c r="D25" s="30">
        <v>4663</v>
      </c>
      <c r="E25" s="30">
        <v>4183</v>
      </c>
      <c r="F25" s="11">
        <f t="shared" si="0"/>
        <v>-10.293802273214666</v>
      </c>
      <c r="G25" s="1"/>
      <c r="H25" s="1"/>
      <c r="I25" s="1"/>
    </row>
    <row r="26" spans="1:9" x14ac:dyDescent="0.3">
      <c r="A26" s="12" t="s">
        <v>40</v>
      </c>
      <c r="B26" s="31">
        <v>1777</v>
      </c>
      <c r="C26" s="31">
        <v>2723</v>
      </c>
      <c r="D26" s="31">
        <v>3200</v>
      </c>
      <c r="E26" s="31">
        <v>5163</v>
      </c>
      <c r="F26" s="14">
        <f t="shared" si="0"/>
        <v>61.34375</v>
      </c>
      <c r="G26" s="1"/>
      <c r="H26" s="1"/>
      <c r="I26" s="1"/>
    </row>
    <row r="27" spans="1:9" x14ac:dyDescent="0.3">
      <c r="A27" s="9" t="s">
        <v>41</v>
      </c>
      <c r="B27" s="30">
        <v>412</v>
      </c>
      <c r="C27" s="30">
        <v>430</v>
      </c>
      <c r="D27" s="30">
        <v>730</v>
      </c>
      <c r="E27" s="30">
        <v>837</v>
      </c>
      <c r="F27" s="11">
        <f t="shared" si="0"/>
        <v>14.657534246575338</v>
      </c>
      <c r="G27" s="1"/>
      <c r="H27" s="1"/>
      <c r="I27" s="1"/>
    </row>
    <row r="28" spans="1:9" x14ac:dyDescent="0.3">
      <c r="A28" s="12" t="s">
        <v>42</v>
      </c>
      <c r="B28" s="31">
        <v>9012</v>
      </c>
      <c r="C28" s="31">
        <v>9540</v>
      </c>
      <c r="D28" s="31">
        <v>18394</v>
      </c>
      <c r="E28" s="31">
        <v>20280</v>
      </c>
      <c r="F28" s="14">
        <f t="shared" si="0"/>
        <v>10.25334348157007</v>
      </c>
      <c r="G28" s="1"/>
      <c r="H28" s="1"/>
      <c r="I28" s="1"/>
    </row>
    <row r="29" spans="1:9" x14ac:dyDescent="0.3">
      <c r="A29" s="9" t="s">
        <v>43</v>
      </c>
      <c r="B29" s="30">
        <v>1164</v>
      </c>
      <c r="C29" s="30">
        <v>1821</v>
      </c>
      <c r="D29" s="30">
        <v>2872</v>
      </c>
      <c r="E29" s="30">
        <v>3543</v>
      </c>
      <c r="F29" s="11">
        <f t="shared" si="0"/>
        <v>23.363509749303617</v>
      </c>
      <c r="G29" s="1"/>
      <c r="H29" s="1"/>
      <c r="I29" s="1"/>
    </row>
    <row r="30" spans="1:9" x14ac:dyDescent="0.3">
      <c r="A30" s="12" t="s">
        <v>44</v>
      </c>
      <c r="B30" s="31">
        <v>672</v>
      </c>
      <c r="C30" s="31">
        <v>651</v>
      </c>
      <c r="D30" s="31">
        <v>1180</v>
      </c>
      <c r="E30" s="31">
        <v>1334</v>
      </c>
      <c r="F30" s="14">
        <f t="shared" si="0"/>
        <v>13.050847457627114</v>
      </c>
      <c r="G30" s="1"/>
      <c r="H30" s="1"/>
      <c r="I30" s="1"/>
    </row>
    <row r="31" spans="1:9" x14ac:dyDescent="0.3">
      <c r="A31" s="9" t="s">
        <v>45</v>
      </c>
      <c r="B31" s="30">
        <v>0</v>
      </c>
      <c r="C31" s="30">
        <v>0</v>
      </c>
      <c r="D31" s="30">
        <v>0</v>
      </c>
      <c r="E31" s="30">
        <v>0</v>
      </c>
      <c r="F31" s="11" t="e">
        <f t="shared" si="0"/>
        <v>#DIV/0!</v>
      </c>
      <c r="G31" s="1"/>
      <c r="H31" s="1"/>
      <c r="I31" s="1"/>
    </row>
    <row r="32" spans="1:9" x14ac:dyDescent="0.3">
      <c r="A32" s="12" t="s">
        <v>46</v>
      </c>
      <c r="B32" s="31">
        <v>17022</v>
      </c>
      <c r="C32" s="31">
        <v>19458</v>
      </c>
      <c r="D32" s="31">
        <v>31688</v>
      </c>
      <c r="E32" s="31">
        <v>38400</v>
      </c>
      <c r="F32" s="14">
        <f t="shared" si="0"/>
        <v>21.181519818227727</v>
      </c>
      <c r="G32" s="1"/>
      <c r="H32" s="1"/>
      <c r="I32" s="1"/>
    </row>
    <row r="33" spans="1:9" x14ac:dyDescent="0.3">
      <c r="A33" s="9" t="s">
        <v>47</v>
      </c>
      <c r="B33" s="30">
        <v>1557</v>
      </c>
      <c r="C33" s="30">
        <v>1659</v>
      </c>
      <c r="D33" s="30">
        <v>3087</v>
      </c>
      <c r="E33" s="30">
        <v>3286</v>
      </c>
      <c r="F33" s="11">
        <f t="shared" si="0"/>
        <v>6.4463880790411423</v>
      </c>
      <c r="G33" s="1"/>
      <c r="H33" s="1"/>
      <c r="I33" s="1"/>
    </row>
    <row r="34" spans="1:9" x14ac:dyDescent="0.3">
      <c r="A34" s="12" t="s">
        <v>165</v>
      </c>
      <c r="B34" s="31">
        <v>0</v>
      </c>
      <c r="C34" s="31">
        <v>0</v>
      </c>
      <c r="D34" s="31">
        <v>0</v>
      </c>
      <c r="E34" s="31">
        <v>0</v>
      </c>
      <c r="F34" s="14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105471</v>
      </c>
      <c r="C35" s="16">
        <f t="shared" ref="C35:E35" si="1">SUM(C7:C34)</f>
        <v>112573</v>
      </c>
      <c r="D35" s="16">
        <f t="shared" si="1"/>
        <v>204771</v>
      </c>
      <c r="E35" s="16">
        <f t="shared" si="1"/>
        <v>222907</v>
      </c>
      <c r="F35" s="17">
        <f t="shared" ref="F35" si="2">((E35*100)/D35)-100</f>
        <v>8.8567228757978427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0</v>
      </c>
      <c r="C39" s="37">
        <f t="shared" si="4"/>
        <v>0</v>
      </c>
      <c r="D39" s="37">
        <f>_xlfn.RANK.EQ(B39,$B$39:$B$66)+COUNTIF($B$39:$B$66,B39)-1</f>
        <v>28</v>
      </c>
      <c r="E39" s="36" t="str">
        <f t="shared" ref="E39:E66" si="6">INDEX($A$39:$B$66,MATCH(ROW()-38,$D$39:$D$66,0),1)</f>
        <v>BAHÍA DE ALGECIRAS</v>
      </c>
      <c r="F39" s="36">
        <f>LOOKUP(E39,$A$39:$A$66,$B$39:$B$66)</f>
        <v>40274</v>
      </c>
      <c r="G39" s="36">
        <f>LOOKUP(E39,$A$39:$A$66,$C$39:$C$66)</f>
        <v>38476</v>
      </c>
    </row>
    <row r="40" spans="1:9" x14ac:dyDescent="0.3">
      <c r="A40" s="36" t="str">
        <f t="shared" si="5"/>
        <v>ALICANTE</v>
      </c>
      <c r="B40" s="37">
        <f t="shared" si="3"/>
        <v>244</v>
      </c>
      <c r="C40" s="37">
        <f t="shared" si="4"/>
        <v>175</v>
      </c>
      <c r="D40" s="37">
        <f t="shared" ref="D40:D66" si="7">_xlfn.RANK.EQ(B40,$B$39:$B$66)+COUNTIF($B$39:$B$66,B40)-1</f>
        <v>19</v>
      </c>
      <c r="E40" s="36" t="str">
        <f t="shared" si="6"/>
        <v>VALENCIA</v>
      </c>
      <c r="F40" s="36">
        <f t="shared" ref="F40:F66" si="8">LOOKUP(E40,$A$39:$A$66,$B$39:$B$66)</f>
        <v>38400</v>
      </c>
      <c r="G40" s="36">
        <f t="shared" ref="G40:G66" si="9">LOOKUP(E40,$A$39:$A$66,$C$39:$C$66)</f>
        <v>31688</v>
      </c>
    </row>
    <row r="41" spans="1:9" x14ac:dyDescent="0.3">
      <c r="A41" s="36" t="str">
        <f t="shared" si="5"/>
        <v>ALMERÍA</v>
      </c>
      <c r="B41" s="37">
        <f t="shared" si="3"/>
        <v>1117</v>
      </c>
      <c r="C41" s="37">
        <f t="shared" si="4"/>
        <v>1418</v>
      </c>
      <c r="D41" s="37">
        <f t="shared" si="7"/>
        <v>16</v>
      </c>
      <c r="E41" s="36" t="str">
        <f t="shared" si="6"/>
        <v>BALEARES</v>
      </c>
      <c r="F41" s="36">
        <f t="shared" si="8"/>
        <v>35777</v>
      </c>
      <c r="G41" s="36">
        <f t="shared" si="9"/>
        <v>34739</v>
      </c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BARCELONA</v>
      </c>
      <c r="F42" s="36">
        <f t="shared" si="8"/>
        <v>29829</v>
      </c>
      <c r="G42" s="36">
        <f t="shared" si="9"/>
        <v>27929</v>
      </c>
    </row>
    <row r="43" spans="1:9" x14ac:dyDescent="0.3">
      <c r="A43" s="36" t="str">
        <f t="shared" si="5"/>
        <v>BAHÍA DE ALGECIRAS</v>
      </c>
      <c r="B43" s="37">
        <f t="shared" si="3"/>
        <v>40274</v>
      </c>
      <c r="C43" s="37">
        <f t="shared" si="4"/>
        <v>38476</v>
      </c>
      <c r="D43" s="37">
        <f t="shared" si="7"/>
        <v>1</v>
      </c>
      <c r="E43" s="36" t="str">
        <f t="shared" si="6"/>
        <v>LAS PALMAS</v>
      </c>
      <c r="F43" s="36">
        <f t="shared" si="8"/>
        <v>23266</v>
      </c>
      <c r="G43" s="36">
        <f t="shared" si="9"/>
        <v>22073</v>
      </c>
    </row>
    <row r="44" spans="1:9" x14ac:dyDescent="0.3">
      <c r="A44" s="36" t="str">
        <f t="shared" si="5"/>
        <v>BAHÍA DE CÁDIZ</v>
      </c>
      <c r="B44" s="37">
        <f t="shared" si="3"/>
        <v>5266</v>
      </c>
      <c r="C44" s="37">
        <f t="shared" si="4"/>
        <v>4173</v>
      </c>
      <c r="D44" s="37">
        <f t="shared" si="7"/>
        <v>7</v>
      </c>
      <c r="E44" s="36" t="str">
        <f t="shared" si="6"/>
        <v>SANTA CRUZ DE TENERIFE</v>
      </c>
      <c r="F44" s="36">
        <f t="shared" si="8"/>
        <v>20280</v>
      </c>
      <c r="G44" s="36">
        <f t="shared" si="9"/>
        <v>18394</v>
      </c>
    </row>
    <row r="45" spans="1:9" x14ac:dyDescent="0.3">
      <c r="A45" s="36" t="str">
        <f t="shared" si="5"/>
        <v>BALEARES</v>
      </c>
      <c r="B45" s="37">
        <f t="shared" si="3"/>
        <v>35777</v>
      </c>
      <c r="C45" s="37">
        <f t="shared" si="4"/>
        <v>34739</v>
      </c>
      <c r="D45" s="37">
        <f t="shared" si="7"/>
        <v>3</v>
      </c>
      <c r="E45" s="36" t="str">
        <f t="shared" si="6"/>
        <v>BAHÍA DE CÁDIZ</v>
      </c>
      <c r="F45" s="36">
        <f t="shared" si="8"/>
        <v>5266</v>
      </c>
      <c r="G45" s="36">
        <f t="shared" si="9"/>
        <v>4173</v>
      </c>
    </row>
    <row r="46" spans="1:9" x14ac:dyDescent="0.3">
      <c r="A46" s="36" t="str">
        <f t="shared" si="5"/>
        <v>BARCELONA</v>
      </c>
      <c r="B46" s="37">
        <f t="shared" si="3"/>
        <v>29829</v>
      </c>
      <c r="C46" s="37">
        <f t="shared" si="4"/>
        <v>27929</v>
      </c>
      <c r="D46" s="37">
        <f t="shared" si="7"/>
        <v>4</v>
      </c>
      <c r="E46" s="36" t="str">
        <f t="shared" si="6"/>
        <v>MOTRIL</v>
      </c>
      <c r="F46" s="36">
        <f t="shared" si="8"/>
        <v>5163</v>
      </c>
      <c r="G46" s="36">
        <f t="shared" si="9"/>
        <v>3200</v>
      </c>
    </row>
    <row r="47" spans="1:9" x14ac:dyDescent="0.3">
      <c r="A47" s="36" t="str">
        <f t="shared" si="5"/>
        <v>BILBAO</v>
      </c>
      <c r="B47" s="37">
        <f t="shared" si="3"/>
        <v>2776</v>
      </c>
      <c r="C47" s="37">
        <f t="shared" si="4"/>
        <v>2779</v>
      </c>
      <c r="D47" s="37">
        <f t="shared" si="7"/>
        <v>14</v>
      </c>
      <c r="E47" s="36" t="str">
        <f t="shared" si="6"/>
        <v>MELILLA</v>
      </c>
      <c r="F47" s="36">
        <f t="shared" si="8"/>
        <v>4183</v>
      </c>
      <c r="G47" s="36">
        <f t="shared" si="9"/>
        <v>4663</v>
      </c>
    </row>
    <row r="48" spans="1:9" x14ac:dyDescent="0.3">
      <c r="A48" s="36" t="str">
        <f t="shared" si="5"/>
        <v>CARTAGENA</v>
      </c>
      <c r="B48" s="37">
        <f t="shared" si="3"/>
        <v>0</v>
      </c>
      <c r="C48" s="37">
        <f t="shared" si="4"/>
        <v>0</v>
      </c>
      <c r="D48" s="37">
        <f t="shared" si="7"/>
        <v>28</v>
      </c>
      <c r="E48" s="36" t="str">
        <f t="shared" si="6"/>
        <v>SANTANDER</v>
      </c>
      <c r="F48" s="36">
        <f t="shared" si="8"/>
        <v>3543</v>
      </c>
      <c r="G48" s="36">
        <f t="shared" si="9"/>
        <v>2872</v>
      </c>
    </row>
    <row r="49" spans="1:7" x14ac:dyDescent="0.3">
      <c r="A49" s="36" t="str">
        <f t="shared" si="5"/>
        <v>CASTELLÓN</v>
      </c>
      <c r="B49" s="37">
        <f t="shared" si="3"/>
        <v>0</v>
      </c>
      <c r="C49" s="37">
        <f t="shared" si="4"/>
        <v>0</v>
      </c>
      <c r="D49" s="37">
        <f t="shared" si="7"/>
        <v>28</v>
      </c>
      <c r="E49" s="36" t="str">
        <f t="shared" si="6"/>
        <v>CEUTA</v>
      </c>
      <c r="F49" s="36">
        <f t="shared" si="8"/>
        <v>3358</v>
      </c>
      <c r="G49" s="36">
        <f t="shared" si="9"/>
        <v>2820</v>
      </c>
    </row>
    <row r="50" spans="1:7" x14ac:dyDescent="0.3">
      <c r="A50" s="36" t="str">
        <f t="shared" si="5"/>
        <v>CEUTA</v>
      </c>
      <c r="B50" s="37">
        <f t="shared" si="3"/>
        <v>3358</v>
      </c>
      <c r="C50" s="37">
        <f t="shared" si="4"/>
        <v>2820</v>
      </c>
      <c r="D50" s="37">
        <f t="shared" si="7"/>
        <v>11</v>
      </c>
      <c r="E50" s="36" t="str">
        <f t="shared" si="6"/>
        <v>VIGO</v>
      </c>
      <c r="F50" s="36">
        <f t="shared" si="8"/>
        <v>3286</v>
      </c>
      <c r="G50" s="36">
        <f t="shared" si="9"/>
        <v>3087</v>
      </c>
    </row>
    <row r="51" spans="1:7" x14ac:dyDescent="0.3">
      <c r="A51" s="36" t="str">
        <f t="shared" si="5"/>
        <v>FERROL-SAN CIBRAO</v>
      </c>
      <c r="B51" s="37">
        <f t="shared" si="3"/>
        <v>123</v>
      </c>
      <c r="C51" s="37">
        <f t="shared" si="4"/>
        <v>126</v>
      </c>
      <c r="D51" s="37">
        <f t="shared" si="7"/>
        <v>20</v>
      </c>
      <c r="E51" s="36" t="str">
        <f t="shared" si="6"/>
        <v>MÁLAGA</v>
      </c>
      <c r="F51" s="36">
        <f t="shared" si="8"/>
        <v>2814</v>
      </c>
      <c r="G51" s="36">
        <f t="shared" si="9"/>
        <v>3277</v>
      </c>
    </row>
    <row r="52" spans="1:7" x14ac:dyDescent="0.3">
      <c r="A52" s="36" t="str">
        <f t="shared" si="5"/>
        <v>GIJÓN</v>
      </c>
      <c r="B52" s="37">
        <f t="shared" si="3"/>
        <v>0</v>
      </c>
      <c r="C52" s="37">
        <f t="shared" si="4"/>
        <v>0</v>
      </c>
      <c r="D52" s="37">
        <f t="shared" si="7"/>
        <v>28</v>
      </c>
      <c r="E52" s="36" t="str">
        <f t="shared" si="6"/>
        <v>BILBAO</v>
      </c>
      <c r="F52" s="36">
        <f t="shared" si="8"/>
        <v>2776</v>
      </c>
      <c r="G52" s="36">
        <f t="shared" si="9"/>
        <v>2779</v>
      </c>
    </row>
    <row r="53" spans="1:7" x14ac:dyDescent="0.3">
      <c r="A53" s="36" t="str">
        <f t="shared" si="5"/>
        <v>HUELVA</v>
      </c>
      <c r="B53" s="37">
        <f t="shared" si="3"/>
        <v>1037</v>
      </c>
      <c r="C53" s="37">
        <f t="shared" si="4"/>
        <v>972</v>
      </c>
      <c r="D53" s="37">
        <f t="shared" si="7"/>
        <v>17</v>
      </c>
      <c r="E53" s="36" t="str">
        <f t="shared" si="6"/>
        <v>SEVILLA</v>
      </c>
      <c r="F53" s="36">
        <f t="shared" si="8"/>
        <v>1334</v>
      </c>
      <c r="G53" s="36">
        <f t="shared" si="9"/>
        <v>1180</v>
      </c>
    </row>
    <row r="54" spans="1:7" x14ac:dyDescent="0.3">
      <c r="A54" s="36" t="str">
        <f t="shared" si="5"/>
        <v>LAS PALMAS</v>
      </c>
      <c r="B54" s="37">
        <f t="shared" si="3"/>
        <v>23266</v>
      </c>
      <c r="C54" s="37">
        <f t="shared" si="4"/>
        <v>22073</v>
      </c>
      <c r="D54" s="37">
        <f t="shared" si="7"/>
        <v>5</v>
      </c>
      <c r="E54" s="36" t="str">
        <f t="shared" si="6"/>
        <v>ALMERÍA</v>
      </c>
      <c r="F54" s="36">
        <f t="shared" si="8"/>
        <v>1117</v>
      </c>
      <c r="G54" s="36">
        <f t="shared" si="9"/>
        <v>1418</v>
      </c>
    </row>
    <row r="55" spans="1:7" x14ac:dyDescent="0.3">
      <c r="A55" s="36" t="str">
        <f t="shared" si="5"/>
        <v>MÁLAGA</v>
      </c>
      <c r="B55" s="37">
        <f t="shared" si="3"/>
        <v>2814</v>
      </c>
      <c r="C55" s="37">
        <f t="shared" si="4"/>
        <v>3277</v>
      </c>
      <c r="D55" s="37">
        <f t="shared" si="7"/>
        <v>13</v>
      </c>
      <c r="E55" s="36" t="str">
        <f t="shared" si="6"/>
        <v>HUELVA</v>
      </c>
      <c r="F55" s="36">
        <f t="shared" si="8"/>
        <v>1037</v>
      </c>
      <c r="G55" s="36">
        <f t="shared" si="9"/>
        <v>972</v>
      </c>
    </row>
    <row r="56" spans="1:7" x14ac:dyDescent="0.3">
      <c r="A56" s="36" t="str">
        <f t="shared" si="5"/>
        <v>MARÍN Y RÍA DE PONTEVEDRA</v>
      </c>
      <c r="B56" s="37">
        <f t="shared" si="3"/>
        <v>0</v>
      </c>
      <c r="C56" s="37">
        <f t="shared" si="4"/>
        <v>0</v>
      </c>
      <c r="D56" s="37">
        <f t="shared" si="7"/>
        <v>28</v>
      </c>
      <c r="E56" s="36" t="str">
        <f t="shared" si="6"/>
        <v>PASAIA</v>
      </c>
      <c r="F56" s="36">
        <f t="shared" si="8"/>
        <v>837</v>
      </c>
      <c r="G56" s="36">
        <f t="shared" si="9"/>
        <v>730</v>
      </c>
    </row>
    <row r="57" spans="1:7" x14ac:dyDescent="0.3">
      <c r="A57" s="36" t="str">
        <f t="shared" si="5"/>
        <v>MELILLA</v>
      </c>
      <c r="B57" s="37">
        <f t="shared" si="3"/>
        <v>4183</v>
      </c>
      <c r="C57" s="37">
        <f t="shared" si="4"/>
        <v>4663</v>
      </c>
      <c r="D57" s="37">
        <f t="shared" si="7"/>
        <v>9</v>
      </c>
      <c r="E57" s="36" t="str">
        <f t="shared" si="6"/>
        <v>ALICANTE</v>
      </c>
      <c r="F57" s="36">
        <f t="shared" si="8"/>
        <v>244</v>
      </c>
      <c r="G57" s="36">
        <f t="shared" si="9"/>
        <v>175</v>
      </c>
    </row>
    <row r="58" spans="1:7" x14ac:dyDescent="0.3">
      <c r="A58" s="36" t="str">
        <f t="shared" si="5"/>
        <v>MOTRIL</v>
      </c>
      <c r="B58" s="37">
        <f t="shared" si="3"/>
        <v>5163</v>
      </c>
      <c r="C58" s="37">
        <f t="shared" si="4"/>
        <v>3200</v>
      </c>
      <c r="D58" s="37">
        <f t="shared" si="7"/>
        <v>8</v>
      </c>
      <c r="E58" s="36" t="str">
        <f t="shared" si="6"/>
        <v>FERROL-SAN CIBRAO</v>
      </c>
      <c r="F58" s="36">
        <f t="shared" si="8"/>
        <v>123</v>
      </c>
      <c r="G58" s="36">
        <f t="shared" si="9"/>
        <v>126</v>
      </c>
    </row>
    <row r="59" spans="1:7" x14ac:dyDescent="0.3">
      <c r="A59" s="36" t="str">
        <f t="shared" si="5"/>
        <v>PASAIA</v>
      </c>
      <c r="B59" s="37">
        <f t="shared" si="3"/>
        <v>837</v>
      </c>
      <c r="C59" s="37">
        <f t="shared" si="4"/>
        <v>730</v>
      </c>
      <c r="D59" s="37">
        <f t="shared" si="7"/>
        <v>18</v>
      </c>
      <c r="E59" s="36" t="e">
        <f t="shared" si="6"/>
        <v>#N/A</v>
      </c>
      <c r="F59" s="36" t="e">
        <f t="shared" si="8"/>
        <v>#N/A</v>
      </c>
      <c r="G59" s="36" t="e">
        <f t="shared" si="9"/>
        <v>#N/A</v>
      </c>
    </row>
    <row r="60" spans="1:7" x14ac:dyDescent="0.3">
      <c r="A60" s="36" t="str">
        <f t="shared" si="5"/>
        <v>SANTA CRUZ DE TENERIFE</v>
      </c>
      <c r="B60" s="37">
        <f t="shared" si="3"/>
        <v>20280</v>
      </c>
      <c r="C60" s="37">
        <f t="shared" si="4"/>
        <v>18394</v>
      </c>
      <c r="D60" s="37">
        <f t="shared" si="7"/>
        <v>6</v>
      </c>
      <c r="E60" s="36" t="e">
        <f t="shared" si="6"/>
        <v>#N/A</v>
      </c>
      <c r="F60" s="36" t="e">
        <f t="shared" si="8"/>
        <v>#N/A</v>
      </c>
      <c r="G60" s="36" t="e">
        <f t="shared" si="9"/>
        <v>#N/A</v>
      </c>
    </row>
    <row r="61" spans="1:7" x14ac:dyDescent="0.3">
      <c r="A61" s="36" t="str">
        <f t="shared" si="5"/>
        <v>SANTANDER</v>
      </c>
      <c r="B61" s="37">
        <f t="shared" si="3"/>
        <v>3543</v>
      </c>
      <c r="C61" s="37">
        <f t="shared" si="4"/>
        <v>2872</v>
      </c>
      <c r="D61" s="37">
        <f t="shared" si="7"/>
        <v>10</v>
      </c>
      <c r="E61" s="36" t="e">
        <f t="shared" si="6"/>
        <v>#N/A</v>
      </c>
      <c r="F61" s="36" t="e">
        <f t="shared" si="8"/>
        <v>#N/A</v>
      </c>
      <c r="G61" s="36" t="e">
        <f t="shared" si="9"/>
        <v>#N/A</v>
      </c>
    </row>
    <row r="62" spans="1:7" x14ac:dyDescent="0.3">
      <c r="A62" s="36" t="str">
        <f t="shared" si="5"/>
        <v>SEVILLA</v>
      </c>
      <c r="B62" s="37">
        <f t="shared" si="3"/>
        <v>1334</v>
      </c>
      <c r="C62" s="37">
        <f t="shared" si="4"/>
        <v>1180</v>
      </c>
      <c r="D62" s="37">
        <f t="shared" si="7"/>
        <v>15</v>
      </c>
      <c r="E62" s="36" t="e">
        <f t="shared" si="6"/>
        <v>#N/A</v>
      </c>
      <c r="F62" s="36" t="e">
        <f t="shared" si="8"/>
        <v>#N/A</v>
      </c>
      <c r="G62" s="36" t="e">
        <f t="shared" si="9"/>
        <v>#N/A</v>
      </c>
    </row>
    <row r="63" spans="1:7" x14ac:dyDescent="0.3">
      <c r="A63" s="36" t="str">
        <f t="shared" si="5"/>
        <v>TARRAGONA</v>
      </c>
      <c r="B63" s="37">
        <f t="shared" si="3"/>
        <v>0</v>
      </c>
      <c r="C63" s="37">
        <f t="shared" si="4"/>
        <v>0</v>
      </c>
      <c r="D63" s="37">
        <f t="shared" si="7"/>
        <v>28</v>
      </c>
      <c r="E63" s="36" t="e">
        <f t="shared" si="6"/>
        <v>#N/A</v>
      </c>
      <c r="F63" s="36" t="e">
        <f t="shared" si="8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38400</v>
      </c>
      <c r="C64" s="37">
        <f t="shared" si="4"/>
        <v>31688</v>
      </c>
      <c r="D64" s="37">
        <f t="shared" si="7"/>
        <v>2</v>
      </c>
      <c r="E64" s="36" t="e">
        <f t="shared" si="6"/>
        <v>#N/A</v>
      </c>
      <c r="F64" s="36" t="e">
        <f t="shared" si="8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3286</v>
      </c>
      <c r="C65" s="37">
        <f t="shared" si="4"/>
        <v>3087</v>
      </c>
      <c r="D65" s="37">
        <f t="shared" si="7"/>
        <v>12</v>
      </c>
      <c r="E65" s="36" t="e">
        <f t="shared" si="6"/>
        <v>#N/A</v>
      </c>
      <c r="F65" s="36" t="e">
        <f t="shared" si="8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0</v>
      </c>
      <c r="C66" s="37">
        <f t="shared" si="4"/>
        <v>0</v>
      </c>
      <c r="D66" s="37">
        <f t="shared" si="7"/>
        <v>28</v>
      </c>
      <c r="E66" s="36" t="str">
        <f t="shared" si="6"/>
        <v>A CORUÑA</v>
      </c>
      <c r="F66" s="36">
        <f t="shared" si="8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3"/>
      <c r="B68" s="73"/>
      <c r="C68" s="73"/>
      <c r="D68" s="73"/>
      <c r="E68" s="73"/>
      <c r="F68" s="73"/>
    </row>
    <row r="69" spans="1:7" x14ac:dyDescent="0.3">
      <c r="A69" s="5"/>
      <c r="B69" s="6"/>
      <c r="C69" s="6"/>
      <c r="D69" s="6"/>
      <c r="E69" s="6"/>
      <c r="F69" s="7"/>
    </row>
  </sheetData>
  <mergeCells count="3">
    <mergeCell ref="A5:A6"/>
    <mergeCell ref="B5:C5"/>
    <mergeCell ref="D5:F5"/>
  </mergeCells>
  <conditionalFormatting sqref="F7 F9 F11 F13 F15 F17 F19 F21 F23 F25 F27 F29 F31 F33">
    <cfRule type="containsErrors" dxfId="25" priority="2">
      <formula>ISERROR(F7)</formula>
    </cfRule>
  </conditionalFormatting>
  <conditionalFormatting sqref="F8 F10 F12 F14 F16 F18 F20 F22 F24 F26 F28 F30 F32 F34">
    <cfRule type="containsErrors" dxfId="24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/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51</v>
      </c>
    </row>
    <row r="2" spans="1:12" s="2" customFormat="1" ht="21" x14ac:dyDescent="0.4"/>
    <row r="5" spans="1:12" x14ac:dyDescent="0.3">
      <c r="A5" s="107" t="s">
        <v>49</v>
      </c>
      <c r="B5" s="105" t="str">
        <f>'Resumen general'!D6</f>
        <v>Mes febrero</v>
      </c>
      <c r="C5" s="106"/>
      <c r="D5" s="105" t="str">
        <f>'Resumen general'!F6</f>
        <v>Acumulado desde enero</v>
      </c>
      <c r="E5" s="106"/>
      <c r="F5" s="106"/>
      <c r="L5" s="4" t="str">
        <f>'Resumen general'!I4</f>
        <v>Fecha: 12/02/2019</v>
      </c>
    </row>
    <row r="6" spans="1:12" x14ac:dyDescent="0.3">
      <c r="A6" s="108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28">
        <v>0</v>
      </c>
      <c r="C7" s="28">
        <v>0</v>
      </c>
      <c r="D7" s="28">
        <v>0</v>
      </c>
      <c r="E7" s="28">
        <v>1</v>
      </c>
      <c r="F7" s="11" t="e">
        <f>((E7*100)/D7)-100</f>
        <v>#DIV/0!</v>
      </c>
      <c r="G7" s="1"/>
      <c r="H7" s="1"/>
      <c r="I7" s="1"/>
    </row>
    <row r="8" spans="1:12" x14ac:dyDescent="0.3">
      <c r="A8" s="12" t="s">
        <v>31</v>
      </c>
      <c r="B8" s="29">
        <v>13117</v>
      </c>
      <c r="C8" s="29">
        <v>12256</v>
      </c>
      <c r="D8" s="29">
        <v>25576</v>
      </c>
      <c r="E8" s="29">
        <v>24534</v>
      </c>
      <c r="F8" s="14">
        <f t="shared" ref="F8:F34" si="0">((E8*100)/D8)-100</f>
        <v>-4.0741319987488254</v>
      </c>
      <c r="G8" s="1"/>
      <c r="H8" s="1"/>
      <c r="I8" s="1"/>
    </row>
    <row r="9" spans="1:12" x14ac:dyDescent="0.3">
      <c r="A9" s="9" t="s">
        <v>157</v>
      </c>
      <c r="B9" s="28">
        <v>498</v>
      </c>
      <c r="C9" s="28">
        <v>530</v>
      </c>
      <c r="D9" s="28">
        <v>1019</v>
      </c>
      <c r="E9" s="28">
        <v>958</v>
      </c>
      <c r="F9" s="11">
        <f t="shared" si="0"/>
        <v>-5.9862610402355187</v>
      </c>
      <c r="G9" s="1"/>
      <c r="H9" s="1"/>
      <c r="I9" s="1"/>
    </row>
    <row r="10" spans="1:12" x14ac:dyDescent="0.3">
      <c r="A10" s="12" t="s">
        <v>159</v>
      </c>
      <c r="B10" s="29">
        <v>0</v>
      </c>
      <c r="C10" s="29">
        <v>0</v>
      </c>
      <c r="D10" s="29">
        <v>0</v>
      </c>
      <c r="E10" s="29">
        <v>0</v>
      </c>
      <c r="F10" s="18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28">
        <v>286736</v>
      </c>
      <c r="C11" s="28">
        <v>392407</v>
      </c>
      <c r="D11" s="28">
        <v>679442</v>
      </c>
      <c r="E11" s="28">
        <v>751853</v>
      </c>
      <c r="F11" s="11">
        <f t="shared" si="0"/>
        <v>10.657421825556852</v>
      </c>
      <c r="G11" s="1"/>
      <c r="H11" s="1"/>
      <c r="I11" s="1"/>
    </row>
    <row r="12" spans="1:12" x14ac:dyDescent="0.3">
      <c r="A12" s="12" t="s">
        <v>161</v>
      </c>
      <c r="B12" s="29">
        <v>7597</v>
      </c>
      <c r="C12" s="29">
        <v>6302</v>
      </c>
      <c r="D12" s="29">
        <v>14667</v>
      </c>
      <c r="E12" s="29">
        <v>13307</v>
      </c>
      <c r="F12" s="14">
        <f t="shared" si="0"/>
        <v>-9.2725165337151481</v>
      </c>
      <c r="G12" s="1"/>
      <c r="H12" s="1"/>
      <c r="I12" s="1"/>
    </row>
    <row r="13" spans="1:12" x14ac:dyDescent="0.3">
      <c r="A13" s="9" t="s">
        <v>32</v>
      </c>
      <c r="B13" s="28">
        <v>8700</v>
      </c>
      <c r="C13" s="28">
        <v>8623</v>
      </c>
      <c r="D13" s="28">
        <v>16655</v>
      </c>
      <c r="E13" s="28">
        <v>16654</v>
      </c>
      <c r="F13" s="11">
        <f t="shared" si="0"/>
        <v>-6.0042029420657173E-3</v>
      </c>
      <c r="G13" s="1"/>
      <c r="H13" s="1"/>
      <c r="I13" s="1"/>
    </row>
    <row r="14" spans="1:12" x14ac:dyDescent="0.3">
      <c r="A14" s="12" t="s">
        <v>33</v>
      </c>
      <c r="B14" s="29">
        <v>246682</v>
      </c>
      <c r="C14" s="29">
        <v>252732</v>
      </c>
      <c r="D14" s="29">
        <v>430354</v>
      </c>
      <c r="E14" s="29">
        <v>524979</v>
      </c>
      <c r="F14" s="14">
        <f t="shared" si="0"/>
        <v>21.987712441385469</v>
      </c>
      <c r="G14" s="1"/>
      <c r="H14" s="1"/>
      <c r="I14" s="1"/>
    </row>
    <row r="15" spans="1:12" x14ac:dyDescent="0.3">
      <c r="A15" s="9" t="s">
        <v>34</v>
      </c>
      <c r="B15" s="28">
        <v>37998</v>
      </c>
      <c r="C15" s="28">
        <v>52909</v>
      </c>
      <c r="D15" s="28">
        <v>78790</v>
      </c>
      <c r="E15" s="28">
        <v>101881</v>
      </c>
      <c r="F15" s="11">
        <f t="shared" si="0"/>
        <v>29.307018657189985</v>
      </c>
      <c r="G15" s="1"/>
      <c r="H15" s="1"/>
      <c r="I15" s="1"/>
    </row>
    <row r="16" spans="1:12" x14ac:dyDescent="0.3">
      <c r="A16" s="12" t="s">
        <v>35</v>
      </c>
      <c r="B16" s="29">
        <v>5717</v>
      </c>
      <c r="C16" s="29">
        <v>7123</v>
      </c>
      <c r="D16" s="29">
        <v>13658</v>
      </c>
      <c r="E16" s="29">
        <v>12880</v>
      </c>
      <c r="F16" s="14">
        <f t="shared" si="0"/>
        <v>-5.6962952115976009</v>
      </c>
      <c r="G16" s="1"/>
      <c r="H16" s="1"/>
      <c r="I16" s="1"/>
    </row>
    <row r="17" spans="1:9" x14ac:dyDescent="0.3">
      <c r="A17" s="9" t="s">
        <v>162</v>
      </c>
      <c r="B17" s="28">
        <v>19636</v>
      </c>
      <c r="C17" s="28">
        <v>18994</v>
      </c>
      <c r="D17" s="28">
        <v>37481</v>
      </c>
      <c r="E17" s="28">
        <v>36967</v>
      </c>
      <c r="F17" s="11">
        <f t="shared" si="0"/>
        <v>-1.3713614898215098</v>
      </c>
      <c r="G17" s="1"/>
      <c r="H17" s="1"/>
      <c r="I17" s="1"/>
    </row>
    <row r="18" spans="1:9" x14ac:dyDescent="0.3">
      <c r="A18" s="12" t="s">
        <v>36</v>
      </c>
      <c r="B18" s="29">
        <v>1514</v>
      </c>
      <c r="C18" s="29">
        <v>911</v>
      </c>
      <c r="D18" s="29">
        <v>3871</v>
      </c>
      <c r="E18" s="29">
        <v>1691</v>
      </c>
      <c r="F18" s="14">
        <f t="shared" si="0"/>
        <v>-56.316197365021957</v>
      </c>
      <c r="G18" s="1"/>
      <c r="H18" s="1"/>
      <c r="I18" s="1"/>
    </row>
    <row r="19" spans="1:9" x14ac:dyDescent="0.3">
      <c r="A19" s="9" t="s">
        <v>37</v>
      </c>
      <c r="B19" s="28">
        <v>0</v>
      </c>
      <c r="C19" s="28">
        <v>13</v>
      </c>
      <c r="D19" s="28">
        <v>7</v>
      </c>
      <c r="E19" s="28">
        <v>21</v>
      </c>
      <c r="F19" s="11">
        <f t="shared" si="0"/>
        <v>200</v>
      </c>
      <c r="G19" s="1"/>
      <c r="H19" s="1"/>
      <c r="I19" s="1"/>
    </row>
    <row r="20" spans="1:9" x14ac:dyDescent="0.3">
      <c r="A20" s="12" t="s">
        <v>163</v>
      </c>
      <c r="B20" s="29">
        <v>5914</v>
      </c>
      <c r="C20" s="29">
        <v>5821</v>
      </c>
      <c r="D20" s="29">
        <v>11969</v>
      </c>
      <c r="E20" s="29">
        <v>12162</v>
      </c>
      <c r="F20" s="14">
        <f t="shared" si="0"/>
        <v>1.6124989556353881</v>
      </c>
      <c r="G20" s="1"/>
      <c r="H20" s="1"/>
      <c r="I20" s="1"/>
    </row>
    <row r="21" spans="1:9" x14ac:dyDescent="0.3">
      <c r="A21" s="9" t="s">
        <v>38</v>
      </c>
      <c r="B21" s="28">
        <v>4218</v>
      </c>
      <c r="C21" s="28">
        <v>4914</v>
      </c>
      <c r="D21" s="28">
        <v>9022</v>
      </c>
      <c r="E21" s="28">
        <v>11324</v>
      </c>
      <c r="F21" s="11">
        <f t="shared" si="0"/>
        <v>25.515406783418314</v>
      </c>
      <c r="G21" s="1"/>
      <c r="H21" s="1"/>
      <c r="I21" s="1"/>
    </row>
    <row r="22" spans="1:9" x14ac:dyDescent="0.3">
      <c r="A22" s="12" t="s">
        <v>59</v>
      </c>
      <c r="B22" s="29">
        <v>80648</v>
      </c>
      <c r="C22" s="29">
        <v>90719</v>
      </c>
      <c r="D22" s="29">
        <v>158116</v>
      </c>
      <c r="E22" s="29">
        <v>178088</v>
      </c>
      <c r="F22" s="14">
        <f t="shared" si="0"/>
        <v>12.631232765817501</v>
      </c>
      <c r="G22" s="1"/>
      <c r="H22" s="1"/>
      <c r="I22" s="1"/>
    </row>
    <row r="23" spans="1:9" x14ac:dyDescent="0.3">
      <c r="A23" s="9" t="s">
        <v>164</v>
      </c>
      <c r="B23" s="28">
        <v>12645</v>
      </c>
      <c r="C23" s="28">
        <v>2166</v>
      </c>
      <c r="D23" s="28">
        <v>18535</v>
      </c>
      <c r="E23" s="28">
        <v>6513</v>
      </c>
      <c r="F23" s="11">
        <f t="shared" si="0"/>
        <v>-64.86107364445644</v>
      </c>
      <c r="G23" s="1"/>
      <c r="H23" s="1"/>
      <c r="I23" s="1"/>
    </row>
    <row r="24" spans="1:9" x14ac:dyDescent="0.3">
      <c r="A24" s="12" t="s">
        <v>166</v>
      </c>
      <c r="B24" s="29">
        <v>5580</v>
      </c>
      <c r="C24" s="29">
        <v>6249</v>
      </c>
      <c r="D24" s="29">
        <v>13036</v>
      </c>
      <c r="E24" s="29">
        <v>13871</v>
      </c>
      <c r="F24" s="14">
        <f t="shared" si="0"/>
        <v>6.4053390610616816</v>
      </c>
      <c r="G24" s="1"/>
      <c r="H24" s="1"/>
      <c r="I24" s="1"/>
    </row>
    <row r="25" spans="1:9" x14ac:dyDescent="0.3">
      <c r="A25" s="9" t="s">
        <v>39</v>
      </c>
      <c r="B25" s="28">
        <v>2165</v>
      </c>
      <c r="C25" s="28">
        <v>1779</v>
      </c>
      <c r="D25" s="28">
        <v>6029</v>
      </c>
      <c r="E25" s="28">
        <v>3943</v>
      </c>
      <c r="F25" s="11">
        <f t="shared" si="0"/>
        <v>-34.599436059047932</v>
      </c>
      <c r="G25" s="1"/>
      <c r="H25" s="1"/>
      <c r="I25" s="1"/>
    </row>
    <row r="26" spans="1:9" x14ac:dyDescent="0.3">
      <c r="A26" s="12" t="s">
        <v>40</v>
      </c>
      <c r="B26" s="29">
        <v>85</v>
      </c>
      <c r="C26" s="29">
        <v>3</v>
      </c>
      <c r="D26" s="29">
        <v>244</v>
      </c>
      <c r="E26" s="29">
        <v>3</v>
      </c>
      <c r="F26" s="14">
        <f t="shared" si="0"/>
        <v>-98.770491803278688</v>
      </c>
      <c r="G26" s="1"/>
      <c r="H26" s="1"/>
      <c r="I26" s="1"/>
    </row>
    <row r="27" spans="1:9" x14ac:dyDescent="0.3">
      <c r="A27" s="9" t="s">
        <v>41</v>
      </c>
      <c r="B27" s="28">
        <v>0</v>
      </c>
      <c r="C27" s="28">
        <v>0</v>
      </c>
      <c r="D27" s="28">
        <v>0</v>
      </c>
      <c r="E27" s="28">
        <v>2</v>
      </c>
      <c r="F27" s="19" t="e">
        <f t="shared" si="0"/>
        <v>#DIV/0!</v>
      </c>
      <c r="G27" s="1"/>
      <c r="H27" s="1"/>
      <c r="I27" s="1"/>
    </row>
    <row r="28" spans="1:9" x14ac:dyDescent="0.3">
      <c r="A28" s="12" t="s">
        <v>42</v>
      </c>
      <c r="B28" s="29">
        <v>28851</v>
      </c>
      <c r="C28" s="29">
        <v>47981</v>
      </c>
      <c r="D28" s="29">
        <v>60755</v>
      </c>
      <c r="E28" s="29">
        <v>98503</v>
      </c>
      <c r="F28" s="14">
        <f t="shared" si="0"/>
        <v>62.131511809727584</v>
      </c>
      <c r="G28" s="1"/>
      <c r="H28" s="1"/>
      <c r="I28" s="1"/>
    </row>
    <row r="29" spans="1:9" x14ac:dyDescent="0.3">
      <c r="A29" s="9" t="s">
        <v>43</v>
      </c>
      <c r="B29" s="28">
        <v>101</v>
      </c>
      <c r="C29" s="28">
        <v>529</v>
      </c>
      <c r="D29" s="28">
        <v>311</v>
      </c>
      <c r="E29" s="28">
        <v>1211</v>
      </c>
      <c r="F29" s="11">
        <f t="shared" si="0"/>
        <v>289.38906752411577</v>
      </c>
      <c r="G29" s="1"/>
      <c r="H29" s="1"/>
      <c r="I29" s="1"/>
    </row>
    <row r="30" spans="1:9" x14ac:dyDescent="0.3">
      <c r="A30" s="12" t="s">
        <v>44</v>
      </c>
      <c r="B30" s="29">
        <v>8121</v>
      </c>
      <c r="C30" s="29">
        <v>9667</v>
      </c>
      <c r="D30" s="29">
        <v>16632</v>
      </c>
      <c r="E30" s="29">
        <v>19421</v>
      </c>
      <c r="F30" s="14">
        <f t="shared" si="0"/>
        <v>16.768879268879274</v>
      </c>
      <c r="G30" s="1"/>
      <c r="H30" s="1"/>
      <c r="I30" s="1"/>
    </row>
    <row r="31" spans="1:9" x14ac:dyDescent="0.3">
      <c r="A31" s="9" t="s">
        <v>45</v>
      </c>
      <c r="B31" s="28">
        <v>5200</v>
      </c>
      <c r="C31" s="28">
        <v>4721</v>
      </c>
      <c r="D31" s="28">
        <v>11166</v>
      </c>
      <c r="E31" s="28">
        <v>9675</v>
      </c>
      <c r="F31" s="11">
        <f t="shared" si="0"/>
        <v>-13.353036002149381</v>
      </c>
      <c r="G31" s="1"/>
      <c r="H31" s="1"/>
      <c r="I31" s="1"/>
    </row>
    <row r="32" spans="1:9" x14ac:dyDescent="0.3">
      <c r="A32" s="12" t="s">
        <v>46</v>
      </c>
      <c r="B32" s="29">
        <v>313631</v>
      </c>
      <c r="C32" s="29">
        <v>384535</v>
      </c>
      <c r="D32" s="29">
        <v>697163</v>
      </c>
      <c r="E32" s="29">
        <v>779210</v>
      </c>
      <c r="F32" s="14">
        <f t="shared" si="0"/>
        <v>11.7686968470788</v>
      </c>
      <c r="G32" s="1"/>
      <c r="H32" s="1"/>
      <c r="I32" s="1"/>
    </row>
    <row r="33" spans="1:9" x14ac:dyDescent="0.3">
      <c r="A33" s="9" t="s">
        <v>47</v>
      </c>
      <c r="B33" s="28">
        <v>13441</v>
      </c>
      <c r="C33" s="28">
        <v>12738</v>
      </c>
      <c r="D33" s="28">
        <v>27334</v>
      </c>
      <c r="E33" s="28">
        <v>27177</v>
      </c>
      <c r="F33" s="11">
        <f t="shared" si="0"/>
        <v>-0.57437623472598887</v>
      </c>
      <c r="G33" s="1"/>
      <c r="H33" s="1"/>
      <c r="I33" s="1"/>
    </row>
    <row r="34" spans="1:9" x14ac:dyDescent="0.3">
      <c r="A34" s="12" t="s">
        <v>165</v>
      </c>
      <c r="B34" s="29">
        <v>2544</v>
      </c>
      <c r="C34" s="29">
        <v>2649</v>
      </c>
      <c r="D34" s="29">
        <v>5396</v>
      </c>
      <c r="E34" s="29">
        <v>5315</v>
      </c>
      <c r="F34" s="14">
        <f t="shared" si="0"/>
        <v>-1.5011119347664987</v>
      </c>
      <c r="G34" s="1"/>
      <c r="H34" s="1"/>
      <c r="I34" s="1"/>
    </row>
    <row r="35" spans="1:9" x14ac:dyDescent="0.3">
      <c r="A35" s="15" t="s">
        <v>48</v>
      </c>
      <c r="B35" s="16">
        <f>SUM(B7:B34)</f>
        <v>1111339</v>
      </c>
      <c r="C35" s="16">
        <f t="shared" ref="C35:E35" si="1">SUM(C7:C34)</f>
        <v>1327271</v>
      </c>
      <c r="D35" s="16">
        <f t="shared" si="1"/>
        <v>2337228</v>
      </c>
      <c r="E35" s="16">
        <f t="shared" si="1"/>
        <v>2652144</v>
      </c>
      <c r="F35" s="17">
        <f t="shared" ref="F35" si="2">((E35*100)/D35)-100</f>
        <v>13.473910119166803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1</v>
      </c>
      <c r="C39" s="37">
        <f t="shared" si="4"/>
        <v>0</v>
      </c>
      <c r="D39" s="37">
        <f>_xlfn.RANK.EQ(B39,$B$39:$B$66)+COUNTIF($B$39:$B$66,B39)-1</f>
        <v>27</v>
      </c>
      <c r="E39" s="36" t="str">
        <f t="shared" ref="E39:E66" si="6">INDEX($A$39:$B$66,MATCH(ROW()-38,$D$39:$D$66,0),1)</f>
        <v>VALENCIA</v>
      </c>
      <c r="F39" s="36">
        <f>LOOKUP(E39,$A$39:$A$66,$B$39:$B$66)</f>
        <v>779210</v>
      </c>
      <c r="G39" s="36">
        <f>LOOKUP(E39,$A$39:$A$66,$C$39:$C$66)</f>
        <v>697163</v>
      </c>
    </row>
    <row r="40" spans="1:9" x14ac:dyDescent="0.3">
      <c r="A40" s="36" t="str">
        <f t="shared" si="5"/>
        <v>ALICANTE</v>
      </c>
      <c r="B40" s="37">
        <f t="shared" si="3"/>
        <v>24534</v>
      </c>
      <c r="C40" s="37">
        <f t="shared" si="4"/>
        <v>25576</v>
      </c>
      <c r="D40" s="37">
        <f t="shared" ref="D40:D66" si="7">_xlfn.RANK.EQ(B40,$B$39:$B$66)+COUNTIF($B$39:$B$66,B40)-1</f>
        <v>9</v>
      </c>
      <c r="E40" s="36" t="str">
        <f t="shared" si="6"/>
        <v>BAHÍA DE ALGECIRAS</v>
      </c>
      <c r="F40" s="36">
        <f t="shared" ref="F40:F55" si="8">LOOKUP(E40,$A$39:$A$66,$B$39:$B$66)</f>
        <v>751853</v>
      </c>
      <c r="G40" s="36">
        <f t="shared" ref="G40:G66" si="9">LOOKUP(E40,$A$39:$A$66,$C$39:$C$66)</f>
        <v>679442</v>
      </c>
    </row>
    <row r="41" spans="1:9" x14ac:dyDescent="0.3">
      <c r="A41" s="36" t="str">
        <f t="shared" si="5"/>
        <v>ALMERÍA</v>
      </c>
      <c r="B41" s="37">
        <f t="shared" si="3"/>
        <v>958</v>
      </c>
      <c r="C41" s="37">
        <f t="shared" si="4"/>
        <v>1019</v>
      </c>
      <c r="D41" s="37">
        <f t="shared" si="7"/>
        <v>23</v>
      </c>
      <c r="E41" s="36" t="str">
        <f t="shared" si="6"/>
        <v>BARCELONA</v>
      </c>
      <c r="F41" s="36">
        <f t="shared" si="8"/>
        <v>524979</v>
      </c>
      <c r="G41" s="36">
        <f t="shared" si="9"/>
        <v>430354</v>
      </c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LAS PALMAS</v>
      </c>
      <c r="F42" s="36">
        <f t="shared" si="8"/>
        <v>178088</v>
      </c>
      <c r="G42" s="36">
        <f t="shared" si="9"/>
        <v>158116</v>
      </c>
    </row>
    <row r="43" spans="1:9" x14ac:dyDescent="0.3">
      <c r="A43" s="36" t="str">
        <f t="shared" si="5"/>
        <v>BAHÍA DE ALGECIRAS</v>
      </c>
      <c r="B43" s="37">
        <f t="shared" si="3"/>
        <v>751853</v>
      </c>
      <c r="C43" s="37">
        <f t="shared" si="4"/>
        <v>679442</v>
      </c>
      <c r="D43" s="37">
        <f t="shared" si="7"/>
        <v>2</v>
      </c>
      <c r="E43" s="36" t="str">
        <f t="shared" si="6"/>
        <v>BILBAO</v>
      </c>
      <c r="F43" s="36">
        <f t="shared" si="8"/>
        <v>101881</v>
      </c>
      <c r="G43" s="36">
        <f t="shared" si="9"/>
        <v>78790</v>
      </c>
    </row>
    <row r="44" spans="1:9" x14ac:dyDescent="0.3">
      <c r="A44" s="36" t="str">
        <f t="shared" si="5"/>
        <v>BAHÍA DE CÁDIZ</v>
      </c>
      <c r="B44" s="37">
        <f t="shared" si="3"/>
        <v>13307</v>
      </c>
      <c r="C44" s="37">
        <f t="shared" si="4"/>
        <v>14667</v>
      </c>
      <c r="D44" s="37">
        <f t="shared" si="7"/>
        <v>13</v>
      </c>
      <c r="E44" s="36" t="str">
        <f t="shared" si="6"/>
        <v>SANTA CRUZ DE TENERIFE</v>
      </c>
      <c r="F44" s="36">
        <f t="shared" si="8"/>
        <v>98503</v>
      </c>
      <c r="G44" s="36">
        <f t="shared" si="9"/>
        <v>60755</v>
      </c>
    </row>
    <row r="45" spans="1:9" x14ac:dyDescent="0.3">
      <c r="A45" s="36" t="str">
        <f t="shared" si="5"/>
        <v>BALEARES</v>
      </c>
      <c r="B45" s="37">
        <f t="shared" si="3"/>
        <v>16654</v>
      </c>
      <c r="C45" s="37">
        <f t="shared" si="4"/>
        <v>16655</v>
      </c>
      <c r="D45" s="37">
        <f t="shared" si="7"/>
        <v>11</v>
      </c>
      <c r="E45" s="36" t="str">
        <f t="shared" si="6"/>
        <v>CASTELLÓN</v>
      </c>
      <c r="F45" s="36">
        <f t="shared" si="8"/>
        <v>36967</v>
      </c>
      <c r="G45" s="36">
        <f t="shared" si="9"/>
        <v>37481</v>
      </c>
    </row>
    <row r="46" spans="1:9" x14ac:dyDescent="0.3">
      <c r="A46" s="36" t="str">
        <f t="shared" si="5"/>
        <v>BARCELONA</v>
      </c>
      <c r="B46" s="37">
        <f t="shared" si="3"/>
        <v>524979</v>
      </c>
      <c r="C46" s="37">
        <f t="shared" si="4"/>
        <v>430354</v>
      </c>
      <c r="D46" s="37">
        <f t="shared" si="7"/>
        <v>3</v>
      </c>
      <c r="E46" s="36" t="str">
        <f t="shared" si="6"/>
        <v>VIGO</v>
      </c>
      <c r="F46" s="36">
        <f t="shared" si="8"/>
        <v>27177</v>
      </c>
      <c r="G46" s="36">
        <f t="shared" si="9"/>
        <v>27334</v>
      </c>
    </row>
    <row r="47" spans="1:9" x14ac:dyDescent="0.3">
      <c r="A47" s="36" t="str">
        <f t="shared" si="5"/>
        <v>BILBAO</v>
      </c>
      <c r="B47" s="37">
        <f t="shared" si="3"/>
        <v>101881</v>
      </c>
      <c r="C47" s="37">
        <f t="shared" si="4"/>
        <v>78790</v>
      </c>
      <c r="D47" s="37">
        <f t="shared" si="7"/>
        <v>5</v>
      </c>
      <c r="E47" s="36" t="str">
        <f t="shared" si="6"/>
        <v>ALICANTE</v>
      </c>
      <c r="F47" s="36">
        <f t="shared" si="8"/>
        <v>24534</v>
      </c>
      <c r="G47" s="36">
        <f t="shared" si="9"/>
        <v>25576</v>
      </c>
    </row>
    <row r="48" spans="1:9" x14ac:dyDescent="0.3">
      <c r="A48" s="36" t="str">
        <f t="shared" si="5"/>
        <v>CARTAGENA</v>
      </c>
      <c r="B48" s="37">
        <f t="shared" si="3"/>
        <v>12880</v>
      </c>
      <c r="C48" s="37">
        <f t="shared" si="4"/>
        <v>13658</v>
      </c>
      <c r="D48" s="37">
        <f t="shared" si="7"/>
        <v>14</v>
      </c>
      <c r="E48" s="36" t="str">
        <f t="shared" si="6"/>
        <v>SEVILLA</v>
      </c>
      <c r="F48" s="36">
        <f t="shared" si="8"/>
        <v>19421</v>
      </c>
      <c r="G48" s="36">
        <f t="shared" si="9"/>
        <v>16632</v>
      </c>
    </row>
    <row r="49" spans="1:7" x14ac:dyDescent="0.3">
      <c r="A49" s="36" t="str">
        <f t="shared" si="5"/>
        <v>CASTELLÓN</v>
      </c>
      <c r="B49" s="37">
        <f t="shared" si="3"/>
        <v>36967</v>
      </c>
      <c r="C49" s="37">
        <f t="shared" si="4"/>
        <v>37481</v>
      </c>
      <c r="D49" s="37">
        <f t="shared" si="7"/>
        <v>7</v>
      </c>
      <c r="E49" s="36" t="str">
        <f t="shared" si="6"/>
        <v>BALEARES</v>
      </c>
      <c r="F49" s="36">
        <f t="shared" si="8"/>
        <v>16654</v>
      </c>
      <c r="G49" s="36">
        <f t="shared" si="9"/>
        <v>16655</v>
      </c>
    </row>
    <row r="50" spans="1:7" x14ac:dyDescent="0.3">
      <c r="A50" s="36" t="str">
        <f t="shared" si="5"/>
        <v>CEUTA</v>
      </c>
      <c r="B50" s="37">
        <f t="shared" si="3"/>
        <v>1691</v>
      </c>
      <c r="C50" s="37">
        <f t="shared" si="4"/>
        <v>3871</v>
      </c>
      <c r="D50" s="37">
        <f t="shared" si="7"/>
        <v>21</v>
      </c>
      <c r="E50" s="36" t="str">
        <f t="shared" si="6"/>
        <v>MARÍN Y RÍA DE PONTEVEDRA</v>
      </c>
      <c r="F50" s="36">
        <f t="shared" si="8"/>
        <v>13871</v>
      </c>
      <c r="G50" s="36">
        <f t="shared" si="9"/>
        <v>13036</v>
      </c>
    </row>
    <row r="51" spans="1:7" x14ac:dyDescent="0.3">
      <c r="A51" s="36" t="str">
        <f t="shared" si="5"/>
        <v>FERROL-SAN CIBRAO</v>
      </c>
      <c r="B51" s="37">
        <f t="shared" si="3"/>
        <v>21</v>
      </c>
      <c r="C51" s="37">
        <f t="shared" si="4"/>
        <v>7</v>
      </c>
      <c r="D51" s="37">
        <f t="shared" si="7"/>
        <v>24</v>
      </c>
      <c r="E51" s="36" t="str">
        <f t="shared" si="6"/>
        <v>BAHÍA DE CÁDIZ</v>
      </c>
      <c r="F51" s="36">
        <f t="shared" si="8"/>
        <v>13307</v>
      </c>
      <c r="G51" s="36">
        <f t="shared" si="9"/>
        <v>14667</v>
      </c>
    </row>
    <row r="52" spans="1:7" x14ac:dyDescent="0.3">
      <c r="A52" s="36" t="str">
        <f t="shared" si="5"/>
        <v>GIJÓN</v>
      </c>
      <c r="B52" s="37">
        <f t="shared" si="3"/>
        <v>12162</v>
      </c>
      <c r="C52" s="37">
        <f t="shared" si="4"/>
        <v>11969</v>
      </c>
      <c r="D52" s="37">
        <f t="shared" si="7"/>
        <v>15</v>
      </c>
      <c r="E52" s="36" t="str">
        <f t="shared" si="6"/>
        <v>CARTAGENA</v>
      </c>
      <c r="F52" s="36">
        <f t="shared" si="8"/>
        <v>12880</v>
      </c>
      <c r="G52" s="36">
        <f t="shared" si="9"/>
        <v>13658</v>
      </c>
    </row>
    <row r="53" spans="1:7" x14ac:dyDescent="0.3">
      <c r="A53" s="36" t="str">
        <f t="shared" si="5"/>
        <v>HUELVA</v>
      </c>
      <c r="B53" s="37">
        <f t="shared" si="3"/>
        <v>11324</v>
      </c>
      <c r="C53" s="37">
        <f t="shared" si="4"/>
        <v>9022</v>
      </c>
      <c r="D53" s="37">
        <f t="shared" si="7"/>
        <v>16</v>
      </c>
      <c r="E53" s="36" t="str">
        <f t="shared" si="6"/>
        <v>GIJÓN</v>
      </c>
      <c r="F53" s="36">
        <f t="shared" si="8"/>
        <v>12162</v>
      </c>
      <c r="G53" s="36">
        <f t="shared" si="9"/>
        <v>11969</v>
      </c>
    </row>
    <row r="54" spans="1:7" x14ac:dyDescent="0.3">
      <c r="A54" s="36" t="str">
        <f t="shared" si="5"/>
        <v>LAS PALMAS</v>
      </c>
      <c r="B54" s="37">
        <f t="shared" si="3"/>
        <v>178088</v>
      </c>
      <c r="C54" s="37">
        <f t="shared" si="4"/>
        <v>158116</v>
      </c>
      <c r="D54" s="37">
        <f t="shared" si="7"/>
        <v>4</v>
      </c>
      <c r="E54" s="36" t="str">
        <f t="shared" si="6"/>
        <v>HUELVA</v>
      </c>
      <c r="F54" s="36">
        <f t="shared" si="8"/>
        <v>11324</v>
      </c>
      <c r="G54" s="36">
        <f t="shared" si="9"/>
        <v>9022</v>
      </c>
    </row>
    <row r="55" spans="1:7" x14ac:dyDescent="0.3">
      <c r="A55" s="36" t="str">
        <f t="shared" si="5"/>
        <v>MÁLAGA</v>
      </c>
      <c r="B55" s="37">
        <f t="shared" si="3"/>
        <v>6513</v>
      </c>
      <c r="C55" s="37">
        <f t="shared" si="4"/>
        <v>18535</v>
      </c>
      <c r="D55" s="37">
        <f t="shared" si="7"/>
        <v>18</v>
      </c>
      <c r="E55" s="36" t="str">
        <f t="shared" si="6"/>
        <v>TARRAGONA</v>
      </c>
      <c r="F55" s="36">
        <f t="shared" si="8"/>
        <v>9675</v>
      </c>
      <c r="G55" s="36">
        <f t="shared" si="9"/>
        <v>11166</v>
      </c>
    </row>
    <row r="56" spans="1:7" x14ac:dyDescent="0.3">
      <c r="A56" s="36" t="str">
        <f t="shared" si="5"/>
        <v>MARÍN Y RÍA DE PONTEVEDRA</v>
      </c>
      <c r="B56" s="37">
        <f t="shared" si="3"/>
        <v>13871</v>
      </c>
      <c r="C56" s="37">
        <f t="shared" si="4"/>
        <v>13036</v>
      </c>
      <c r="D56" s="37">
        <f t="shared" si="7"/>
        <v>12</v>
      </c>
      <c r="E56" s="36" t="str">
        <f t="shared" si="6"/>
        <v>MÁLAGA</v>
      </c>
      <c r="F56" s="36">
        <f t="shared" ref="F56:F66" si="10">LOOKUP(E56,$A$39:$A$66,$B$39:$B$66)</f>
        <v>6513</v>
      </c>
      <c r="G56" s="36">
        <f t="shared" si="9"/>
        <v>18535</v>
      </c>
    </row>
    <row r="57" spans="1:7" x14ac:dyDescent="0.3">
      <c r="A57" s="36" t="str">
        <f t="shared" si="5"/>
        <v>MELILLA</v>
      </c>
      <c r="B57" s="37">
        <f t="shared" si="3"/>
        <v>3943</v>
      </c>
      <c r="C57" s="37">
        <f t="shared" si="4"/>
        <v>6029</v>
      </c>
      <c r="D57" s="37">
        <f t="shared" si="7"/>
        <v>20</v>
      </c>
      <c r="E57" s="36" t="str">
        <f t="shared" si="6"/>
        <v>VILAGARCÍA</v>
      </c>
      <c r="F57" s="36">
        <f t="shared" si="10"/>
        <v>5315</v>
      </c>
      <c r="G57" s="36">
        <f t="shared" si="9"/>
        <v>5396</v>
      </c>
    </row>
    <row r="58" spans="1:7" x14ac:dyDescent="0.3">
      <c r="A58" s="36" t="str">
        <f t="shared" si="5"/>
        <v>MOTRIL</v>
      </c>
      <c r="B58" s="37">
        <f t="shared" si="3"/>
        <v>3</v>
      </c>
      <c r="C58" s="37">
        <f t="shared" si="4"/>
        <v>244</v>
      </c>
      <c r="D58" s="37">
        <f t="shared" si="7"/>
        <v>25</v>
      </c>
      <c r="E58" s="36" t="str">
        <f t="shared" si="6"/>
        <v>MELILLA</v>
      </c>
      <c r="F58" s="36">
        <f t="shared" si="10"/>
        <v>3943</v>
      </c>
      <c r="G58" s="36">
        <f t="shared" si="9"/>
        <v>6029</v>
      </c>
    </row>
    <row r="59" spans="1:7" x14ac:dyDescent="0.3">
      <c r="A59" s="36" t="str">
        <f t="shared" si="5"/>
        <v>PASAIA</v>
      </c>
      <c r="B59" s="37">
        <f t="shared" si="3"/>
        <v>2</v>
      </c>
      <c r="C59" s="37">
        <f t="shared" si="4"/>
        <v>0</v>
      </c>
      <c r="D59" s="37">
        <f t="shared" si="7"/>
        <v>26</v>
      </c>
      <c r="E59" s="36" t="str">
        <f t="shared" si="6"/>
        <v>CEUTA</v>
      </c>
      <c r="F59" s="36">
        <f t="shared" si="10"/>
        <v>1691</v>
      </c>
      <c r="G59" s="36">
        <f t="shared" si="9"/>
        <v>3871</v>
      </c>
    </row>
    <row r="60" spans="1:7" x14ac:dyDescent="0.3">
      <c r="A60" s="36" t="str">
        <f t="shared" si="5"/>
        <v>SANTA CRUZ DE TENERIFE</v>
      </c>
      <c r="B60" s="37">
        <f t="shared" si="3"/>
        <v>98503</v>
      </c>
      <c r="C60" s="37">
        <f t="shared" si="4"/>
        <v>60755</v>
      </c>
      <c r="D60" s="37">
        <f t="shared" si="7"/>
        <v>6</v>
      </c>
      <c r="E60" s="36" t="str">
        <f t="shared" si="6"/>
        <v>SANTANDER</v>
      </c>
      <c r="F60" s="36">
        <f t="shared" si="10"/>
        <v>1211</v>
      </c>
      <c r="G60" s="36">
        <f t="shared" si="9"/>
        <v>311</v>
      </c>
    </row>
    <row r="61" spans="1:7" x14ac:dyDescent="0.3">
      <c r="A61" s="36" t="str">
        <f t="shared" si="5"/>
        <v>SANTANDER</v>
      </c>
      <c r="B61" s="37">
        <f t="shared" si="3"/>
        <v>1211</v>
      </c>
      <c r="C61" s="37">
        <f t="shared" si="4"/>
        <v>311</v>
      </c>
      <c r="D61" s="37">
        <f t="shared" si="7"/>
        <v>22</v>
      </c>
      <c r="E61" s="36" t="str">
        <f t="shared" si="6"/>
        <v>ALMERÍA</v>
      </c>
      <c r="F61" s="36">
        <f t="shared" si="10"/>
        <v>958</v>
      </c>
      <c r="G61" s="36">
        <f t="shared" si="9"/>
        <v>1019</v>
      </c>
    </row>
    <row r="62" spans="1:7" x14ac:dyDescent="0.3">
      <c r="A62" s="36" t="str">
        <f t="shared" si="5"/>
        <v>SEVILLA</v>
      </c>
      <c r="B62" s="37">
        <f t="shared" si="3"/>
        <v>19421</v>
      </c>
      <c r="C62" s="37">
        <f t="shared" si="4"/>
        <v>16632</v>
      </c>
      <c r="D62" s="37">
        <f t="shared" si="7"/>
        <v>10</v>
      </c>
      <c r="E62" s="36" t="str">
        <f t="shared" si="6"/>
        <v>FERROL-SAN CIBRAO</v>
      </c>
      <c r="F62" s="36">
        <f t="shared" si="10"/>
        <v>21</v>
      </c>
      <c r="G62" s="36">
        <f t="shared" si="9"/>
        <v>7</v>
      </c>
    </row>
    <row r="63" spans="1:7" x14ac:dyDescent="0.3">
      <c r="A63" s="36" t="str">
        <f t="shared" si="5"/>
        <v>TARRAGONA</v>
      </c>
      <c r="B63" s="37">
        <f t="shared" si="3"/>
        <v>9675</v>
      </c>
      <c r="C63" s="37">
        <f t="shared" si="4"/>
        <v>11166</v>
      </c>
      <c r="D63" s="37">
        <f t="shared" si="7"/>
        <v>17</v>
      </c>
      <c r="E63" s="36" t="str">
        <f t="shared" si="6"/>
        <v>MOTRIL</v>
      </c>
      <c r="F63" s="36">
        <f t="shared" si="10"/>
        <v>3</v>
      </c>
      <c r="G63" s="36">
        <f t="shared" si="9"/>
        <v>244</v>
      </c>
    </row>
    <row r="64" spans="1:7" x14ac:dyDescent="0.3">
      <c r="A64" s="36" t="str">
        <f t="shared" si="5"/>
        <v>VALENCIA</v>
      </c>
      <c r="B64" s="37">
        <f t="shared" si="3"/>
        <v>779210</v>
      </c>
      <c r="C64" s="37">
        <f t="shared" si="4"/>
        <v>697163</v>
      </c>
      <c r="D64" s="37">
        <f t="shared" si="7"/>
        <v>1</v>
      </c>
      <c r="E64" s="36" t="str">
        <f t="shared" si="6"/>
        <v>PASAIA</v>
      </c>
      <c r="F64" s="36">
        <f t="shared" si="10"/>
        <v>2</v>
      </c>
      <c r="G64" s="36">
        <f t="shared" si="9"/>
        <v>0</v>
      </c>
    </row>
    <row r="65" spans="1:7" x14ac:dyDescent="0.3">
      <c r="A65" s="36" t="str">
        <f t="shared" si="5"/>
        <v>VIGO</v>
      </c>
      <c r="B65" s="37">
        <f t="shared" si="3"/>
        <v>27177</v>
      </c>
      <c r="C65" s="37">
        <f t="shared" si="4"/>
        <v>27334</v>
      </c>
      <c r="D65" s="37">
        <f t="shared" si="7"/>
        <v>8</v>
      </c>
      <c r="E65" s="36" t="str">
        <f t="shared" si="6"/>
        <v>A CORUÑA</v>
      </c>
      <c r="F65" s="36">
        <f t="shared" si="10"/>
        <v>1</v>
      </c>
      <c r="G65" s="36">
        <f t="shared" si="9"/>
        <v>0</v>
      </c>
    </row>
    <row r="66" spans="1:7" x14ac:dyDescent="0.3">
      <c r="A66" s="36" t="str">
        <f t="shared" si="5"/>
        <v>VILAGARCÍA</v>
      </c>
      <c r="B66" s="37">
        <f t="shared" si="3"/>
        <v>5315</v>
      </c>
      <c r="C66" s="37">
        <f t="shared" si="4"/>
        <v>5396</v>
      </c>
      <c r="D66" s="37">
        <f t="shared" si="7"/>
        <v>19</v>
      </c>
      <c r="E66" s="36" t="str">
        <f t="shared" si="6"/>
        <v>AVILÉS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23" priority="2">
      <formula>ISERROR(F7)</formula>
    </cfRule>
  </conditionalFormatting>
  <conditionalFormatting sqref="F8 F10 F12 F14 F16 F18 F20 F22 F24 F26 F28 F30 F32 F34">
    <cfRule type="containsErrors" dxfId="22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/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52</v>
      </c>
    </row>
    <row r="2" spans="1:12" s="2" customFormat="1" ht="21" x14ac:dyDescent="0.4"/>
    <row r="5" spans="1:12" x14ac:dyDescent="0.3">
      <c r="A5" s="107" t="s">
        <v>49</v>
      </c>
      <c r="B5" s="105" t="str">
        <f>'Resumen general'!D6</f>
        <v>Mes febrero</v>
      </c>
      <c r="C5" s="106"/>
      <c r="D5" s="105" t="str">
        <f>'Resumen general'!F6</f>
        <v>Acumulado desde enero</v>
      </c>
      <c r="E5" s="106"/>
      <c r="F5" s="106"/>
      <c r="L5" s="4" t="str">
        <f>'Resumen general'!I4</f>
        <v>Fecha: 12/02/2019</v>
      </c>
    </row>
    <row r="6" spans="1:12" x14ac:dyDescent="0.3">
      <c r="A6" s="108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0</v>
      </c>
      <c r="C7" s="30">
        <v>0</v>
      </c>
      <c r="D7" s="30">
        <v>0</v>
      </c>
      <c r="E7" s="30">
        <v>0</v>
      </c>
      <c r="F7" s="11" t="e">
        <f>((E7*100)/D7)-100</f>
        <v>#DIV/0!</v>
      </c>
      <c r="G7" s="1"/>
      <c r="H7" s="1"/>
      <c r="I7" s="1"/>
    </row>
    <row r="8" spans="1:12" x14ac:dyDescent="0.3">
      <c r="A8" s="12" t="s">
        <v>31</v>
      </c>
      <c r="B8" s="31">
        <v>162</v>
      </c>
      <c r="C8" s="31">
        <v>46</v>
      </c>
      <c r="D8" s="31">
        <v>297</v>
      </c>
      <c r="E8" s="31">
        <v>392</v>
      </c>
      <c r="F8" s="14">
        <f t="shared" ref="F8:F34" si="0">((E8*100)/D8)-100</f>
        <v>31.986531986531986</v>
      </c>
      <c r="G8" s="1"/>
      <c r="H8" s="1"/>
      <c r="I8" s="1"/>
    </row>
    <row r="9" spans="1:12" x14ac:dyDescent="0.3">
      <c r="A9" s="9" t="s">
        <v>157</v>
      </c>
      <c r="B9" s="30">
        <v>10</v>
      </c>
      <c r="C9" s="30">
        <v>0</v>
      </c>
      <c r="D9" s="30">
        <v>14</v>
      </c>
      <c r="E9" s="30">
        <v>0</v>
      </c>
      <c r="F9" s="19">
        <f t="shared" si="0"/>
        <v>-100</v>
      </c>
      <c r="G9" s="1"/>
      <c r="H9" s="1"/>
      <c r="I9" s="1"/>
    </row>
    <row r="10" spans="1:12" x14ac:dyDescent="0.3">
      <c r="A10" s="12" t="s">
        <v>159</v>
      </c>
      <c r="B10" s="31">
        <v>0</v>
      </c>
      <c r="C10" s="31">
        <v>0</v>
      </c>
      <c r="D10" s="31">
        <v>0</v>
      </c>
      <c r="E10" s="31">
        <v>0</v>
      </c>
      <c r="F10" s="18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30">
        <v>259497</v>
      </c>
      <c r="C11" s="30">
        <v>354764</v>
      </c>
      <c r="D11" s="30">
        <v>623567</v>
      </c>
      <c r="E11" s="30">
        <v>685528</v>
      </c>
      <c r="F11" s="19">
        <f t="shared" si="0"/>
        <v>9.9365425046546676</v>
      </c>
      <c r="G11" s="1"/>
      <c r="H11" s="1"/>
      <c r="I11" s="1"/>
    </row>
    <row r="12" spans="1:12" x14ac:dyDescent="0.3">
      <c r="A12" s="12" t="s">
        <v>161</v>
      </c>
      <c r="B12" s="31">
        <v>0</v>
      </c>
      <c r="C12" s="31">
        <v>4</v>
      </c>
      <c r="D12" s="31">
        <v>0</v>
      </c>
      <c r="E12" s="31">
        <v>516</v>
      </c>
      <c r="F12" s="14" t="e">
        <f t="shared" si="0"/>
        <v>#DIV/0!</v>
      </c>
      <c r="G12" s="1"/>
      <c r="H12" s="1"/>
      <c r="I12" s="1"/>
    </row>
    <row r="13" spans="1:12" x14ac:dyDescent="0.3">
      <c r="A13" s="9" t="s">
        <v>32</v>
      </c>
      <c r="B13" s="30">
        <v>4</v>
      </c>
      <c r="C13" s="30">
        <v>2</v>
      </c>
      <c r="D13" s="30">
        <v>4</v>
      </c>
      <c r="E13" s="30">
        <v>2</v>
      </c>
      <c r="F13" s="11">
        <f t="shared" si="0"/>
        <v>-50</v>
      </c>
      <c r="G13" s="1"/>
      <c r="H13" s="1"/>
      <c r="I13" s="1"/>
    </row>
    <row r="14" spans="1:12" x14ac:dyDescent="0.3">
      <c r="A14" s="12" t="s">
        <v>33</v>
      </c>
      <c r="B14" s="31">
        <v>88779</v>
      </c>
      <c r="C14" s="31">
        <v>90224</v>
      </c>
      <c r="D14" s="31">
        <v>128268</v>
      </c>
      <c r="E14" s="31">
        <v>201318</v>
      </c>
      <c r="F14" s="14">
        <f t="shared" si="0"/>
        <v>56.951071194686136</v>
      </c>
      <c r="G14" s="1"/>
      <c r="H14" s="1"/>
      <c r="I14" s="1"/>
    </row>
    <row r="15" spans="1:12" x14ac:dyDescent="0.3">
      <c r="A15" s="9" t="s">
        <v>34</v>
      </c>
      <c r="B15" s="30">
        <v>242</v>
      </c>
      <c r="C15" s="30">
        <v>130</v>
      </c>
      <c r="D15" s="30">
        <v>446</v>
      </c>
      <c r="E15" s="30">
        <v>216</v>
      </c>
      <c r="F15" s="11">
        <f t="shared" si="0"/>
        <v>-51.569506726457398</v>
      </c>
      <c r="G15" s="1"/>
      <c r="H15" s="1"/>
      <c r="I15" s="1"/>
    </row>
    <row r="16" spans="1:12" x14ac:dyDescent="0.3">
      <c r="A16" s="12" t="s">
        <v>35</v>
      </c>
      <c r="B16" s="31">
        <v>0</v>
      </c>
      <c r="C16" s="31">
        <v>0</v>
      </c>
      <c r="D16" s="31">
        <v>0</v>
      </c>
      <c r="E16" s="31">
        <v>2</v>
      </c>
      <c r="F16" s="14" t="e">
        <f t="shared" si="0"/>
        <v>#DIV/0!</v>
      </c>
      <c r="G16" s="1"/>
      <c r="H16" s="1"/>
      <c r="I16" s="1"/>
    </row>
    <row r="17" spans="1:9" x14ac:dyDescent="0.3">
      <c r="A17" s="9" t="s">
        <v>162</v>
      </c>
      <c r="B17" s="30">
        <v>2501</v>
      </c>
      <c r="C17" s="30">
        <v>807</v>
      </c>
      <c r="D17" s="30">
        <v>5950</v>
      </c>
      <c r="E17" s="30">
        <v>1100</v>
      </c>
      <c r="F17" s="11">
        <f t="shared" si="0"/>
        <v>-81.512605042016816</v>
      </c>
      <c r="G17" s="1"/>
      <c r="H17" s="1"/>
      <c r="I17" s="1"/>
    </row>
    <row r="18" spans="1:9" x14ac:dyDescent="0.3">
      <c r="A18" s="12" t="s">
        <v>36</v>
      </c>
      <c r="B18" s="31">
        <v>0</v>
      </c>
      <c r="C18" s="31">
        <v>24</v>
      </c>
      <c r="D18" s="31">
        <v>0</v>
      </c>
      <c r="E18" s="31">
        <v>44</v>
      </c>
      <c r="F18" s="18" t="e">
        <f t="shared" si="0"/>
        <v>#DIV/0!</v>
      </c>
      <c r="G18" s="1"/>
      <c r="H18" s="1"/>
      <c r="I18" s="1"/>
    </row>
    <row r="19" spans="1:9" x14ac:dyDescent="0.3">
      <c r="A19" s="9" t="s">
        <v>37</v>
      </c>
      <c r="B19" s="30">
        <v>0</v>
      </c>
      <c r="C19" s="30">
        <v>0</v>
      </c>
      <c r="D19" s="30">
        <v>0</v>
      </c>
      <c r="E19" s="30">
        <v>0</v>
      </c>
      <c r="F19" s="19" t="e">
        <f t="shared" si="0"/>
        <v>#DIV/0!</v>
      </c>
      <c r="G19" s="1"/>
      <c r="H19" s="1"/>
      <c r="I19" s="1"/>
    </row>
    <row r="20" spans="1:9" x14ac:dyDescent="0.3">
      <c r="A20" s="12" t="s">
        <v>163</v>
      </c>
      <c r="B20" s="31">
        <v>0</v>
      </c>
      <c r="C20" s="31">
        <v>0</v>
      </c>
      <c r="D20" s="31">
        <v>0</v>
      </c>
      <c r="E20" s="31">
        <v>0</v>
      </c>
      <c r="F20" s="18" t="e">
        <f t="shared" si="0"/>
        <v>#DIV/0!</v>
      </c>
      <c r="G20" s="1"/>
      <c r="H20" s="1"/>
      <c r="I20" s="1"/>
    </row>
    <row r="21" spans="1:9" x14ac:dyDescent="0.3">
      <c r="A21" s="9" t="s">
        <v>38</v>
      </c>
      <c r="B21" s="30">
        <v>4</v>
      </c>
      <c r="C21" s="30">
        <v>0</v>
      </c>
      <c r="D21" s="30">
        <v>4</v>
      </c>
      <c r="E21" s="30">
        <v>669</v>
      </c>
      <c r="F21" s="19">
        <f t="shared" si="0"/>
        <v>16625</v>
      </c>
      <c r="G21" s="1"/>
      <c r="H21" s="1"/>
      <c r="I21" s="1"/>
    </row>
    <row r="22" spans="1:9" x14ac:dyDescent="0.3">
      <c r="A22" s="12" t="s">
        <v>59</v>
      </c>
      <c r="B22" s="31">
        <v>38785</v>
      </c>
      <c r="C22" s="31">
        <v>47082</v>
      </c>
      <c r="D22" s="31">
        <v>74036</v>
      </c>
      <c r="E22" s="31">
        <v>89583</v>
      </c>
      <c r="F22" s="18">
        <f t="shared" si="0"/>
        <v>20.999243611216158</v>
      </c>
      <c r="G22" s="1"/>
      <c r="H22" s="1"/>
      <c r="I22" s="1"/>
    </row>
    <row r="23" spans="1:9" x14ac:dyDescent="0.3">
      <c r="A23" s="9" t="s">
        <v>164</v>
      </c>
      <c r="B23" s="30">
        <v>9939</v>
      </c>
      <c r="C23" s="30">
        <v>18</v>
      </c>
      <c r="D23" s="30">
        <v>13723</v>
      </c>
      <c r="E23" s="30">
        <v>466</v>
      </c>
      <c r="F23" s="11">
        <f t="shared" si="0"/>
        <v>-96.604241055162859</v>
      </c>
      <c r="G23" s="1"/>
      <c r="H23" s="1"/>
      <c r="I23" s="1"/>
    </row>
    <row r="24" spans="1:9" x14ac:dyDescent="0.3">
      <c r="A24" s="12" t="s">
        <v>166</v>
      </c>
      <c r="B24" s="31">
        <v>184</v>
      </c>
      <c r="C24" s="31">
        <v>132</v>
      </c>
      <c r="D24" s="31">
        <v>837</v>
      </c>
      <c r="E24" s="31">
        <v>1769</v>
      </c>
      <c r="F24" s="14">
        <f t="shared" si="0"/>
        <v>111.3500597371565</v>
      </c>
      <c r="G24" s="1"/>
      <c r="H24" s="1"/>
      <c r="I24" s="1"/>
    </row>
    <row r="25" spans="1:9" x14ac:dyDescent="0.3">
      <c r="A25" s="9" t="s">
        <v>39</v>
      </c>
      <c r="B25" s="30">
        <v>0</v>
      </c>
      <c r="C25" s="30">
        <v>0</v>
      </c>
      <c r="D25" s="30">
        <v>4</v>
      </c>
      <c r="E25" s="30">
        <v>0</v>
      </c>
      <c r="F25" s="19">
        <f t="shared" si="0"/>
        <v>-100</v>
      </c>
      <c r="G25" s="1"/>
      <c r="H25" s="1"/>
      <c r="I25" s="1"/>
    </row>
    <row r="26" spans="1:9" x14ac:dyDescent="0.3">
      <c r="A26" s="12" t="s">
        <v>40</v>
      </c>
      <c r="B26" s="31">
        <v>0</v>
      </c>
      <c r="C26" s="31">
        <v>0</v>
      </c>
      <c r="D26" s="31">
        <v>0</v>
      </c>
      <c r="E26" s="31">
        <v>0</v>
      </c>
      <c r="F26" s="14" t="e">
        <f t="shared" si="0"/>
        <v>#DIV/0!</v>
      </c>
      <c r="G26" s="1"/>
      <c r="H26" s="1"/>
      <c r="I26" s="1"/>
    </row>
    <row r="27" spans="1:9" x14ac:dyDescent="0.3">
      <c r="A27" s="9" t="s">
        <v>41</v>
      </c>
      <c r="B27" s="30">
        <v>0</v>
      </c>
      <c r="C27" s="30">
        <v>0</v>
      </c>
      <c r="D27" s="30">
        <v>0</v>
      </c>
      <c r="E27" s="30">
        <v>0</v>
      </c>
      <c r="F27" s="19" t="e">
        <f t="shared" si="0"/>
        <v>#DIV/0!</v>
      </c>
      <c r="G27" s="1"/>
      <c r="H27" s="1"/>
      <c r="I27" s="1"/>
    </row>
    <row r="28" spans="1:9" x14ac:dyDescent="0.3">
      <c r="A28" s="12" t="s">
        <v>42</v>
      </c>
      <c r="B28" s="31">
        <v>347</v>
      </c>
      <c r="C28" s="31">
        <v>15850</v>
      </c>
      <c r="D28" s="31">
        <v>576</v>
      </c>
      <c r="E28" s="31">
        <v>33880</v>
      </c>
      <c r="F28" s="14">
        <f t="shared" si="0"/>
        <v>5781.9444444444443</v>
      </c>
      <c r="G28" s="1"/>
      <c r="H28" s="1"/>
      <c r="I28" s="1"/>
    </row>
    <row r="29" spans="1:9" x14ac:dyDescent="0.3">
      <c r="A29" s="9" t="s">
        <v>43</v>
      </c>
      <c r="B29" s="30">
        <v>0</v>
      </c>
      <c r="C29" s="30">
        <v>0</v>
      </c>
      <c r="D29" s="30">
        <v>0</v>
      </c>
      <c r="E29" s="30">
        <v>0</v>
      </c>
      <c r="F29" s="19" t="e">
        <f t="shared" si="0"/>
        <v>#DIV/0!</v>
      </c>
      <c r="G29" s="1"/>
      <c r="H29" s="1"/>
      <c r="I29" s="1"/>
    </row>
    <row r="30" spans="1:9" x14ac:dyDescent="0.3">
      <c r="A30" s="12" t="s">
        <v>44</v>
      </c>
      <c r="B30" s="31">
        <v>0</v>
      </c>
      <c r="C30" s="31">
        <v>0</v>
      </c>
      <c r="D30" s="31">
        <v>0</v>
      </c>
      <c r="E30" s="31">
        <v>12</v>
      </c>
      <c r="F30" s="18" t="e">
        <f t="shared" si="0"/>
        <v>#DIV/0!</v>
      </c>
      <c r="G30" s="1"/>
      <c r="H30" s="1"/>
      <c r="I30" s="1"/>
    </row>
    <row r="31" spans="1:9" x14ac:dyDescent="0.3">
      <c r="A31" s="9" t="s">
        <v>45</v>
      </c>
      <c r="B31" s="30">
        <v>355</v>
      </c>
      <c r="C31" s="30">
        <v>6</v>
      </c>
      <c r="D31" s="30">
        <v>1473</v>
      </c>
      <c r="E31" s="30">
        <v>10</v>
      </c>
      <c r="F31" s="11">
        <f t="shared" si="0"/>
        <v>-99.321113374066528</v>
      </c>
      <c r="G31" s="1"/>
      <c r="H31" s="1"/>
      <c r="I31" s="1"/>
    </row>
    <row r="32" spans="1:9" x14ac:dyDescent="0.3">
      <c r="A32" s="12" t="s">
        <v>46</v>
      </c>
      <c r="B32" s="31">
        <v>155541</v>
      </c>
      <c r="C32" s="31">
        <v>205417</v>
      </c>
      <c r="D32" s="31">
        <v>376391</v>
      </c>
      <c r="E32" s="31">
        <v>417413</v>
      </c>
      <c r="F32" s="14">
        <f t="shared" si="0"/>
        <v>10.898772818691199</v>
      </c>
      <c r="G32" s="1"/>
      <c r="H32" s="1"/>
      <c r="I32" s="1"/>
    </row>
    <row r="33" spans="1:9" x14ac:dyDescent="0.3">
      <c r="A33" s="9" t="s">
        <v>47</v>
      </c>
      <c r="B33" s="30">
        <v>2485</v>
      </c>
      <c r="C33" s="30">
        <v>422</v>
      </c>
      <c r="D33" s="30">
        <v>3316</v>
      </c>
      <c r="E33" s="30">
        <v>1221</v>
      </c>
      <c r="F33" s="11">
        <f t="shared" si="0"/>
        <v>-63.178528347406512</v>
      </c>
      <c r="G33" s="1"/>
      <c r="H33" s="1"/>
      <c r="I33" s="1"/>
    </row>
    <row r="34" spans="1:9" x14ac:dyDescent="0.3">
      <c r="A34" s="12" t="s">
        <v>165</v>
      </c>
      <c r="B34" s="31">
        <v>0</v>
      </c>
      <c r="C34" s="31">
        <v>0</v>
      </c>
      <c r="D34" s="31">
        <v>0</v>
      </c>
      <c r="E34" s="31">
        <v>0</v>
      </c>
      <c r="F34" s="14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558835</v>
      </c>
      <c r="C35" s="16">
        <f t="shared" ref="C35:E35" si="1">SUM(C7:C34)</f>
        <v>714928</v>
      </c>
      <c r="D35" s="16">
        <f t="shared" si="1"/>
        <v>1228906</v>
      </c>
      <c r="E35" s="16">
        <f t="shared" si="1"/>
        <v>1434141</v>
      </c>
      <c r="F35" s="17">
        <f t="shared" ref="F35" si="2">((E35*100)/D35)-100</f>
        <v>16.700626410807658</v>
      </c>
      <c r="G35" s="1"/>
      <c r="H35" s="1"/>
      <c r="I35" s="1"/>
    </row>
    <row r="36" spans="1:9" x14ac:dyDescent="0.3">
      <c r="A36" s="59" t="s">
        <v>119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0</v>
      </c>
      <c r="C39" s="37">
        <f t="shared" si="4"/>
        <v>0</v>
      </c>
      <c r="D39" s="37">
        <f>_xlfn.RANK.EQ(B39,$B$39:$B$66)+COUNTIF($B$39:$B$66,B39)-1</f>
        <v>28</v>
      </c>
      <c r="E39" s="36" t="str">
        <f t="shared" ref="E39:E66" si="6">INDEX($A$39:$B$66,MATCH(ROW()-38,$D$39:$D$66,0),1)</f>
        <v>BAHÍA DE ALGECIRAS</v>
      </c>
      <c r="F39" s="36">
        <f>LOOKUP(E39,$A$39:$A$66,$B$39:$B$66)</f>
        <v>685528</v>
      </c>
      <c r="G39" s="36">
        <f>LOOKUP(E39,$A$39:$A$66,$C$39:$C$66)</f>
        <v>623567</v>
      </c>
    </row>
    <row r="40" spans="1:9" x14ac:dyDescent="0.3">
      <c r="A40" s="36" t="str">
        <f t="shared" si="5"/>
        <v>ALICANTE</v>
      </c>
      <c r="B40" s="37">
        <f t="shared" si="3"/>
        <v>392</v>
      </c>
      <c r="C40" s="37">
        <f t="shared" si="4"/>
        <v>297</v>
      </c>
      <c r="D40" s="37">
        <f t="shared" ref="D40:D66" si="7">_xlfn.RANK.EQ(B40,$B$39:$B$66)+COUNTIF($B$39:$B$66,B40)-1</f>
        <v>12</v>
      </c>
      <c r="E40" s="36" t="str">
        <f t="shared" si="6"/>
        <v>VALENCIA</v>
      </c>
      <c r="F40" s="36">
        <f t="shared" ref="F40:F55" si="8">LOOKUP(E40,$A$39:$A$66,$B$39:$B$66)</f>
        <v>417413</v>
      </c>
      <c r="G40" s="36">
        <f t="shared" ref="G40:G66" si="9">LOOKUP(E40,$A$39:$A$66,$C$39:$C$66)</f>
        <v>376391</v>
      </c>
    </row>
    <row r="41" spans="1:9" x14ac:dyDescent="0.3">
      <c r="A41" s="36" t="str">
        <f t="shared" si="5"/>
        <v>ALMERÍA</v>
      </c>
      <c r="B41" s="37">
        <f t="shared" si="3"/>
        <v>0</v>
      </c>
      <c r="C41" s="37">
        <f t="shared" si="4"/>
        <v>14</v>
      </c>
      <c r="D41" s="37">
        <f t="shared" si="7"/>
        <v>28</v>
      </c>
      <c r="E41" s="36" t="str">
        <f t="shared" si="6"/>
        <v>BARCELONA</v>
      </c>
      <c r="F41" s="36">
        <f t="shared" si="8"/>
        <v>201318</v>
      </c>
      <c r="G41" s="36">
        <f t="shared" si="9"/>
        <v>128268</v>
      </c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LAS PALMAS</v>
      </c>
      <c r="F42" s="36">
        <f t="shared" si="8"/>
        <v>89583</v>
      </c>
      <c r="G42" s="36">
        <f t="shared" si="9"/>
        <v>74036</v>
      </c>
    </row>
    <row r="43" spans="1:9" x14ac:dyDescent="0.3">
      <c r="A43" s="36" t="str">
        <f t="shared" si="5"/>
        <v>BAHÍA DE ALGECIRAS</v>
      </c>
      <c r="B43" s="37">
        <f t="shared" si="3"/>
        <v>685528</v>
      </c>
      <c r="C43" s="37">
        <f t="shared" si="4"/>
        <v>623567</v>
      </c>
      <c r="D43" s="37">
        <f t="shared" si="7"/>
        <v>1</v>
      </c>
      <c r="E43" s="36" t="str">
        <f t="shared" si="6"/>
        <v>SANTA CRUZ DE TENERIFE</v>
      </c>
      <c r="F43" s="36">
        <f t="shared" si="8"/>
        <v>33880</v>
      </c>
      <c r="G43" s="36">
        <f t="shared" si="9"/>
        <v>576</v>
      </c>
    </row>
    <row r="44" spans="1:9" x14ac:dyDescent="0.3">
      <c r="A44" s="36" t="str">
        <f t="shared" si="5"/>
        <v>BAHÍA DE CÁDIZ</v>
      </c>
      <c r="B44" s="37">
        <f t="shared" si="3"/>
        <v>516</v>
      </c>
      <c r="C44" s="37">
        <f t="shared" si="4"/>
        <v>0</v>
      </c>
      <c r="D44" s="37">
        <f t="shared" si="7"/>
        <v>10</v>
      </c>
      <c r="E44" s="36" t="str">
        <f t="shared" si="6"/>
        <v>MARÍN Y RÍA DE PONTEVEDRA</v>
      </c>
      <c r="F44" s="36">
        <f t="shared" si="8"/>
        <v>1769</v>
      </c>
      <c r="G44" s="36">
        <f t="shared" si="9"/>
        <v>837</v>
      </c>
    </row>
    <row r="45" spans="1:9" x14ac:dyDescent="0.3">
      <c r="A45" s="36" t="str">
        <f t="shared" si="5"/>
        <v>BALEARES</v>
      </c>
      <c r="B45" s="37">
        <f t="shared" si="3"/>
        <v>2</v>
      </c>
      <c r="C45" s="37">
        <f t="shared" si="4"/>
        <v>4</v>
      </c>
      <c r="D45" s="37">
        <f t="shared" si="7"/>
        <v>18</v>
      </c>
      <c r="E45" s="36" t="str">
        <f t="shared" si="6"/>
        <v>VIGO</v>
      </c>
      <c r="F45" s="36">
        <f t="shared" si="8"/>
        <v>1221</v>
      </c>
      <c r="G45" s="36">
        <f t="shared" si="9"/>
        <v>3316</v>
      </c>
    </row>
    <row r="46" spans="1:9" x14ac:dyDescent="0.3">
      <c r="A46" s="36" t="str">
        <f t="shared" si="5"/>
        <v>BARCELONA</v>
      </c>
      <c r="B46" s="37">
        <f t="shared" si="3"/>
        <v>201318</v>
      </c>
      <c r="C46" s="37">
        <f t="shared" si="4"/>
        <v>128268</v>
      </c>
      <c r="D46" s="37">
        <f t="shared" si="7"/>
        <v>3</v>
      </c>
      <c r="E46" s="36" t="str">
        <f t="shared" si="6"/>
        <v>CASTELLÓN</v>
      </c>
      <c r="F46" s="36">
        <f t="shared" si="8"/>
        <v>1100</v>
      </c>
      <c r="G46" s="36">
        <f t="shared" si="9"/>
        <v>5950</v>
      </c>
    </row>
    <row r="47" spans="1:9" x14ac:dyDescent="0.3">
      <c r="A47" s="36" t="str">
        <f t="shared" si="5"/>
        <v>BILBAO</v>
      </c>
      <c r="B47" s="37">
        <f t="shared" si="3"/>
        <v>216</v>
      </c>
      <c r="C47" s="37">
        <f t="shared" si="4"/>
        <v>446</v>
      </c>
      <c r="D47" s="37">
        <f t="shared" si="7"/>
        <v>13</v>
      </c>
      <c r="E47" s="36" t="str">
        <f t="shared" si="6"/>
        <v>HUELVA</v>
      </c>
      <c r="F47" s="36">
        <f t="shared" si="8"/>
        <v>669</v>
      </c>
      <c r="G47" s="36">
        <f t="shared" si="9"/>
        <v>4</v>
      </c>
    </row>
    <row r="48" spans="1:9" x14ac:dyDescent="0.3">
      <c r="A48" s="36" t="str">
        <f t="shared" si="5"/>
        <v>CARTAGENA</v>
      </c>
      <c r="B48" s="37">
        <f t="shared" si="3"/>
        <v>2</v>
      </c>
      <c r="C48" s="37">
        <f t="shared" si="4"/>
        <v>0</v>
      </c>
      <c r="D48" s="37">
        <f t="shared" si="7"/>
        <v>18</v>
      </c>
      <c r="E48" s="36" t="str">
        <f t="shared" si="6"/>
        <v>BAHÍA DE CÁDIZ</v>
      </c>
      <c r="F48" s="36">
        <f t="shared" si="8"/>
        <v>516</v>
      </c>
      <c r="G48" s="36">
        <f t="shared" si="9"/>
        <v>0</v>
      </c>
    </row>
    <row r="49" spans="1:7" x14ac:dyDescent="0.3">
      <c r="A49" s="36" t="str">
        <f t="shared" si="5"/>
        <v>CASTELLÓN</v>
      </c>
      <c r="B49" s="37">
        <f t="shared" si="3"/>
        <v>1100</v>
      </c>
      <c r="C49" s="37">
        <f t="shared" si="4"/>
        <v>5950</v>
      </c>
      <c r="D49" s="37">
        <f t="shared" si="7"/>
        <v>8</v>
      </c>
      <c r="E49" s="36" t="str">
        <f t="shared" si="6"/>
        <v>MÁLAGA</v>
      </c>
      <c r="F49" s="36">
        <f t="shared" si="8"/>
        <v>466</v>
      </c>
      <c r="G49" s="36">
        <f t="shared" si="9"/>
        <v>13723</v>
      </c>
    </row>
    <row r="50" spans="1:7" x14ac:dyDescent="0.3">
      <c r="A50" s="36" t="str">
        <f t="shared" si="5"/>
        <v>CEUTA</v>
      </c>
      <c r="B50" s="37">
        <f t="shared" si="3"/>
        <v>44</v>
      </c>
      <c r="C50" s="37">
        <f t="shared" si="4"/>
        <v>0</v>
      </c>
      <c r="D50" s="37">
        <f t="shared" si="7"/>
        <v>14</v>
      </c>
      <c r="E50" s="36" t="str">
        <f t="shared" si="6"/>
        <v>ALICANTE</v>
      </c>
      <c r="F50" s="36">
        <f t="shared" si="8"/>
        <v>392</v>
      </c>
      <c r="G50" s="36">
        <f t="shared" si="9"/>
        <v>297</v>
      </c>
    </row>
    <row r="51" spans="1:7" x14ac:dyDescent="0.3">
      <c r="A51" s="36" t="str">
        <f t="shared" si="5"/>
        <v>FERROL-SAN CIBRAO</v>
      </c>
      <c r="B51" s="37">
        <f t="shared" si="3"/>
        <v>0</v>
      </c>
      <c r="C51" s="37">
        <f t="shared" si="4"/>
        <v>0</v>
      </c>
      <c r="D51" s="37">
        <f t="shared" si="7"/>
        <v>28</v>
      </c>
      <c r="E51" s="36" t="str">
        <f t="shared" si="6"/>
        <v>BILBAO</v>
      </c>
      <c r="F51" s="36">
        <f t="shared" si="8"/>
        <v>216</v>
      </c>
      <c r="G51" s="36">
        <f t="shared" si="9"/>
        <v>446</v>
      </c>
    </row>
    <row r="52" spans="1:7" x14ac:dyDescent="0.3">
      <c r="A52" s="36" t="str">
        <f t="shared" si="5"/>
        <v>GIJÓN</v>
      </c>
      <c r="B52" s="37">
        <f t="shared" si="3"/>
        <v>0</v>
      </c>
      <c r="C52" s="37">
        <f t="shared" si="4"/>
        <v>0</v>
      </c>
      <c r="D52" s="37">
        <f t="shared" si="7"/>
        <v>28</v>
      </c>
      <c r="E52" s="36" t="str">
        <f t="shared" si="6"/>
        <v>CEUTA</v>
      </c>
      <c r="F52" s="36">
        <f t="shared" si="8"/>
        <v>44</v>
      </c>
      <c r="G52" s="36">
        <f t="shared" si="9"/>
        <v>0</v>
      </c>
    </row>
    <row r="53" spans="1:7" x14ac:dyDescent="0.3">
      <c r="A53" s="36" t="str">
        <f t="shared" si="5"/>
        <v>HUELVA</v>
      </c>
      <c r="B53" s="37">
        <f t="shared" si="3"/>
        <v>669</v>
      </c>
      <c r="C53" s="37">
        <f t="shared" si="4"/>
        <v>4</v>
      </c>
      <c r="D53" s="37">
        <f t="shared" si="7"/>
        <v>9</v>
      </c>
      <c r="E53" s="36" t="str">
        <f t="shared" si="6"/>
        <v>SEVILLA</v>
      </c>
      <c r="F53" s="36">
        <f t="shared" si="8"/>
        <v>12</v>
      </c>
      <c r="G53" s="36">
        <f t="shared" si="9"/>
        <v>0</v>
      </c>
    </row>
    <row r="54" spans="1:7" x14ac:dyDescent="0.3">
      <c r="A54" s="36" t="str">
        <f t="shared" si="5"/>
        <v>LAS PALMAS</v>
      </c>
      <c r="B54" s="37">
        <f t="shared" si="3"/>
        <v>89583</v>
      </c>
      <c r="C54" s="37">
        <f t="shared" si="4"/>
        <v>74036</v>
      </c>
      <c r="D54" s="37">
        <f t="shared" si="7"/>
        <v>4</v>
      </c>
      <c r="E54" s="36" t="str">
        <f t="shared" si="6"/>
        <v>TARRAGONA</v>
      </c>
      <c r="F54" s="36">
        <f t="shared" si="8"/>
        <v>10</v>
      </c>
      <c r="G54" s="36">
        <f t="shared" si="9"/>
        <v>1473</v>
      </c>
    </row>
    <row r="55" spans="1:7" x14ac:dyDescent="0.3">
      <c r="A55" s="36" t="str">
        <f t="shared" si="5"/>
        <v>MÁLAGA</v>
      </c>
      <c r="B55" s="37">
        <f t="shared" si="3"/>
        <v>466</v>
      </c>
      <c r="C55" s="37">
        <f t="shared" si="4"/>
        <v>13723</v>
      </c>
      <c r="D55" s="37">
        <f t="shared" si="7"/>
        <v>11</v>
      </c>
      <c r="E55" s="36" t="e">
        <f t="shared" si="6"/>
        <v>#N/A</v>
      </c>
      <c r="F55" s="36" t="e">
        <f t="shared" si="8"/>
        <v>#N/A</v>
      </c>
      <c r="G55" s="36" t="e">
        <f t="shared" si="9"/>
        <v>#N/A</v>
      </c>
    </row>
    <row r="56" spans="1:7" x14ac:dyDescent="0.3">
      <c r="A56" s="36" t="str">
        <f t="shared" si="5"/>
        <v>MARÍN Y RÍA DE PONTEVEDRA</v>
      </c>
      <c r="B56" s="37">
        <f t="shared" si="3"/>
        <v>1769</v>
      </c>
      <c r="C56" s="37">
        <f t="shared" si="4"/>
        <v>837</v>
      </c>
      <c r="D56" s="37">
        <f t="shared" si="7"/>
        <v>6</v>
      </c>
      <c r="E56" s="36" t="str">
        <f t="shared" si="6"/>
        <v>BALEARES</v>
      </c>
      <c r="F56" s="36">
        <f t="shared" ref="F56:F66" si="10">LOOKUP(E56,$A$39:$A$66,$B$39:$B$66)</f>
        <v>2</v>
      </c>
      <c r="G56" s="36">
        <f t="shared" si="9"/>
        <v>4</v>
      </c>
    </row>
    <row r="57" spans="1:7" x14ac:dyDescent="0.3">
      <c r="A57" s="36" t="str">
        <f t="shared" si="5"/>
        <v>MELILLA</v>
      </c>
      <c r="B57" s="37">
        <f t="shared" si="3"/>
        <v>0</v>
      </c>
      <c r="C57" s="37">
        <f t="shared" si="4"/>
        <v>4</v>
      </c>
      <c r="D57" s="37">
        <f t="shared" si="7"/>
        <v>28</v>
      </c>
      <c r="E57" s="36" t="e">
        <f t="shared" si="6"/>
        <v>#N/A</v>
      </c>
      <c r="F57" s="36" t="e">
        <f t="shared" si="10"/>
        <v>#N/A</v>
      </c>
      <c r="G57" s="36" t="e">
        <f t="shared" si="9"/>
        <v>#N/A</v>
      </c>
    </row>
    <row r="58" spans="1:7" x14ac:dyDescent="0.3">
      <c r="A58" s="36" t="str">
        <f t="shared" si="5"/>
        <v>MOTRIL</v>
      </c>
      <c r="B58" s="37">
        <f t="shared" si="3"/>
        <v>0</v>
      </c>
      <c r="C58" s="37">
        <f t="shared" si="4"/>
        <v>0</v>
      </c>
      <c r="D58" s="37">
        <f t="shared" si="7"/>
        <v>28</v>
      </c>
      <c r="E58" s="36" t="e">
        <f t="shared" si="6"/>
        <v>#N/A</v>
      </c>
      <c r="F58" s="36" t="e">
        <f t="shared" si="10"/>
        <v>#N/A</v>
      </c>
      <c r="G58" s="36" t="e">
        <f t="shared" si="9"/>
        <v>#N/A</v>
      </c>
    </row>
    <row r="59" spans="1:7" x14ac:dyDescent="0.3">
      <c r="A59" s="36" t="str">
        <f t="shared" si="5"/>
        <v>PASAIA</v>
      </c>
      <c r="B59" s="37">
        <f t="shared" si="3"/>
        <v>0</v>
      </c>
      <c r="C59" s="37">
        <f t="shared" si="4"/>
        <v>0</v>
      </c>
      <c r="D59" s="37">
        <f t="shared" si="7"/>
        <v>28</v>
      </c>
      <c r="E59" s="36" t="e">
        <f t="shared" si="6"/>
        <v>#N/A</v>
      </c>
      <c r="F59" s="36" t="e">
        <f t="shared" si="10"/>
        <v>#N/A</v>
      </c>
      <c r="G59" s="36" t="e">
        <f t="shared" si="9"/>
        <v>#N/A</v>
      </c>
    </row>
    <row r="60" spans="1:7" x14ac:dyDescent="0.3">
      <c r="A60" s="36" t="str">
        <f t="shared" si="5"/>
        <v>SANTA CRUZ DE TENERIFE</v>
      </c>
      <c r="B60" s="37">
        <f t="shared" si="3"/>
        <v>33880</v>
      </c>
      <c r="C60" s="37">
        <f t="shared" si="4"/>
        <v>576</v>
      </c>
      <c r="D60" s="37">
        <f t="shared" si="7"/>
        <v>5</v>
      </c>
      <c r="E60" s="36" t="e">
        <f t="shared" si="6"/>
        <v>#N/A</v>
      </c>
      <c r="F60" s="36" t="e">
        <f t="shared" si="10"/>
        <v>#N/A</v>
      </c>
      <c r="G60" s="36" t="e">
        <f t="shared" si="9"/>
        <v>#N/A</v>
      </c>
    </row>
    <row r="61" spans="1:7" x14ac:dyDescent="0.3">
      <c r="A61" s="36" t="str">
        <f t="shared" si="5"/>
        <v>SANTANDER</v>
      </c>
      <c r="B61" s="37">
        <f t="shared" si="3"/>
        <v>0</v>
      </c>
      <c r="C61" s="37">
        <f t="shared" si="4"/>
        <v>0</v>
      </c>
      <c r="D61" s="37">
        <f t="shared" si="7"/>
        <v>28</v>
      </c>
      <c r="E61" s="36" t="e">
        <f t="shared" si="6"/>
        <v>#N/A</v>
      </c>
      <c r="F61" s="36" t="e">
        <f t="shared" si="10"/>
        <v>#N/A</v>
      </c>
      <c r="G61" s="36" t="e">
        <f t="shared" si="9"/>
        <v>#N/A</v>
      </c>
    </row>
    <row r="62" spans="1:7" x14ac:dyDescent="0.3">
      <c r="A62" s="36" t="str">
        <f t="shared" si="5"/>
        <v>SEVILLA</v>
      </c>
      <c r="B62" s="37">
        <f t="shared" si="3"/>
        <v>12</v>
      </c>
      <c r="C62" s="37">
        <f t="shared" si="4"/>
        <v>0</v>
      </c>
      <c r="D62" s="37">
        <f t="shared" si="7"/>
        <v>15</v>
      </c>
      <c r="E62" s="36" t="e">
        <f t="shared" si="6"/>
        <v>#N/A</v>
      </c>
      <c r="F62" s="36" t="e">
        <f t="shared" si="10"/>
        <v>#N/A</v>
      </c>
      <c r="G62" s="36" t="e">
        <f t="shared" si="9"/>
        <v>#N/A</v>
      </c>
    </row>
    <row r="63" spans="1:7" x14ac:dyDescent="0.3">
      <c r="A63" s="36" t="str">
        <f t="shared" si="5"/>
        <v>TARRAGONA</v>
      </c>
      <c r="B63" s="37">
        <f t="shared" si="3"/>
        <v>10</v>
      </c>
      <c r="C63" s="37">
        <f t="shared" si="4"/>
        <v>1473</v>
      </c>
      <c r="D63" s="37">
        <f t="shared" si="7"/>
        <v>16</v>
      </c>
      <c r="E63" s="36" t="e">
        <f t="shared" si="6"/>
        <v>#N/A</v>
      </c>
      <c r="F63" s="36" t="e">
        <f t="shared" si="10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417413</v>
      </c>
      <c r="C64" s="37">
        <f t="shared" si="4"/>
        <v>376391</v>
      </c>
      <c r="D64" s="37">
        <f t="shared" si="7"/>
        <v>2</v>
      </c>
      <c r="E64" s="36" t="e">
        <f t="shared" si="6"/>
        <v>#N/A</v>
      </c>
      <c r="F64" s="36" t="e">
        <f t="shared" si="10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1221</v>
      </c>
      <c r="C65" s="37">
        <f t="shared" si="4"/>
        <v>3316</v>
      </c>
      <c r="D65" s="37">
        <f t="shared" si="7"/>
        <v>7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0</v>
      </c>
      <c r="C66" s="37">
        <f t="shared" si="4"/>
        <v>0</v>
      </c>
      <c r="D66" s="37">
        <f t="shared" si="7"/>
        <v>28</v>
      </c>
      <c r="E66" s="36" t="str">
        <f t="shared" si="6"/>
        <v>A CORUÑA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  <c r="G67" s="36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21" priority="2">
      <formula>ISERROR(F7)</formula>
    </cfRule>
  </conditionalFormatting>
  <conditionalFormatting sqref="F8 F10 F12 F14 F16 F18 F20 F22 F24 F26 F28 F30 F32 F34">
    <cfRule type="containsErrors" dxfId="20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/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53</v>
      </c>
    </row>
    <row r="2" spans="1:12" s="2" customFormat="1" ht="21" x14ac:dyDescent="0.4"/>
    <row r="5" spans="1:12" x14ac:dyDescent="0.3">
      <c r="A5" s="107" t="s">
        <v>49</v>
      </c>
      <c r="B5" s="105" t="str">
        <f>'Resumen general'!D6</f>
        <v>Mes febrero</v>
      </c>
      <c r="C5" s="106"/>
      <c r="D5" s="105" t="str">
        <f>'Resumen general'!F6</f>
        <v>Acumulado desde enero</v>
      </c>
      <c r="E5" s="106"/>
      <c r="F5" s="106"/>
      <c r="L5" s="4" t="str">
        <f>'Resumen general'!I4</f>
        <v>Fecha: 12/02/2019</v>
      </c>
    </row>
    <row r="6" spans="1:12" x14ac:dyDescent="0.3">
      <c r="A6" s="108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0">
        <v>0</v>
      </c>
      <c r="C7" s="10">
        <v>0</v>
      </c>
      <c r="D7" s="10">
        <v>0</v>
      </c>
      <c r="E7" s="10">
        <v>0</v>
      </c>
      <c r="F7" s="11" t="e">
        <f>((E7*100)/D7)-100</f>
        <v>#DIV/0!</v>
      </c>
      <c r="G7" s="1"/>
      <c r="H7" s="1"/>
      <c r="I7" s="1"/>
    </row>
    <row r="8" spans="1:12" x14ac:dyDescent="0.3">
      <c r="A8" s="12" t="s">
        <v>31</v>
      </c>
      <c r="B8" s="13">
        <v>11193</v>
      </c>
      <c r="C8" s="13">
        <v>11361</v>
      </c>
      <c r="D8" s="13">
        <v>21995</v>
      </c>
      <c r="E8" s="13">
        <v>22315</v>
      </c>
      <c r="F8" s="14">
        <f t="shared" ref="F8:F34" si="0">((E8*100)/D8)-100</f>
        <v>1.4548761082064061</v>
      </c>
      <c r="G8" s="1"/>
      <c r="H8" s="1"/>
      <c r="I8" s="1"/>
    </row>
    <row r="9" spans="1:12" x14ac:dyDescent="0.3">
      <c r="A9" s="9" t="s">
        <v>157</v>
      </c>
      <c r="B9" s="10">
        <v>6</v>
      </c>
      <c r="C9" s="10">
        <v>32</v>
      </c>
      <c r="D9" s="10">
        <v>8</v>
      </c>
      <c r="E9" s="10">
        <v>83</v>
      </c>
      <c r="F9" s="11">
        <f t="shared" si="0"/>
        <v>937.5</v>
      </c>
      <c r="G9" s="1"/>
      <c r="H9" s="1"/>
      <c r="I9" s="1"/>
    </row>
    <row r="10" spans="1:12" x14ac:dyDescent="0.3">
      <c r="A10" s="12" t="s">
        <v>159</v>
      </c>
      <c r="B10" s="13">
        <v>0</v>
      </c>
      <c r="C10" s="13">
        <v>0</v>
      </c>
      <c r="D10" s="13">
        <v>0</v>
      </c>
      <c r="E10" s="13">
        <v>0</v>
      </c>
      <c r="F10" s="18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10">
        <v>628</v>
      </c>
      <c r="C11" s="10">
        <v>35</v>
      </c>
      <c r="D11" s="10">
        <v>1018</v>
      </c>
      <c r="E11" s="10">
        <v>198</v>
      </c>
      <c r="F11" s="11">
        <f t="shared" si="0"/>
        <v>-80.550098231827107</v>
      </c>
      <c r="G11" s="1"/>
      <c r="H11" s="1"/>
      <c r="I11" s="1"/>
    </row>
    <row r="12" spans="1:12" x14ac:dyDescent="0.3">
      <c r="A12" s="12" t="s">
        <v>161</v>
      </c>
      <c r="B12" s="13">
        <v>4543</v>
      </c>
      <c r="C12" s="13">
        <v>3675</v>
      </c>
      <c r="D12" s="13">
        <v>9575</v>
      </c>
      <c r="E12" s="13">
        <v>8287</v>
      </c>
      <c r="F12" s="14">
        <f t="shared" si="0"/>
        <v>-13.451697127937337</v>
      </c>
      <c r="G12" s="1"/>
      <c r="H12" s="1"/>
      <c r="I12" s="1"/>
    </row>
    <row r="13" spans="1:12" x14ac:dyDescent="0.3">
      <c r="A13" s="9" t="s">
        <v>32</v>
      </c>
      <c r="B13" s="10">
        <v>8696</v>
      </c>
      <c r="C13" s="10">
        <v>8621</v>
      </c>
      <c r="D13" s="10">
        <v>16651</v>
      </c>
      <c r="E13" s="10">
        <v>16652</v>
      </c>
      <c r="F13" s="11">
        <f t="shared" si="0"/>
        <v>6.0056453065868709E-3</v>
      </c>
      <c r="G13" s="1"/>
      <c r="H13" s="1"/>
      <c r="I13" s="1"/>
    </row>
    <row r="14" spans="1:12" x14ac:dyDescent="0.3">
      <c r="A14" s="12" t="s">
        <v>33</v>
      </c>
      <c r="B14" s="13">
        <v>19159</v>
      </c>
      <c r="C14" s="13">
        <v>18999</v>
      </c>
      <c r="D14" s="13">
        <v>36852</v>
      </c>
      <c r="E14" s="13">
        <v>37468</v>
      </c>
      <c r="F14" s="14">
        <f t="shared" si="0"/>
        <v>1.6715510691414295</v>
      </c>
      <c r="G14" s="1"/>
      <c r="H14" s="1"/>
      <c r="I14" s="1"/>
    </row>
    <row r="15" spans="1:12" x14ac:dyDescent="0.3">
      <c r="A15" s="9" t="s">
        <v>34</v>
      </c>
      <c r="B15" s="10">
        <v>4397</v>
      </c>
      <c r="C15" s="10">
        <v>5289</v>
      </c>
      <c r="D15" s="10">
        <v>8737</v>
      </c>
      <c r="E15" s="10">
        <v>10695</v>
      </c>
      <c r="F15" s="11">
        <f t="shared" si="0"/>
        <v>22.410438365571707</v>
      </c>
      <c r="G15" s="1"/>
      <c r="H15" s="1"/>
      <c r="I15" s="1"/>
    </row>
    <row r="16" spans="1:12" x14ac:dyDescent="0.3">
      <c r="A16" s="12" t="s">
        <v>35</v>
      </c>
      <c r="B16" s="13">
        <v>1157</v>
      </c>
      <c r="C16" s="13">
        <v>1451</v>
      </c>
      <c r="D16" s="13">
        <v>2477</v>
      </c>
      <c r="E16" s="13">
        <v>2539</v>
      </c>
      <c r="F16" s="14">
        <f t="shared" si="0"/>
        <v>2.5030278562777539</v>
      </c>
      <c r="G16" s="1"/>
      <c r="H16" s="1"/>
      <c r="I16" s="1"/>
    </row>
    <row r="17" spans="1:9" x14ac:dyDescent="0.3">
      <c r="A17" s="9" t="s">
        <v>162</v>
      </c>
      <c r="B17" s="10">
        <v>40</v>
      </c>
      <c r="C17" s="10">
        <v>1262</v>
      </c>
      <c r="D17" s="10">
        <v>269</v>
      </c>
      <c r="E17" s="10">
        <v>2042</v>
      </c>
      <c r="F17" s="11">
        <f t="shared" si="0"/>
        <v>659.10780669144981</v>
      </c>
      <c r="G17" s="1"/>
      <c r="H17" s="1"/>
      <c r="I17" s="1"/>
    </row>
    <row r="18" spans="1:9" x14ac:dyDescent="0.3">
      <c r="A18" s="12" t="s">
        <v>36</v>
      </c>
      <c r="B18" s="13">
        <v>1514</v>
      </c>
      <c r="C18" s="13">
        <v>729</v>
      </c>
      <c r="D18" s="13">
        <v>3871</v>
      </c>
      <c r="E18" s="13">
        <v>1324</v>
      </c>
      <c r="F18" s="14">
        <f t="shared" si="0"/>
        <v>-65.796951692069229</v>
      </c>
      <c r="G18" s="1"/>
      <c r="H18" s="1"/>
      <c r="I18" s="1"/>
    </row>
    <row r="19" spans="1:9" x14ac:dyDescent="0.3">
      <c r="A19" s="9" t="s">
        <v>37</v>
      </c>
      <c r="B19" s="10">
        <v>0</v>
      </c>
      <c r="C19" s="10">
        <v>0</v>
      </c>
      <c r="D19" s="10">
        <v>0</v>
      </c>
      <c r="E19" s="10">
        <v>0</v>
      </c>
      <c r="F19" s="19" t="e">
        <f t="shared" si="0"/>
        <v>#DIV/0!</v>
      </c>
      <c r="G19" s="1"/>
      <c r="H19" s="1"/>
      <c r="I19" s="1"/>
    </row>
    <row r="20" spans="1:9" x14ac:dyDescent="0.3">
      <c r="A20" s="12" t="s">
        <v>163</v>
      </c>
      <c r="B20" s="13">
        <v>1403</v>
      </c>
      <c r="C20" s="13">
        <v>1150</v>
      </c>
      <c r="D20" s="13">
        <v>2860</v>
      </c>
      <c r="E20" s="13">
        <v>2679</v>
      </c>
      <c r="F20" s="14">
        <f t="shared" si="0"/>
        <v>-6.3286713286713336</v>
      </c>
      <c r="G20" s="1"/>
      <c r="H20" s="1"/>
      <c r="I20" s="1"/>
    </row>
    <row r="21" spans="1:9" x14ac:dyDescent="0.3">
      <c r="A21" s="9" t="s">
        <v>38</v>
      </c>
      <c r="B21" s="10">
        <v>3310</v>
      </c>
      <c r="C21" s="10">
        <v>3763</v>
      </c>
      <c r="D21" s="10">
        <v>7261</v>
      </c>
      <c r="E21" s="10">
        <v>7650</v>
      </c>
      <c r="F21" s="11">
        <f t="shared" si="0"/>
        <v>5.3573887894229415</v>
      </c>
      <c r="G21" s="1"/>
      <c r="H21" s="1"/>
      <c r="I21" s="1"/>
    </row>
    <row r="22" spans="1:9" x14ac:dyDescent="0.3">
      <c r="A22" s="12" t="s">
        <v>59</v>
      </c>
      <c r="B22" s="13">
        <v>35728</v>
      </c>
      <c r="C22" s="13">
        <v>36388</v>
      </c>
      <c r="D22" s="13">
        <v>71495</v>
      </c>
      <c r="E22" s="13">
        <v>73823</v>
      </c>
      <c r="F22" s="14">
        <f t="shared" si="0"/>
        <v>3.2561717602629585</v>
      </c>
      <c r="G22" s="1"/>
      <c r="H22" s="1"/>
      <c r="I22" s="1"/>
    </row>
    <row r="23" spans="1:9" x14ac:dyDescent="0.3">
      <c r="A23" s="9" t="s">
        <v>164</v>
      </c>
      <c r="B23" s="10">
        <v>1014</v>
      </c>
      <c r="C23" s="10">
        <v>1124</v>
      </c>
      <c r="D23" s="10">
        <v>2114</v>
      </c>
      <c r="E23" s="10">
        <v>2484</v>
      </c>
      <c r="F23" s="11">
        <f t="shared" si="0"/>
        <v>17.50236518448439</v>
      </c>
      <c r="G23" s="1"/>
      <c r="H23" s="1"/>
      <c r="I23" s="1"/>
    </row>
    <row r="24" spans="1:9" x14ac:dyDescent="0.3">
      <c r="A24" s="12" t="s">
        <v>166</v>
      </c>
      <c r="B24" s="13">
        <v>376</v>
      </c>
      <c r="C24" s="13">
        <v>234</v>
      </c>
      <c r="D24" s="13">
        <v>857</v>
      </c>
      <c r="E24" s="13">
        <v>827</v>
      </c>
      <c r="F24" s="14">
        <f t="shared" si="0"/>
        <v>-3.5005834305717656</v>
      </c>
      <c r="G24" s="1"/>
      <c r="H24" s="1"/>
      <c r="I24" s="1"/>
    </row>
    <row r="25" spans="1:9" x14ac:dyDescent="0.3">
      <c r="A25" s="9" t="s">
        <v>39</v>
      </c>
      <c r="B25" s="10">
        <v>1696</v>
      </c>
      <c r="C25" s="10">
        <v>1352</v>
      </c>
      <c r="D25" s="10">
        <v>4122</v>
      </c>
      <c r="E25" s="10">
        <v>2904</v>
      </c>
      <c r="F25" s="11">
        <f t="shared" si="0"/>
        <v>-29.548762736535664</v>
      </c>
      <c r="G25" s="1"/>
      <c r="H25" s="1"/>
      <c r="I25" s="1"/>
    </row>
    <row r="26" spans="1:9" x14ac:dyDescent="0.3">
      <c r="A26" s="12" t="s">
        <v>40</v>
      </c>
      <c r="B26" s="13">
        <v>81</v>
      </c>
      <c r="C26" s="13">
        <v>0</v>
      </c>
      <c r="D26" s="13">
        <v>236</v>
      </c>
      <c r="E26" s="13">
        <v>0</v>
      </c>
      <c r="F26" s="14">
        <f t="shared" si="0"/>
        <v>-100</v>
      </c>
      <c r="G26" s="1"/>
      <c r="H26" s="1"/>
      <c r="I26" s="1"/>
    </row>
    <row r="27" spans="1:9" x14ac:dyDescent="0.3">
      <c r="A27" s="9" t="s">
        <v>41</v>
      </c>
      <c r="B27" s="10">
        <v>0</v>
      </c>
      <c r="C27" s="10">
        <v>0</v>
      </c>
      <c r="D27" s="10">
        <v>0</v>
      </c>
      <c r="E27" s="10">
        <v>0</v>
      </c>
      <c r="F27" s="19" t="e">
        <f t="shared" si="0"/>
        <v>#DIV/0!</v>
      </c>
      <c r="G27" s="1"/>
      <c r="H27" s="1"/>
      <c r="I27" s="1"/>
    </row>
    <row r="28" spans="1:9" x14ac:dyDescent="0.3">
      <c r="A28" s="12" t="s">
        <v>42</v>
      </c>
      <c r="B28" s="13">
        <v>25240</v>
      </c>
      <c r="C28" s="13">
        <v>27661</v>
      </c>
      <c r="D28" s="13">
        <v>53577</v>
      </c>
      <c r="E28" s="13">
        <v>55954</v>
      </c>
      <c r="F28" s="14">
        <f t="shared" si="0"/>
        <v>4.4366052597196557</v>
      </c>
      <c r="G28" s="1"/>
      <c r="H28" s="1"/>
      <c r="I28" s="1"/>
    </row>
    <row r="29" spans="1:9" x14ac:dyDescent="0.3">
      <c r="A29" s="9" t="s">
        <v>43</v>
      </c>
      <c r="B29" s="10">
        <v>0</v>
      </c>
      <c r="C29" s="10">
        <v>0</v>
      </c>
      <c r="D29" s="10">
        <v>0</v>
      </c>
      <c r="E29" s="10">
        <v>0</v>
      </c>
      <c r="F29" s="19" t="e">
        <f t="shared" si="0"/>
        <v>#DIV/0!</v>
      </c>
      <c r="G29" s="1"/>
      <c r="H29" s="1"/>
      <c r="I29" s="1"/>
    </row>
    <row r="30" spans="1:9" x14ac:dyDescent="0.3">
      <c r="A30" s="12" t="s">
        <v>44</v>
      </c>
      <c r="B30" s="13">
        <v>7687</v>
      </c>
      <c r="C30" s="13">
        <v>8957</v>
      </c>
      <c r="D30" s="13">
        <v>16172</v>
      </c>
      <c r="E30" s="13">
        <v>18522</v>
      </c>
      <c r="F30" s="14">
        <f t="shared" si="0"/>
        <v>14.531288647044278</v>
      </c>
      <c r="G30" s="1"/>
      <c r="H30" s="1"/>
      <c r="I30" s="1"/>
    </row>
    <row r="31" spans="1:9" x14ac:dyDescent="0.3">
      <c r="A31" s="9" t="s">
        <v>45</v>
      </c>
      <c r="B31" s="10">
        <v>881</v>
      </c>
      <c r="C31" s="10">
        <v>1039</v>
      </c>
      <c r="D31" s="10">
        <v>1539</v>
      </c>
      <c r="E31" s="10">
        <v>1669</v>
      </c>
      <c r="F31" s="11">
        <f t="shared" si="0"/>
        <v>8.4470435347628268</v>
      </c>
      <c r="G31" s="1"/>
      <c r="H31" s="1"/>
      <c r="I31" s="1"/>
    </row>
    <row r="32" spans="1:9" x14ac:dyDescent="0.3">
      <c r="A32" s="12" t="s">
        <v>46</v>
      </c>
      <c r="B32" s="13">
        <v>13992</v>
      </c>
      <c r="C32" s="13">
        <v>15951</v>
      </c>
      <c r="D32" s="13">
        <v>27913</v>
      </c>
      <c r="E32" s="13">
        <v>31454</v>
      </c>
      <c r="F32" s="14">
        <f t="shared" si="0"/>
        <v>12.685845305054997</v>
      </c>
      <c r="G32" s="1"/>
      <c r="H32" s="1"/>
      <c r="I32" s="1"/>
    </row>
    <row r="33" spans="1:9" x14ac:dyDescent="0.3">
      <c r="A33" s="9" t="s">
        <v>47</v>
      </c>
      <c r="B33" s="10">
        <v>1605</v>
      </c>
      <c r="C33" s="10">
        <v>1195</v>
      </c>
      <c r="D33" s="10">
        <v>3136</v>
      </c>
      <c r="E33" s="10">
        <v>3506</v>
      </c>
      <c r="F33" s="11">
        <f t="shared" si="0"/>
        <v>11.798469387755105</v>
      </c>
      <c r="G33" s="1"/>
      <c r="H33" s="1"/>
      <c r="I33" s="1"/>
    </row>
    <row r="34" spans="1:9" x14ac:dyDescent="0.3">
      <c r="A34" s="12" t="s">
        <v>165</v>
      </c>
      <c r="B34" s="13">
        <v>2491</v>
      </c>
      <c r="C34" s="13">
        <v>2564</v>
      </c>
      <c r="D34" s="13">
        <v>5291</v>
      </c>
      <c r="E34" s="13">
        <v>5186</v>
      </c>
      <c r="F34" s="14">
        <f t="shared" si="0"/>
        <v>-1.9845019845019891</v>
      </c>
      <c r="G34" s="1"/>
      <c r="H34" s="1"/>
      <c r="I34" s="1"/>
    </row>
    <row r="35" spans="1:9" x14ac:dyDescent="0.3">
      <c r="A35" s="15" t="s">
        <v>48</v>
      </c>
      <c r="B35" s="16">
        <f>SUM(B7:B34)</f>
        <v>146837</v>
      </c>
      <c r="C35" s="16">
        <f t="shared" ref="C35:E35" si="1">SUM(C7:C34)</f>
        <v>152832</v>
      </c>
      <c r="D35" s="16">
        <f t="shared" si="1"/>
        <v>298026</v>
      </c>
      <c r="E35" s="16">
        <f t="shared" si="1"/>
        <v>308261</v>
      </c>
      <c r="F35" s="17">
        <f t="shared" ref="F35" si="2">((E35*100)/D35)-100</f>
        <v>3.434264124606571</v>
      </c>
      <c r="G35" s="1"/>
      <c r="H35" s="1"/>
      <c r="I35" s="1"/>
    </row>
    <row r="36" spans="1:9" x14ac:dyDescent="0.3">
      <c r="A36" s="59" t="s">
        <v>120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0</v>
      </c>
      <c r="C39" s="37">
        <f t="shared" si="4"/>
        <v>0</v>
      </c>
      <c r="D39" s="37">
        <f>_xlfn.RANK.EQ(B39,$B$39:$B$66)+COUNTIF($B$39:$B$66,B39)-1</f>
        <v>28</v>
      </c>
      <c r="E39" s="36" t="str">
        <f t="shared" ref="E39:E66" si="6">INDEX($A$39:$B$66,MATCH(ROW()-38,$D$39:$D$66,0),1)</f>
        <v>LAS PALMAS</v>
      </c>
      <c r="F39" s="36">
        <f>LOOKUP(E39,$A$39:$A$66,$B$39:$B$66)</f>
        <v>73823</v>
      </c>
      <c r="G39" s="36">
        <f>LOOKUP(E39,$A$39:$A$66,$C$39:$C$66)</f>
        <v>71495</v>
      </c>
    </row>
    <row r="40" spans="1:9" x14ac:dyDescent="0.3">
      <c r="A40" s="36" t="str">
        <f t="shared" si="5"/>
        <v>ALICANTE</v>
      </c>
      <c r="B40" s="37">
        <f t="shared" si="3"/>
        <v>22315</v>
      </c>
      <c r="C40" s="37">
        <f t="shared" si="4"/>
        <v>21995</v>
      </c>
      <c r="D40" s="37">
        <f t="shared" ref="D40:D66" si="7">_xlfn.RANK.EQ(B40,$B$39:$B$66)+COUNTIF($B$39:$B$66,B40)-1</f>
        <v>5</v>
      </c>
      <c r="E40" s="36" t="str">
        <f t="shared" si="6"/>
        <v>SANTA CRUZ DE TENERIFE</v>
      </c>
      <c r="F40" s="36">
        <f t="shared" ref="F40:F55" si="8">LOOKUP(E40,$A$39:$A$66,$B$39:$B$66)</f>
        <v>55954</v>
      </c>
      <c r="G40" s="36">
        <f t="shared" ref="G40:G66" si="9">LOOKUP(E40,$A$39:$A$66,$C$39:$C$66)</f>
        <v>53577</v>
      </c>
    </row>
    <row r="41" spans="1:9" x14ac:dyDescent="0.3">
      <c r="A41" s="36" t="str">
        <f t="shared" si="5"/>
        <v>ALMERÍA</v>
      </c>
      <c r="B41" s="37">
        <f t="shared" si="3"/>
        <v>83</v>
      </c>
      <c r="C41" s="37">
        <f t="shared" si="4"/>
        <v>8</v>
      </c>
      <c r="D41" s="37">
        <f t="shared" si="7"/>
        <v>22</v>
      </c>
      <c r="E41" s="36" t="str">
        <f t="shared" si="6"/>
        <v>BARCELONA</v>
      </c>
      <c r="F41" s="36">
        <f t="shared" si="8"/>
        <v>37468</v>
      </c>
      <c r="G41" s="36">
        <f t="shared" si="9"/>
        <v>36852</v>
      </c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VALENCIA</v>
      </c>
      <c r="F42" s="36">
        <f t="shared" si="8"/>
        <v>31454</v>
      </c>
      <c r="G42" s="36">
        <f t="shared" si="9"/>
        <v>27913</v>
      </c>
    </row>
    <row r="43" spans="1:9" x14ac:dyDescent="0.3">
      <c r="A43" s="36" t="str">
        <f t="shared" si="5"/>
        <v>BAHÍA DE ALGECIRAS</v>
      </c>
      <c r="B43" s="37">
        <f t="shared" si="3"/>
        <v>198</v>
      </c>
      <c r="C43" s="37">
        <f t="shared" si="4"/>
        <v>1018</v>
      </c>
      <c r="D43" s="37">
        <f t="shared" si="7"/>
        <v>21</v>
      </c>
      <c r="E43" s="36" t="str">
        <f t="shared" si="6"/>
        <v>ALICANTE</v>
      </c>
      <c r="F43" s="36">
        <f t="shared" si="8"/>
        <v>22315</v>
      </c>
      <c r="G43" s="36">
        <f t="shared" si="9"/>
        <v>21995</v>
      </c>
    </row>
    <row r="44" spans="1:9" x14ac:dyDescent="0.3">
      <c r="A44" s="36" t="str">
        <f t="shared" si="5"/>
        <v>BAHÍA DE CÁDIZ</v>
      </c>
      <c r="B44" s="37">
        <f t="shared" si="3"/>
        <v>8287</v>
      </c>
      <c r="C44" s="37">
        <f t="shared" si="4"/>
        <v>9575</v>
      </c>
      <c r="D44" s="37">
        <f t="shared" si="7"/>
        <v>9</v>
      </c>
      <c r="E44" s="36" t="str">
        <f t="shared" si="6"/>
        <v>SEVILLA</v>
      </c>
      <c r="F44" s="36">
        <f t="shared" si="8"/>
        <v>18522</v>
      </c>
      <c r="G44" s="36">
        <f t="shared" si="9"/>
        <v>16172</v>
      </c>
    </row>
    <row r="45" spans="1:9" x14ac:dyDescent="0.3">
      <c r="A45" s="36" t="str">
        <f t="shared" si="5"/>
        <v>BALEARES</v>
      </c>
      <c r="B45" s="37">
        <f t="shared" si="3"/>
        <v>16652</v>
      </c>
      <c r="C45" s="37">
        <f t="shared" si="4"/>
        <v>16651</v>
      </c>
      <c r="D45" s="37">
        <f t="shared" si="7"/>
        <v>7</v>
      </c>
      <c r="E45" s="36" t="str">
        <f t="shared" si="6"/>
        <v>BALEARES</v>
      </c>
      <c r="F45" s="36">
        <f t="shared" si="8"/>
        <v>16652</v>
      </c>
      <c r="G45" s="36">
        <f t="shared" si="9"/>
        <v>16651</v>
      </c>
    </row>
    <row r="46" spans="1:9" x14ac:dyDescent="0.3">
      <c r="A46" s="36" t="str">
        <f t="shared" si="5"/>
        <v>BARCELONA</v>
      </c>
      <c r="B46" s="37">
        <f t="shared" si="3"/>
        <v>37468</v>
      </c>
      <c r="C46" s="37">
        <f t="shared" si="4"/>
        <v>36852</v>
      </c>
      <c r="D46" s="37">
        <f t="shared" si="7"/>
        <v>3</v>
      </c>
      <c r="E46" s="36" t="str">
        <f t="shared" si="6"/>
        <v>BILBAO</v>
      </c>
      <c r="F46" s="36">
        <f t="shared" si="8"/>
        <v>10695</v>
      </c>
      <c r="G46" s="36">
        <f t="shared" si="9"/>
        <v>8737</v>
      </c>
    </row>
    <row r="47" spans="1:9" x14ac:dyDescent="0.3">
      <c r="A47" s="36" t="str">
        <f t="shared" si="5"/>
        <v>BILBAO</v>
      </c>
      <c r="B47" s="37">
        <f t="shared" si="3"/>
        <v>10695</v>
      </c>
      <c r="C47" s="37">
        <f t="shared" si="4"/>
        <v>8737</v>
      </c>
      <c r="D47" s="37">
        <f t="shared" si="7"/>
        <v>8</v>
      </c>
      <c r="E47" s="36" t="str">
        <f t="shared" si="6"/>
        <v>BAHÍA DE CÁDIZ</v>
      </c>
      <c r="F47" s="36">
        <f t="shared" si="8"/>
        <v>8287</v>
      </c>
      <c r="G47" s="36">
        <f t="shared" si="9"/>
        <v>9575</v>
      </c>
    </row>
    <row r="48" spans="1:9" x14ac:dyDescent="0.3">
      <c r="A48" s="36" t="str">
        <f t="shared" si="5"/>
        <v>CARTAGENA</v>
      </c>
      <c r="B48" s="37">
        <f t="shared" si="3"/>
        <v>2539</v>
      </c>
      <c r="C48" s="37">
        <f t="shared" si="4"/>
        <v>2477</v>
      </c>
      <c r="D48" s="37">
        <f t="shared" si="7"/>
        <v>15</v>
      </c>
      <c r="E48" s="36" t="str">
        <f t="shared" si="6"/>
        <v>HUELVA</v>
      </c>
      <c r="F48" s="36">
        <f t="shared" si="8"/>
        <v>7650</v>
      </c>
      <c r="G48" s="36">
        <f t="shared" si="9"/>
        <v>7261</v>
      </c>
    </row>
    <row r="49" spans="1:7" x14ac:dyDescent="0.3">
      <c r="A49" s="36" t="str">
        <f t="shared" si="5"/>
        <v>CASTELLÓN</v>
      </c>
      <c r="B49" s="37">
        <f t="shared" si="3"/>
        <v>2042</v>
      </c>
      <c r="C49" s="37">
        <f t="shared" si="4"/>
        <v>269</v>
      </c>
      <c r="D49" s="37">
        <f t="shared" si="7"/>
        <v>17</v>
      </c>
      <c r="E49" s="36" t="str">
        <f t="shared" si="6"/>
        <v>VILAGARCÍA</v>
      </c>
      <c r="F49" s="36">
        <f t="shared" si="8"/>
        <v>5186</v>
      </c>
      <c r="G49" s="36">
        <f t="shared" si="9"/>
        <v>5291</v>
      </c>
    </row>
    <row r="50" spans="1:7" x14ac:dyDescent="0.3">
      <c r="A50" s="36" t="str">
        <f t="shared" si="5"/>
        <v>CEUTA</v>
      </c>
      <c r="B50" s="37">
        <f t="shared" si="3"/>
        <v>1324</v>
      </c>
      <c r="C50" s="37">
        <f t="shared" si="4"/>
        <v>3871</v>
      </c>
      <c r="D50" s="37">
        <f t="shared" si="7"/>
        <v>19</v>
      </c>
      <c r="E50" s="36" t="str">
        <f t="shared" si="6"/>
        <v>VIGO</v>
      </c>
      <c r="F50" s="36">
        <f t="shared" si="8"/>
        <v>3506</v>
      </c>
      <c r="G50" s="36">
        <f t="shared" si="9"/>
        <v>3136</v>
      </c>
    </row>
    <row r="51" spans="1:7" x14ac:dyDescent="0.3">
      <c r="A51" s="36" t="str">
        <f t="shared" si="5"/>
        <v>FERROL-SAN CIBRAO</v>
      </c>
      <c r="B51" s="37">
        <f t="shared" si="3"/>
        <v>0</v>
      </c>
      <c r="C51" s="37">
        <f t="shared" si="4"/>
        <v>0</v>
      </c>
      <c r="D51" s="37">
        <f t="shared" si="7"/>
        <v>28</v>
      </c>
      <c r="E51" s="36" t="str">
        <f t="shared" si="6"/>
        <v>MELILLA</v>
      </c>
      <c r="F51" s="36">
        <f t="shared" si="8"/>
        <v>2904</v>
      </c>
      <c r="G51" s="36">
        <f t="shared" si="9"/>
        <v>4122</v>
      </c>
    </row>
    <row r="52" spans="1:7" x14ac:dyDescent="0.3">
      <c r="A52" s="36" t="str">
        <f t="shared" si="5"/>
        <v>GIJÓN</v>
      </c>
      <c r="B52" s="37">
        <f t="shared" si="3"/>
        <v>2679</v>
      </c>
      <c r="C52" s="37">
        <f t="shared" si="4"/>
        <v>2860</v>
      </c>
      <c r="D52" s="37">
        <f t="shared" si="7"/>
        <v>14</v>
      </c>
      <c r="E52" s="36" t="str">
        <f t="shared" si="6"/>
        <v>GIJÓN</v>
      </c>
      <c r="F52" s="36">
        <f t="shared" si="8"/>
        <v>2679</v>
      </c>
      <c r="G52" s="36">
        <f t="shared" si="9"/>
        <v>2860</v>
      </c>
    </row>
    <row r="53" spans="1:7" x14ac:dyDescent="0.3">
      <c r="A53" s="36" t="str">
        <f t="shared" si="5"/>
        <v>HUELVA</v>
      </c>
      <c r="B53" s="37">
        <f t="shared" si="3"/>
        <v>7650</v>
      </c>
      <c r="C53" s="37">
        <f t="shared" si="4"/>
        <v>7261</v>
      </c>
      <c r="D53" s="37">
        <f t="shared" si="7"/>
        <v>10</v>
      </c>
      <c r="E53" s="36" t="str">
        <f t="shared" si="6"/>
        <v>CARTAGENA</v>
      </c>
      <c r="F53" s="36">
        <f t="shared" si="8"/>
        <v>2539</v>
      </c>
      <c r="G53" s="36">
        <f t="shared" si="9"/>
        <v>2477</v>
      </c>
    </row>
    <row r="54" spans="1:7" x14ac:dyDescent="0.3">
      <c r="A54" s="36" t="str">
        <f t="shared" si="5"/>
        <v>LAS PALMAS</v>
      </c>
      <c r="B54" s="37">
        <f t="shared" si="3"/>
        <v>73823</v>
      </c>
      <c r="C54" s="37">
        <f t="shared" si="4"/>
        <v>71495</v>
      </c>
      <c r="D54" s="37">
        <f t="shared" si="7"/>
        <v>1</v>
      </c>
      <c r="E54" s="36" t="str">
        <f t="shared" si="6"/>
        <v>MÁLAGA</v>
      </c>
      <c r="F54" s="36">
        <f t="shared" si="8"/>
        <v>2484</v>
      </c>
      <c r="G54" s="36">
        <f t="shared" si="9"/>
        <v>2114</v>
      </c>
    </row>
    <row r="55" spans="1:7" x14ac:dyDescent="0.3">
      <c r="A55" s="36" t="str">
        <f t="shared" si="5"/>
        <v>MÁLAGA</v>
      </c>
      <c r="B55" s="37">
        <f t="shared" si="3"/>
        <v>2484</v>
      </c>
      <c r="C55" s="37">
        <f t="shared" si="4"/>
        <v>2114</v>
      </c>
      <c r="D55" s="37">
        <f t="shared" si="7"/>
        <v>16</v>
      </c>
      <c r="E55" s="36" t="str">
        <f t="shared" si="6"/>
        <v>CASTELLÓN</v>
      </c>
      <c r="F55" s="36">
        <f t="shared" si="8"/>
        <v>2042</v>
      </c>
      <c r="G55" s="36">
        <f t="shared" si="9"/>
        <v>269</v>
      </c>
    </row>
    <row r="56" spans="1:7" x14ac:dyDescent="0.3">
      <c r="A56" s="36" t="str">
        <f t="shared" si="5"/>
        <v>MARÍN Y RÍA DE PONTEVEDRA</v>
      </c>
      <c r="B56" s="37">
        <f t="shared" si="3"/>
        <v>827</v>
      </c>
      <c r="C56" s="37">
        <f t="shared" si="4"/>
        <v>857</v>
      </c>
      <c r="D56" s="37">
        <f t="shared" si="7"/>
        <v>20</v>
      </c>
      <c r="E56" s="36" t="str">
        <f t="shared" si="6"/>
        <v>TARRAGONA</v>
      </c>
      <c r="F56" s="36">
        <f t="shared" ref="F56:F66" si="10">LOOKUP(E56,$A$39:$A$66,$B$39:$B$66)</f>
        <v>1669</v>
      </c>
      <c r="G56" s="36">
        <f t="shared" si="9"/>
        <v>1539</v>
      </c>
    </row>
    <row r="57" spans="1:7" x14ac:dyDescent="0.3">
      <c r="A57" s="36" t="str">
        <f t="shared" si="5"/>
        <v>MELILLA</v>
      </c>
      <c r="B57" s="37">
        <f t="shared" si="3"/>
        <v>2904</v>
      </c>
      <c r="C57" s="37">
        <f t="shared" si="4"/>
        <v>4122</v>
      </c>
      <c r="D57" s="37">
        <f t="shared" si="7"/>
        <v>13</v>
      </c>
      <c r="E57" s="36" t="str">
        <f t="shared" si="6"/>
        <v>CEUTA</v>
      </c>
      <c r="F57" s="36">
        <f t="shared" si="10"/>
        <v>1324</v>
      </c>
      <c r="G57" s="36">
        <f t="shared" si="9"/>
        <v>3871</v>
      </c>
    </row>
    <row r="58" spans="1:7" x14ac:dyDescent="0.3">
      <c r="A58" s="36" t="str">
        <f t="shared" si="5"/>
        <v>MOTRIL</v>
      </c>
      <c r="B58" s="37">
        <f t="shared" si="3"/>
        <v>0</v>
      </c>
      <c r="C58" s="37">
        <f t="shared" si="4"/>
        <v>236</v>
      </c>
      <c r="D58" s="37">
        <f t="shared" si="7"/>
        <v>28</v>
      </c>
      <c r="E58" s="36" t="str">
        <f t="shared" si="6"/>
        <v>MARÍN Y RÍA DE PONTEVEDRA</v>
      </c>
      <c r="F58" s="36">
        <f t="shared" si="10"/>
        <v>827</v>
      </c>
      <c r="G58" s="36">
        <f t="shared" si="9"/>
        <v>857</v>
      </c>
    </row>
    <row r="59" spans="1:7" x14ac:dyDescent="0.3">
      <c r="A59" s="36" t="str">
        <f t="shared" si="5"/>
        <v>PASAIA</v>
      </c>
      <c r="B59" s="37">
        <f t="shared" si="3"/>
        <v>0</v>
      </c>
      <c r="C59" s="37">
        <f t="shared" si="4"/>
        <v>0</v>
      </c>
      <c r="D59" s="37">
        <f t="shared" si="7"/>
        <v>28</v>
      </c>
      <c r="E59" s="36" t="str">
        <f t="shared" si="6"/>
        <v>BAHÍA DE ALGECIRAS</v>
      </c>
      <c r="F59" s="36">
        <f t="shared" si="10"/>
        <v>198</v>
      </c>
      <c r="G59" s="36">
        <f t="shared" si="9"/>
        <v>1018</v>
      </c>
    </row>
    <row r="60" spans="1:7" x14ac:dyDescent="0.3">
      <c r="A60" s="36" t="str">
        <f t="shared" si="5"/>
        <v>SANTA CRUZ DE TENERIFE</v>
      </c>
      <c r="B60" s="37">
        <f t="shared" si="3"/>
        <v>55954</v>
      </c>
      <c r="C60" s="37">
        <f t="shared" si="4"/>
        <v>53577</v>
      </c>
      <c r="D60" s="37">
        <f t="shared" si="7"/>
        <v>2</v>
      </c>
      <c r="E60" s="36" t="str">
        <f t="shared" si="6"/>
        <v>ALMERÍA</v>
      </c>
      <c r="F60" s="36">
        <f t="shared" si="10"/>
        <v>83</v>
      </c>
      <c r="G60" s="36">
        <f t="shared" si="9"/>
        <v>8</v>
      </c>
    </row>
    <row r="61" spans="1:7" x14ac:dyDescent="0.3">
      <c r="A61" s="36" t="str">
        <f t="shared" si="5"/>
        <v>SANTANDER</v>
      </c>
      <c r="B61" s="37">
        <f t="shared" si="3"/>
        <v>0</v>
      </c>
      <c r="C61" s="37">
        <f t="shared" si="4"/>
        <v>0</v>
      </c>
      <c r="D61" s="37">
        <f t="shared" si="7"/>
        <v>28</v>
      </c>
      <c r="E61" s="36" t="e">
        <f t="shared" si="6"/>
        <v>#N/A</v>
      </c>
      <c r="F61" s="36" t="e">
        <f t="shared" si="10"/>
        <v>#N/A</v>
      </c>
      <c r="G61" s="36" t="e">
        <f t="shared" si="9"/>
        <v>#N/A</v>
      </c>
    </row>
    <row r="62" spans="1:7" x14ac:dyDescent="0.3">
      <c r="A62" s="36" t="str">
        <f t="shared" si="5"/>
        <v>SEVILLA</v>
      </c>
      <c r="B62" s="37">
        <f t="shared" si="3"/>
        <v>18522</v>
      </c>
      <c r="C62" s="37">
        <f t="shared" si="4"/>
        <v>16172</v>
      </c>
      <c r="D62" s="37">
        <f t="shared" si="7"/>
        <v>6</v>
      </c>
      <c r="E62" s="36" t="e">
        <f t="shared" si="6"/>
        <v>#N/A</v>
      </c>
      <c r="F62" s="36" t="e">
        <f t="shared" si="10"/>
        <v>#N/A</v>
      </c>
      <c r="G62" s="36" t="e">
        <f t="shared" si="9"/>
        <v>#N/A</v>
      </c>
    </row>
    <row r="63" spans="1:7" x14ac:dyDescent="0.3">
      <c r="A63" s="36" t="str">
        <f t="shared" si="5"/>
        <v>TARRAGONA</v>
      </c>
      <c r="B63" s="37">
        <f t="shared" si="3"/>
        <v>1669</v>
      </c>
      <c r="C63" s="37">
        <f t="shared" si="4"/>
        <v>1539</v>
      </c>
      <c r="D63" s="37">
        <f t="shared" si="7"/>
        <v>18</v>
      </c>
      <c r="E63" s="36" t="e">
        <f t="shared" si="6"/>
        <v>#N/A</v>
      </c>
      <c r="F63" s="36" t="e">
        <f t="shared" si="10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31454</v>
      </c>
      <c r="C64" s="37">
        <f t="shared" si="4"/>
        <v>27913</v>
      </c>
      <c r="D64" s="37">
        <f t="shared" si="7"/>
        <v>4</v>
      </c>
      <c r="E64" s="36" t="e">
        <f t="shared" si="6"/>
        <v>#N/A</v>
      </c>
      <c r="F64" s="36" t="e">
        <f t="shared" si="10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3506</v>
      </c>
      <c r="C65" s="37">
        <f t="shared" si="4"/>
        <v>3136</v>
      </c>
      <c r="D65" s="37">
        <f t="shared" si="7"/>
        <v>12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5186</v>
      </c>
      <c r="C66" s="37">
        <f t="shared" si="4"/>
        <v>5291</v>
      </c>
      <c r="D66" s="37">
        <f t="shared" si="7"/>
        <v>11</v>
      </c>
      <c r="E66" s="36" t="str">
        <f t="shared" si="6"/>
        <v>A CORUÑA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19" priority="2">
      <formula>ISERROR(F7)</formula>
    </cfRule>
  </conditionalFormatting>
  <conditionalFormatting sqref="F8 F10 F12 F14 F16 F18 F20 F22 F24 F26 F28 F30 F32 F34">
    <cfRule type="containsErrors" dxfId="18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/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54</v>
      </c>
    </row>
    <row r="2" spans="1:12" s="2" customFormat="1" ht="21" x14ac:dyDescent="0.4"/>
    <row r="5" spans="1:12" x14ac:dyDescent="0.3">
      <c r="A5" s="107" t="s">
        <v>49</v>
      </c>
      <c r="B5" s="105" t="str">
        <f>'Resumen general'!D6</f>
        <v>Mes febrero</v>
      </c>
      <c r="C5" s="106"/>
      <c r="D5" s="105" t="str">
        <f>'Resumen general'!F6</f>
        <v>Acumulado desde enero</v>
      </c>
      <c r="E5" s="106"/>
      <c r="F5" s="106"/>
      <c r="L5" s="4" t="str">
        <f>'Resumen general'!I4</f>
        <v>Fecha: 12/02/2019</v>
      </c>
    </row>
    <row r="6" spans="1:12" x14ac:dyDescent="0.3">
      <c r="A6" s="108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0">
        <v>0</v>
      </c>
      <c r="C7" s="10">
        <v>0</v>
      </c>
      <c r="D7" s="10">
        <v>0</v>
      </c>
      <c r="E7" s="10">
        <v>1</v>
      </c>
      <c r="F7" s="11" t="e">
        <f>((E7*100)/D7)-100</f>
        <v>#DIV/0!</v>
      </c>
      <c r="G7" s="1"/>
      <c r="H7" s="1"/>
      <c r="I7" s="1"/>
    </row>
    <row r="8" spans="1:12" x14ac:dyDescent="0.3">
      <c r="A8" s="12" t="s">
        <v>31</v>
      </c>
      <c r="B8" s="13">
        <v>1762</v>
      </c>
      <c r="C8" s="13">
        <v>849</v>
      </c>
      <c r="D8" s="13">
        <v>3284</v>
      </c>
      <c r="E8" s="13">
        <v>1827</v>
      </c>
      <c r="F8" s="14">
        <f t="shared" ref="F8:F34" si="0">((E8*100)/D8)-100</f>
        <v>-44.366626065773445</v>
      </c>
      <c r="G8" s="1"/>
      <c r="H8" s="1"/>
      <c r="I8" s="1"/>
    </row>
    <row r="9" spans="1:12" x14ac:dyDescent="0.3">
      <c r="A9" s="9" t="s">
        <v>157</v>
      </c>
      <c r="B9" s="10">
        <v>482</v>
      </c>
      <c r="C9" s="10">
        <v>498</v>
      </c>
      <c r="D9" s="10">
        <v>997</v>
      </c>
      <c r="E9" s="10">
        <v>875</v>
      </c>
      <c r="F9" s="11">
        <f t="shared" si="0"/>
        <v>-12.236710130391174</v>
      </c>
      <c r="G9" s="1"/>
      <c r="H9" s="1"/>
      <c r="I9" s="1"/>
    </row>
    <row r="10" spans="1:12" x14ac:dyDescent="0.3">
      <c r="A10" s="12" t="s">
        <v>159</v>
      </c>
      <c r="B10" s="13">
        <v>0</v>
      </c>
      <c r="C10" s="13">
        <v>0</v>
      </c>
      <c r="D10" s="13">
        <v>0</v>
      </c>
      <c r="E10" s="13">
        <v>0</v>
      </c>
      <c r="F10" s="18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10">
        <v>26611</v>
      </c>
      <c r="C11" s="10">
        <v>37608</v>
      </c>
      <c r="D11" s="10">
        <v>54857</v>
      </c>
      <c r="E11" s="10">
        <v>66127</v>
      </c>
      <c r="F11" s="11">
        <f t="shared" si="0"/>
        <v>20.544324334177958</v>
      </c>
      <c r="G11" s="1"/>
      <c r="H11" s="1"/>
      <c r="I11" s="1"/>
    </row>
    <row r="12" spans="1:12" x14ac:dyDescent="0.3">
      <c r="A12" s="12" t="s">
        <v>161</v>
      </c>
      <c r="B12" s="13">
        <v>3054</v>
      </c>
      <c r="C12" s="13">
        <v>2623</v>
      </c>
      <c r="D12" s="13">
        <v>5092</v>
      </c>
      <c r="E12" s="13">
        <v>4504</v>
      </c>
      <c r="F12" s="14">
        <f t="shared" si="0"/>
        <v>-11.547525530243519</v>
      </c>
      <c r="G12" s="1"/>
      <c r="H12" s="1"/>
      <c r="I12" s="1"/>
    </row>
    <row r="13" spans="1:12" x14ac:dyDescent="0.3">
      <c r="A13" s="9" t="s">
        <v>32</v>
      </c>
      <c r="B13" s="10">
        <v>0</v>
      </c>
      <c r="C13" s="10">
        <v>0</v>
      </c>
      <c r="D13" s="10">
        <v>0</v>
      </c>
      <c r="E13" s="10">
        <v>0</v>
      </c>
      <c r="F13" s="11" t="e">
        <f t="shared" si="0"/>
        <v>#DIV/0!</v>
      </c>
      <c r="G13" s="1"/>
      <c r="H13" s="1"/>
      <c r="I13" s="1"/>
    </row>
    <row r="14" spans="1:12" x14ac:dyDescent="0.3">
      <c r="A14" s="12" t="s">
        <v>33</v>
      </c>
      <c r="B14" s="13">
        <v>138744</v>
      </c>
      <c r="C14" s="13">
        <v>143509</v>
      </c>
      <c r="D14" s="13">
        <v>265234</v>
      </c>
      <c r="E14" s="13">
        <v>286194</v>
      </c>
      <c r="F14" s="14">
        <f t="shared" si="0"/>
        <v>7.9024559445621634</v>
      </c>
      <c r="G14" s="1"/>
      <c r="H14" s="1"/>
      <c r="I14" s="1"/>
    </row>
    <row r="15" spans="1:12" x14ac:dyDescent="0.3">
      <c r="A15" s="9" t="s">
        <v>34</v>
      </c>
      <c r="B15" s="10">
        <v>33359</v>
      </c>
      <c r="C15" s="10">
        <v>47490</v>
      </c>
      <c r="D15" s="10">
        <v>69607</v>
      </c>
      <c r="E15" s="10">
        <v>90970</v>
      </c>
      <c r="F15" s="11">
        <f t="shared" si="0"/>
        <v>30.690878790926206</v>
      </c>
      <c r="G15" s="1"/>
      <c r="H15" s="1"/>
      <c r="I15" s="1"/>
    </row>
    <row r="16" spans="1:12" x14ac:dyDescent="0.3">
      <c r="A16" s="12" t="s">
        <v>35</v>
      </c>
      <c r="B16" s="13">
        <v>4560</v>
      </c>
      <c r="C16" s="13">
        <v>5672</v>
      </c>
      <c r="D16" s="13">
        <v>11181</v>
      </c>
      <c r="E16" s="13">
        <v>10339</v>
      </c>
      <c r="F16" s="14">
        <f t="shared" si="0"/>
        <v>-7.5306323226902805</v>
      </c>
      <c r="G16" s="1"/>
      <c r="H16" s="1"/>
      <c r="I16" s="1"/>
    </row>
    <row r="17" spans="1:9" x14ac:dyDescent="0.3">
      <c r="A17" s="9" t="s">
        <v>162</v>
      </c>
      <c r="B17" s="10">
        <v>17095</v>
      </c>
      <c r="C17" s="10">
        <v>16925</v>
      </c>
      <c r="D17" s="10">
        <v>31262</v>
      </c>
      <c r="E17" s="10">
        <v>33825</v>
      </c>
      <c r="F17" s="11">
        <f t="shared" si="0"/>
        <v>8.1984517945109019</v>
      </c>
      <c r="G17" s="1"/>
      <c r="H17" s="1"/>
      <c r="I17" s="1"/>
    </row>
    <row r="18" spans="1:9" x14ac:dyDescent="0.3">
      <c r="A18" s="12" t="s">
        <v>36</v>
      </c>
      <c r="B18" s="13">
        <v>0</v>
      </c>
      <c r="C18" s="13">
        <v>158</v>
      </c>
      <c r="D18" s="13">
        <v>0</v>
      </c>
      <c r="E18" s="13">
        <v>323</v>
      </c>
      <c r="F18" s="14" t="e">
        <f t="shared" si="0"/>
        <v>#DIV/0!</v>
      </c>
      <c r="G18" s="1"/>
      <c r="H18" s="1"/>
      <c r="I18" s="1"/>
    </row>
    <row r="19" spans="1:9" x14ac:dyDescent="0.3">
      <c r="A19" s="9" t="s">
        <v>37</v>
      </c>
      <c r="B19" s="10">
        <v>0</v>
      </c>
      <c r="C19" s="10">
        <v>13</v>
      </c>
      <c r="D19" s="10">
        <v>7</v>
      </c>
      <c r="E19" s="10">
        <v>21</v>
      </c>
      <c r="F19" s="11">
        <f t="shared" si="0"/>
        <v>200</v>
      </c>
      <c r="G19" s="1"/>
      <c r="H19" s="1"/>
      <c r="I19" s="1"/>
    </row>
    <row r="20" spans="1:9" x14ac:dyDescent="0.3">
      <c r="A20" s="12" t="s">
        <v>163</v>
      </c>
      <c r="B20" s="13">
        <v>4511</v>
      </c>
      <c r="C20" s="13">
        <v>4671</v>
      </c>
      <c r="D20" s="13">
        <v>9109</v>
      </c>
      <c r="E20" s="13">
        <v>9483</v>
      </c>
      <c r="F20" s="14">
        <f t="shared" si="0"/>
        <v>4.1058293994950077</v>
      </c>
      <c r="G20" s="1"/>
      <c r="H20" s="1"/>
      <c r="I20" s="1"/>
    </row>
    <row r="21" spans="1:9" x14ac:dyDescent="0.3">
      <c r="A21" s="9" t="s">
        <v>38</v>
      </c>
      <c r="B21" s="10">
        <v>904</v>
      </c>
      <c r="C21" s="10">
        <v>1151</v>
      </c>
      <c r="D21" s="10">
        <v>1757</v>
      </c>
      <c r="E21" s="10">
        <v>3005</v>
      </c>
      <c r="F21" s="11">
        <f t="shared" si="0"/>
        <v>71.030165054069442</v>
      </c>
      <c r="G21" s="1"/>
      <c r="H21" s="1"/>
      <c r="I21" s="1"/>
    </row>
    <row r="22" spans="1:9" x14ac:dyDescent="0.3">
      <c r="A22" s="12" t="s">
        <v>59</v>
      </c>
      <c r="B22" s="13">
        <v>6135</v>
      </c>
      <c r="C22" s="13">
        <v>7249</v>
      </c>
      <c r="D22" s="13">
        <v>12585</v>
      </c>
      <c r="E22" s="13">
        <v>14682</v>
      </c>
      <c r="F22" s="14">
        <f t="shared" si="0"/>
        <v>16.662693682955904</v>
      </c>
      <c r="G22" s="1"/>
      <c r="H22" s="1"/>
      <c r="I22" s="1"/>
    </row>
    <row r="23" spans="1:9" x14ac:dyDescent="0.3">
      <c r="A23" s="9" t="s">
        <v>164</v>
      </c>
      <c r="B23" s="10">
        <v>1692</v>
      </c>
      <c r="C23" s="10">
        <v>1024</v>
      </c>
      <c r="D23" s="10">
        <v>2698</v>
      </c>
      <c r="E23" s="10">
        <v>3563</v>
      </c>
      <c r="F23" s="11">
        <f t="shared" si="0"/>
        <v>32.060785767234989</v>
      </c>
      <c r="G23" s="1"/>
      <c r="H23" s="1"/>
      <c r="I23" s="1"/>
    </row>
    <row r="24" spans="1:9" x14ac:dyDescent="0.3">
      <c r="A24" s="12" t="s">
        <v>166</v>
      </c>
      <c r="B24" s="13">
        <v>5020</v>
      </c>
      <c r="C24" s="13">
        <v>5883</v>
      </c>
      <c r="D24" s="13">
        <v>11342</v>
      </c>
      <c r="E24" s="13">
        <v>11275</v>
      </c>
      <c r="F24" s="14">
        <f t="shared" si="0"/>
        <v>-0.59072473990477192</v>
      </c>
      <c r="G24" s="1"/>
      <c r="H24" s="1"/>
      <c r="I24" s="1"/>
    </row>
    <row r="25" spans="1:9" x14ac:dyDescent="0.3">
      <c r="A25" s="9" t="s">
        <v>39</v>
      </c>
      <c r="B25" s="10">
        <v>469</v>
      </c>
      <c r="C25" s="10">
        <v>427</v>
      </c>
      <c r="D25" s="10">
        <v>1903</v>
      </c>
      <c r="E25" s="10">
        <v>1039</v>
      </c>
      <c r="F25" s="11">
        <f t="shared" si="0"/>
        <v>-45.401996847083552</v>
      </c>
      <c r="G25" s="1"/>
      <c r="H25" s="1"/>
      <c r="I25" s="1"/>
    </row>
    <row r="26" spans="1:9" x14ac:dyDescent="0.3">
      <c r="A26" s="12" t="s">
        <v>40</v>
      </c>
      <c r="B26" s="13">
        <v>4</v>
      </c>
      <c r="C26" s="13">
        <v>3</v>
      </c>
      <c r="D26" s="13">
        <v>8</v>
      </c>
      <c r="E26" s="13">
        <v>3</v>
      </c>
      <c r="F26" s="14">
        <f t="shared" si="0"/>
        <v>-62.5</v>
      </c>
      <c r="G26" s="1"/>
      <c r="H26" s="1"/>
      <c r="I26" s="1"/>
    </row>
    <row r="27" spans="1:9" x14ac:dyDescent="0.3">
      <c r="A27" s="9" t="s">
        <v>41</v>
      </c>
      <c r="B27" s="10">
        <v>0</v>
      </c>
      <c r="C27" s="10">
        <v>0</v>
      </c>
      <c r="D27" s="10">
        <v>0</v>
      </c>
      <c r="E27" s="10">
        <v>2</v>
      </c>
      <c r="F27" s="19" t="e">
        <f t="shared" si="0"/>
        <v>#DIV/0!</v>
      </c>
      <c r="G27" s="1"/>
      <c r="H27" s="1"/>
      <c r="I27" s="1"/>
    </row>
    <row r="28" spans="1:9" x14ac:dyDescent="0.3">
      <c r="A28" s="12" t="s">
        <v>42</v>
      </c>
      <c r="B28" s="13">
        <v>3264</v>
      </c>
      <c r="C28" s="13">
        <v>4470</v>
      </c>
      <c r="D28" s="13">
        <v>6602</v>
      </c>
      <c r="E28" s="13">
        <v>8669</v>
      </c>
      <c r="F28" s="14">
        <f t="shared" si="0"/>
        <v>31.308694335049978</v>
      </c>
      <c r="G28" s="1"/>
      <c r="H28" s="1"/>
      <c r="I28" s="1"/>
    </row>
    <row r="29" spans="1:9" x14ac:dyDescent="0.3">
      <c r="A29" s="9" t="s">
        <v>43</v>
      </c>
      <c r="B29" s="10">
        <v>101</v>
      </c>
      <c r="C29" s="10">
        <v>529</v>
      </c>
      <c r="D29" s="10">
        <v>311</v>
      </c>
      <c r="E29" s="10">
        <v>1211</v>
      </c>
      <c r="F29" s="11">
        <f t="shared" si="0"/>
        <v>289.38906752411577</v>
      </c>
      <c r="G29" s="1"/>
      <c r="H29" s="1"/>
      <c r="I29" s="1"/>
    </row>
    <row r="30" spans="1:9" x14ac:dyDescent="0.3">
      <c r="A30" s="12" t="s">
        <v>44</v>
      </c>
      <c r="B30" s="13">
        <v>434</v>
      </c>
      <c r="C30" s="13">
        <v>710</v>
      </c>
      <c r="D30" s="13">
        <v>460</v>
      </c>
      <c r="E30" s="13">
        <v>887</v>
      </c>
      <c r="F30" s="14">
        <f t="shared" si="0"/>
        <v>92.826086956521749</v>
      </c>
      <c r="G30" s="1"/>
      <c r="H30" s="1"/>
      <c r="I30" s="1"/>
    </row>
    <row r="31" spans="1:9" x14ac:dyDescent="0.3">
      <c r="A31" s="9" t="s">
        <v>45</v>
      </c>
      <c r="B31" s="10">
        <v>3964</v>
      </c>
      <c r="C31" s="10">
        <v>3676</v>
      </c>
      <c r="D31" s="10">
        <v>8154</v>
      </c>
      <c r="E31" s="10">
        <v>7996</v>
      </c>
      <c r="F31" s="11">
        <f t="shared" si="0"/>
        <v>-1.9376992886926701</v>
      </c>
      <c r="G31" s="1"/>
      <c r="H31" s="1"/>
      <c r="I31" s="1"/>
    </row>
    <row r="32" spans="1:9" x14ac:dyDescent="0.3">
      <c r="A32" s="12" t="s">
        <v>46</v>
      </c>
      <c r="B32" s="13">
        <v>144098</v>
      </c>
      <c r="C32" s="13">
        <v>163167</v>
      </c>
      <c r="D32" s="13">
        <v>292859</v>
      </c>
      <c r="E32" s="13">
        <v>330343</v>
      </c>
      <c r="F32" s="14">
        <f t="shared" si="0"/>
        <v>12.799333467641418</v>
      </c>
      <c r="G32" s="1"/>
      <c r="H32" s="1"/>
      <c r="I32" s="1"/>
    </row>
    <row r="33" spans="1:9" x14ac:dyDescent="0.3">
      <c r="A33" s="9" t="s">
        <v>47</v>
      </c>
      <c r="B33" s="10">
        <v>9351</v>
      </c>
      <c r="C33" s="10">
        <v>11121</v>
      </c>
      <c r="D33" s="10">
        <v>20882</v>
      </c>
      <c r="E33" s="10">
        <v>22450</v>
      </c>
      <c r="F33" s="11">
        <f t="shared" si="0"/>
        <v>7.5088593046642984</v>
      </c>
      <c r="G33" s="1"/>
      <c r="H33" s="1"/>
      <c r="I33" s="1"/>
    </row>
    <row r="34" spans="1:9" x14ac:dyDescent="0.3">
      <c r="A34" s="12" t="s">
        <v>165</v>
      </c>
      <c r="B34" s="13">
        <v>53</v>
      </c>
      <c r="C34" s="13">
        <v>85</v>
      </c>
      <c r="D34" s="13">
        <v>105</v>
      </c>
      <c r="E34" s="13">
        <v>129</v>
      </c>
      <c r="F34" s="14">
        <f t="shared" si="0"/>
        <v>22.857142857142861</v>
      </c>
      <c r="G34" s="1"/>
      <c r="H34" s="1"/>
      <c r="I34" s="1"/>
    </row>
    <row r="35" spans="1:9" x14ac:dyDescent="0.3">
      <c r="A35" s="15" t="s">
        <v>48</v>
      </c>
      <c r="B35" s="16">
        <f>SUM(B7:B34)</f>
        <v>405667</v>
      </c>
      <c r="C35" s="16">
        <f t="shared" ref="C35:E35" si="1">SUM(C7:C34)</f>
        <v>459511</v>
      </c>
      <c r="D35" s="16">
        <f t="shared" si="1"/>
        <v>810296</v>
      </c>
      <c r="E35" s="16">
        <f t="shared" si="1"/>
        <v>909743</v>
      </c>
      <c r="F35" s="17">
        <f t="shared" ref="F35" si="2">((E35*100)/D35)-100</f>
        <v>12.272922487584779</v>
      </c>
      <c r="G35" s="1"/>
      <c r="H35" s="1"/>
      <c r="I35" s="1"/>
    </row>
    <row r="36" spans="1:9" x14ac:dyDescent="0.3">
      <c r="A36" s="59" t="s">
        <v>121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1</v>
      </c>
      <c r="C39" s="37">
        <f t="shared" si="4"/>
        <v>0</v>
      </c>
      <c r="D39" s="37">
        <f>_xlfn.RANK.EQ(B39,$B$39:$B$66)+COUNTIF($B$39:$B$66,B39)-1</f>
        <v>26</v>
      </c>
      <c r="E39" s="36" t="str">
        <f t="shared" ref="E39:E66" si="6">INDEX($A$39:$B$66,MATCH(ROW()-38,$D$39:$D$66,0),1)</f>
        <v>VALENCIA</v>
      </c>
      <c r="F39" s="36">
        <f>LOOKUP(E39,$A$39:$A$66,$B$39:$B$66)</f>
        <v>330343</v>
      </c>
      <c r="G39" s="36">
        <f>LOOKUP(E39,$A$39:$A$66,$C$39:$C$66)</f>
        <v>292859</v>
      </c>
    </row>
    <row r="40" spans="1:9" x14ac:dyDescent="0.3">
      <c r="A40" s="36" t="str">
        <f t="shared" si="5"/>
        <v>ALICANTE</v>
      </c>
      <c r="B40" s="37">
        <f t="shared" si="3"/>
        <v>1827</v>
      </c>
      <c r="C40" s="37">
        <f t="shared" si="4"/>
        <v>3284</v>
      </c>
      <c r="D40" s="37">
        <f t="shared" ref="D40:D66" si="7">_xlfn.RANK.EQ(B40,$B$39:$B$66)+COUNTIF($B$39:$B$66,B40)-1</f>
        <v>16</v>
      </c>
      <c r="E40" s="36" t="str">
        <f t="shared" si="6"/>
        <v>BARCELONA</v>
      </c>
      <c r="F40" s="36">
        <f t="shared" ref="F40:F55" si="8">LOOKUP(E40,$A$39:$A$66,$B$39:$B$66)</f>
        <v>286194</v>
      </c>
      <c r="G40" s="36">
        <f t="shared" ref="G40:G66" si="9">LOOKUP(E40,$A$39:$A$66,$C$39:$C$66)</f>
        <v>265234</v>
      </c>
    </row>
    <row r="41" spans="1:9" x14ac:dyDescent="0.3">
      <c r="A41" s="36" t="str">
        <f t="shared" si="5"/>
        <v>ALMERÍA</v>
      </c>
      <c r="B41" s="37">
        <f t="shared" si="3"/>
        <v>875</v>
      </c>
      <c r="C41" s="37">
        <f t="shared" si="4"/>
        <v>997</v>
      </c>
      <c r="D41" s="37">
        <f t="shared" si="7"/>
        <v>20</v>
      </c>
      <c r="E41" s="36" t="str">
        <f t="shared" si="6"/>
        <v>BILBAO</v>
      </c>
      <c r="F41" s="36">
        <f t="shared" si="8"/>
        <v>90970</v>
      </c>
      <c r="G41" s="36">
        <f t="shared" si="9"/>
        <v>69607</v>
      </c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BAHÍA DE ALGECIRAS</v>
      </c>
      <c r="F42" s="36">
        <f t="shared" si="8"/>
        <v>66127</v>
      </c>
      <c r="G42" s="36">
        <f t="shared" si="9"/>
        <v>54857</v>
      </c>
    </row>
    <row r="43" spans="1:9" x14ac:dyDescent="0.3">
      <c r="A43" s="36" t="str">
        <f t="shared" si="5"/>
        <v>BAHÍA DE ALGECIRAS</v>
      </c>
      <c r="B43" s="37">
        <f t="shared" si="3"/>
        <v>66127</v>
      </c>
      <c r="C43" s="37">
        <f t="shared" si="4"/>
        <v>54857</v>
      </c>
      <c r="D43" s="37">
        <f t="shared" si="7"/>
        <v>4</v>
      </c>
      <c r="E43" s="36" t="str">
        <f t="shared" si="6"/>
        <v>CASTELLÓN</v>
      </c>
      <c r="F43" s="36">
        <f t="shared" si="8"/>
        <v>33825</v>
      </c>
      <c r="G43" s="36">
        <f t="shared" si="9"/>
        <v>31262</v>
      </c>
    </row>
    <row r="44" spans="1:9" x14ac:dyDescent="0.3">
      <c r="A44" s="36" t="str">
        <f t="shared" si="5"/>
        <v>BAHÍA DE CÁDIZ</v>
      </c>
      <c r="B44" s="37">
        <f t="shared" si="3"/>
        <v>4504</v>
      </c>
      <c r="C44" s="37">
        <f t="shared" si="4"/>
        <v>5092</v>
      </c>
      <c r="D44" s="37">
        <f t="shared" si="7"/>
        <v>13</v>
      </c>
      <c r="E44" s="36" t="str">
        <f t="shared" si="6"/>
        <v>VIGO</v>
      </c>
      <c r="F44" s="36">
        <f t="shared" si="8"/>
        <v>22450</v>
      </c>
      <c r="G44" s="36">
        <f t="shared" si="9"/>
        <v>20882</v>
      </c>
    </row>
    <row r="45" spans="1:9" x14ac:dyDescent="0.3">
      <c r="A45" s="36" t="str">
        <f t="shared" si="5"/>
        <v>BALEARES</v>
      </c>
      <c r="B45" s="37">
        <f t="shared" si="3"/>
        <v>0</v>
      </c>
      <c r="C45" s="37">
        <f t="shared" si="4"/>
        <v>0</v>
      </c>
      <c r="D45" s="37">
        <f t="shared" si="7"/>
        <v>28</v>
      </c>
      <c r="E45" s="36" t="str">
        <f t="shared" si="6"/>
        <v>LAS PALMAS</v>
      </c>
      <c r="F45" s="36">
        <f t="shared" si="8"/>
        <v>14682</v>
      </c>
      <c r="G45" s="36">
        <f t="shared" si="9"/>
        <v>12585</v>
      </c>
    </row>
    <row r="46" spans="1:9" x14ac:dyDescent="0.3">
      <c r="A46" s="36" t="str">
        <f t="shared" si="5"/>
        <v>BARCELONA</v>
      </c>
      <c r="B46" s="37">
        <f t="shared" si="3"/>
        <v>286194</v>
      </c>
      <c r="C46" s="37">
        <f t="shared" si="4"/>
        <v>265234</v>
      </c>
      <c r="D46" s="37">
        <f t="shared" si="7"/>
        <v>2</v>
      </c>
      <c r="E46" s="36" t="str">
        <f t="shared" si="6"/>
        <v>MARÍN Y RÍA DE PONTEVEDRA</v>
      </c>
      <c r="F46" s="36">
        <f t="shared" si="8"/>
        <v>11275</v>
      </c>
      <c r="G46" s="36">
        <f t="shared" si="9"/>
        <v>11342</v>
      </c>
    </row>
    <row r="47" spans="1:9" x14ac:dyDescent="0.3">
      <c r="A47" s="36" t="str">
        <f t="shared" si="5"/>
        <v>BILBAO</v>
      </c>
      <c r="B47" s="37">
        <f t="shared" si="3"/>
        <v>90970</v>
      </c>
      <c r="C47" s="37">
        <f t="shared" si="4"/>
        <v>69607</v>
      </c>
      <c r="D47" s="37">
        <f t="shared" si="7"/>
        <v>3</v>
      </c>
      <c r="E47" s="36" t="str">
        <f t="shared" si="6"/>
        <v>CARTAGENA</v>
      </c>
      <c r="F47" s="36">
        <f t="shared" si="8"/>
        <v>10339</v>
      </c>
      <c r="G47" s="36">
        <f t="shared" si="9"/>
        <v>11181</v>
      </c>
    </row>
    <row r="48" spans="1:9" x14ac:dyDescent="0.3">
      <c r="A48" s="36" t="str">
        <f t="shared" si="5"/>
        <v>CARTAGENA</v>
      </c>
      <c r="B48" s="37">
        <f t="shared" si="3"/>
        <v>10339</v>
      </c>
      <c r="C48" s="37">
        <f t="shared" si="4"/>
        <v>11181</v>
      </c>
      <c r="D48" s="37">
        <f t="shared" si="7"/>
        <v>9</v>
      </c>
      <c r="E48" s="36" t="str">
        <f t="shared" si="6"/>
        <v>GIJÓN</v>
      </c>
      <c r="F48" s="36">
        <f t="shared" si="8"/>
        <v>9483</v>
      </c>
      <c r="G48" s="36">
        <f t="shared" si="9"/>
        <v>9109</v>
      </c>
    </row>
    <row r="49" spans="1:7" x14ac:dyDescent="0.3">
      <c r="A49" s="36" t="str">
        <f t="shared" si="5"/>
        <v>CASTELLÓN</v>
      </c>
      <c r="B49" s="37">
        <f t="shared" si="3"/>
        <v>33825</v>
      </c>
      <c r="C49" s="37">
        <f t="shared" si="4"/>
        <v>31262</v>
      </c>
      <c r="D49" s="37">
        <f t="shared" si="7"/>
        <v>5</v>
      </c>
      <c r="E49" s="36" t="str">
        <f t="shared" si="6"/>
        <v>SANTA CRUZ DE TENERIFE</v>
      </c>
      <c r="F49" s="36">
        <f t="shared" si="8"/>
        <v>8669</v>
      </c>
      <c r="G49" s="36">
        <f t="shared" si="9"/>
        <v>6602</v>
      </c>
    </row>
    <row r="50" spans="1:7" x14ac:dyDescent="0.3">
      <c r="A50" s="36" t="str">
        <f t="shared" si="5"/>
        <v>CEUTA</v>
      </c>
      <c r="B50" s="37">
        <f t="shared" si="3"/>
        <v>323</v>
      </c>
      <c r="C50" s="37">
        <f t="shared" si="4"/>
        <v>0</v>
      </c>
      <c r="D50" s="37">
        <f t="shared" si="7"/>
        <v>21</v>
      </c>
      <c r="E50" s="36" t="str">
        <f t="shared" si="6"/>
        <v>TARRAGONA</v>
      </c>
      <c r="F50" s="36">
        <f t="shared" si="8"/>
        <v>7996</v>
      </c>
      <c r="G50" s="36">
        <f t="shared" si="9"/>
        <v>8154</v>
      </c>
    </row>
    <row r="51" spans="1:7" x14ac:dyDescent="0.3">
      <c r="A51" s="36" t="str">
        <f t="shared" si="5"/>
        <v>FERROL-SAN CIBRAO</v>
      </c>
      <c r="B51" s="37">
        <f t="shared" si="3"/>
        <v>21</v>
      </c>
      <c r="C51" s="37">
        <f t="shared" si="4"/>
        <v>7</v>
      </c>
      <c r="D51" s="37">
        <f t="shared" si="7"/>
        <v>23</v>
      </c>
      <c r="E51" s="36" t="str">
        <f t="shared" si="6"/>
        <v>BAHÍA DE CÁDIZ</v>
      </c>
      <c r="F51" s="36">
        <f t="shared" si="8"/>
        <v>4504</v>
      </c>
      <c r="G51" s="36">
        <f t="shared" si="9"/>
        <v>5092</v>
      </c>
    </row>
    <row r="52" spans="1:7" x14ac:dyDescent="0.3">
      <c r="A52" s="36" t="str">
        <f t="shared" si="5"/>
        <v>GIJÓN</v>
      </c>
      <c r="B52" s="37">
        <f t="shared" si="3"/>
        <v>9483</v>
      </c>
      <c r="C52" s="37">
        <f t="shared" si="4"/>
        <v>9109</v>
      </c>
      <c r="D52" s="37">
        <f t="shared" si="7"/>
        <v>10</v>
      </c>
      <c r="E52" s="36" t="str">
        <f t="shared" si="6"/>
        <v>MÁLAGA</v>
      </c>
      <c r="F52" s="36">
        <f t="shared" si="8"/>
        <v>3563</v>
      </c>
      <c r="G52" s="36">
        <f t="shared" si="9"/>
        <v>2698</v>
      </c>
    </row>
    <row r="53" spans="1:7" x14ac:dyDescent="0.3">
      <c r="A53" s="36" t="str">
        <f t="shared" si="5"/>
        <v>HUELVA</v>
      </c>
      <c r="B53" s="37">
        <f t="shared" si="3"/>
        <v>3005</v>
      </c>
      <c r="C53" s="37">
        <f t="shared" si="4"/>
        <v>1757</v>
      </c>
      <c r="D53" s="37">
        <f t="shared" si="7"/>
        <v>15</v>
      </c>
      <c r="E53" s="36" t="str">
        <f t="shared" si="6"/>
        <v>HUELVA</v>
      </c>
      <c r="F53" s="36">
        <f t="shared" si="8"/>
        <v>3005</v>
      </c>
      <c r="G53" s="36">
        <f t="shared" si="9"/>
        <v>1757</v>
      </c>
    </row>
    <row r="54" spans="1:7" x14ac:dyDescent="0.3">
      <c r="A54" s="36" t="str">
        <f t="shared" si="5"/>
        <v>LAS PALMAS</v>
      </c>
      <c r="B54" s="37">
        <f t="shared" si="3"/>
        <v>14682</v>
      </c>
      <c r="C54" s="37">
        <f t="shared" si="4"/>
        <v>12585</v>
      </c>
      <c r="D54" s="37">
        <f t="shared" si="7"/>
        <v>7</v>
      </c>
      <c r="E54" s="36" t="str">
        <f t="shared" si="6"/>
        <v>ALICANTE</v>
      </c>
      <c r="F54" s="36">
        <f t="shared" si="8"/>
        <v>1827</v>
      </c>
      <c r="G54" s="36">
        <f t="shared" si="9"/>
        <v>3284</v>
      </c>
    </row>
    <row r="55" spans="1:7" x14ac:dyDescent="0.3">
      <c r="A55" s="36" t="str">
        <f t="shared" si="5"/>
        <v>MÁLAGA</v>
      </c>
      <c r="B55" s="37">
        <f t="shared" si="3"/>
        <v>3563</v>
      </c>
      <c r="C55" s="37">
        <f t="shared" si="4"/>
        <v>2698</v>
      </c>
      <c r="D55" s="37">
        <f t="shared" si="7"/>
        <v>14</v>
      </c>
      <c r="E55" s="36" t="str">
        <f t="shared" si="6"/>
        <v>SANTANDER</v>
      </c>
      <c r="F55" s="36">
        <f t="shared" si="8"/>
        <v>1211</v>
      </c>
      <c r="G55" s="36">
        <f t="shared" si="9"/>
        <v>311</v>
      </c>
    </row>
    <row r="56" spans="1:7" x14ac:dyDescent="0.3">
      <c r="A56" s="36" t="str">
        <f t="shared" si="5"/>
        <v>MARÍN Y RÍA DE PONTEVEDRA</v>
      </c>
      <c r="B56" s="37">
        <f t="shared" si="3"/>
        <v>11275</v>
      </c>
      <c r="C56" s="37">
        <f t="shared" si="4"/>
        <v>11342</v>
      </c>
      <c r="D56" s="37">
        <f t="shared" si="7"/>
        <v>8</v>
      </c>
      <c r="E56" s="36" t="str">
        <f t="shared" si="6"/>
        <v>MELILLA</v>
      </c>
      <c r="F56" s="36">
        <f t="shared" ref="F56:F66" si="10">LOOKUP(E56,$A$39:$A$66,$B$39:$B$66)</f>
        <v>1039</v>
      </c>
      <c r="G56" s="36">
        <f t="shared" si="9"/>
        <v>1903</v>
      </c>
    </row>
    <row r="57" spans="1:7" x14ac:dyDescent="0.3">
      <c r="A57" s="36" t="str">
        <f t="shared" si="5"/>
        <v>MELILLA</v>
      </c>
      <c r="B57" s="37">
        <f t="shared" si="3"/>
        <v>1039</v>
      </c>
      <c r="C57" s="37">
        <f t="shared" si="4"/>
        <v>1903</v>
      </c>
      <c r="D57" s="37">
        <f t="shared" si="7"/>
        <v>18</v>
      </c>
      <c r="E57" s="36" t="str">
        <f t="shared" si="6"/>
        <v>SEVILLA</v>
      </c>
      <c r="F57" s="36">
        <f t="shared" si="10"/>
        <v>887</v>
      </c>
      <c r="G57" s="36">
        <f t="shared" si="9"/>
        <v>460</v>
      </c>
    </row>
    <row r="58" spans="1:7" x14ac:dyDescent="0.3">
      <c r="A58" s="36" t="str">
        <f t="shared" si="5"/>
        <v>MOTRIL</v>
      </c>
      <c r="B58" s="37">
        <f t="shared" si="3"/>
        <v>3</v>
      </c>
      <c r="C58" s="37">
        <f t="shared" si="4"/>
        <v>8</v>
      </c>
      <c r="D58" s="37">
        <f t="shared" si="7"/>
        <v>24</v>
      </c>
      <c r="E58" s="36" t="str">
        <f t="shared" si="6"/>
        <v>ALMERÍA</v>
      </c>
      <c r="F58" s="36">
        <f t="shared" si="10"/>
        <v>875</v>
      </c>
      <c r="G58" s="36">
        <f t="shared" si="9"/>
        <v>997</v>
      </c>
    </row>
    <row r="59" spans="1:7" x14ac:dyDescent="0.3">
      <c r="A59" s="36" t="str">
        <f t="shared" si="5"/>
        <v>PASAIA</v>
      </c>
      <c r="B59" s="37">
        <f t="shared" si="3"/>
        <v>2</v>
      </c>
      <c r="C59" s="37">
        <f t="shared" si="4"/>
        <v>0</v>
      </c>
      <c r="D59" s="37">
        <f t="shared" si="7"/>
        <v>25</v>
      </c>
      <c r="E59" s="36" t="str">
        <f t="shared" si="6"/>
        <v>CEUTA</v>
      </c>
      <c r="F59" s="36">
        <f t="shared" si="10"/>
        <v>323</v>
      </c>
      <c r="G59" s="36">
        <f t="shared" si="9"/>
        <v>0</v>
      </c>
    </row>
    <row r="60" spans="1:7" x14ac:dyDescent="0.3">
      <c r="A60" s="36" t="str">
        <f t="shared" si="5"/>
        <v>SANTA CRUZ DE TENERIFE</v>
      </c>
      <c r="B60" s="37">
        <f t="shared" si="3"/>
        <v>8669</v>
      </c>
      <c r="C60" s="37">
        <f t="shared" si="4"/>
        <v>6602</v>
      </c>
      <c r="D60" s="37">
        <f t="shared" si="7"/>
        <v>11</v>
      </c>
      <c r="E60" s="36" t="str">
        <f t="shared" si="6"/>
        <v>VILAGARCÍA</v>
      </c>
      <c r="F60" s="36">
        <f t="shared" si="10"/>
        <v>129</v>
      </c>
      <c r="G60" s="36">
        <f t="shared" si="9"/>
        <v>105</v>
      </c>
    </row>
    <row r="61" spans="1:7" x14ac:dyDescent="0.3">
      <c r="A61" s="36" t="str">
        <f t="shared" si="5"/>
        <v>SANTANDER</v>
      </c>
      <c r="B61" s="37">
        <f t="shared" si="3"/>
        <v>1211</v>
      </c>
      <c r="C61" s="37">
        <f t="shared" si="4"/>
        <v>311</v>
      </c>
      <c r="D61" s="37">
        <f t="shared" si="7"/>
        <v>17</v>
      </c>
      <c r="E61" s="36" t="str">
        <f t="shared" si="6"/>
        <v>FERROL-SAN CIBRAO</v>
      </c>
      <c r="F61" s="36">
        <f t="shared" si="10"/>
        <v>21</v>
      </c>
      <c r="G61" s="36">
        <f t="shared" si="9"/>
        <v>7</v>
      </c>
    </row>
    <row r="62" spans="1:7" x14ac:dyDescent="0.3">
      <c r="A62" s="36" t="str">
        <f t="shared" si="5"/>
        <v>SEVILLA</v>
      </c>
      <c r="B62" s="37">
        <f t="shared" si="3"/>
        <v>887</v>
      </c>
      <c r="C62" s="37">
        <f t="shared" si="4"/>
        <v>460</v>
      </c>
      <c r="D62" s="37">
        <f t="shared" si="7"/>
        <v>19</v>
      </c>
      <c r="E62" s="36" t="str">
        <f t="shared" si="6"/>
        <v>MOTRIL</v>
      </c>
      <c r="F62" s="36">
        <f t="shared" si="10"/>
        <v>3</v>
      </c>
      <c r="G62" s="36">
        <f t="shared" si="9"/>
        <v>8</v>
      </c>
    </row>
    <row r="63" spans="1:7" x14ac:dyDescent="0.3">
      <c r="A63" s="36" t="str">
        <f t="shared" si="5"/>
        <v>TARRAGONA</v>
      </c>
      <c r="B63" s="37">
        <f t="shared" si="3"/>
        <v>7996</v>
      </c>
      <c r="C63" s="37">
        <f t="shared" si="4"/>
        <v>8154</v>
      </c>
      <c r="D63" s="37">
        <f t="shared" si="7"/>
        <v>12</v>
      </c>
      <c r="E63" s="36" t="str">
        <f t="shared" si="6"/>
        <v>PASAIA</v>
      </c>
      <c r="F63" s="36">
        <f t="shared" si="10"/>
        <v>2</v>
      </c>
      <c r="G63" s="36">
        <f t="shared" si="9"/>
        <v>0</v>
      </c>
    </row>
    <row r="64" spans="1:7" x14ac:dyDescent="0.3">
      <c r="A64" s="36" t="str">
        <f t="shared" si="5"/>
        <v>VALENCIA</v>
      </c>
      <c r="B64" s="37">
        <f t="shared" si="3"/>
        <v>330343</v>
      </c>
      <c r="C64" s="37">
        <f t="shared" si="4"/>
        <v>292859</v>
      </c>
      <c r="D64" s="37">
        <f t="shared" si="7"/>
        <v>1</v>
      </c>
      <c r="E64" s="36" t="str">
        <f t="shared" si="6"/>
        <v>A CORUÑA</v>
      </c>
      <c r="F64" s="36">
        <f t="shared" si="10"/>
        <v>1</v>
      </c>
      <c r="G64" s="36">
        <f t="shared" si="9"/>
        <v>0</v>
      </c>
    </row>
    <row r="65" spans="1:7" x14ac:dyDescent="0.3">
      <c r="A65" s="36" t="str">
        <f t="shared" si="5"/>
        <v>VIGO</v>
      </c>
      <c r="B65" s="37">
        <f t="shared" si="3"/>
        <v>22450</v>
      </c>
      <c r="C65" s="37">
        <f t="shared" si="4"/>
        <v>20882</v>
      </c>
      <c r="D65" s="37">
        <f t="shared" si="7"/>
        <v>6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129</v>
      </c>
      <c r="C66" s="37">
        <f t="shared" si="4"/>
        <v>105</v>
      </c>
      <c r="D66" s="37">
        <f t="shared" si="7"/>
        <v>22</v>
      </c>
      <c r="E66" s="36" t="str">
        <f t="shared" si="6"/>
        <v>AVILÉS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17" priority="2">
      <formula>ISERROR(F7)</formula>
    </cfRule>
  </conditionalFormatting>
  <conditionalFormatting sqref="F8 F10 F12 F14 F16 F18 F20 F22 F24 F26 F28 F30 F32 F34">
    <cfRule type="containsErrors" dxfId="16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/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55</v>
      </c>
    </row>
    <row r="2" spans="1:12" s="2" customFormat="1" ht="21" x14ac:dyDescent="0.4">
      <c r="F2" s="3"/>
    </row>
    <row r="5" spans="1:12" x14ac:dyDescent="0.3">
      <c r="A5" s="107" t="s">
        <v>49</v>
      </c>
      <c r="B5" s="105" t="str">
        <f>'Resumen general'!D6</f>
        <v>Mes febrero</v>
      </c>
      <c r="C5" s="106"/>
      <c r="D5" s="105" t="str">
        <f>'Resumen general'!F6</f>
        <v>Acumulado desde enero</v>
      </c>
      <c r="E5" s="106"/>
      <c r="F5" s="106"/>
      <c r="L5" s="4" t="str">
        <f>'Resumen general'!I4</f>
        <v>Fecha: 12/02/2019</v>
      </c>
    </row>
    <row r="6" spans="1:12" x14ac:dyDescent="0.3">
      <c r="A6" s="108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0">
        <v>0</v>
      </c>
      <c r="C7" s="10">
        <v>0</v>
      </c>
      <c r="D7" s="10">
        <v>0</v>
      </c>
      <c r="E7" s="10">
        <v>1</v>
      </c>
      <c r="F7" s="11" t="e">
        <f>((E7*100)/D7)-100</f>
        <v>#DIV/0!</v>
      </c>
      <c r="G7" s="1"/>
      <c r="H7" s="1"/>
      <c r="I7" s="1"/>
    </row>
    <row r="8" spans="1:12" x14ac:dyDescent="0.3">
      <c r="A8" s="12" t="s">
        <v>31</v>
      </c>
      <c r="B8" s="13">
        <v>12955</v>
      </c>
      <c r="C8" s="13">
        <v>12210</v>
      </c>
      <c r="D8" s="13">
        <v>25279</v>
      </c>
      <c r="E8" s="13">
        <v>24142</v>
      </c>
      <c r="F8" s="14">
        <f t="shared" ref="F8:F34" si="0">((E8*100)/D8)-100</f>
        <v>-4.4978045017603563</v>
      </c>
      <c r="G8" s="1"/>
      <c r="H8" s="1"/>
      <c r="I8" s="1"/>
    </row>
    <row r="9" spans="1:12" x14ac:dyDescent="0.3">
      <c r="A9" s="9" t="s">
        <v>157</v>
      </c>
      <c r="B9" s="10">
        <v>488</v>
      </c>
      <c r="C9" s="10">
        <v>530</v>
      </c>
      <c r="D9" s="10">
        <v>1005</v>
      </c>
      <c r="E9" s="10">
        <v>958</v>
      </c>
      <c r="F9" s="11">
        <f t="shared" si="0"/>
        <v>-4.6766169154228834</v>
      </c>
      <c r="G9" s="1"/>
      <c r="H9" s="1"/>
      <c r="I9" s="1"/>
    </row>
    <row r="10" spans="1:12" x14ac:dyDescent="0.3">
      <c r="A10" s="12" t="s">
        <v>159</v>
      </c>
      <c r="B10" s="13">
        <v>0</v>
      </c>
      <c r="C10" s="13">
        <v>0</v>
      </c>
      <c r="D10" s="13">
        <v>0</v>
      </c>
      <c r="E10" s="13">
        <v>0</v>
      </c>
      <c r="F10" s="18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10">
        <v>27239</v>
      </c>
      <c r="C11" s="10">
        <v>37643</v>
      </c>
      <c r="D11" s="10">
        <v>55875</v>
      </c>
      <c r="E11" s="10">
        <v>66325</v>
      </c>
      <c r="F11" s="11">
        <f t="shared" si="0"/>
        <v>18.702460850111862</v>
      </c>
      <c r="G11" s="1"/>
      <c r="H11" s="1"/>
      <c r="I11" s="1"/>
    </row>
    <row r="12" spans="1:12" x14ac:dyDescent="0.3">
      <c r="A12" s="12" t="s">
        <v>161</v>
      </c>
      <c r="B12" s="13">
        <v>7597</v>
      </c>
      <c r="C12" s="13">
        <v>6298</v>
      </c>
      <c r="D12" s="13">
        <v>14667</v>
      </c>
      <c r="E12" s="13">
        <v>12791</v>
      </c>
      <c r="F12" s="14">
        <f t="shared" si="0"/>
        <v>-12.790618395036475</v>
      </c>
      <c r="G12" s="1"/>
      <c r="H12" s="1"/>
      <c r="I12" s="1"/>
    </row>
    <row r="13" spans="1:12" x14ac:dyDescent="0.3">
      <c r="A13" s="9" t="s">
        <v>32</v>
      </c>
      <c r="B13" s="10">
        <v>8696</v>
      </c>
      <c r="C13" s="10">
        <v>8621</v>
      </c>
      <c r="D13" s="10">
        <v>16651</v>
      </c>
      <c r="E13" s="10">
        <v>16652</v>
      </c>
      <c r="F13" s="11">
        <f t="shared" si="0"/>
        <v>6.0056453065868709E-3</v>
      </c>
      <c r="G13" s="1"/>
      <c r="H13" s="1"/>
      <c r="I13" s="1"/>
    </row>
    <row r="14" spans="1:12" x14ac:dyDescent="0.3">
      <c r="A14" s="12" t="s">
        <v>33</v>
      </c>
      <c r="B14" s="13">
        <v>157903</v>
      </c>
      <c r="C14" s="13">
        <v>162508</v>
      </c>
      <c r="D14" s="13">
        <v>302086</v>
      </c>
      <c r="E14" s="13">
        <v>323661</v>
      </c>
      <c r="F14" s="14">
        <f t="shared" si="0"/>
        <v>7.1420059188443048</v>
      </c>
      <c r="G14" s="1"/>
      <c r="H14" s="1"/>
      <c r="I14" s="1"/>
    </row>
    <row r="15" spans="1:12" x14ac:dyDescent="0.3">
      <c r="A15" s="9" t="s">
        <v>34</v>
      </c>
      <c r="B15" s="10">
        <v>37756</v>
      </c>
      <c r="C15" s="10">
        <v>52779</v>
      </c>
      <c r="D15" s="10">
        <v>78344</v>
      </c>
      <c r="E15" s="10">
        <v>101665</v>
      </c>
      <c r="F15" s="11">
        <f t="shared" si="0"/>
        <v>29.767435923618905</v>
      </c>
      <c r="G15" s="1"/>
      <c r="H15" s="1"/>
      <c r="I15" s="1"/>
    </row>
    <row r="16" spans="1:12" x14ac:dyDescent="0.3">
      <c r="A16" s="12" t="s">
        <v>35</v>
      </c>
      <c r="B16" s="13">
        <v>5717</v>
      </c>
      <c r="C16" s="13">
        <v>7123</v>
      </c>
      <c r="D16" s="13">
        <v>13658</v>
      </c>
      <c r="E16" s="13">
        <v>12878</v>
      </c>
      <c r="F16" s="14">
        <f t="shared" si="0"/>
        <v>-5.7109386440181567</v>
      </c>
      <c r="G16" s="1"/>
      <c r="H16" s="1"/>
      <c r="I16" s="1"/>
    </row>
    <row r="17" spans="1:9" x14ac:dyDescent="0.3">
      <c r="A17" s="9" t="s">
        <v>162</v>
      </c>
      <c r="B17" s="10">
        <v>17135</v>
      </c>
      <c r="C17" s="10">
        <v>18187</v>
      </c>
      <c r="D17" s="10">
        <v>31531</v>
      </c>
      <c r="E17" s="10">
        <v>35867</v>
      </c>
      <c r="F17" s="11">
        <f t="shared" si="0"/>
        <v>13.751546097491357</v>
      </c>
      <c r="G17" s="1"/>
      <c r="H17" s="1"/>
      <c r="I17" s="1"/>
    </row>
    <row r="18" spans="1:9" x14ac:dyDescent="0.3">
      <c r="A18" s="12" t="s">
        <v>36</v>
      </c>
      <c r="B18" s="13">
        <v>1514</v>
      </c>
      <c r="C18" s="13">
        <v>887</v>
      </c>
      <c r="D18" s="13">
        <v>3871</v>
      </c>
      <c r="E18" s="13">
        <v>1647</v>
      </c>
      <c r="F18" s="14">
        <f t="shared" si="0"/>
        <v>-57.452854559545337</v>
      </c>
      <c r="G18" s="1"/>
      <c r="H18" s="1"/>
      <c r="I18" s="1"/>
    </row>
    <row r="19" spans="1:9" x14ac:dyDescent="0.3">
      <c r="A19" s="9" t="s">
        <v>37</v>
      </c>
      <c r="B19" s="10">
        <v>0</v>
      </c>
      <c r="C19" s="10">
        <v>13</v>
      </c>
      <c r="D19" s="10">
        <v>7</v>
      </c>
      <c r="E19" s="10">
        <v>21</v>
      </c>
      <c r="F19" s="11">
        <f t="shared" si="0"/>
        <v>200</v>
      </c>
      <c r="G19" s="1"/>
      <c r="H19" s="1"/>
      <c r="I19" s="1"/>
    </row>
    <row r="20" spans="1:9" x14ac:dyDescent="0.3">
      <c r="A20" s="12" t="s">
        <v>163</v>
      </c>
      <c r="B20" s="13">
        <v>5914</v>
      </c>
      <c r="C20" s="13">
        <v>5821</v>
      </c>
      <c r="D20" s="13">
        <v>11969</v>
      </c>
      <c r="E20" s="13">
        <v>12162</v>
      </c>
      <c r="F20" s="14">
        <f t="shared" si="0"/>
        <v>1.6124989556353881</v>
      </c>
      <c r="G20" s="1"/>
      <c r="H20" s="1"/>
      <c r="I20" s="1"/>
    </row>
    <row r="21" spans="1:9" x14ac:dyDescent="0.3">
      <c r="A21" s="9" t="s">
        <v>38</v>
      </c>
      <c r="B21" s="10">
        <v>4214</v>
      </c>
      <c r="C21" s="10">
        <v>4914</v>
      </c>
      <c r="D21" s="10">
        <v>9018</v>
      </c>
      <c r="E21" s="10">
        <v>10655</v>
      </c>
      <c r="F21" s="11">
        <f t="shared" si="0"/>
        <v>18.152583721445993</v>
      </c>
      <c r="G21" s="1"/>
      <c r="H21" s="1"/>
      <c r="I21" s="1"/>
    </row>
    <row r="22" spans="1:9" x14ac:dyDescent="0.3">
      <c r="A22" s="12" t="s">
        <v>59</v>
      </c>
      <c r="B22" s="13">
        <v>41863</v>
      </c>
      <c r="C22" s="13">
        <v>43637</v>
      </c>
      <c r="D22" s="13">
        <v>84080</v>
      </c>
      <c r="E22" s="13">
        <v>88505</v>
      </c>
      <c r="F22" s="14">
        <f t="shared" si="0"/>
        <v>5.2628449096098961</v>
      </c>
      <c r="G22" s="1"/>
      <c r="H22" s="1"/>
      <c r="I22" s="1"/>
    </row>
    <row r="23" spans="1:9" x14ac:dyDescent="0.3">
      <c r="A23" s="9" t="s">
        <v>164</v>
      </c>
      <c r="B23" s="10">
        <v>2706</v>
      </c>
      <c r="C23" s="10">
        <v>2148</v>
      </c>
      <c r="D23" s="10">
        <v>4812</v>
      </c>
      <c r="E23" s="10">
        <v>6047</v>
      </c>
      <c r="F23" s="11">
        <f t="shared" si="0"/>
        <v>25.66500415627597</v>
      </c>
      <c r="G23" s="1"/>
      <c r="H23" s="1"/>
      <c r="I23" s="1"/>
    </row>
    <row r="24" spans="1:9" x14ac:dyDescent="0.3">
      <c r="A24" s="12" t="s">
        <v>166</v>
      </c>
      <c r="B24" s="13">
        <v>5396</v>
      </c>
      <c r="C24" s="13">
        <v>6117</v>
      </c>
      <c r="D24" s="13">
        <v>12199</v>
      </c>
      <c r="E24" s="13">
        <v>12102</v>
      </c>
      <c r="F24" s="14">
        <f t="shared" si="0"/>
        <v>-0.79514714320845314</v>
      </c>
      <c r="G24" s="1"/>
      <c r="H24" s="1"/>
      <c r="I24" s="1"/>
    </row>
    <row r="25" spans="1:9" x14ac:dyDescent="0.3">
      <c r="A25" s="9" t="s">
        <v>39</v>
      </c>
      <c r="B25" s="10">
        <v>2165</v>
      </c>
      <c r="C25" s="10">
        <v>1779</v>
      </c>
      <c r="D25" s="10">
        <v>6025</v>
      </c>
      <c r="E25" s="10">
        <v>3943</v>
      </c>
      <c r="F25" s="11">
        <f t="shared" si="0"/>
        <v>-34.556016597510379</v>
      </c>
      <c r="G25" s="1"/>
      <c r="H25" s="1"/>
      <c r="I25" s="1"/>
    </row>
    <row r="26" spans="1:9" x14ac:dyDescent="0.3">
      <c r="A26" s="12" t="s">
        <v>40</v>
      </c>
      <c r="B26" s="13">
        <v>85</v>
      </c>
      <c r="C26" s="13">
        <v>3</v>
      </c>
      <c r="D26" s="13">
        <v>244</v>
      </c>
      <c r="E26" s="13">
        <v>3</v>
      </c>
      <c r="F26" s="14">
        <f t="shared" si="0"/>
        <v>-98.770491803278688</v>
      </c>
      <c r="G26" s="1"/>
      <c r="H26" s="1"/>
      <c r="I26" s="1"/>
    </row>
    <row r="27" spans="1:9" x14ac:dyDescent="0.3">
      <c r="A27" s="9" t="s">
        <v>41</v>
      </c>
      <c r="B27" s="10">
        <v>0</v>
      </c>
      <c r="C27" s="10">
        <v>0</v>
      </c>
      <c r="D27" s="10">
        <v>0</v>
      </c>
      <c r="E27" s="10">
        <v>2</v>
      </c>
      <c r="F27" s="19" t="e">
        <f t="shared" si="0"/>
        <v>#DIV/0!</v>
      </c>
      <c r="G27" s="1"/>
      <c r="H27" s="1"/>
      <c r="I27" s="1"/>
    </row>
    <row r="28" spans="1:9" x14ac:dyDescent="0.3">
      <c r="A28" s="12" t="s">
        <v>42</v>
      </c>
      <c r="B28" s="13">
        <v>28504</v>
      </c>
      <c r="C28" s="13">
        <v>32131</v>
      </c>
      <c r="D28" s="13">
        <v>60179</v>
      </c>
      <c r="E28" s="13">
        <v>64623</v>
      </c>
      <c r="F28" s="14">
        <f t="shared" si="0"/>
        <v>7.3846358364213387</v>
      </c>
      <c r="G28" s="1"/>
      <c r="H28" s="1"/>
      <c r="I28" s="1"/>
    </row>
    <row r="29" spans="1:9" x14ac:dyDescent="0.3">
      <c r="A29" s="9" t="s">
        <v>43</v>
      </c>
      <c r="B29" s="10">
        <v>101</v>
      </c>
      <c r="C29" s="10">
        <v>529</v>
      </c>
      <c r="D29" s="10">
        <v>311</v>
      </c>
      <c r="E29" s="10">
        <v>1211</v>
      </c>
      <c r="F29" s="11">
        <f t="shared" si="0"/>
        <v>289.38906752411577</v>
      </c>
      <c r="G29" s="1"/>
      <c r="H29" s="1"/>
      <c r="I29" s="1"/>
    </row>
    <row r="30" spans="1:9" x14ac:dyDescent="0.3">
      <c r="A30" s="12" t="s">
        <v>44</v>
      </c>
      <c r="B30" s="13">
        <v>8121</v>
      </c>
      <c r="C30" s="13">
        <v>9667</v>
      </c>
      <c r="D30" s="13">
        <v>16632</v>
      </c>
      <c r="E30" s="13">
        <v>19409</v>
      </c>
      <c r="F30" s="14">
        <f t="shared" si="0"/>
        <v>16.696729196729194</v>
      </c>
      <c r="G30" s="1"/>
      <c r="H30" s="1"/>
      <c r="I30" s="1"/>
    </row>
    <row r="31" spans="1:9" x14ac:dyDescent="0.3">
      <c r="A31" s="9" t="s">
        <v>45</v>
      </c>
      <c r="B31" s="10">
        <v>4845</v>
      </c>
      <c r="C31" s="10">
        <v>4715</v>
      </c>
      <c r="D31" s="10">
        <v>9693</v>
      </c>
      <c r="E31" s="10">
        <v>9665</v>
      </c>
      <c r="F31" s="11">
        <f t="shared" si="0"/>
        <v>-0.28886825544206829</v>
      </c>
      <c r="G31" s="1"/>
      <c r="H31" s="1"/>
      <c r="I31" s="1"/>
    </row>
    <row r="32" spans="1:9" x14ac:dyDescent="0.3">
      <c r="A32" s="12" t="s">
        <v>46</v>
      </c>
      <c r="B32" s="13">
        <v>158090</v>
      </c>
      <c r="C32" s="13">
        <v>179118</v>
      </c>
      <c r="D32" s="13">
        <v>320772</v>
      </c>
      <c r="E32" s="13">
        <v>361797</v>
      </c>
      <c r="F32" s="14">
        <f t="shared" si="0"/>
        <v>12.789457932737278</v>
      </c>
      <c r="G32" s="1"/>
      <c r="H32" s="1"/>
      <c r="I32" s="1"/>
    </row>
    <row r="33" spans="1:9" x14ac:dyDescent="0.3">
      <c r="A33" s="9" t="s">
        <v>47</v>
      </c>
      <c r="B33" s="10">
        <v>10956</v>
      </c>
      <c r="C33" s="10">
        <v>12316</v>
      </c>
      <c r="D33" s="10">
        <v>24018</v>
      </c>
      <c r="E33" s="10">
        <v>25956</v>
      </c>
      <c r="F33" s="11">
        <f t="shared" si="0"/>
        <v>8.0689482887834174</v>
      </c>
      <c r="G33" s="1"/>
      <c r="H33" s="1"/>
      <c r="I33" s="1"/>
    </row>
    <row r="34" spans="1:9" x14ac:dyDescent="0.3">
      <c r="A34" s="12" t="s">
        <v>165</v>
      </c>
      <c r="B34" s="13">
        <v>2544</v>
      </c>
      <c r="C34" s="13">
        <v>2649</v>
      </c>
      <c r="D34" s="13">
        <v>5396</v>
      </c>
      <c r="E34" s="13">
        <v>5315</v>
      </c>
      <c r="F34" s="14">
        <f t="shared" si="0"/>
        <v>-1.5011119347664987</v>
      </c>
      <c r="G34" s="1"/>
      <c r="H34" s="1"/>
      <c r="I34" s="1"/>
    </row>
    <row r="35" spans="1:9" x14ac:dyDescent="0.3">
      <c r="A35" s="15" t="s">
        <v>48</v>
      </c>
      <c r="B35" s="16">
        <f>SUM(B7:B34)</f>
        <v>552504</v>
      </c>
      <c r="C35" s="16">
        <f t="shared" ref="C35:E35" si="1">SUM(C7:C34)</f>
        <v>612343</v>
      </c>
      <c r="D35" s="16">
        <f t="shared" si="1"/>
        <v>1108322</v>
      </c>
      <c r="E35" s="16">
        <f t="shared" si="1"/>
        <v>1218003</v>
      </c>
      <c r="F35" s="17">
        <f t="shared" ref="F35" si="2">((E35*100)/D35)-100</f>
        <v>9.8961312687107181</v>
      </c>
      <c r="G35" s="1"/>
      <c r="H35" s="1"/>
      <c r="I35" s="1"/>
    </row>
    <row r="36" spans="1:9" x14ac:dyDescent="0.3">
      <c r="A36" s="59" t="s">
        <v>122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1</v>
      </c>
      <c r="C39" s="37">
        <f t="shared" si="4"/>
        <v>0</v>
      </c>
      <c r="D39" s="37">
        <f>_xlfn.RANK.EQ(B39,$B$39:$B$66)+COUNTIF($B$39:$B$66,B39)-1</f>
        <v>27</v>
      </c>
      <c r="E39" s="36" t="str">
        <f t="shared" ref="E39:E66" si="6">INDEX($A$39:$B$66,MATCH(ROW()-38,$D$39:$D$66,0),1)</f>
        <v>VALENCIA</v>
      </c>
      <c r="F39" s="36">
        <f>LOOKUP(E39,$A$39:$A$66,$B$39:$B$66)</f>
        <v>361797</v>
      </c>
      <c r="G39" s="36">
        <f>LOOKUP(E39,$A$39:$A$66,$C$39:$C$66)</f>
        <v>320772</v>
      </c>
    </row>
    <row r="40" spans="1:9" x14ac:dyDescent="0.3">
      <c r="A40" s="36" t="str">
        <f t="shared" si="5"/>
        <v>ALICANTE</v>
      </c>
      <c r="B40" s="37">
        <f t="shared" si="3"/>
        <v>24142</v>
      </c>
      <c r="C40" s="37">
        <f t="shared" si="4"/>
        <v>25279</v>
      </c>
      <c r="D40" s="37">
        <f t="shared" ref="D40:D66" si="7">_xlfn.RANK.EQ(B40,$B$39:$B$66)+COUNTIF($B$39:$B$66,B40)-1</f>
        <v>9</v>
      </c>
      <c r="E40" s="36" t="str">
        <f t="shared" si="6"/>
        <v>BARCELONA</v>
      </c>
      <c r="F40" s="36">
        <f t="shared" ref="F40:F55" si="8">LOOKUP(E40,$A$39:$A$66,$B$39:$B$66)</f>
        <v>323661</v>
      </c>
      <c r="G40" s="36">
        <f t="shared" ref="G40:G66" si="9">LOOKUP(E40,$A$39:$A$66,$C$39:$C$66)</f>
        <v>302086</v>
      </c>
    </row>
    <row r="41" spans="1:9" x14ac:dyDescent="0.3">
      <c r="A41" s="36" t="str">
        <f t="shared" si="5"/>
        <v>ALMERÍA</v>
      </c>
      <c r="B41" s="37">
        <f t="shared" si="3"/>
        <v>958</v>
      </c>
      <c r="C41" s="37">
        <f t="shared" si="4"/>
        <v>1005</v>
      </c>
      <c r="D41" s="37">
        <f t="shared" si="7"/>
        <v>23</v>
      </c>
      <c r="E41" s="36" t="str">
        <f t="shared" si="6"/>
        <v>BILBAO</v>
      </c>
      <c r="F41" s="36">
        <f t="shared" si="8"/>
        <v>101665</v>
      </c>
      <c r="G41" s="36">
        <f t="shared" si="9"/>
        <v>78344</v>
      </c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LAS PALMAS</v>
      </c>
      <c r="F42" s="36">
        <f t="shared" si="8"/>
        <v>88505</v>
      </c>
      <c r="G42" s="36">
        <f t="shared" si="9"/>
        <v>84080</v>
      </c>
    </row>
    <row r="43" spans="1:9" x14ac:dyDescent="0.3">
      <c r="A43" s="36" t="str">
        <f t="shared" si="5"/>
        <v>BAHÍA DE ALGECIRAS</v>
      </c>
      <c r="B43" s="37">
        <f t="shared" si="3"/>
        <v>66325</v>
      </c>
      <c r="C43" s="37">
        <f t="shared" si="4"/>
        <v>55875</v>
      </c>
      <c r="D43" s="37">
        <f t="shared" si="7"/>
        <v>5</v>
      </c>
      <c r="E43" s="36" t="str">
        <f t="shared" si="6"/>
        <v>BAHÍA DE ALGECIRAS</v>
      </c>
      <c r="F43" s="36">
        <f t="shared" si="8"/>
        <v>66325</v>
      </c>
      <c r="G43" s="36">
        <f t="shared" si="9"/>
        <v>55875</v>
      </c>
    </row>
    <row r="44" spans="1:9" x14ac:dyDescent="0.3">
      <c r="A44" s="36" t="str">
        <f t="shared" si="5"/>
        <v>BAHÍA DE CÁDIZ</v>
      </c>
      <c r="B44" s="37">
        <f t="shared" si="3"/>
        <v>12791</v>
      </c>
      <c r="C44" s="37">
        <f t="shared" si="4"/>
        <v>14667</v>
      </c>
      <c r="D44" s="37">
        <f t="shared" si="7"/>
        <v>13</v>
      </c>
      <c r="E44" s="36" t="str">
        <f t="shared" si="6"/>
        <v>SANTA CRUZ DE TENERIFE</v>
      </c>
      <c r="F44" s="36">
        <f t="shared" si="8"/>
        <v>64623</v>
      </c>
      <c r="G44" s="36">
        <f t="shared" si="9"/>
        <v>60179</v>
      </c>
    </row>
    <row r="45" spans="1:9" x14ac:dyDescent="0.3">
      <c r="A45" s="36" t="str">
        <f t="shared" si="5"/>
        <v>BALEARES</v>
      </c>
      <c r="B45" s="37">
        <f t="shared" si="3"/>
        <v>16652</v>
      </c>
      <c r="C45" s="37">
        <f t="shared" si="4"/>
        <v>16651</v>
      </c>
      <c r="D45" s="37">
        <f t="shared" si="7"/>
        <v>11</v>
      </c>
      <c r="E45" s="36" t="str">
        <f t="shared" si="6"/>
        <v>CASTELLÓN</v>
      </c>
      <c r="F45" s="36">
        <f t="shared" si="8"/>
        <v>35867</v>
      </c>
      <c r="G45" s="36">
        <f t="shared" si="9"/>
        <v>31531</v>
      </c>
    </row>
    <row r="46" spans="1:9" x14ac:dyDescent="0.3">
      <c r="A46" s="36" t="str">
        <f t="shared" si="5"/>
        <v>BARCELONA</v>
      </c>
      <c r="B46" s="37">
        <f t="shared" si="3"/>
        <v>323661</v>
      </c>
      <c r="C46" s="37">
        <f t="shared" si="4"/>
        <v>302086</v>
      </c>
      <c r="D46" s="37">
        <f t="shared" si="7"/>
        <v>2</v>
      </c>
      <c r="E46" s="36" t="str">
        <f t="shared" si="6"/>
        <v>VIGO</v>
      </c>
      <c r="F46" s="36">
        <f t="shared" si="8"/>
        <v>25956</v>
      </c>
      <c r="G46" s="36">
        <f t="shared" si="9"/>
        <v>24018</v>
      </c>
    </row>
    <row r="47" spans="1:9" x14ac:dyDescent="0.3">
      <c r="A47" s="36" t="str">
        <f t="shared" si="5"/>
        <v>BILBAO</v>
      </c>
      <c r="B47" s="37">
        <f t="shared" si="3"/>
        <v>101665</v>
      </c>
      <c r="C47" s="37">
        <f t="shared" si="4"/>
        <v>78344</v>
      </c>
      <c r="D47" s="37">
        <f t="shared" si="7"/>
        <v>3</v>
      </c>
      <c r="E47" s="36" t="str">
        <f t="shared" si="6"/>
        <v>ALICANTE</v>
      </c>
      <c r="F47" s="36">
        <f t="shared" si="8"/>
        <v>24142</v>
      </c>
      <c r="G47" s="36">
        <f t="shared" si="9"/>
        <v>25279</v>
      </c>
    </row>
    <row r="48" spans="1:9" x14ac:dyDescent="0.3">
      <c r="A48" s="36" t="str">
        <f t="shared" si="5"/>
        <v>CARTAGENA</v>
      </c>
      <c r="B48" s="37">
        <f t="shared" si="3"/>
        <v>12878</v>
      </c>
      <c r="C48" s="37">
        <f t="shared" si="4"/>
        <v>13658</v>
      </c>
      <c r="D48" s="37">
        <f t="shared" si="7"/>
        <v>12</v>
      </c>
      <c r="E48" s="36" t="str">
        <f t="shared" si="6"/>
        <v>SEVILLA</v>
      </c>
      <c r="F48" s="36">
        <f t="shared" si="8"/>
        <v>19409</v>
      </c>
      <c r="G48" s="36">
        <f t="shared" si="9"/>
        <v>16632</v>
      </c>
    </row>
    <row r="49" spans="1:7" x14ac:dyDescent="0.3">
      <c r="A49" s="36" t="str">
        <f t="shared" si="5"/>
        <v>CASTELLÓN</v>
      </c>
      <c r="B49" s="37">
        <f t="shared" si="3"/>
        <v>35867</v>
      </c>
      <c r="C49" s="37">
        <f t="shared" si="4"/>
        <v>31531</v>
      </c>
      <c r="D49" s="37">
        <f t="shared" si="7"/>
        <v>7</v>
      </c>
      <c r="E49" s="36" t="str">
        <f t="shared" si="6"/>
        <v>BALEARES</v>
      </c>
      <c r="F49" s="36">
        <f t="shared" si="8"/>
        <v>16652</v>
      </c>
      <c r="G49" s="36">
        <f t="shared" si="9"/>
        <v>16651</v>
      </c>
    </row>
    <row r="50" spans="1:7" x14ac:dyDescent="0.3">
      <c r="A50" s="36" t="str">
        <f t="shared" si="5"/>
        <v>CEUTA</v>
      </c>
      <c r="B50" s="37">
        <f t="shared" si="3"/>
        <v>1647</v>
      </c>
      <c r="C50" s="37">
        <f t="shared" si="4"/>
        <v>3871</v>
      </c>
      <c r="D50" s="37">
        <f t="shared" si="7"/>
        <v>21</v>
      </c>
      <c r="E50" s="36" t="str">
        <f t="shared" si="6"/>
        <v>CARTAGENA</v>
      </c>
      <c r="F50" s="36">
        <f t="shared" si="8"/>
        <v>12878</v>
      </c>
      <c r="G50" s="36">
        <f t="shared" si="9"/>
        <v>13658</v>
      </c>
    </row>
    <row r="51" spans="1:7" x14ac:dyDescent="0.3">
      <c r="A51" s="36" t="str">
        <f t="shared" si="5"/>
        <v>FERROL-SAN CIBRAO</v>
      </c>
      <c r="B51" s="37">
        <f t="shared" si="3"/>
        <v>21</v>
      </c>
      <c r="C51" s="37">
        <f t="shared" si="4"/>
        <v>7</v>
      </c>
      <c r="D51" s="37">
        <f t="shared" si="7"/>
        <v>24</v>
      </c>
      <c r="E51" s="36" t="str">
        <f t="shared" si="6"/>
        <v>BAHÍA DE CÁDIZ</v>
      </c>
      <c r="F51" s="36">
        <f t="shared" si="8"/>
        <v>12791</v>
      </c>
      <c r="G51" s="36">
        <f t="shared" si="9"/>
        <v>14667</v>
      </c>
    </row>
    <row r="52" spans="1:7" x14ac:dyDescent="0.3">
      <c r="A52" s="36" t="str">
        <f t="shared" si="5"/>
        <v>GIJÓN</v>
      </c>
      <c r="B52" s="37">
        <f t="shared" si="3"/>
        <v>12162</v>
      </c>
      <c r="C52" s="37">
        <f t="shared" si="4"/>
        <v>11969</v>
      </c>
      <c r="D52" s="37">
        <f t="shared" si="7"/>
        <v>14</v>
      </c>
      <c r="E52" s="36" t="str">
        <f t="shared" si="6"/>
        <v>GIJÓN</v>
      </c>
      <c r="F52" s="36">
        <f t="shared" si="8"/>
        <v>12162</v>
      </c>
      <c r="G52" s="36">
        <f t="shared" si="9"/>
        <v>11969</v>
      </c>
    </row>
    <row r="53" spans="1:7" x14ac:dyDescent="0.3">
      <c r="A53" s="36" t="str">
        <f t="shared" si="5"/>
        <v>HUELVA</v>
      </c>
      <c r="B53" s="37">
        <f t="shared" si="3"/>
        <v>10655</v>
      </c>
      <c r="C53" s="37">
        <f t="shared" si="4"/>
        <v>9018</v>
      </c>
      <c r="D53" s="37">
        <f t="shared" si="7"/>
        <v>16</v>
      </c>
      <c r="E53" s="36" t="str">
        <f t="shared" si="6"/>
        <v>MARÍN Y RÍA DE PONTEVEDRA</v>
      </c>
      <c r="F53" s="36">
        <f t="shared" si="8"/>
        <v>12102</v>
      </c>
      <c r="G53" s="36">
        <f t="shared" si="9"/>
        <v>12199</v>
      </c>
    </row>
    <row r="54" spans="1:7" x14ac:dyDescent="0.3">
      <c r="A54" s="36" t="str">
        <f t="shared" si="5"/>
        <v>LAS PALMAS</v>
      </c>
      <c r="B54" s="37">
        <f t="shared" si="3"/>
        <v>88505</v>
      </c>
      <c r="C54" s="37">
        <f t="shared" si="4"/>
        <v>84080</v>
      </c>
      <c r="D54" s="37">
        <f t="shared" si="7"/>
        <v>4</v>
      </c>
      <c r="E54" s="36" t="str">
        <f t="shared" si="6"/>
        <v>HUELVA</v>
      </c>
      <c r="F54" s="36">
        <f t="shared" si="8"/>
        <v>10655</v>
      </c>
      <c r="G54" s="36">
        <f t="shared" si="9"/>
        <v>9018</v>
      </c>
    </row>
    <row r="55" spans="1:7" x14ac:dyDescent="0.3">
      <c r="A55" s="36" t="str">
        <f t="shared" si="5"/>
        <v>MÁLAGA</v>
      </c>
      <c r="B55" s="37">
        <f t="shared" si="3"/>
        <v>6047</v>
      </c>
      <c r="C55" s="37">
        <f t="shared" si="4"/>
        <v>4812</v>
      </c>
      <c r="D55" s="37">
        <f t="shared" si="7"/>
        <v>18</v>
      </c>
      <c r="E55" s="36" t="str">
        <f t="shared" si="6"/>
        <v>TARRAGONA</v>
      </c>
      <c r="F55" s="36">
        <f t="shared" si="8"/>
        <v>9665</v>
      </c>
      <c r="G55" s="36">
        <f t="shared" si="9"/>
        <v>9693</v>
      </c>
    </row>
    <row r="56" spans="1:7" x14ac:dyDescent="0.3">
      <c r="A56" s="36" t="str">
        <f t="shared" si="5"/>
        <v>MARÍN Y RÍA DE PONTEVEDRA</v>
      </c>
      <c r="B56" s="37">
        <f t="shared" si="3"/>
        <v>12102</v>
      </c>
      <c r="C56" s="37">
        <f t="shared" si="4"/>
        <v>12199</v>
      </c>
      <c r="D56" s="37">
        <f t="shared" si="7"/>
        <v>15</v>
      </c>
      <c r="E56" s="36" t="str">
        <f t="shared" si="6"/>
        <v>MÁLAGA</v>
      </c>
      <c r="F56" s="36">
        <f t="shared" ref="F56:F66" si="10">LOOKUP(E56,$A$39:$A$66,$B$39:$B$66)</f>
        <v>6047</v>
      </c>
      <c r="G56" s="36">
        <f t="shared" si="9"/>
        <v>4812</v>
      </c>
    </row>
    <row r="57" spans="1:7" x14ac:dyDescent="0.3">
      <c r="A57" s="36" t="str">
        <f t="shared" si="5"/>
        <v>MELILLA</v>
      </c>
      <c r="B57" s="37">
        <f t="shared" si="3"/>
        <v>3943</v>
      </c>
      <c r="C57" s="37">
        <f t="shared" si="4"/>
        <v>6025</v>
      </c>
      <c r="D57" s="37">
        <f t="shared" si="7"/>
        <v>20</v>
      </c>
      <c r="E57" s="36" t="str">
        <f t="shared" si="6"/>
        <v>VILAGARCÍA</v>
      </c>
      <c r="F57" s="36">
        <f t="shared" si="10"/>
        <v>5315</v>
      </c>
      <c r="G57" s="36">
        <f t="shared" si="9"/>
        <v>5396</v>
      </c>
    </row>
    <row r="58" spans="1:7" x14ac:dyDescent="0.3">
      <c r="A58" s="36" t="str">
        <f t="shared" si="5"/>
        <v>MOTRIL</v>
      </c>
      <c r="B58" s="37">
        <f t="shared" si="3"/>
        <v>3</v>
      </c>
      <c r="C58" s="37">
        <f t="shared" si="4"/>
        <v>244</v>
      </c>
      <c r="D58" s="37">
        <f t="shared" si="7"/>
        <v>25</v>
      </c>
      <c r="E58" s="36" t="str">
        <f t="shared" si="6"/>
        <v>MELILLA</v>
      </c>
      <c r="F58" s="36">
        <f t="shared" si="10"/>
        <v>3943</v>
      </c>
      <c r="G58" s="36">
        <f t="shared" si="9"/>
        <v>6025</v>
      </c>
    </row>
    <row r="59" spans="1:7" x14ac:dyDescent="0.3">
      <c r="A59" s="36" t="str">
        <f t="shared" si="5"/>
        <v>PASAIA</v>
      </c>
      <c r="B59" s="37">
        <f t="shared" si="3"/>
        <v>2</v>
      </c>
      <c r="C59" s="37">
        <f t="shared" si="4"/>
        <v>0</v>
      </c>
      <c r="D59" s="37">
        <f t="shared" si="7"/>
        <v>26</v>
      </c>
      <c r="E59" s="36" t="str">
        <f t="shared" si="6"/>
        <v>CEUTA</v>
      </c>
      <c r="F59" s="36">
        <f t="shared" si="10"/>
        <v>1647</v>
      </c>
      <c r="G59" s="36">
        <f t="shared" si="9"/>
        <v>3871</v>
      </c>
    </row>
    <row r="60" spans="1:7" x14ac:dyDescent="0.3">
      <c r="A60" s="36" t="str">
        <f t="shared" si="5"/>
        <v>SANTA CRUZ DE TENERIFE</v>
      </c>
      <c r="B60" s="37">
        <f t="shared" si="3"/>
        <v>64623</v>
      </c>
      <c r="C60" s="37">
        <f t="shared" si="4"/>
        <v>60179</v>
      </c>
      <c r="D60" s="37">
        <f t="shared" si="7"/>
        <v>6</v>
      </c>
      <c r="E60" s="36" t="str">
        <f t="shared" si="6"/>
        <v>SANTANDER</v>
      </c>
      <c r="F60" s="36">
        <f t="shared" si="10"/>
        <v>1211</v>
      </c>
      <c r="G60" s="36">
        <f t="shared" si="9"/>
        <v>311</v>
      </c>
    </row>
    <row r="61" spans="1:7" x14ac:dyDescent="0.3">
      <c r="A61" s="36" t="str">
        <f t="shared" si="5"/>
        <v>SANTANDER</v>
      </c>
      <c r="B61" s="37">
        <f t="shared" si="3"/>
        <v>1211</v>
      </c>
      <c r="C61" s="37">
        <f t="shared" si="4"/>
        <v>311</v>
      </c>
      <c r="D61" s="37">
        <f t="shared" si="7"/>
        <v>22</v>
      </c>
      <c r="E61" s="36" t="str">
        <f t="shared" si="6"/>
        <v>ALMERÍA</v>
      </c>
      <c r="F61" s="36">
        <f t="shared" si="10"/>
        <v>958</v>
      </c>
      <c r="G61" s="36">
        <f t="shared" si="9"/>
        <v>1005</v>
      </c>
    </row>
    <row r="62" spans="1:7" x14ac:dyDescent="0.3">
      <c r="A62" s="36" t="str">
        <f t="shared" si="5"/>
        <v>SEVILLA</v>
      </c>
      <c r="B62" s="37">
        <f t="shared" si="3"/>
        <v>19409</v>
      </c>
      <c r="C62" s="37">
        <f t="shared" si="4"/>
        <v>16632</v>
      </c>
      <c r="D62" s="37">
        <f t="shared" si="7"/>
        <v>10</v>
      </c>
      <c r="E62" s="36" t="str">
        <f t="shared" si="6"/>
        <v>FERROL-SAN CIBRAO</v>
      </c>
      <c r="F62" s="36">
        <f t="shared" si="10"/>
        <v>21</v>
      </c>
      <c r="G62" s="36">
        <f t="shared" si="9"/>
        <v>7</v>
      </c>
    </row>
    <row r="63" spans="1:7" x14ac:dyDescent="0.3">
      <c r="A63" s="36" t="str">
        <f t="shared" si="5"/>
        <v>TARRAGONA</v>
      </c>
      <c r="B63" s="37">
        <f t="shared" si="3"/>
        <v>9665</v>
      </c>
      <c r="C63" s="37">
        <f t="shared" si="4"/>
        <v>9693</v>
      </c>
      <c r="D63" s="37">
        <f t="shared" si="7"/>
        <v>17</v>
      </c>
      <c r="E63" s="36" t="str">
        <f t="shared" si="6"/>
        <v>MOTRIL</v>
      </c>
      <c r="F63" s="36">
        <f t="shared" si="10"/>
        <v>3</v>
      </c>
      <c r="G63" s="36">
        <f t="shared" si="9"/>
        <v>244</v>
      </c>
    </row>
    <row r="64" spans="1:7" x14ac:dyDescent="0.3">
      <c r="A64" s="36" t="str">
        <f t="shared" si="5"/>
        <v>VALENCIA</v>
      </c>
      <c r="B64" s="37">
        <f t="shared" si="3"/>
        <v>361797</v>
      </c>
      <c r="C64" s="37">
        <f t="shared" si="4"/>
        <v>320772</v>
      </c>
      <c r="D64" s="37">
        <f t="shared" si="7"/>
        <v>1</v>
      </c>
      <c r="E64" s="36" t="str">
        <f t="shared" si="6"/>
        <v>PASAIA</v>
      </c>
      <c r="F64" s="36">
        <f t="shared" si="10"/>
        <v>2</v>
      </c>
      <c r="G64" s="36">
        <f t="shared" si="9"/>
        <v>0</v>
      </c>
    </row>
    <row r="65" spans="1:7" x14ac:dyDescent="0.3">
      <c r="A65" s="36" t="str">
        <f t="shared" si="5"/>
        <v>VIGO</v>
      </c>
      <c r="B65" s="37">
        <f t="shared" si="3"/>
        <v>25956</v>
      </c>
      <c r="C65" s="37">
        <f t="shared" si="4"/>
        <v>24018</v>
      </c>
      <c r="D65" s="37">
        <f t="shared" si="7"/>
        <v>8</v>
      </c>
      <c r="E65" s="36" t="str">
        <f t="shared" si="6"/>
        <v>A CORUÑA</v>
      </c>
      <c r="F65" s="36">
        <f t="shared" si="10"/>
        <v>1</v>
      </c>
      <c r="G65" s="36">
        <f t="shared" si="9"/>
        <v>0</v>
      </c>
    </row>
    <row r="66" spans="1:7" x14ac:dyDescent="0.3">
      <c r="A66" s="36" t="str">
        <f t="shared" si="5"/>
        <v>VILAGARCÍA</v>
      </c>
      <c r="B66" s="37">
        <f t="shared" si="3"/>
        <v>5315</v>
      </c>
      <c r="C66" s="37">
        <f t="shared" si="4"/>
        <v>5396</v>
      </c>
      <c r="D66" s="37">
        <f t="shared" si="7"/>
        <v>19</v>
      </c>
      <c r="E66" s="36" t="str">
        <f t="shared" si="6"/>
        <v>AVILÉS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  <c r="G67" s="36"/>
    </row>
    <row r="68" spans="1:7" x14ac:dyDescent="0.3">
      <c r="A68" s="74"/>
      <c r="B68" s="75"/>
      <c r="C68" s="75"/>
      <c r="D68" s="75"/>
      <c r="E68" s="75"/>
      <c r="F68" s="76"/>
      <c r="G68" s="3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15" priority="2">
      <formula>ISERROR(F7)</formula>
    </cfRule>
  </conditionalFormatting>
  <conditionalFormatting sqref="F8 F10 F12 F14 F16 F18 F20 F22 F24 F26 F28 F30 F32 F34">
    <cfRule type="containsErrors" dxfId="14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/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148</v>
      </c>
    </row>
    <row r="2" spans="1:12" s="2" customFormat="1" ht="21" x14ac:dyDescent="0.4">
      <c r="I2" s="2" t="s">
        <v>172</v>
      </c>
    </row>
    <row r="5" spans="1:12" x14ac:dyDescent="0.3">
      <c r="A5" s="107" t="s">
        <v>49</v>
      </c>
      <c r="B5" s="105" t="str">
        <f>'Resumen general'!D6</f>
        <v>Mes febrero</v>
      </c>
      <c r="C5" s="106"/>
      <c r="D5" s="105" t="str">
        <f>'Resumen general'!F6</f>
        <v>Acumulado desde enero</v>
      </c>
      <c r="E5" s="106"/>
      <c r="F5" s="106"/>
      <c r="L5" s="4" t="str">
        <f>'Resumen general'!I4</f>
        <v>Fecha: 12/02/2019</v>
      </c>
    </row>
    <row r="6" spans="1:12" x14ac:dyDescent="0.3">
      <c r="A6" s="108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0">
        <v>3030</v>
      </c>
      <c r="C7" s="10">
        <v>0</v>
      </c>
      <c r="D7" s="10">
        <v>9701</v>
      </c>
      <c r="E7" s="10">
        <v>3864</v>
      </c>
      <c r="F7" s="11">
        <f>((E7*100)/D7)-100</f>
        <v>-60.169054736625093</v>
      </c>
      <c r="G7" s="1"/>
      <c r="H7" s="1"/>
      <c r="I7" s="1"/>
    </row>
    <row r="8" spans="1:12" x14ac:dyDescent="0.3">
      <c r="A8" s="12" t="s">
        <v>31</v>
      </c>
      <c r="B8" s="13">
        <v>6614</v>
      </c>
      <c r="C8" s="13">
        <v>9223</v>
      </c>
      <c r="D8" s="13">
        <v>14032</v>
      </c>
      <c r="E8" s="13">
        <v>17816</v>
      </c>
      <c r="F8" s="14">
        <f t="shared" ref="F8:F34" si="0">((E8*100)/D8)-100</f>
        <v>26.966932725199541</v>
      </c>
      <c r="G8" s="1"/>
      <c r="H8" s="1"/>
      <c r="I8" s="1"/>
    </row>
    <row r="9" spans="1:12" x14ac:dyDescent="0.3">
      <c r="A9" s="9" t="s">
        <v>157</v>
      </c>
      <c r="B9" s="10">
        <v>30644</v>
      </c>
      <c r="C9" s="10">
        <v>32835</v>
      </c>
      <c r="D9" s="10">
        <v>69165</v>
      </c>
      <c r="E9" s="10">
        <v>75669</v>
      </c>
      <c r="F9" s="11">
        <f t="shared" si="0"/>
        <v>9.4036000867490799</v>
      </c>
      <c r="G9" s="1"/>
      <c r="H9" s="1"/>
      <c r="I9" s="1"/>
    </row>
    <row r="10" spans="1:12" x14ac:dyDescent="0.3">
      <c r="A10" s="12" t="s">
        <v>159</v>
      </c>
      <c r="B10" s="13">
        <v>0</v>
      </c>
      <c r="C10" s="13">
        <v>0</v>
      </c>
      <c r="D10" s="13">
        <v>0</v>
      </c>
      <c r="E10" s="13">
        <v>413</v>
      </c>
      <c r="F10" s="18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10">
        <v>285427</v>
      </c>
      <c r="C11" s="10">
        <v>277003</v>
      </c>
      <c r="D11" s="10">
        <v>626489</v>
      </c>
      <c r="E11" s="10">
        <v>615769</v>
      </c>
      <c r="F11" s="11">
        <f t="shared" si="0"/>
        <v>-1.7111234195652258</v>
      </c>
      <c r="G11" s="1"/>
      <c r="H11" s="1"/>
      <c r="I11" s="1"/>
    </row>
    <row r="12" spans="1:12" x14ac:dyDescent="0.3">
      <c r="A12" s="12" t="s">
        <v>161</v>
      </c>
      <c r="B12" s="13">
        <v>1751</v>
      </c>
      <c r="C12" s="13">
        <v>13053</v>
      </c>
      <c r="D12" s="13">
        <v>13020</v>
      </c>
      <c r="E12" s="13">
        <v>28849</v>
      </c>
      <c r="F12" s="14">
        <f t="shared" si="0"/>
        <v>121.57450076804915</v>
      </c>
      <c r="G12" s="1"/>
      <c r="H12" s="1"/>
      <c r="I12" s="1"/>
    </row>
    <row r="13" spans="1:12" x14ac:dyDescent="0.3">
      <c r="A13" s="9" t="s">
        <v>32</v>
      </c>
      <c r="B13" s="10">
        <v>189766</v>
      </c>
      <c r="C13" s="10">
        <v>235149</v>
      </c>
      <c r="D13" s="10">
        <v>377278</v>
      </c>
      <c r="E13" s="10">
        <v>492262</v>
      </c>
      <c r="F13" s="11">
        <f t="shared" si="0"/>
        <v>30.477260799728583</v>
      </c>
      <c r="G13" s="1"/>
      <c r="H13" s="1"/>
      <c r="I13" s="1"/>
    </row>
    <row r="14" spans="1:12" x14ac:dyDescent="0.3">
      <c r="A14" s="12" t="s">
        <v>33</v>
      </c>
      <c r="B14" s="13">
        <v>112974</v>
      </c>
      <c r="C14" s="13">
        <v>140079</v>
      </c>
      <c r="D14" s="13">
        <v>221383</v>
      </c>
      <c r="E14" s="13">
        <v>290351</v>
      </c>
      <c r="F14" s="14">
        <f t="shared" si="0"/>
        <v>31.153250249567492</v>
      </c>
      <c r="G14" s="1"/>
      <c r="H14" s="1"/>
      <c r="I14" s="1"/>
    </row>
    <row r="15" spans="1:12" x14ac:dyDescent="0.3">
      <c r="A15" s="9" t="s">
        <v>34</v>
      </c>
      <c r="B15" s="10">
        <v>2927</v>
      </c>
      <c r="C15" s="10">
        <v>5802</v>
      </c>
      <c r="D15" s="10">
        <v>8778</v>
      </c>
      <c r="E15" s="10">
        <v>9908</v>
      </c>
      <c r="F15" s="11">
        <f t="shared" si="0"/>
        <v>12.873091820460246</v>
      </c>
      <c r="G15" s="1"/>
      <c r="H15" s="1"/>
      <c r="I15" s="1"/>
    </row>
    <row r="16" spans="1:12" x14ac:dyDescent="0.3">
      <c r="A16" s="12" t="s">
        <v>35</v>
      </c>
      <c r="B16" s="13">
        <v>0</v>
      </c>
      <c r="C16" s="13">
        <v>1949</v>
      </c>
      <c r="D16" s="13">
        <v>2648</v>
      </c>
      <c r="E16" s="13">
        <v>1949</v>
      </c>
      <c r="F16" s="14">
        <f t="shared" si="0"/>
        <v>-26.397280966767369</v>
      </c>
      <c r="G16" s="1"/>
      <c r="H16" s="1"/>
      <c r="I16" s="1"/>
    </row>
    <row r="17" spans="1:9" x14ac:dyDescent="0.3">
      <c r="A17" s="9" t="s">
        <v>162</v>
      </c>
      <c r="B17" s="10">
        <v>0</v>
      </c>
      <c r="C17" s="10">
        <v>0</v>
      </c>
      <c r="D17" s="10">
        <v>0</v>
      </c>
      <c r="E17" s="10">
        <v>0</v>
      </c>
      <c r="F17" s="11" t="e">
        <f t="shared" si="0"/>
        <v>#DIV/0!</v>
      </c>
      <c r="G17" s="1"/>
      <c r="H17" s="1"/>
      <c r="I17" s="1"/>
    </row>
    <row r="18" spans="1:9" x14ac:dyDescent="0.3">
      <c r="A18" s="12" t="s">
        <v>36</v>
      </c>
      <c r="B18" s="13">
        <v>105729</v>
      </c>
      <c r="C18" s="13">
        <v>115141</v>
      </c>
      <c r="D18" s="13">
        <v>236223</v>
      </c>
      <c r="E18" s="13">
        <v>249560</v>
      </c>
      <c r="F18" s="14">
        <f t="shared" si="0"/>
        <v>5.6459362551487402</v>
      </c>
      <c r="G18" s="1"/>
      <c r="H18" s="1"/>
      <c r="I18" s="1"/>
    </row>
    <row r="19" spans="1:9" x14ac:dyDescent="0.3">
      <c r="A19" s="9" t="s">
        <v>37</v>
      </c>
      <c r="B19" s="10">
        <v>0</v>
      </c>
      <c r="C19" s="10">
        <v>0</v>
      </c>
      <c r="D19" s="10">
        <v>0</v>
      </c>
      <c r="E19" s="10">
        <v>0</v>
      </c>
      <c r="F19" s="11" t="e">
        <f t="shared" si="0"/>
        <v>#DIV/0!</v>
      </c>
      <c r="G19" s="1"/>
      <c r="H19" s="1"/>
      <c r="I19" s="1"/>
    </row>
    <row r="20" spans="1:9" x14ac:dyDescent="0.3">
      <c r="A20" s="12" t="s">
        <v>163</v>
      </c>
      <c r="B20" s="13">
        <v>1093</v>
      </c>
      <c r="C20" s="13">
        <v>0</v>
      </c>
      <c r="D20" s="13">
        <v>1093</v>
      </c>
      <c r="E20" s="13">
        <v>0</v>
      </c>
      <c r="F20" s="14">
        <f t="shared" si="0"/>
        <v>-100</v>
      </c>
      <c r="G20" s="1"/>
      <c r="H20" s="1"/>
      <c r="I20" s="1"/>
    </row>
    <row r="21" spans="1:9" x14ac:dyDescent="0.3">
      <c r="A21" s="9" t="s">
        <v>38</v>
      </c>
      <c r="B21" s="10">
        <v>1666</v>
      </c>
      <c r="C21" s="10">
        <v>1876</v>
      </c>
      <c r="D21" s="10">
        <v>3584</v>
      </c>
      <c r="E21" s="10">
        <v>3966</v>
      </c>
      <c r="F21" s="11">
        <f t="shared" si="0"/>
        <v>10.658482142857139</v>
      </c>
      <c r="G21" s="1"/>
      <c r="H21" s="1"/>
      <c r="I21" s="1"/>
    </row>
    <row r="22" spans="1:9" x14ac:dyDescent="0.3">
      <c r="A22" s="12" t="s">
        <v>59</v>
      </c>
      <c r="B22" s="13">
        <v>194520</v>
      </c>
      <c r="C22" s="13">
        <v>250401</v>
      </c>
      <c r="D22" s="13">
        <v>413333</v>
      </c>
      <c r="E22" s="13">
        <v>520399</v>
      </c>
      <c r="F22" s="14">
        <f t="shared" si="0"/>
        <v>25.903085405714037</v>
      </c>
      <c r="G22" s="1"/>
      <c r="H22" s="1"/>
      <c r="I22" s="1"/>
    </row>
    <row r="23" spans="1:9" x14ac:dyDescent="0.3">
      <c r="A23" s="9" t="s">
        <v>164</v>
      </c>
      <c r="B23" s="10">
        <v>21152</v>
      </c>
      <c r="C23" s="10">
        <v>27283</v>
      </c>
      <c r="D23" s="10">
        <v>58147</v>
      </c>
      <c r="E23" s="10">
        <v>58261</v>
      </c>
      <c r="F23" s="11">
        <f t="shared" si="0"/>
        <v>0.19605482656027107</v>
      </c>
      <c r="G23" s="1"/>
      <c r="H23" s="1"/>
      <c r="I23" s="1"/>
    </row>
    <row r="24" spans="1:9" x14ac:dyDescent="0.3">
      <c r="A24" s="12" t="s">
        <v>166</v>
      </c>
      <c r="B24" s="13">
        <v>0</v>
      </c>
      <c r="C24" s="13">
        <v>0</v>
      </c>
      <c r="D24" s="13">
        <v>0</v>
      </c>
      <c r="E24" s="13">
        <v>0</v>
      </c>
      <c r="F24" s="18" t="e">
        <f t="shared" si="0"/>
        <v>#DIV/0!</v>
      </c>
      <c r="G24" s="1"/>
      <c r="H24" s="1"/>
      <c r="I24" s="1"/>
    </row>
    <row r="25" spans="1:9" x14ac:dyDescent="0.3">
      <c r="A25" s="9" t="s">
        <v>39</v>
      </c>
      <c r="B25" s="10">
        <v>39640</v>
      </c>
      <c r="C25" s="10">
        <v>40650</v>
      </c>
      <c r="D25" s="10">
        <v>93854</v>
      </c>
      <c r="E25" s="10">
        <v>94050</v>
      </c>
      <c r="F25" s="11">
        <f t="shared" si="0"/>
        <v>0.20883499904105918</v>
      </c>
      <c r="G25" s="1"/>
      <c r="H25" s="1"/>
      <c r="I25" s="1"/>
    </row>
    <row r="26" spans="1:9" x14ac:dyDescent="0.3">
      <c r="A26" s="12" t="s">
        <v>40</v>
      </c>
      <c r="B26" s="13">
        <v>11868</v>
      </c>
      <c r="C26" s="13">
        <v>11516</v>
      </c>
      <c r="D26" s="13">
        <v>28015</v>
      </c>
      <c r="E26" s="13">
        <v>29434</v>
      </c>
      <c r="F26" s="14">
        <f t="shared" si="0"/>
        <v>5.0651436730323098</v>
      </c>
      <c r="G26" s="1"/>
      <c r="H26" s="1"/>
      <c r="I26" s="1"/>
    </row>
    <row r="27" spans="1:9" x14ac:dyDescent="0.3">
      <c r="A27" s="9" t="s">
        <v>41</v>
      </c>
      <c r="B27" s="10">
        <v>0</v>
      </c>
      <c r="C27" s="10">
        <v>1</v>
      </c>
      <c r="D27" s="10">
        <v>0</v>
      </c>
      <c r="E27" s="10">
        <v>2</v>
      </c>
      <c r="F27" s="19" t="e">
        <f t="shared" si="0"/>
        <v>#DIV/0!</v>
      </c>
      <c r="G27" s="1"/>
      <c r="H27" s="1"/>
      <c r="I27" s="1"/>
    </row>
    <row r="28" spans="1:9" x14ac:dyDescent="0.3">
      <c r="A28" s="12" t="s">
        <v>42</v>
      </c>
      <c r="B28" s="13">
        <v>424607</v>
      </c>
      <c r="C28" s="13">
        <v>490619</v>
      </c>
      <c r="D28" s="13">
        <v>852112</v>
      </c>
      <c r="E28" s="13">
        <v>979382</v>
      </c>
      <c r="F28" s="14">
        <f t="shared" si="0"/>
        <v>14.93583003173292</v>
      </c>
      <c r="G28" s="1"/>
      <c r="H28" s="1"/>
      <c r="I28" s="1"/>
    </row>
    <row r="29" spans="1:9" x14ac:dyDescent="0.3">
      <c r="A29" s="9" t="s">
        <v>43</v>
      </c>
      <c r="B29" s="10">
        <v>7268</v>
      </c>
      <c r="C29" s="10">
        <v>7459</v>
      </c>
      <c r="D29" s="10">
        <v>14516</v>
      </c>
      <c r="E29" s="10">
        <v>15195</v>
      </c>
      <c r="F29" s="11">
        <f t="shared" si="0"/>
        <v>4.6775971341967448</v>
      </c>
      <c r="G29" s="1"/>
      <c r="H29" s="1"/>
      <c r="I29" s="1"/>
    </row>
    <row r="30" spans="1:9" x14ac:dyDescent="0.3">
      <c r="A30" s="12" t="s">
        <v>44</v>
      </c>
      <c r="B30" s="13">
        <v>488</v>
      </c>
      <c r="C30" s="13">
        <v>412</v>
      </c>
      <c r="D30" s="13">
        <v>652</v>
      </c>
      <c r="E30" s="13">
        <v>676</v>
      </c>
      <c r="F30" s="14">
        <f t="shared" si="0"/>
        <v>3.6809815950920211</v>
      </c>
      <c r="G30" s="1"/>
      <c r="H30" s="1"/>
      <c r="I30" s="1"/>
    </row>
    <row r="31" spans="1:9" x14ac:dyDescent="0.3">
      <c r="A31" s="9" t="s">
        <v>45</v>
      </c>
      <c r="B31" s="10">
        <v>0</v>
      </c>
      <c r="C31" s="10">
        <v>0</v>
      </c>
      <c r="D31" s="10">
        <v>0</v>
      </c>
      <c r="E31" s="10">
        <v>0</v>
      </c>
      <c r="F31" s="11" t="e">
        <f t="shared" si="0"/>
        <v>#DIV/0!</v>
      </c>
      <c r="G31" s="1"/>
      <c r="H31" s="1"/>
      <c r="I31" s="1"/>
    </row>
    <row r="32" spans="1:9" x14ac:dyDescent="0.3">
      <c r="A32" s="12" t="s">
        <v>46</v>
      </c>
      <c r="B32" s="13">
        <v>33778</v>
      </c>
      <c r="C32" s="13">
        <v>34377</v>
      </c>
      <c r="D32" s="13">
        <v>76146</v>
      </c>
      <c r="E32" s="13">
        <v>84470</v>
      </c>
      <c r="F32" s="14">
        <f t="shared" si="0"/>
        <v>10.931631339794606</v>
      </c>
      <c r="G32" s="1"/>
      <c r="H32" s="1"/>
      <c r="I32" s="1"/>
    </row>
    <row r="33" spans="1:9" x14ac:dyDescent="0.3">
      <c r="A33" s="9" t="s">
        <v>47</v>
      </c>
      <c r="B33" s="10">
        <v>0</v>
      </c>
      <c r="C33" s="10">
        <v>0</v>
      </c>
      <c r="D33" s="10">
        <v>0</v>
      </c>
      <c r="E33" s="10">
        <v>2907</v>
      </c>
      <c r="F33" s="11" t="e">
        <f t="shared" si="0"/>
        <v>#DIV/0!</v>
      </c>
      <c r="G33" s="1"/>
      <c r="H33" s="1"/>
      <c r="I33" s="1"/>
    </row>
    <row r="34" spans="1:9" x14ac:dyDescent="0.3">
      <c r="A34" s="12" t="s">
        <v>165</v>
      </c>
      <c r="B34" s="13">
        <v>0</v>
      </c>
      <c r="C34" s="13">
        <v>0</v>
      </c>
      <c r="D34" s="13">
        <v>0</v>
      </c>
      <c r="E34" s="13">
        <v>0</v>
      </c>
      <c r="F34" s="14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1474942</v>
      </c>
      <c r="C35" s="16">
        <f t="shared" ref="C35:E35" si="1">SUM(C7:C34)</f>
        <v>1694828</v>
      </c>
      <c r="D35" s="16">
        <f t="shared" si="1"/>
        <v>3120169</v>
      </c>
      <c r="E35" s="16">
        <f t="shared" si="1"/>
        <v>3575152</v>
      </c>
      <c r="F35" s="17">
        <f t="shared" ref="F35" si="2">((E35*100)/D35)-100</f>
        <v>14.58199860328078</v>
      </c>
      <c r="G35" s="1"/>
      <c r="H35" s="1"/>
      <c r="I35" s="1"/>
    </row>
    <row r="36" spans="1:9" x14ac:dyDescent="0.3">
      <c r="A36" s="59" t="s">
        <v>123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3864</v>
      </c>
      <c r="C39" s="37">
        <f t="shared" si="4"/>
        <v>9701</v>
      </c>
      <c r="D39" s="37">
        <f>_xlfn.RANK.EQ(B39,$B$39:$B$66)+COUNTIF($B$39:$B$66,B39)-1</f>
        <v>17</v>
      </c>
      <c r="E39" s="36" t="str">
        <f t="shared" ref="E39:E66" si="6">INDEX($A$39:$B$66,MATCH(ROW()-38,$D$39:$D$66,0),1)</f>
        <v>SANTA CRUZ DE TENERIFE</v>
      </c>
      <c r="F39" s="36">
        <f>LOOKUP(E39,$A$39:$A$66,$B$39:$B$66)</f>
        <v>979382</v>
      </c>
      <c r="G39" s="36">
        <f>LOOKUP(E39,$A$39:$A$66,$C$39:$C$66)</f>
        <v>852112</v>
      </c>
    </row>
    <row r="40" spans="1:9" x14ac:dyDescent="0.3">
      <c r="A40" s="36" t="str">
        <f t="shared" si="5"/>
        <v>ALICANTE</v>
      </c>
      <c r="B40" s="37">
        <f t="shared" si="3"/>
        <v>17816</v>
      </c>
      <c r="C40" s="37">
        <f t="shared" si="4"/>
        <v>14032</v>
      </c>
      <c r="D40" s="37">
        <f t="shared" ref="D40:D66" si="7">_xlfn.RANK.EQ(B40,$B$39:$B$66)+COUNTIF($B$39:$B$66,B40)-1</f>
        <v>13</v>
      </c>
      <c r="E40" s="36" t="str">
        <f t="shared" si="6"/>
        <v>BAHÍA DE ALGECIRAS</v>
      </c>
      <c r="F40" s="36">
        <f t="shared" ref="F40:F55" si="8">LOOKUP(E40,$A$39:$A$66,$B$39:$B$66)</f>
        <v>615769</v>
      </c>
      <c r="G40" s="36">
        <f t="shared" ref="G40:G66" si="9">LOOKUP(E40,$A$39:$A$66,$C$39:$C$66)</f>
        <v>626489</v>
      </c>
    </row>
    <row r="41" spans="1:9" x14ac:dyDescent="0.3">
      <c r="A41" s="36" t="str">
        <f t="shared" si="5"/>
        <v>ALMERÍA</v>
      </c>
      <c r="B41" s="37">
        <f t="shared" si="3"/>
        <v>75669</v>
      </c>
      <c r="C41" s="37">
        <f t="shared" si="4"/>
        <v>69165</v>
      </c>
      <c r="D41" s="37">
        <f t="shared" si="7"/>
        <v>9</v>
      </c>
      <c r="E41" s="36" t="str">
        <f t="shared" si="6"/>
        <v>LAS PALMAS</v>
      </c>
      <c r="F41" s="36">
        <f t="shared" si="8"/>
        <v>520399</v>
      </c>
      <c r="G41" s="36">
        <f t="shared" si="9"/>
        <v>413333</v>
      </c>
    </row>
    <row r="42" spans="1:9" x14ac:dyDescent="0.3">
      <c r="A42" s="36" t="str">
        <f t="shared" si="5"/>
        <v>AVILÉS</v>
      </c>
      <c r="B42" s="37">
        <f t="shared" si="3"/>
        <v>413</v>
      </c>
      <c r="C42" s="37">
        <f t="shared" si="4"/>
        <v>0</v>
      </c>
      <c r="D42" s="37">
        <f t="shared" si="7"/>
        <v>21</v>
      </c>
      <c r="E42" s="36" t="str">
        <f t="shared" si="6"/>
        <v>BALEARES</v>
      </c>
      <c r="F42" s="36">
        <f t="shared" si="8"/>
        <v>492262</v>
      </c>
      <c r="G42" s="36">
        <f t="shared" si="9"/>
        <v>377278</v>
      </c>
    </row>
    <row r="43" spans="1:9" x14ac:dyDescent="0.3">
      <c r="A43" s="36" t="str">
        <f t="shared" si="5"/>
        <v>BAHÍA DE ALGECIRAS</v>
      </c>
      <c r="B43" s="37">
        <f t="shared" si="3"/>
        <v>615769</v>
      </c>
      <c r="C43" s="37">
        <f t="shared" si="4"/>
        <v>626489</v>
      </c>
      <c r="D43" s="37">
        <f t="shared" si="7"/>
        <v>2</v>
      </c>
      <c r="E43" s="36" t="str">
        <f t="shared" si="6"/>
        <v>BARCELONA</v>
      </c>
      <c r="F43" s="36">
        <f t="shared" si="8"/>
        <v>290351</v>
      </c>
      <c r="G43" s="36">
        <f t="shared" si="9"/>
        <v>221383</v>
      </c>
    </row>
    <row r="44" spans="1:9" x14ac:dyDescent="0.3">
      <c r="A44" s="36" t="str">
        <f t="shared" si="5"/>
        <v>BAHÍA DE CÁDIZ</v>
      </c>
      <c r="B44" s="37">
        <f t="shared" si="3"/>
        <v>28849</v>
      </c>
      <c r="C44" s="37">
        <f t="shared" si="4"/>
        <v>13020</v>
      </c>
      <c r="D44" s="37">
        <f t="shared" si="7"/>
        <v>12</v>
      </c>
      <c r="E44" s="36" t="str">
        <f t="shared" si="6"/>
        <v>CEUTA</v>
      </c>
      <c r="F44" s="36">
        <f t="shared" si="8"/>
        <v>249560</v>
      </c>
      <c r="G44" s="36">
        <f t="shared" si="9"/>
        <v>236223</v>
      </c>
    </row>
    <row r="45" spans="1:9" x14ac:dyDescent="0.3">
      <c r="A45" s="36" t="str">
        <f t="shared" si="5"/>
        <v>BALEARES</v>
      </c>
      <c r="B45" s="37">
        <f t="shared" si="3"/>
        <v>492262</v>
      </c>
      <c r="C45" s="37">
        <f t="shared" si="4"/>
        <v>377278</v>
      </c>
      <c r="D45" s="37">
        <f t="shared" si="7"/>
        <v>4</v>
      </c>
      <c r="E45" s="36" t="str">
        <f t="shared" si="6"/>
        <v>MELILLA</v>
      </c>
      <c r="F45" s="36">
        <f t="shared" si="8"/>
        <v>94050</v>
      </c>
      <c r="G45" s="36">
        <f t="shared" si="9"/>
        <v>93854</v>
      </c>
    </row>
    <row r="46" spans="1:9" x14ac:dyDescent="0.3">
      <c r="A46" s="36" t="str">
        <f t="shared" si="5"/>
        <v>BARCELONA</v>
      </c>
      <c r="B46" s="37">
        <f t="shared" si="3"/>
        <v>290351</v>
      </c>
      <c r="C46" s="37">
        <f t="shared" si="4"/>
        <v>221383</v>
      </c>
      <c r="D46" s="37">
        <f t="shared" si="7"/>
        <v>5</v>
      </c>
      <c r="E46" s="36" t="str">
        <f t="shared" si="6"/>
        <v>VALENCIA</v>
      </c>
      <c r="F46" s="36">
        <f t="shared" si="8"/>
        <v>84470</v>
      </c>
      <c r="G46" s="36">
        <f t="shared" si="9"/>
        <v>76146</v>
      </c>
    </row>
    <row r="47" spans="1:9" x14ac:dyDescent="0.3">
      <c r="A47" s="36" t="str">
        <f t="shared" si="5"/>
        <v>BILBAO</v>
      </c>
      <c r="B47" s="37">
        <f t="shared" si="3"/>
        <v>9908</v>
      </c>
      <c r="C47" s="37">
        <f t="shared" si="4"/>
        <v>8778</v>
      </c>
      <c r="D47" s="37">
        <f t="shared" si="7"/>
        <v>15</v>
      </c>
      <c r="E47" s="36" t="str">
        <f t="shared" si="6"/>
        <v>ALMERÍA</v>
      </c>
      <c r="F47" s="36">
        <f t="shared" si="8"/>
        <v>75669</v>
      </c>
      <c r="G47" s="36">
        <f t="shared" si="9"/>
        <v>69165</v>
      </c>
    </row>
    <row r="48" spans="1:9" x14ac:dyDescent="0.3">
      <c r="A48" s="36" t="str">
        <f t="shared" si="5"/>
        <v>CARTAGENA</v>
      </c>
      <c r="B48" s="37">
        <f t="shared" si="3"/>
        <v>1949</v>
      </c>
      <c r="C48" s="37">
        <f t="shared" si="4"/>
        <v>2648</v>
      </c>
      <c r="D48" s="37">
        <f t="shared" si="7"/>
        <v>19</v>
      </c>
      <c r="E48" s="36" t="str">
        <f t="shared" si="6"/>
        <v>MÁLAGA</v>
      </c>
      <c r="F48" s="36">
        <f t="shared" si="8"/>
        <v>58261</v>
      </c>
      <c r="G48" s="36">
        <f t="shared" si="9"/>
        <v>58147</v>
      </c>
    </row>
    <row r="49" spans="1:7" x14ac:dyDescent="0.3">
      <c r="A49" s="36" t="str">
        <f t="shared" si="5"/>
        <v>CASTELLÓN</v>
      </c>
      <c r="B49" s="37">
        <f t="shared" si="3"/>
        <v>0</v>
      </c>
      <c r="C49" s="37">
        <f t="shared" si="4"/>
        <v>0</v>
      </c>
      <c r="D49" s="37">
        <f t="shared" si="7"/>
        <v>28</v>
      </c>
      <c r="E49" s="36" t="str">
        <f t="shared" si="6"/>
        <v>MOTRIL</v>
      </c>
      <c r="F49" s="36">
        <f t="shared" si="8"/>
        <v>29434</v>
      </c>
      <c r="G49" s="36">
        <f t="shared" si="9"/>
        <v>28015</v>
      </c>
    </row>
    <row r="50" spans="1:7" x14ac:dyDescent="0.3">
      <c r="A50" s="36" t="str">
        <f t="shared" si="5"/>
        <v>CEUTA</v>
      </c>
      <c r="B50" s="37">
        <f t="shared" si="3"/>
        <v>249560</v>
      </c>
      <c r="C50" s="37">
        <f t="shared" si="4"/>
        <v>236223</v>
      </c>
      <c r="D50" s="37">
        <f t="shared" si="7"/>
        <v>6</v>
      </c>
      <c r="E50" s="36" t="str">
        <f t="shared" si="6"/>
        <v>BAHÍA DE CÁDIZ</v>
      </c>
      <c r="F50" s="36">
        <f t="shared" si="8"/>
        <v>28849</v>
      </c>
      <c r="G50" s="36">
        <f t="shared" si="9"/>
        <v>13020</v>
      </c>
    </row>
    <row r="51" spans="1:7" x14ac:dyDescent="0.3">
      <c r="A51" s="36" t="str">
        <f t="shared" si="5"/>
        <v>FERROL-SAN CIBRAO</v>
      </c>
      <c r="B51" s="37">
        <f t="shared" si="3"/>
        <v>0</v>
      </c>
      <c r="C51" s="37">
        <f t="shared" si="4"/>
        <v>0</v>
      </c>
      <c r="D51" s="37">
        <f t="shared" si="7"/>
        <v>28</v>
      </c>
      <c r="E51" s="36" t="str">
        <f t="shared" si="6"/>
        <v>ALICANTE</v>
      </c>
      <c r="F51" s="36">
        <f t="shared" si="8"/>
        <v>17816</v>
      </c>
      <c r="G51" s="36">
        <f t="shared" si="9"/>
        <v>14032</v>
      </c>
    </row>
    <row r="52" spans="1:7" x14ac:dyDescent="0.3">
      <c r="A52" s="36" t="str">
        <f t="shared" si="5"/>
        <v>GIJÓN</v>
      </c>
      <c r="B52" s="37">
        <f t="shared" si="3"/>
        <v>0</v>
      </c>
      <c r="C52" s="37">
        <f t="shared" si="4"/>
        <v>1093</v>
      </c>
      <c r="D52" s="37">
        <f t="shared" si="7"/>
        <v>28</v>
      </c>
      <c r="E52" s="36" t="str">
        <f t="shared" si="6"/>
        <v>SANTANDER</v>
      </c>
      <c r="F52" s="36">
        <f t="shared" si="8"/>
        <v>15195</v>
      </c>
      <c r="G52" s="36">
        <f t="shared" si="9"/>
        <v>14516</v>
      </c>
    </row>
    <row r="53" spans="1:7" x14ac:dyDescent="0.3">
      <c r="A53" s="36" t="str">
        <f t="shared" si="5"/>
        <v>HUELVA</v>
      </c>
      <c r="B53" s="37">
        <f t="shared" si="3"/>
        <v>3966</v>
      </c>
      <c r="C53" s="37">
        <f t="shared" si="4"/>
        <v>3584</v>
      </c>
      <c r="D53" s="37">
        <f t="shared" si="7"/>
        <v>16</v>
      </c>
      <c r="E53" s="36" t="str">
        <f t="shared" si="6"/>
        <v>BILBAO</v>
      </c>
      <c r="F53" s="36">
        <f t="shared" si="8"/>
        <v>9908</v>
      </c>
      <c r="G53" s="36">
        <f t="shared" si="9"/>
        <v>8778</v>
      </c>
    </row>
    <row r="54" spans="1:7" x14ac:dyDescent="0.3">
      <c r="A54" s="36" t="str">
        <f t="shared" si="5"/>
        <v>LAS PALMAS</v>
      </c>
      <c r="B54" s="37">
        <f t="shared" si="3"/>
        <v>520399</v>
      </c>
      <c r="C54" s="37">
        <f t="shared" si="4"/>
        <v>413333</v>
      </c>
      <c r="D54" s="37">
        <f t="shared" si="7"/>
        <v>3</v>
      </c>
      <c r="E54" s="36" t="str">
        <f t="shared" si="6"/>
        <v>HUELVA</v>
      </c>
      <c r="F54" s="36">
        <f t="shared" si="8"/>
        <v>3966</v>
      </c>
      <c r="G54" s="36">
        <f t="shared" si="9"/>
        <v>3584</v>
      </c>
    </row>
    <row r="55" spans="1:7" x14ac:dyDescent="0.3">
      <c r="A55" s="36" t="str">
        <f t="shared" si="5"/>
        <v>MÁLAGA</v>
      </c>
      <c r="B55" s="37">
        <f t="shared" si="3"/>
        <v>58261</v>
      </c>
      <c r="C55" s="37">
        <f t="shared" si="4"/>
        <v>58147</v>
      </c>
      <c r="D55" s="37">
        <f t="shared" si="7"/>
        <v>10</v>
      </c>
      <c r="E55" s="36" t="str">
        <f t="shared" si="6"/>
        <v>A CORUÑA</v>
      </c>
      <c r="F55" s="36">
        <f t="shared" si="8"/>
        <v>3864</v>
      </c>
      <c r="G55" s="36">
        <f t="shared" si="9"/>
        <v>9701</v>
      </c>
    </row>
    <row r="56" spans="1:7" x14ac:dyDescent="0.3">
      <c r="A56" s="36" t="str">
        <f t="shared" si="5"/>
        <v>MARÍN Y RÍA DE PONTEVEDRA</v>
      </c>
      <c r="B56" s="37">
        <f t="shared" si="3"/>
        <v>0</v>
      </c>
      <c r="C56" s="37">
        <f t="shared" si="4"/>
        <v>0</v>
      </c>
      <c r="D56" s="37">
        <f t="shared" si="7"/>
        <v>28</v>
      </c>
      <c r="E56" s="36" t="str">
        <f t="shared" si="6"/>
        <v>VIGO</v>
      </c>
      <c r="F56" s="36">
        <f t="shared" ref="F56:F66" si="10">LOOKUP(E56,$A$39:$A$66,$B$39:$B$66)</f>
        <v>2907</v>
      </c>
      <c r="G56" s="36">
        <f t="shared" si="9"/>
        <v>0</v>
      </c>
    </row>
    <row r="57" spans="1:7" x14ac:dyDescent="0.3">
      <c r="A57" s="36" t="str">
        <f t="shared" si="5"/>
        <v>MELILLA</v>
      </c>
      <c r="B57" s="37">
        <f t="shared" si="3"/>
        <v>94050</v>
      </c>
      <c r="C57" s="37">
        <f t="shared" si="4"/>
        <v>93854</v>
      </c>
      <c r="D57" s="37">
        <f t="shared" si="7"/>
        <v>7</v>
      </c>
      <c r="E57" s="36" t="str">
        <f t="shared" si="6"/>
        <v>CARTAGENA</v>
      </c>
      <c r="F57" s="36">
        <f t="shared" si="10"/>
        <v>1949</v>
      </c>
      <c r="G57" s="36">
        <f t="shared" si="9"/>
        <v>2648</v>
      </c>
    </row>
    <row r="58" spans="1:7" x14ac:dyDescent="0.3">
      <c r="A58" s="36" t="str">
        <f t="shared" si="5"/>
        <v>MOTRIL</v>
      </c>
      <c r="B58" s="37">
        <f t="shared" si="3"/>
        <v>29434</v>
      </c>
      <c r="C58" s="37">
        <f t="shared" si="4"/>
        <v>28015</v>
      </c>
      <c r="D58" s="37">
        <f t="shared" si="7"/>
        <v>11</v>
      </c>
      <c r="E58" s="36" t="str">
        <f t="shared" si="6"/>
        <v>SEVILLA</v>
      </c>
      <c r="F58" s="36">
        <f t="shared" si="10"/>
        <v>676</v>
      </c>
      <c r="G58" s="36">
        <f t="shared" si="9"/>
        <v>652</v>
      </c>
    </row>
    <row r="59" spans="1:7" x14ac:dyDescent="0.3">
      <c r="A59" s="36" t="str">
        <f t="shared" si="5"/>
        <v>PASAIA</v>
      </c>
      <c r="B59" s="37">
        <f t="shared" si="3"/>
        <v>2</v>
      </c>
      <c r="C59" s="37">
        <f t="shared" si="4"/>
        <v>0</v>
      </c>
      <c r="D59" s="37">
        <f t="shared" si="7"/>
        <v>22</v>
      </c>
      <c r="E59" s="36" t="str">
        <f t="shared" si="6"/>
        <v>AVILÉS</v>
      </c>
      <c r="F59" s="36">
        <f t="shared" si="10"/>
        <v>413</v>
      </c>
      <c r="G59" s="36">
        <f t="shared" si="9"/>
        <v>0</v>
      </c>
    </row>
    <row r="60" spans="1:7" x14ac:dyDescent="0.3">
      <c r="A60" s="36" t="str">
        <f t="shared" si="5"/>
        <v>SANTA CRUZ DE TENERIFE</v>
      </c>
      <c r="B60" s="37">
        <f t="shared" si="3"/>
        <v>979382</v>
      </c>
      <c r="C60" s="37">
        <f t="shared" si="4"/>
        <v>852112</v>
      </c>
      <c r="D60" s="37">
        <f t="shared" si="7"/>
        <v>1</v>
      </c>
      <c r="E60" s="36" t="str">
        <f t="shared" si="6"/>
        <v>PASAIA</v>
      </c>
      <c r="F60" s="36">
        <f t="shared" si="10"/>
        <v>2</v>
      </c>
      <c r="G60" s="36">
        <f t="shared" si="9"/>
        <v>0</v>
      </c>
    </row>
    <row r="61" spans="1:7" x14ac:dyDescent="0.3">
      <c r="A61" s="36" t="str">
        <f t="shared" si="5"/>
        <v>SANTANDER</v>
      </c>
      <c r="B61" s="37">
        <f t="shared" si="3"/>
        <v>15195</v>
      </c>
      <c r="C61" s="37">
        <f t="shared" si="4"/>
        <v>14516</v>
      </c>
      <c r="D61" s="37">
        <f t="shared" si="7"/>
        <v>14</v>
      </c>
      <c r="E61" s="36" t="e">
        <f t="shared" si="6"/>
        <v>#N/A</v>
      </c>
      <c r="F61" s="36" t="e">
        <f t="shared" si="10"/>
        <v>#N/A</v>
      </c>
      <c r="G61" s="36" t="e">
        <f t="shared" si="9"/>
        <v>#N/A</v>
      </c>
    </row>
    <row r="62" spans="1:7" x14ac:dyDescent="0.3">
      <c r="A62" s="36" t="str">
        <f t="shared" si="5"/>
        <v>SEVILLA</v>
      </c>
      <c r="B62" s="37">
        <f t="shared" si="3"/>
        <v>676</v>
      </c>
      <c r="C62" s="37">
        <f t="shared" si="4"/>
        <v>652</v>
      </c>
      <c r="D62" s="37">
        <f t="shared" si="7"/>
        <v>20</v>
      </c>
      <c r="E62" s="36" t="e">
        <f t="shared" si="6"/>
        <v>#N/A</v>
      </c>
      <c r="F62" s="36" t="e">
        <f t="shared" si="10"/>
        <v>#N/A</v>
      </c>
      <c r="G62" s="36" t="e">
        <f t="shared" si="9"/>
        <v>#N/A</v>
      </c>
    </row>
    <row r="63" spans="1:7" x14ac:dyDescent="0.3">
      <c r="A63" s="36" t="str">
        <f t="shared" si="5"/>
        <v>TARRAGONA</v>
      </c>
      <c r="B63" s="37">
        <f t="shared" si="3"/>
        <v>0</v>
      </c>
      <c r="C63" s="37">
        <f t="shared" si="4"/>
        <v>0</v>
      </c>
      <c r="D63" s="37">
        <f t="shared" si="7"/>
        <v>28</v>
      </c>
      <c r="E63" s="36" t="e">
        <f t="shared" si="6"/>
        <v>#N/A</v>
      </c>
      <c r="F63" s="36" t="e">
        <f t="shared" si="10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84470</v>
      </c>
      <c r="C64" s="37">
        <f t="shared" si="4"/>
        <v>76146</v>
      </c>
      <c r="D64" s="37">
        <f t="shared" si="7"/>
        <v>8</v>
      </c>
      <c r="E64" s="36" t="e">
        <f t="shared" si="6"/>
        <v>#N/A</v>
      </c>
      <c r="F64" s="36" t="e">
        <f t="shared" si="10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2907</v>
      </c>
      <c r="C65" s="37">
        <f t="shared" si="4"/>
        <v>0</v>
      </c>
      <c r="D65" s="37">
        <f t="shared" si="7"/>
        <v>18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0</v>
      </c>
      <c r="C66" s="37">
        <f t="shared" si="4"/>
        <v>0</v>
      </c>
      <c r="D66" s="37">
        <f t="shared" si="7"/>
        <v>28</v>
      </c>
      <c r="E66" s="36" t="str">
        <f t="shared" si="6"/>
        <v>CASTELLÓN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13" priority="2">
      <formula>ISERROR(F7)</formula>
    </cfRule>
  </conditionalFormatting>
  <conditionalFormatting sqref="F8 F10 F12 F14 F16 F18 F20 F22 F24 F26 F28 F30 F32 F34">
    <cfRule type="containsErrors" dxfId="12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/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173</v>
      </c>
    </row>
    <row r="2" spans="1:12" s="2" customFormat="1" ht="21" x14ac:dyDescent="0.4"/>
    <row r="5" spans="1:12" x14ac:dyDescent="0.3">
      <c r="A5" s="107" t="s">
        <v>49</v>
      </c>
      <c r="B5" s="105" t="str">
        <f>'Resumen general'!D6</f>
        <v>Mes febrero</v>
      </c>
      <c r="C5" s="106"/>
      <c r="D5" s="105" t="str">
        <f>'Resumen general'!F6</f>
        <v>Acumulado desde enero</v>
      </c>
      <c r="E5" s="106"/>
      <c r="F5" s="106"/>
      <c r="L5" s="4" t="str">
        <f>'Resumen general'!I4</f>
        <v>Fecha: 12/02/2019</v>
      </c>
    </row>
    <row r="6" spans="1:12" x14ac:dyDescent="0.3">
      <c r="A6" s="108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0">
        <v>3030</v>
      </c>
      <c r="C7" s="10">
        <v>0</v>
      </c>
      <c r="D7" s="10">
        <v>9701</v>
      </c>
      <c r="E7" s="10">
        <v>3864</v>
      </c>
      <c r="F7" s="11">
        <f>((E7*100)/D7)-100</f>
        <v>-60.169054736625093</v>
      </c>
      <c r="G7" s="1"/>
      <c r="H7" s="1"/>
      <c r="I7" s="1"/>
    </row>
    <row r="8" spans="1:12" x14ac:dyDescent="0.3">
      <c r="A8" s="12" t="s">
        <v>31</v>
      </c>
      <c r="B8" s="13">
        <v>2203</v>
      </c>
      <c r="C8" s="13">
        <v>5800</v>
      </c>
      <c r="D8" s="13">
        <v>4264</v>
      </c>
      <c r="E8" s="13">
        <v>9686</v>
      </c>
      <c r="F8" s="14">
        <f t="shared" ref="F8:F34" si="0">((E8*100)/D8)-100</f>
        <v>127.15759849906192</v>
      </c>
      <c r="G8" s="1"/>
      <c r="H8" s="1"/>
      <c r="I8" s="1"/>
    </row>
    <row r="9" spans="1:12" x14ac:dyDescent="0.3">
      <c r="A9" s="9" t="s">
        <v>157</v>
      </c>
      <c r="B9" s="10">
        <v>308</v>
      </c>
      <c r="C9" s="10">
        <v>0</v>
      </c>
      <c r="D9" s="10">
        <v>308</v>
      </c>
      <c r="E9" s="10">
        <v>0</v>
      </c>
      <c r="F9" s="11">
        <f t="shared" si="0"/>
        <v>-100</v>
      </c>
      <c r="G9" s="1"/>
      <c r="H9" s="1"/>
      <c r="I9" s="1"/>
    </row>
    <row r="10" spans="1:12" x14ac:dyDescent="0.3">
      <c r="A10" s="12" t="s">
        <v>159</v>
      </c>
      <c r="B10" s="13">
        <v>0</v>
      </c>
      <c r="C10" s="13">
        <v>0</v>
      </c>
      <c r="D10" s="13">
        <v>0</v>
      </c>
      <c r="E10" s="13">
        <v>413</v>
      </c>
      <c r="F10" s="18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10">
        <v>0</v>
      </c>
      <c r="C11" s="10">
        <v>0</v>
      </c>
      <c r="D11" s="10">
        <v>0</v>
      </c>
      <c r="E11" s="10">
        <v>0</v>
      </c>
      <c r="F11" s="11" t="e">
        <f t="shared" si="0"/>
        <v>#DIV/0!</v>
      </c>
      <c r="G11" s="1"/>
      <c r="H11" s="1"/>
      <c r="I11" s="1"/>
    </row>
    <row r="12" spans="1:12" x14ac:dyDescent="0.3">
      <c r="A12" s="12" t="s">
        <v>161</v>
      </c>
      <c r="B12" s="13">
        <v>574</v>
      </c>
      <c r="C12" s="13">
        <v>11866</v>
      </c>
      <c r="D12" s="13">
        <v>10452</v>
      </c>
      <c r="E12" s="13">
        <v>26013</v>
      </c>
      <c r="F12" s="14">
        <f t="shared" si="0"/>
        <v>148.88059701492537</v>
      </c>
      <c r="G12" s="1"/>
      <c r="H12" s="1"/>
      <c r="I12" s="1"/>
    </row>
    <row r="13" spans="1:12" x14ac:dyDescent="0.3">
      <c r="A13" s="9" t="s">
        <v>32</v>
      </c>
      <c r="B13" s="10">
        <v>19800</v>
      </c>
      <c r="C13" s="10">
        <v>53889</v>
      </c>
      <c r="D13" s="10">
        <v>45505</v>
      </c>
      <c r="E13" s="10">
        <v>121247</v>
      </c>
      <c r="F13" s="11">
        <f t="shared" si="0"/>
        <v>166.44764311614108</v>
      </c>
      <c r="G13" s="1"/>
      <c r="H13" s="1"/>
      <c r="I13" s="1"/>
    </row>
    <row r="14" spans="1:12" x14ac:dyDescent="0.3">
      <c r="A14" s="12" t="s">
        <v>33</v>
      </c>
      <c r="B14" s="13">
        <v>68636</v>
      </c>
      <c r="C14" s="13">
        <v>92764</v>
      </c>
      <c r="D14" s="13">
        <v>125366</v>
      </c>
      <c r="E14" s="13">
        <v>183662</v>
      </c>
      <c r="F14" s="14">
        <f t="shared" si="0"/>
        <v>46.500646108195212</v>
      </c>
      <c r="G14" s="1"/>
      <c r="H14" s="1"/>
      <c r="I14" s="1"/>
    </row>
    <row r="15" spans="1:12" x14ac:dyDescent="0.3">
      <c r="A15" s="9" t="s">
        <v>34</v>
      </c>
      <c r="B15" s="10">
        <v>0</v>
      </c>
      <c r="C15" s="10">
        <v>562</v>
      </c>
      <c r="D15" s="10">
        <v>0</v>
      </c>
      <c r="E15" s="10">
        <v>562</v>
      </c>
      <c r="F15" s="11" t="e">
        <f t="shared" si="0"/>
        <v>#DIV/0!</v>
      </c>
      <c r="G15" s="1"/>
      <c r="H15" s="1"/>
      <c r="I15" s="1"/>
    </row>
    <row r="16" spans="1:12" x14ac:dyDescent="0.3">
      <c r="A16" s="12" t="s">
        <v>35</v>
      </c>
      <c r="B16" s="13">
        <v>0</v>
      </c>
      <c r="C16" s="13">
        <v>1949</v>
      </c>
      <c r="D16" s="13">
        <v>2648</v>
      </c>
      <c r="E16" s="13">
        <v>1949</v>
      </c>
      <c r="F16" s="14">
        <f t="shared" si="0"/>
        <v>-26.397280966767369</v>
      </c>
      <c r="G16" s="1"/>
      <c r="H16" s="1"/>
      <c r="I16" s="1"/>
    </row>
    <row r="17" spans="1:9" x14ac:dyDescent="0.3">
      <c r="A17" s="9" t="s">
        <v>162</v>
      </c>
      <c r="B17" s="10">
        <v>0</v>
      </c>
      <c r="C17" s="10">
        <v>0</v>
      </c>
      <c r="D17" s="10">
        <v>0</v>
      </c>
      <c r="E17" s="10">
        <v>0</v>
      </c>
      <c r="F17" s="11" t="e">
        <f t="shared" si="0"/>
        <v>#DIV/0!</v>
      </c>
      <c r="G17" s="1"/>
      <c r="H17" s="1"/>
      <c r="I17" s="1"/>
    </row>
    <row r="18" spans="1:9" x14ac:dyDescent="0.3">
      <c r="A18" s="12" t="s">
        <v>36</v>
      </c>
      <c r="B18" s="13">
        <v>0</v>
      </c>
      <c r="C18" s="13">
        <v>0</v>
      </c>
      <c r="D18" s="13">
        <v>0</v>
      </c>
      <c r="E18" s="13">
        <v>0</v>
      </c>
      <c r="F18" s="14" t="e">
        <f t="shared" si="0"/>
        <v>#DIV/0!</v>
      </c>
      <c r="G18" s="1"/>
      <c r="H18" s="1"/>
      <c r="I18" s="1"/>
    </row>
    <row r="19" spans="1:9" x14ac:dyDescent="0.3">
      <c r="A19" s="9" t="s">
        <v>37</v>
      </c>
      <c r="B19" s="10">
        <v>0</v>
      </c>
      <c r="C19" s="10">
        <v>0</v>
      </c>
      <c r="D19" s="10">
        <v>0</v>
      </c>
      <c r="E19" s="10">
        <v>0</v>
      </c>
      <c r="F19" s="11" t="e">
        <f t="shared" si="0"/>
        <v>#DIV/0!</v>
      </c>
      <c r="G19" s="1"/>
      <c r="H19" s="1"/>
      <c r="I19" s="1"/>
    </row>
    <row r="20" spans="1:9" x14ac:dyDescent="0.3">
      <c r="A20" s="12" t="s">
        <v>163</v>
      </c>
      <c r="B20" s="13">
        <v>1093</v>
      </c>
      <c r="C20" s="13">
        <v>0</v>
      </c>
      <c r="D20" s="13">
        <v>1093</v>
      </c>
      <c r="E20" s="13">
        <v>0</v>
      </c>
      <c r="F20" s="14">
        <f t="shared" si="0"/>
        <v>-100</v>
      </c>
      <c r="G20" s="1"/>
      <c r="H20" s="1"/>
      <c r="I20" s="1"/>
    </row>
    <row r="21" spans="1:9" x14ac:dyDescent="0.3">
      <c r="A21" s="9" t="s">
        <v>38</v>
      </c>
      <c r="B21" s="10">
        <v>0</v>
      </c>
      <c r="C21" s="10">
        <v>0</v>
      </c>
      <c r="D21" s="10">
        <v>0</v>
      </c>
      <c r="E21" s="10">
        <v>0</v>
      </c>
      <c r="F21" s="19" t="e">
        <f t="shared" si="0"/>
        <v>#DIV/0!</v>
      </c>
      <c r="G21" s="1"/>
      <c r="H21" s="1"/>
      <c r="I21" s="1"/>
    </row>
    <row r="22" spans="1:9" x14ac:dyDescent="0.3">
      <c r="A22" s="12" t="s">
        <v>59</v>
      </c>
      <c r="B22" s="13">
        <v>125781</v>
      </c>
      <c r="C22" s="13">
        <v>183144</v>
      </c>
      <c r="D22" s="13">
        <v>268695</v>
      </c>
      <c r="E22" s="13">
        <v>379914</v>
      </c>
      <c r="F22" s="14">
        <f t="shared" si="0"/>
        <v>41.392284932730433</v>
      </c>
      <c r="G22" s="1"/>
      <c r="H22" s="1"/>
      <c r="I22" s="1"/>
    </row>
    <row r="23" spans="1:9" x14ac:dyDescent="0.3">
      <c r="A23" s="9" t="s">
        <v>164</v>
      </c>
      <c r="B23" s="10">
        <v>4577</v>
      </c>
      <c r="C23" s="10">
        <v>12052</v>
      </c>
      <c r="D23" s="10">
        <v>18536</v>
      </c>
      <c r="E23" s="10">
        <v>21483</v>
      </c>
      <c r="F23" s="11">
        <f t="shared" si="0"/>
        <v>15.898791540785496</v>
      </c>
      <c r="G23" s="1"/>
      <c r="H23" s="1"/>
      <c r="I23" s="1"/>
    </row>
    <row r="24" spans="1:9" x14ac:dyDescent="0.3">
      <c r="A24" s="12" t="s">
        <v>166</v>
      </c>
      <c r="B24" s="13">
        <v>0</v>
      </c>
      <c r="C24" s="13">
        <v>0</v>
      </c>
      <c r="D24" s="13">
        <v>0</v>
      </c>
      <c r="E24" s="13">
        <v>0</v>
      </c>
      <c r="F24" s="18" t="e">
        <f t="shared" si="0"/>
        <v>#DIV/0!</v>
      </c>
      <c r="G24" s="1"/>
      <c r="H24" s="1"/>
      <c r="I24" s="1"/>
    </row>
    <row r="25" spans="1:9" x14ac:dyDescent="0.3">
      <c r="A25" s="9" t="s">
        <v>39</v>
      </c>
      <c r="B25" s="10">
        <v>0</v>
      </c>
      <c r="C25" s="10">
        <v>0</v>
      </c>
      <c r="D25" s="10">
        <v>0</v>
      </c>
      <c r="E25" s="10">
        <v>0</v>
      </c>
      <c r="F25" s="11" t="e">
        <f t="shared" si="0"/>
        <v>#DIV/0!</v>
      </c>
      <c r="G25" s="1"/>
      <c r="H25" s="1"/>
      <c r="I25" s="1"/>
    </row>
    <row r="26" spans="1:9" x14ac:dyDescent="0.3">
      <c r="A26" s="12" t="s">
        <v>40</v>
      </c>
      <c r="B26" s="13">
        <v>308</v>
      </c>
      <c r="C26" s="13">
        <v>0</v>
      </c>
      <c r="D26" s="13">
        <v>308</v>
      </c>
      <c r="E26" s="13">
        <v>0</v>
      </c>
      <c r="F26" s="14">
        <f t="shared" si="0"/>
        <v>-100</v>
      </c>
      <c r="G26" s="1"/>
      <c r="H26" s="1"/>
      <c r="I26" s="1"/>
    </row>
    <row r="27" spans="1:9" x14ac:dyDescent="0.3">
      <c r="A27" s="9" t="s">
        <v>41</v>
      </c>
      <c r="B27" s="10">
        <v>0</v>
      </c>
      <c r="C27" s="10">
        <v>0</v>
      </c>
      <c r="D27" s="10">
        <v>0</v>
      </c>
      <c r="E27" s="10">
        <v>0</v>
      </c>
      <c r="F27" s="19" t="e">
        <f t="shared" si="0"/>
        <v>#DIV/0!</v>
      </c>
      <c r="G27" s="1"/>
      <c r="H27" s="1"/>
      <c r="I27" s="1"/>
    </row>
    <row r="28" spans="1:9" x14ac:dyDescent="0.3">
      <c r="A28" s="12" t="s">
        <v>42</v>
      </c>
      <c r="B28" s="13">
        <v>87008</v>
      </c>
      <c r="C28" s="13">
        <v>133531</v>
      </c>
      <c r="D28" s="13">
        <v>185637</v>
      </c>
      <c r="E28" s="13">
        <v>271299</v>
      </c>
      <c r="F28" s="14">
        <f t="shared" si="0"/>
        <v>46.144895683511379</v>
      </c>
      <c r="G28" s="1"/>
      <c r="H28" s="1"/>
      <c r="I28" s="1"/>
    </row>
    <row r="29" spans="1:9" x14ac:dyDescent="0.3">
      <c r="A29" s="9" t="s">
        <v>43</v>
      </c>
      <c r="B29" s="10">
        <v>158</v>
      </c>
      <c r="C29" s="10">
        <v>1</v>
      </c>
      <c r="D29" s="10">
        <v>160</v>
      </c>
      <c r="E29" s="10">
        <v>1</v>
      </c>
      <c r="F29" s="11">
        <f t="shared" si="0"/>
        <v>-99.375</v>
      </c>
      <c r="G29" s="1"/>
      <c r="H29" s="1"/>
      <c r="I29" s="1"/>
    </row>
    <row r="30" spans="1:9" x14ac:dyDescent="0.3">
      <c r="A30" s="12" t="s">
        <v>44</v>
      </c>
      <c r="B30" s="13">
        <v>488</v>
      </c>
      <c r="C30" s="13">
        <v>412</v>
      </c>
      <c r="D30" s="13">
        <v>652</v>
      </c>
      <c r="E30" s="13">
        <v>676</v>
      </c>
      <c r="F30" s="14">
        <f t="shared" si="0"/>
        <v>3.6809815950920211</v>
      </c>
      <c r="G30" s="1"/>
      <c r="H30" s="1"/>
      <c r="I30" s="1"/>
    </row>
    <row r="31" spans="1:9" x14ac:dyDescent="0.3">
      <c r="A31" s="9" t="s">
        <v>45</v>
      </c>
      <c r="B31" s="10">
        <v>0</v>
      </c>
      <c r="C31" s="10">
        <v>0</v>
      </c>
      <c r="D31" s="10">
        <v>0</v>
      </c>
      <c r="E31" s="10">
        <v>0</v>
      </c>
      <c r="F31" s="11" t="e">
        <f t="shared" si="0"/>
        <v>#DIV/0!</v>
      </c>
      <c r="G31" s="1"/>
      <c r="H31" s="1"/>
      <c r="I31" s="1"/>
    </row>
    <row r="32" spans="1:9" x14ac:dyDescent="0.3">
      <c r="A32" s="12" t="s">
        <v>46</v>
      </c>
      <c r="B32" s="13">
        <v>3976</v>
      </c>
      <c r="C32" s="13">
        <v>1828</v>
      </c>
      <c r="D32" s="13">
        <v>10747</v>
      </c>
      <c r="E32" s="13">
        <v>7173</v>
      </c>
      <c r="F32" s="14">
        <f t="shared" si="0"/>
        <v>-33.255792314134183</v>
      </c>
      <c r="G32" s="1"/>
      <c r="H32" s="1"/>
      <c r="I32" s="1"/>
    </row>
    <row r="33" spans="1:9" x14ac:dyDescent="0.3">
      <c r="A33" s="9" t="s">
        <v>47</v>
      </c>
      <c r="B33" s="10">
        <v>0</v>
      </c>
      <c r="C33" s="10">
        <v>0</v>
      </c>
      <c r="D33" s="10">
        <v>0</v>
      </c>
      <c r="E33" s="10">
        <v>2907</v>
      </c>
      <c r="F33" s="11" t="e">
        <f t="shared" si="0"/>
        <v>#DIV/0!</v>
      </c>
      <c r="G33" s="1"/>
      <c r="H33" s="1"/>
      <c r="I33" s="1"/>
    </row>
    <row r="34" spans="1:9" x14ac:dyDescent="0.3">
      <c r="A34" s="12" t="s">
        <v>165</v>
      </c>
      <c r="B34" s="13">
        <v>0</v>
      </c>
      <c r="C34" s="13">
        <v>0</v>
      </c>
      <c r="D34" s="13">
        <v>0</v>
      </c>
      <c r="E34" s="13">
        <v>0</v>
      </c>
      <c r="F34" s="14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317940</v>
      </c>
      <c r="C35" s="16">
        <f t="shared" ref="C35:E35" si="1">SUM(C7:C34)</f>
        <v>497798</v>
      </c>
      <c r="D35" s="16">
        <f t="shared" si="1"/>
        <v>684072</v>
      </c>
      <c r="E35" s="16">
        <f t="shared" si="1"/>
        <v>1030849</v>
      </c>
      <c r="F35" s="17">
        <f t="shared" ref="F35" si="2">((E35*100)/D35)-100</f>
        <v>50.693055701738984</v>
      </c>
      <c r="G35" s="1"/>
      <c r="H35" s="1"/>
      <c r="I35" s="1"/>
    </row>
    <row r="36" spans="1:9" x14ac:dyDescent="0.3">
      <c r="A36" s="59" t="s">
        <v>124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3864</v>
      </c>
      <c r="C39" s="37">
        <f t="shared" si="4"/>
        <v>9701</v>
      </c>
      <c r="D39" s="37">
        <f>_xlfn.RANK.EQ(B39,$B$39:$B$66)+COUNTIF($B$39:$B$66,B39)-1</f>
        <v>9</v>
      </c>
      <c r="E39" s="36" t="str">
        <f t="shared" ref="E39:E66" si="6">INDEX($A$39:$B$66,MATCH(ROW()-38,$D$39:$D$66,0),1)</f>
        <v>LAS PALMAS</v>
      </c>
      <c r="F39" s="36">
        <f>LOOKUP(E39,$A$39:$A$66,$B$39:$B$66)</f>
        <v>379914</v>
      </c>
      <c r="G39" s="36">
        <f>LOOKUP(E39,$A$39:$A$66,$C$39:$C$66)</f>
        <v>268695</v>
      </c>
    </row>
    <row r="40" spans="1:9" x14ac:dyDescent="0.3">
      <c r="A40" s="36" t="str">
        <f t="shared" si="5"/>
        <v>ALICANTE</v>
      </c>
      <c r="B40" s="37">
        <f t="shared" si="3"/>
        <v>9686</v>
      </c>
      <c r="C40" s="37">
        <f t="shared" si="4"/>
        <v>4264</v>
      </c>
      <c r="D40" s="37">
        <f t="shared" ref="D40:D66" si="7">_xlfn.RANK.EQ(B40,$B$39:$B$66)+COUNTIF($B$39:$B$66,B40)-1</f>
        <v>7</v>
      </c>
      <c r="E40" s="36" t="str">
        <f t="shared" si="6"/>
        <v>SANTA CRUZ DE TENERIFE</v>
      </c>
      <c r="F40" s="36">
        <f t="shared" ref="F40:F55" si="8">LOOKUP(E40,$A$39:$A$66,$B$39:$B$66)</f>
        <v>271299</v>
      </c>
      <c r="G40" s="36">
        <f t="shared" ref="G40:G66" si="9">LOOKUP(E40,$A$39:$A$66,$C$39:$C$66)</f>
        <v>185637</v>
      </c>
    </row>
    <row r="41" spans="1:9" x14ac:dyDescent="0.3">
      <c r="A41" s="36" t="str">
        <f t="shared" si="5"/>
        <v>ALMERÍA</v>
      </c>
      <c r="B41" s="37">
        <f t="shared" si="3"/>
        <v>0</v>
      </c>
      <c r="C41" s="37">
        <f t="shared" si="4"/>
        <v>308</v>
      </c>
      <c r="D41" s="37">
        <f t="shared" si="7"/>
        <v>28</v>
      </c>
      <c r="E41" s="36" t="str">
        <f t="shared" si="6"/>
        <v>BARCELONA</v>
      </c>
      <c r="F41" s="36">
        <f t="shared" si="8"/>
        <v>183662</v>
      </c>
      <c r="G41" s="36">
        <f t="shared" si="9"/>
        <v>125366</v>
      </c>
    </row>
    <row r="42" spans="1:9" x14ac:dyDescent="0.3">
      <c r="A42" s="36" t="str">
        <f t="shared" si="5"/>
        <v>AVILÉS</v>
      </c>
      <c r="B42" s="37">
        <f t="shared" si="3"/>
        <v>413</v>
      </c>
      <c r="C42" s="37">
        <f t="shared" si="4"/>
        <v>0</v>
      </c>
      <c r="D42" s="37">
        <f t="shared" si="7"/>
        <v>14</v>
      </c>
      <c r="E42" s="36" t="str">
        <f t="shared" si="6"/>
        <v>BALEARES</v>
      </c>
      <c r="F42" s="36">
        <f t="shared" si="8"/>
        <v>121247</v>
      </c>
      <c r="G42" s="36">
        <f t="shared" si="9"/>
        <v>45505</v>
      </c>
    </row>
    <row r="43" spans="1:9" x14ac:dyDescent="0.3">
      <c r="A43" s="36" t="str">
        <f t="shared" si="5"/>
        <v>BAHÍA DE ALGECIRAS</v>
      </c>
      <c r="B43" s="37">
        <f t="shared" si="3"/>
        <v>0</v>
      </c>
      <c r="C43" s="37">
        <f t="shared" si="4"/>
        <v>0</v>
      </c>
      <c r="D43" s="37">
        <f t="shared" si="7"/>
        <v>28</v>
      </c>
      <c r="E43" s="36" t="str">
        <f t="shared" si="6"/>
        <v>BAHÍA DE CÁDIZ</v>
      </c>
      <c r="F43" s="36">
        <f t="shared" si="8"/>
        <v>26013</v>
      </c>
      <c r="G43" s="36">
        <f t="shared" si="9"/>
        <v>10452</v>
      </c>
    </row>
    <row r="44" spans="1:9" x14ac:dyDescent="0.3">
      <c r="A44" s="36" t="str">
        <f t="shared" si="5"/>
        <v>BAHÍA DE CÁDIZ</v>
      </c>
      <c r="B44" s="37">
        <f t="shared" si="3"/>
        <v>26013</v>
      </c>
      <c r="C44" s="37">
        <f t="shared" si="4"/>
        <v>10452</v>
      </c>
      <c r="D44" s="37">
        <f t="shared" si="7"/>
        <v>5</v>
      </c>
      <c r="E44" s="36" t="str">
        <f t="shared" si="6"/>
        <v>MÁLAGA</v>
      </c>
      <c r="F44" s="36">
        <f t="shared" si="8"/>
        <v>21483</v>
      </c>
      <c r="G44" s="36">
        <f t="shared" si="9"/>
        <v>18536</v>
      </c>
    </row>
    <row r="45" spans="1:9" x14ac:dyDescent="0.3">
      <c r="A45" s="36" t="str">
        <f t="shared" si="5"/>
        <v>BALEARES</v>
      </c>
      <c r="B45" s="37">
        <f t="shared" si="3"/>
        <v>121247</v>
      </c>
      <c r="C45" s="37">
        <f t="shared" si="4"/>
        <v>45505</v>
      </c>
      <c r="D45" s="37">
        <f t="shared" si="7"/>
        <v>4</v>
      </c>
      <c r="E45" s="36" t="str">
        <f t="shared" si="6"/>
        <v>ALICANTE</v>
      </c>
      <c r="F45" s="36">
        <f t="shared" si="8"/>
        <v>9686</v>
      </c>
      <c r="G45" s="36">
        <f t="shared" si="9"/>
        <v>4264</v>
      </c>
    </row>
    <row r="46" spans="1:9" x14ac:dyDescent="0.3">
      <c r="A46" s="36" t="str">
        <f t="shared" si="5"/>
        <v>BARCELONA</v>
      </c>
      <c r="B46" s="37">
        <f t="shared" si="3"/>
        <v>183662</v>
      </c>
      <c r="C46" s="37">
        <f t="shared" si="4"/>
        <v>125366</v>
      </c>
      <c r="D46" s="37">
        <f t="shared" si="7"/>
        <v>3</v>
      </c>
      <c r="E46" s="36" t="str">
        <f t="shared" si="6"/>
        <v>VALENCIA</v>
      </c>
      <c r="F46" s="36">
        <f t="shared" si="8"/>
        <v>7173</v>
      </c>
      <c r="G46" s="36">
        <f t="shared" si="9"/>
        <v>10747</v>
      </c>
    </row>
    <row r="47" spans="1:9" x14ac:dyDescent="0.3">
      <c r="A47" s="36" t="str">
        <f t="shared" si="5"/>
        <v>BILBAO</v>
      </c>
      <c r="B47" s="37">
        <f t="shared" si="3"/>
        <v>562</v>
      </c>
      <c r="C47" s="37">
        <f t="shared" si="4"/>
        <v>0</v>
      </c>
      <c r="D47" s="37">
        <f t="shared" si="7"/>
        <v>13</v>
      </c>
      <c r="E47" s="36" t="str">
        <f t="shared" si="6"/>
        <v>A CORUÑA</v>
      </c>
      <c r="F47" s="36">
        <f t="shared" si="8"/>
        <v>3864</v>
      </c>
      <c r="G47" s="36">
        <f t="shared" si="9"/>
        <v>9701</v>
      </c>
    </row>
    <row r="48" spans="1:9" x14ac:dyDescent="0.3">
      <c r="A48" s="36" t="str">
        <f t="shared" si="5"/>
        <v>CARTAGENA</v>
      </c>
      <c r="B48" s="37">
        <f t="shared" si="3"/>
        <v>1949</v>
      </c>
      <c r="C48" s="37">
        <f t="shared" si="4"/>
        <v>2648</v>
      </c>
      <c r="D48" s="37">
        <f t="shared" si="7"/>
        <v>11</v>
      </c>
      <c r="E48" s="36" t="str">
        <f t="shared" si="6"/>
        <v>VIGO</v>
      </c>
      <c r="F48" s="36">
        <f t="shared" si="8"/>
        <v>2907</v>
      </c>
      <c r="G48" s="36">
        <f t="shared" si="9"/>
        <v>0</v>
      </c>
    </row>
    <row r="49" spans="1:7" x14ac:dyDescent="0.3">
      <c r="A49" s="36" t="str">
        <f t="shared" si="5"/>
        <v>CASTELLÓN</v>
      </c>
      <c r="B49" s="37">
        <f t="shared" si="3"/>
        <v>0</v>
      </c>
      <c r="C49" s="37">
        <f t="shared" si="4"/>
        <v>0</v>
      </c>
      <c r="D49" s="37">
        <f t="shared" si="7"/>
        <v>28</v>
      </c>
      <c r="E49" s="36" t="str">
        <f t="shared" si="6"/>
        <v>CARTAGENA</v>
      </c>
      <c r="F49" s="36">
        <f t="shared" si="8"/>
        <v>1949</v>
      </c>
      <c r="G49" s="36">
        <f t="shared" si="9"/>
        <v>2648</v>
      </c>
    </row>
    <row r="50" spans="1:7" x14ac:dyDescent="0.3">
      <c r="A50" s="36" t="str">
        <f t="shared" si="5"/>
        <v>CEUTA</v>
      </c>
      <c r="B50" s="37">
        <f t="shared" si="3"/>
        <v>0</v>
      </c>
      <c r="C50" s="37">
        <f t="shared" si="4"/>
        <v>0</v>
      </c>
      <c r="D50" s="37">
        <f t="shared" si="7"/>
        <v>28</v>
      </c>
      <c r="E50" s="36" t="str">
        <f t="shared" si="6"/>
        <v>SEVILLA</v>
      </c>
      <c r="F50" s="36">
        <f t="shared" si="8"/>
        <v>676</v>
      </c>
      <c r="G50" s="36">
        <f t="shared" si="9"/>
        <v>652</v>
      </c>
    </row>
    <row r="51" spans="1:7" x14ac:dyDescent="0.3">
      <c r="A51" s="36" t="str">
        <f t="shared" si="5"/>
        <v>FERROL-SAN CIBRAO</v>
      </c>
      <c r="B51" s="37">
        <f t="shared" si="3"/>
        <v>0</v>
      </c>
      <c r="C51" s="37">
        <f t="shared" si="4"/>
        <v>0</v>
      </c>
      <c r="D51" s="37">
        <f t="shared" si="7"/>
        <v>28</v>
      </c>
      <c r="E51" s="36" t="str">
        <f t="shared" si="6"/>
        <v>BILBAO</v>
      </c>
      <c r="F51" s="36">
        <f t="shared" si="8"/>
        <v>562</v>
      </c>
      <c r="G51" s="36">
        <f t="shared" si="9"/>
        <v>0</v>
      </c>
    </row>
    <row r="52" spans="1:7" x14ac:dyDescent="0.3">
      <c r="A52" s="36" t="str">
        <f t="shared" si="5"/>
        <v>GIJÓN</v>
      </c>
      <c r="B52" s="37">
        <f t="shared" si="3"/>
        <v>0</v>
      </c>
      <c r="C52" s="37">
        <f t="shared" si="4"/>
        <v>1093</v>
      </c>
      <c r="D52" s="37">
        <f t="shared" si="7"/>
        <v>28</v>
      </c>
      <c r="E52" s="36" t="str">
        <f t="shared" si="6"/>
        <v>AVILÉS</v>
      </c>
      <c r="F52" s="36">
        <f t="shared" si="8"/>
        <v>413</v>
      </c>
      <c r="G52" s="36">
        <f t="shared" si="9"/>
        <v>0</v>
      </c>
    </row>
    <row r="53" spans="1:7" x14ac:dyDescent="0.3">
      <c r="A53" s="36" t="str">
        <f t="shared" si="5"/>
        <v>HUELVA</v>
      </c>
      <c r="B53" s="37">
        <f t="shared" si="3"/>
        <v>0</v>
      </c>
      <c r="C53" s="37">
        <f t="shared" si="4"/>
        <v>0</v>
      </c>
      <c r="D53" s="37">
        <f t="shared" si="7"/>
        <v>28</v>
      </c>
      <c r="E53" s="36" t="str">
        <f t="shared" si="6"/>
        <v>SANTANDER</v>
      </c>
      <c r="F53" s="36">
        <f t="shared" si="8"/>
        <v>1</v>
      </c>
      <c r="G53" s="36">
        <f t="shared" si="9"/>
        <v>160</v>
      </c>
    </row>
    <row r="54" spans="1:7" x14ac:dyDescent="0.3">
      <c r="A54" s="36" t="str">
        <f t="shared" si="5"/>
        <v>LAS PALMAS</v>
      </c>
      <c r="B54" s="37">
        <f t="shared" si="3"/>
        <v>379914</v>
      </c>
      <c r="C54" s="37">
        <f t="shared" si="4"/>
        <v>268695</v>
      </c>
      <c r="D54" s="37">
        <f t="shared" si="7"/>
        <v>1</v>
      </c>
      <c r="E54" s="36" t="e">
        <f t="shared" si="6"/>
        <v>#N/A</v>
      </c>
      <c r="F54" s="36" t="e">
        <f t="shared" si="8"/>
        <v>#N/A</v>
      </c>
      <c r="G54" s="36" t="e">
        <f t="shared" si="9"/>
        <v>#N/A</v>
      </c>
    </row>
    <row r="55" spans="1:7" x14ac:dyDescent="0.3">
      <c r="A55" s="36" t="str">
        <f t="shared" si="5"/>
        <v>MÁLAGA</v>
      </c>
      <c r="B55" s="37">
        <f t="shared" si="3"/>
        <v>21483</v>
      </c>
      <c r="C55" s="37">
        <f t="shared" si="4"/>
        <v>18536</v>
      </c>
      <c r="D55" s="37">
        <f t="shared" si="7"/>
        <v>6</v>
      </c>
      <c r="E55" s="36" t="e">
        <f t="shared" si="6"/>
        <v>#N/A</v>
      </c>
      <c r="F55" s="36" t="e">
        <f t="shared" si="8"/>
        <v>#N/A</v>
      </c>
      <c r="G55" s="36" t="e">
        <f t="shared" si="9"/>
        <v>#N/A</v>
      </c>
    </row>
    <row r="56" spans="1:7" x14ac:dyDescent="0.3">
      <c r="A56" s="36" t="str">
        <f t="shared" si="5"/>
        <v>MARÍN Y RÍA DE PONTEVEDRA</v>
      </c>
      <c r="B56" s="37">
        <f t="shared" si="3"/>
        <v>0</v>
      </c>
      <c r="C56" s="37">
        <f t="shared" si="4"/>
        <v>0</v>
      </c>
      <c r="D56" s="37">
        <f t="shared" si="7"/>
        <v>28</v>
      </c>
      <c r="E56" s="36" t="e">
        <f t="shared" si="6"/>
        <v>#N/A</v>
      </c>
      <c r="F56" s="36" t="e">
        <f t="shared" ref="F56:F66" si="10">LOOKUP(E56,$A$39:$A$66,$B$39:$B$66)</f>
        <v>#N/A</v>
      </c>
      <c r="G56" s="36" t="e">
        <f t="shared" si="9"/>
        <v>#N/A</v>
      </c>
    </row>
    <row r="57" spans="1:7" x14ac:dyDescent="0.3">
      <c r="A57" s="36" t="str">
        <f t="shared" si="5"/>
        <v>MELILLA</v>
      </c>
      <c r="B57" s="37">
        <f t="shared" si="3"/>
        <v>0</v>
      </c>
      <c r="C57" s="37">
        <f t="shared" si="4"/>
        <v>0</v>
      </c>
      <c r="D57" s="37">
        <f t="shared" si="7"/>
        <v>28</v>
      </c>
      <c r="E57" s="36" t="e">
        <f t="shared" si="6"/>
        <v>#N/A</v>
      </c>
      <c r="F57" s="36" t="e">
        <f t="shared" si="10"/>
        <v>#N/A</v>
      </c>
      <c r="G57" s="36" t="e">
        <f t="shared" si="9"/>
        <v>#N/A</v>
      </c>
    </row>
    <row r="58" spans="1:7" x14ac:dyDescent="0.3">
      <c r="A58" s="36" t="str">
        <f t="shared" si="5"/>
        <v>MOTRIL</v>
      </c>
      <c r="B58" s="37">
        <f t="shared" si="3"/>
        <v>0</v>
      </c>
      <c r="C58" s="37">
        <f t="shared" si="4"/>
        <v>308</v>
      </c>
      <c r="D58" s="37">
        <f t="shared" si="7"/>
        <v>28</v>
      </c>
      <c r="E58" s="36" t="e">
        <f t="shared" si="6"/>
        <v>#N/A</v>
      </c>
      <c r="F58" s="36" t="e">
        <f t="shared" si="10"/>
        <v>#N/A</v>
      </c>
      <c r="G58" s="36" t="e">
        <f t="shared" si="9"/>
        <v>#N/A</v>
      </c>
    </row>
    <row r="59" spans="1:7" x14ac:dyDescent="0.3">
      <c r="A59" s="36" t="str">
        <f t="shared" si="5"/>
        <v>PASAIA</v>
      </c>
      <c r="B59" s="37">
        <f t="shared" si="3"/>
        <v>0</v>
      </c>
      <c r="C59" s="37">
        <f t="shared" si="4"/>
        <v>0</v>
      </c>
      <c r="D59" s="37">
        <f t="shared" si="7"/>
        <v>28</v>
      </c>
      <c r="E59" s="36" t="e">
        <f t="shared" si="6"/>
        <v>#N/A</v>
      </c>
      <c r="F59" s="36" t="e">
        <f t="shared" si="10"/>
        <v>#N/A</v>
      </c>
      <c r="G59" s="36" t="e">
        <f t="shared" si="9"/>
        <v>#N/A</v>
      </c>
    </row>
    <row r="60" spans="1:7" x14ac:dyDescent="0.3">
      <c r="A60" s="36" t="str">
        <f t="shared" si="5"/>
        <v>SANTA CRUZ DE TENERIFE</v>
      </c>
      <c r="B60" s="37">
        <f t="shared" si="3"/>
        <v>271299</v>
      </c>
      <c r="C60" s="37">
        <f t="shared" si="4"/>
        <v>185637</v>
      </c>
      <c r="D60" s="37">
        <f t="shared" si="7"/>
        <v>2</v>
      </c>
      <c r="E60" s="36" t="e">
        <f t="shared" si="6"/>
        <v>#N/A</v>
      </c>
      <c r="F60" s="36" t="e">
        <f t="shared" si="10"/>
        <v>#N/A</v>
      </c>
      <c r="G60" s="36" t="e">
        <f t="shared" si="9"/>
        <v>#N/A</v>
      </c>
    </row>
    <row r="61" spans="1:7" x14ac:dyDescent="0.3">
      <c r="A61" s="36" t="str">
        <f t="shared" si="5"/>
        <v>SANTANDER</v>
      </c>
      <c r="B61" s="37">
        <f t="shared" si="3"/>
        <v>1</v>
      </c>
      <c r="C61" s="37">
        <f t="shared" si="4"/>
        <v>160</v>
      </c>
      <c r="D61" s="37">
        <f t="shared" si="7"/>
        <v>15</v>
      </c>
      <c r="E61" s="36" t="e">
        <f t="shared" si="6"/>
        <v>#N/A</v>
      </c>
      <c r="F61" s="36" t="e">
        <f t="shared" si="10"/>
        <v>#N/A</v>
      </c>
      <c r="G61" s="36" t="e">
        <f t="shared" si="9"/>
        <v>#N/A</v>
      </c>
    </row>
    <row r="62" spans="1:7" x14ac:dyDescent="0.3">
      <c r="A62" s="36" t="str">
        <f t="shared" si="5"/>
        <v>SEVILLA</v>
      </c>
      <c r="B62" s="37">
        <f t="shared" si="3"/>
        <v>676</v>
      </c>
      <c r="C62" s="37">
        <f t="shared" si="4"/>
        <v>652</v>
      </c>
      <c r="D62" s="37">
        <f t="shared" si="7"/>
        <v>12</v>
      </c>
      <c r="E62" s="36" t="e">
        <f t="shared" si="6"/>
        <v>#N/A</v>
      </c>
      <c r="F62" s="36" t="e">
        <f t="shared" si="10"/>
        <v>#N/A</v>
      </c>
      <c r="G62" s="36" t="e">
        <f t="shared" si="9"/>
        <v>#N/A</v>
      </c>
    </row>
    <row r="63" spans="1:7" x14ac:dyDescent="0.3">
      <c r="A63" s="36" t="str">
        <f t="shared" si="5"/>
        <v>TARRAGONA</v>
      </c>
      <c r="B63" s="37">
        <f t="shared" si="3"/>
        <v>0</v>
      </c>
      <c r="C63" s="37">
        <f t="shared" si="4"/>
        <v>0</v>
      </c>
      <c r="D63" s="37">
        <f t="shared" si="7"/>
        <v>28</v>
      </c>
      <c r="E63" s="36" t="e">
        <f t="shared" si="6"/>
        <v>#N/A</v>
      </c>
      <c r="F63" s="36" t="e">
        <f t="shared" si="10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7173</v>
      </c>
      <c r="C64" s="37">
        <f t="shared" si="4"/>
        <v>10747</v>
      </c>
      <c r="D64" s="37">
        <f t="shared" si="7"/>
        <v>8</v>
      </c>
      <c r="E64" s="36" t="e">
        <f t="shared" si="6"/>
        <v>#N/A</v>
      </c>
      <c r="F64" s="36" t="e">
        <f t="shared" si="10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2907</v>
      </c>
      <c r="C65" s="37">
        <f t="shared" si="4"/>
        <v>0</v>
      </c>
      <c r="D65" s="37">
        <f t="shared" si="7"/>
        <v>10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0</v>
      </c>
      <c r="C66" s="37">
        <f t="shared" si="4"/>
        <v>0</v>
      </c>
      <c r="D66" s="37">
        <f t="shared" si="7"/>
        <v>28</v>
      </c>
      <c r="E66" s="36" t="str">
        <f t="shared" si="6"/>
        <v>ALMERÍA</v>
      </c>
      <c r="F66" s="36">
        <f t="shared" si="10"/>
        <v>0</v>
      </c>
      <c r="G66" s="36">
        <f t="shared" si="9"/>
        <v>308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11" priority="2">
      <formula>ISERROR(F7)</formula>
    </cfRule>
  </conditionalFormatting>
  <conditionalFormatting sqref="F8 F10 F12 F14 F16 F18 F20 F22 F24 F26 F28 F30 F32 F34">
    <cfRule type="containsErrors" dxfId="10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/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F1" s="3" t="s">
        <v>154</v>
      </c>
    </row>
    <row r="2" spans="1:12" s="2" customFormat="1" ht="21" x14ac:dyDescent="0.4">
      <c r="F2" s="3"/>
    </row>
    <row r="5" spans="1:12" x14ac:dyDescent="0.3">
      <c r="A5" s="107" t="s">
        <v>49</v>
      </c>
      <c r="B5" s="105" t="str">
        <f>'Resumen general'!D6</f>
        <v>Mes febrero</v>
      </c>
      <c r="C5" s="106"/>
      <c r="D5" s="105" t="str">
        <f>'Resumen general'!F6</f>
        <v>Acumulado desde enero</v>
      </c>
      <c r="E5" s="106"/>
      <c r="F5" s="106"/>
      <c r="L5" s="4" t="str">
        <f>'Resumen general'!I4</f>
        <v>Fecha: 12/02/2019</v>
      </c>
    </row>
    <row r="6" spans="1:12" x14ac:dyDescent="0.3">
      <c r="A6" s="108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0">
        <v>0</v>
      </c>
      <c r="C7" s="10">
        <v>0</v>
      </c>
      <c r="D7" s="10">
        <v>0</v>
      </c>
      <c r="E7" s="10">
        <v>0</v>
      </c>
      <c r="F7" s="19" t="e">
        <f t="shared" ref="F7:F34" si="0">((E7*100)/D7)-100</f>
        <v>#DIV/0!</v>
      </c>
      <c r="G7" s="1"/>
      <c r="H7" s="1"/>
      <c r="I7" s="1"/>
    </row>
    <row r="8" spans="1:12" x14ac:dyDescent="0.3">
      <c r="A8" s="12" t="s">
        <v>31</v>
      </c>
      <c r="B8" s="13">
        <v>1409</v>
      </c>
      <c r="C8" s="13">
        <v>1097</v>
      </c>
      <c r="D8" s="13">
        <v>2997</v>
      </c>
      <c r="E8" s="13">
        <v>2459</v>
      </c>
      <c r="F8" s="14">
        <f t="shared" si="0"/>
        <v>-17.951284617951288</v>
      </c>
      <c r="G8" s="1"/>
      <c r="H8" s="1"/>
      <c r="I8" s="1"/>
    </row>
    <row r="9" spans="1:12" x14ac:dyDescent="0.3">
      <c r="A9" s="9" t="s">
        <v>157</v>
      </c>
      <c r="B9" s="10">
        <v>6476</v>
      </c>
      <c r="C9" s="10">
        <v>7857</v>
      </c>
      <c r="D9" s="10">
        <v>14428</v>
      </c>
      <c r="E9" s="10">
        <v>17622</v>
      </c>
      <c r="F9" s="11">
        <f t="shared" si="0"/>
        <v>22.137510396451347</v>
      </c>
      <c r="G9" s="1"/>
      <c r="H9" s="1"/>
      <c r="I9" s="1"/>
    </row>
    <row r="10" spans="1:12" x14ac:dyDescent="0.3">
      <c r="A10" s="12" t="s">
        <v>159</v>
      </c>
      <c r="B10" s="13">
        <v>0</v>
      </c>
      <c r="C10" s="13">
        <v>0</v>
      </c>
      <c r="D10" s="13">
        <v>0</v>
      </c>
      <c r="E10" s="13">
        <v>0</v>
      </c>
      <c r="F10" s="18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10">
        <v>59231</v>
      </c>
      <c r="C11" s="10">
        <v>54395</v>
      </c>
      <c r="D11" s="10">
        <v>131114</v>
      </c>
      <c r="E11" s="10">
        <v>124350</v>
      </c>
      <c r="F11" s="11">
        <f t="shared" si="0"/>
        <v>-5.1588693808441519</v>
      </c>
      <c r="G11" s="1"/>
      <c r="H11" s="1"/>
      <c r="I11" s="1"/>
    </row>
    <row r="12" spans="1:12" x14ac:dyDescent="0.3">
      <c r="A12" s="12" t="s">
        <v>161</v>
      </c>
      <c r="B12" s="13">
        <v>670</v>
      </c>
      <c r="C12" s="13">
        <v>701</v>
      </c>
      <c r="D12" s="13">
        <v>1474</v>
      </c>
      <c r="E12" s="13">
        <v>1654</v>
      </c>
      <c r="F12" s="14">
        <f t="shared" si="0"/>
        <v>12.211668928086837</v>
      </c>
      <c r="G12" s="1"/>
      <c r="H12" s="1"/>
      <c r="I12" s="1"/>
    </row>
    <row r="13" spans="1:12" x14ac:dyDescent="0.3">
      <c r="A13" s="9" t="s">
        <v>32</v>
      </c>
      <c r="B13" s="10">
        <v>23762</v>
      </c>
      <c r="C13" s="10">
        <v>26028</v>
      </c>
      <c r="D13" s="10">
        <v>51488</v>
      </c>
      <c r="E13" s="10">
        <v>58989</v>
      </c>
      <c r="F13" s="11">
        <f t="shared" si="0"/>
        <v>14.568443132380366</v>
      </c>
      <c r="G13" s="1"/>
      <c r="H13" s="1"/>
      <c r="I13" s="1"/>
    </row>
    <row r="14" spans="1:12" x14ac:dyDescent="0.3">
      <c r="A14" s="12" t="s">
        <v>33</v>
      </c>
      <c r="B14" s="13">
        <v>10886</v>
      </c>
      <c r="C14" s="13">
        <v>12796</v>
      </c>
      <c r="D14" s="13">
        <v>24968</v>
      </c>
      <c r="E14" s="13">
        <v>30453</v>
      </c>
      <c r="F14" s="14">
        <f t="shared" si="0"/>
        <v>21.96811919256649</v>
      </c>
      <c r="G14" s="1"/>
      <c r="H14" s="1"/>
      <c r="I14" s="1"/>
    </row>
    <row r="15" spans="1:12" x14ac:dyDescent="0.3">
      <c r="A15" s="9" t="s">
        <v>34</v>
      </c>
      <c r="B15" s="10">
        <v>1301</v>
      </c>
      <c r="C15" s="10">
        <v>2445</v>
      </c>
      <c r="D15" s="10">
        <v>4025</v>
      </c>
      <c r="E15" s="10">
        <v>4413</v>
      </c>
      <c r="F15" s="11">
        <f t="shared" si="0"/>
        <v>9.6397515527950333</v>
      </c>
      <c r="G15" s="1"/>
      <c r="H15" s="1"/>
      <c r="I15" s="1"/>
    </row>
    <row r="16" spans="1:12" x14ac:dyDescent="0.3">
      <c r="A16" s="12" t="s">
        <v>35</v>
      </c>
      <c r="B16" s="13">
        <v>0</v>
      </c>
      <c r="C16" s="13">
        <v>0</v>
      </c>
      <c r="D16" s="13">
        <v>0</v>
      </c>
      <c r="E16" s="13">
        <v>0</v>
      </c>
      <c r="F16" s="18" t="e">
        <f t="shared" si="0"/>
        <v>#DIV/0!</v>
      </c>
      <c r="G16" s="1"/>
      <c r="H16" s="1"/>
      <c r="I16" s="1"/>
    </row>
    <row r="17" spans="1:9" x14ac:dyDescent="0.3">
      <c r="A17" s="9" t="s">
        <v>162</v>
      </c>
      <c r="B17" s="10">
        <v>0</v>
      </c>
      <c r="C17" s="10">
        <v>0</v>
      </c>
      <c r="D17" s="10">
        <v>0</v>
      </c>
      <c r="E17" s="10">
        <v>0</v>
      </c>
      <c r="F17" s="19" t="e">
        <f t="shared" si="0"/>
        <v>#DIV/0!</v>
      </c>
      <c r="G17" s="1"/>
      <c r="H17" s="1"/>
      <c r="I17" s="1"/>
    </row>
    <row r="18" spans="1:9" x14ac:dyDescent="0.3">
      <c r="A18" s="12" t="s">
        <v>36</v>
      </c>
      <c r="B18" s="13">
        <v>17718</v>
      </c>
      <c r="C18" s="13">
        <v>23772</v>
      </c>
      <c r="D18" s="13">
        <v>41239</v>
      </c>
      <c r="E18" s="13">
        <v>53572</v>
      </c>
      <c r="F18" s="14">
        <f t="shared" si="0"/>
        <v>29.906156793326716</v>
      </c>
      <c r="G18" s="1"/>
      <c r="H18" s="1"/>
      <c r="I18" s="1"/>
    </row>
    <row r="19" spans="1:9" x14ac:dyDescent="0.3">
      <c r="A19" s="9" t="s">
        <v>37</v>
      </c>
      <c r="B19" s="10">
        <v>0</v>
      </c>
      <c r="C19" s="10">
        <v>0</v>
      </c>
      <c r="D19" s="10">
        <v>0</v>
      </c>
      <c r="E19" s="10">
        <v>0</v>
      </c>
      <c r="F19" s="19" t="e">
        <f t="shared" si="0"/>
        <v>#DIV/0!</v>
      </c>
      <c r="G19" s="1"/>
      <c r="H19" s="1"/>
      <c r="I19" s="1"/>
    </row>
    <row r="20" spans="1:9" x14ac:dyDescent="0.3">
      <c r="A20" s="12" t="s">
        <v>163</v>
      </c>
      <c r="B20" s="13">
        <v>0</v>
      </c>
      <c r="C20" s="13">
        <v>0</v>
      </c>
      <c r="D20" s="13">
        <v>0</v>
      </c>
      <c r="E20" s="13">
        <v>0</v>
      </c>
      <c r="F20" s="14" t="e">
        <f t="shared" si="0"/>
        <v>#DIV/0!</v>
      </c>
      <c r="G20" s="1"/>
      <c r="H20" s="1"/>
      <c r="I20" s="1"/>
    </row>
    <row r="21" spans="1:9" x14ac:dyDescent="0.3">
      <c r="A21" s="9" t="s">
        <v>38</v>
      </c>
      <c r="B21" s="10">
        <v>1020</v>
      </c>
      <c r="C21" s="10">
        <v>1198</v>
      </c>
      <c r="D21" s="10">
        <v>2196</v>
      </c>
      <c r="E21" s="10">
        <v>2505</v>
      </c>
      <c r="F21" s="11">
        <f t="shared" si="0"/>
        <v>14.071038251366119</v>
      </c>
      <c r="G21" s="1"/>
      <c r="H21" s="1"/>
      <c r="I21" s="1"/>
    </row>
    <row r="22" spans="1:9" x14ac:dyDescent="0.3">
      <c r="A22" s="12" t="s">
        <v>59</v>
      </c>
      <c r="B22" s="13">
        <v>23425</v>
      </c>
      <c r="C22" s="13">
        <v>24203</v>
      </c>
      <c r="D22" s="13">
        <v>50773</v>
      </c>
      <c r="E22" s="13">
        <v>52827</v>
      </c>
      <c r="F22" s="14">
        <f t="shared" si="0"/>
        <v>4.0454572312055603</v>
      </c>
      <c r="G22" s="1"/>
      <c r="H22" s="1"/>
      <c r="I22" s="1"/>
    </row>
    <row r="23" spans="1:9" x14ac:dyDescent="0.3">
      <c r="A23" s="9" t="s">
        <v>164</v>
      </c>
      <c r="B23" s="10">
        <v>1709</v>
      </c>
      <c r="C23" s="10">
        <v>1577</v>
      </c>
      <c r="D23" s="10">
        <v>4314</v>
      </c>
      <c r="E23" s="10">
        <v>3985</v>
      </c>
      <c r="F23" s="11">
        <f t="shared" si="0"/>
        <v>-7.6263328697264683</v>
      </c>
      <c r="G23" s="1"/>
      <c r="H23" s="1"/>
      <c r="I23" s="1"/>
    </row>
    <row r="24" spans="1:9" x14ac:dyDescent="0.3">
      <c r="A24" s="12" t="s">
        <v>166</v>
      </c>
      <c r="B24" s="13">
        <v>0</v>
      </c>
      <c r="C24" s="13">
        <v>0</v>
      </c>
      <c r="D24" s="13">
        <v>0</v>
      </c>
      <c r="E24" s="13">
        <v>0</v>
      </c>
      <c r="F24" s="18" t="e">
        <f t="shared" si="0"/>
        <v>#DIV/0!</v>
      </c>
      <c r="G24" s="1"/>
      <c r="H24" s="1"/>
      <c r="I24" s="1"/>
    </row>
    <row r="25" spans="1:9" x14ac:dyDescent="0.3">
      <c r="A25" s="9" t="s">
        <v>39</v>
      </c>
      <c r="B25" s="10">
        <v>6497</v>
      </c>
      <c r="C25" s="10">
        <v>7055</v>
      </c>
      <c r="D25" s="10">
        <v>15876</v>
      </c>
      <c r="E25" s="10">
        <v>16584</v>
      </c>
      <c r="F25" s="11">
        <f t="shared" si="0"/>
        <v>4.459561602418745</v>
      </c>
      <c r="G25" s="1"/>
      <c r="H25" s="1"/>
      <c r="I25" s="1"/>
    </row>
    <row r="26" spans="1:9" x14ac:dyDescent="0.3">
      <c r="A26" s="12" t="s">
        <v>40</v>
      </c>
      <c r="B26" s="13">
        <v>2753</v>
      </c>
      <c r="C26" s="13">
        <v>2137</v>
      </c>
      <c r="D26" s="13">
        <v>6721</v>
      </c>
      <c r="E26" s="13">
        <v>5786</v>
      </c>
      <c r="F26" s="14">
        <f t="shared" si="0"/>
        <v>-13.911620294599018</v>
      </c>
      <c r="G26" s="1"/>
      <c r="H26" s="1"/>
      <c r="I26" s="1"/>
    </row>
    <row r="27" spans="1:9" x14ac:dyDescent="0.3">
      <c r="A27" s="9" t="s">
        <v>41</v>
      </c>
      <c r="B27" s="10">
        <v>0</v>
      </c>
      <c r="C27" s="10">
        <v>0</v>
      </c>
      <c r="D27" s="10">
        <v>0</v>
      </c>
      <c r="E27" s="10">
        <v>0</v>
      </c>
      <c r="F27" s="19" t="e">
        <f t="shared" si="0"/>
        <v>#DIV/0!</v>
      </c>
      <c r="G27" s="1"/>
      <c r="H27" s="1"/>
      <c r="I27" s="1"/>
    </row>
    <row r="28" spans="1:9" x14ac:dyDescent="0.3">
      <c r="A28" s="12" t="s">
        <v>42</v>
      </c>
      <c r="B28" s="13">
        <v>76439</v>
      </c>
      <c r="C28" s="13">
        <v>83809</v>
      </c>
      <c r="D28" s="13">
        <v>154061</v>
      </c>
      <c r="E28" s="13">
        <v>171778</v>
      </c>
      <c r="F28" s="14">
        <f t="shared" si="0"/>
        <v>11.499990263596885</v>
      </c>
      <c r="G28" s="1"/>
      <c r="H28" s="1"/>
      <c r="I28" s="1"/>
    </row>
    <row r="29" spans="1:9" x14ac:dyDescent="0.3">
      <c r="A29" s="9" t="s">
        <v>43</v>
      </c>
      <c r="B29" s="10">
        <v>3366</v>
      </c>
      <c r="C29" s="10">
        <v>3345</v>
      </c>
      <c r="D29" s="10">
        <v>6420</v>
      </c>
      <c r="E29" s="10">
        <v>6764</v>
      </c>
      <c r="F29" s="11">
        <f t="shared" si="0"/>
        <v>5.35825545171339</v>
      </c>
      <c r="G29" s="1"/>
      <c r="H29" s="1"/>
      <c r="I29" s="1"/>
    </row>
    <row r="30" spans="1:9" x14ac:dyDescent="0.3">
      <c r="A30" s="12" t="s">
        <v>44</v>
      </c>
      <c r="B30" s="13">
        <v>0</v>
      </c>
      <c r="C30" s="13">
        <v>0</v>
      </c>
      <c r="D30" s="13">
        <v>0</v>
      </c>
      <c r="E30" s="13">
        <v>0</v>
      </c>
      <c r="F30" s="18" t="e">
        <f t="shared" si="0"/>
        <v>#DIV/0!</v>
      </c>
      <c r="G30" s="1"/>
      <c r="H30" s="1"/>
      <c r="I30" s="1"/>
    </row>
    <row r="31" spans="1:9" x14ac:dyDescent="0.3">
      <c r="A31" s="9" t="s">
        <v>45</v>
      </c>
      <c r="B31" s="10">
        <v>0</v>
      </c>
      <c r="C31" s="10">
        <v>0</v>
      </c>
      <c r="D31" s="10">
        <v>0</v>
      </c>
      <c r="E31" s="10">
        <v>0</v>
      </c>
      <c r="F31" s="11" t="e">
        <f t="shared" si="0"/>
        <v>#DIV/0!</v>
      </c>
      <c r="G31" s="1"/>
      <c r="H31" s="1"/>
      <c r="I31" s="1"/>
    </row>
    <row r="32" spans="1:9" x14ac:dyDescent="0.3">
      <c r="A32" s="12" t="s">
        <v>46</v>
      </c>
      <c r="B32" s="13">
        <v>6944</v>
      </c>
      <c r="C32" s="13">
        <v>7812</v>
      </c>
      <c r="D32" s="13">
        <v>17047</v>
      </c>
      <c r="E32" s="13">
        <v>19930</v>
      </c>
      <c r="F32" s="14">
        <f t="shared" si="0"/>
        <v>16.912066639291368</v>
      </c>
      <c r="G32" s="1"/>
      <c r="H32" s="1"/>
      <c r="I32" s="1"/>
    </row>
    <row r="33" spans="1:9" x14ac:dyDescent="0.3">
      <c r="A33" s="9" t="s">
        <v>47</v>
      </c>
      <c r="B33" s="10">
        <v>0</v>
      </c>
      <c r="C33" s="10">
        <v>0</v>
      </c>
      <c r="D33" s="10">
        <v>0</v>
      </c>
      <c r="E33" s="10">
        <v>0</v>
      </c>
      <c r="F33" s="19" t="e">
        <f t="shared" si="0"/>
        <v>#DIV/0!</v>
      </c>
      <c r="G33" s="1"/>
      <c r="H33" s="1"/>
      <c r="I33" s="1"/>
    </row>
    <row r="34" spans="1:9" x14ac:dyDescent="0.3">
      <c r="A34" s="12" t="s">
        <v>165</v>
      </c>
      <c r="B34" s="13">
        <v>0</v>
      </c>
      <c r="C34" s="13">
        <v>0</v>
      </c>
      <c r="D34" s="13">
        <v>0</v>
      </c>
      <c r="E34" s="13">
        <v>0</v>
      </c>
      <c r="F34" s="18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243606</v>
      </c>
      <c r="C35" s="16">
        <f t="shared" ref="C35:E35" si="1">SUM(C7:C34)</f>
        <v>260227</v>
      </c>
      <c r="D35" s="16">
        <f t="shared" si="1"/>
        <v>529141</v>
      </c>
      <c r="E35" s="16">
        <f t="shared" si="1"/>
        <v>573671</v>
      </c>
      <c r="F35" s="17">
        <f t="shared" ref="F35" si="2">((E35*100)/D35)-100</f>
        <v>8.415526296393594</v>
      </c>
      <c r="G35" s="1"/>
      <c r="H35" s="1"/>
      <c r="I35" s="1"/>
    </row>
    <row r="36" spans="1:9" x14ac:dyDescent="0.3">
      <c r="A36" s="59" t="s">
        <v>123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0</v>
      </c>
      <c r="C39" s="37">
        <f t="shared" si="4"/>
        <v>0</v>
      </c>
      <c r="D39" s="37">
        <f>_xlfn.RANK.EQ(B39,$B$39:$B$66)+COUNTIF($B$39:$B$66,B39)-1</f>
        <v>28</v>
      </c>
      <c r="E39" s="36" t="str">
        <f t="shared" ref="E39:E66" si="6">INDEX($A$39:$B$66,MATCH(ROW()-38,$D$39:$D$66,0),1)</f>
        <v>SANTA CRUZ DE TENERIFE</v>
      </c>
      <c r="F39" s="36">
        <f>LOOKUP(E39,$A$39:$A$66,$B$39:$B$66)</f>
        <v>171778</v>
      </c>
      <c r="G39" s="36">
        <f>LOOKUP(E39,$A$39:$A$66,$C$39:$C$66)</f>
        <v>154061</v>
      </c>
    </row>
    <row r="40" spans="1:9" x14ac:dyDescent="0.3">
      <c r="A40" s="36" t="str">
        <f t="shared" si="5"/>
        <v>ALICANTE</v>
      </c>
      <c r="B40" s="37">
        <f t="shared" si="3"/>
        <v>2459</v>
      </c>
      <c r="C40" s="37">
        <f t="shared" si="4"/>
        <v>2997</v>
      </c>
      <c r="D40" s="37">
        <f t="shared" ref="D40:D66" si="7">_xlfn.RANK.EQ(B40,$B$39:$B$66)+COUNTIF($B$39:$B$66,B40)-1</f>
        <v>15</v>
      </c>
      <c r="E40" s="36" t="str">
        <f t="shared" si="6"/>
        <v>BAHÍA DE ALGECIRAS</v>
      </c>
      <c r="F40" s="36">
        <f t="shared" ref="F40:F55" si="8">LOOKUP(E40,$A$39:$A$66,$B$39:$B$66)</f>
        <v>124350</v>
      </c>
      <c r="G40" s="36">
        <f t="shared" ref="G40:G66" si="9">LOOKUP(E40,$A$39:$A$66,$C$39:$C$66)</f>
        <v>131114</v>
      </c>
    </row>
    <row r="41" spans="1:9" x14ac:dyDescent="0.3">
      <c r="A41" s="36" t="str">
        <f t="shared" si="5"/>
        <v>ALMERÍA</v>
      </c>
      <c r="B41" s="37">
        <f t="shared" si="3"/>
        <v>17622</v>
      </c>
      <c r="C41" s="37">
        <f t="shared" si="4"/>
        <v>14428</v>
      </c>
      <c r="D41" s="37">
        <f t="shared" si="7"/>
        <v>8</v>
      </c>
      <c r="E41" s="36" t="str">
        <f t="shared" si="6"/>
        <v>BALEARES</v>
      </c>
      <c r="F41" s="36">
        <f t="shared" si="8"/>
        <v>58989</v>
      </c>
      <c r="G41" s="36">
        <f t="shared" si="9"/>
        <v>51488</v>
      </c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CEUTA</v>
      </c>
      <c r="F42" s="36">
        <f t="shared" si="8"/>
        <v>53572</v>
      </c>
      <c r="G42" s="36">
        <f t="shared" si="9"/>
        <v>41239</v>
      </c>
    </row>
    <row r="43" spans="1:9" x14ac:dyDescent="0.3">
      <c r="A43" s="36" t="str">
        <f t="shared" si="5"/>
        <v>BAHÍA DE ALGECIRAS</v>
      </c>
      <c r="B43" s="37">
        <f t="shared" si="3"/>
        <v>124350</v>
      </c>
      <c r="C43" s="37">
        <f t="shared" si="4"/>
        <v>131114</v>
      </c>
      <c r="D43" s="37">
        <f t="shared" si="7"/>
        <v>2</v>
      </c>
      <c r="E43" s="36" t="str">
        <f t="shared" si="6"/>
        <v>LAS PALMAS</v>
      </c>
      <c r="F43" s="36">
        <f t="shared" si="8"/>
        <v>52827</v>
      </c>
      <c r="G43" s="36">
        <f t="shared" si="9"/>
        <v>50773</v>
      </c>
    </row>
    <row r="44" spans="1:9" x14ac:dyDescent="0.3">
      <c r="A44" s="36" t="str">
        <f t="shared" si="5"/>
        <v>BAHÍA DE CÁDIZ</v>
      </c>
      <c r="B44" s="37">
        <f t="shared" si="3"/>
        <v>1654</v>
      </c>
      <c r="C44" s="37">
        <f t="shared" si="4"/>
        <v>1474</v>
      </c>
      <c r="D44" s="37">
        <f t="shared" si="7"/>
        <v>16</v>
      </c>
      <c r="E44" s="36" t="str">
        <f t="shared" si="6"/>
        <v>BARCELONA</v>
      </c>
      <c r="F44" s="36">
        <f t="shared" si="8"/>
        <v>30453</v>
      </c>
      <c r="G44" s="36">
        <f t="shared" si="9"/>
        <v>24968</v>
      </c>
    </row>
    <row r="45" spans="1:9" x14ac:dyDescent="0.3">
      <c r="A45" s="36" t="str">
        <f t="shared" si="5"/>
        <v>BALEARES</v>
      </c>
      <c r="B45" s="37">
        <f t="shared" si="3"/>
        <v>58989</v>
      </c>
      <c r="C45" s="37">
        <f t="shared" si="4"/>
        <v>51488</v>
      </c>
      <c r="D45" s="37">
        <f t="shared" si="7"/>
        <v>3</v>
      </c>
      <c r="E45" s="36" t="str">
        <f t="shared" si="6"/>
        <v>VALENCIA</v>
      </c>
      <c r="F45" s="36">
        <f t="shared" si="8"/>
        <v>19930</v>
      </c>
      <c r="G45" s="36">
        <f t="shared" si="9"/>
        <v>17047</v>
      </c>
    </row>
    <row r="46" spans="1:9" x14ac:dyDescent="0.3">
      <c r="A46" s="36" t="str">
        <f t="shared" si="5"/>
        <v>BARCELONA</v>
      </c>
      <c r="B46" s="37">
        <f t="shared" si="3"/>
        <v>30453</v>
      </c>
      <c r="C46" s="37">
        <f t="shared" si="4"/>
        <v>24968</v>
      </c>
      <c r="D46" s="37">
        <f t="shared" si="7"/>
        <v>6</v>
      </c>
      <c r="E46" s="36" t="str">
        <f t="shared" si="6"/>
        <v>ALMERÍA</v>
      </c>
      <c r="F46" s="36">
        <f t="shared" si="8"/>
        <v>17622</v>
      </c>
      <c r="G46" s="36">
        <f t="shared" si="9"/>
        <v>14428</v>
      </c>
    </row>
    <row r="47" spans="1:9" x14ac:dyDescent="0.3">
      <c r="A47" s="36" t="str">
        <f t="shared" si="5"/>
        <v>BILBAO</v>
      </c>
      <c r="B47" s="37">
        <f t="shared" si="3"/>
        <v>4413</v>
      </c>
      <c r="C47" s="37">
        <f t="shared" si="4"/>
        <v>4025</v>
      </c>
      <c r="D47" s="37">
        <f t="shared" si="7"/>
        <v>12</v>
      </c>
      <c r="E47" s="36" t="str">
        <f t="shared" si="6"/>
        <v>MELILLA</v>
      </c>
      <c r="F47" s="36">
        <f t="shared" si="8"/>
        <v>16584</v>
      </c>
      <c r="G47" s="36">
        <f t="shared" si="9"/>
        <v>15876</v>
      </c>
    </row>
    <row r="48" spans="1:9" x14ac:dyDescent="0.3">
      <c r="A48" s="36" t="str">
        <f t="shared" si="5"/>
        <v>CARTAGENA</v>
      </c>
      <c r="B48" s="37">
        <f t="shared" si="3"/>
        <v>0</v>
      </c>
      <c r="C48" s="37">
        <f t="shared" si="4"/>
        <v>0</v>
      </c>
      <c r="D48" s="37">
        <f t="shared" si="7"/>
        <v>28</v>
      </c>
      <c r="E48" s="36" t="str">
        <f t="shared" si="6"/>
        <v>SANTANDER</v>
      </c>
      <c r="F48" s="36">
        <f t="shared" si="8"/>
        <v>6764</v>
      </c>
      <c r="G48" s="36">
        <f t="shared" si="9"/>
        <v>6420</v>
      </c>
    </row>
    <row r="49" spans="1:7" x14ac:dyDescent="0.3">
      <c r="A49" s="36" t="str">
        <f t="shared" si="5"/>
        <v>CASTELLÓN</v>
      </c>
      <c r="B49" s="37">
        <f t="shared" si="3"/>
        <v>0</v>
      </c>
      <c r="C49" s="37">
        <f t="shared" si="4"/>
        <v>0</v>
      </c>
      <c r="D49" s="37">
        <f t="shared" si="7"/>
        <v>28</v>
      </c>
      <c r="E49" s="36" t="str">
        <f t="shared" si="6"/>
        <v>MOTRIL</v>
      </c>
      <c r="F49" s="36">
        <f t="shared" si="8"/>
        <v>5786</v>
      </c>
      <c r="G49" s="36">
        <f t="shared" si="9"/>
        <v>6721</v>
      </c>
    </row>
    <row r="50" spans="1:7" x14ac:dyDescent="0.3">
      <c r="A50" s="36" t="str">
        <f t="shared" si="5"/>
        <v>CEUTA</v>
      </c>
      <c r="B50" s="37">
        <f t="shared" si="3"/>
        <v>53572</v>
      </c>
      <c r="C50" s="37">
        <f t="shared" si="4"/>
        <v>41239</v>
      </c>
      <c r="D50" s="37">
        <f t="shared" si="7"/>
        <v>4</v>
      </c>
      <c r="E50" s="36" t="str">
        <f t="shared" si="6"/>
        <v>BILBAO</v>
      </c>
      <c r="F50" s="36">
        <f t="shared" si="8"/>
        <v>4413</v>
      </c>
      <c r="G50" s="36">
        <f t="shared" si="9"/>
        <v>4025</v>
      </c>
    </row>
    <row r="51" spans="1:7" x14ac:dyDescent="0.3">
      <c r="A51" s="36" t="str">
        <f t="shared" si="5"/>
        <v>FERROL-SAN CIBRAO</v>
      </c>
      <c r="B51" s="37">
        <f t="shared" si="3"/>
        <v>0</v>
      </c>
      <c r="C51" s="37">
        <f t="shared" si="4"/>
        <v>0</v>
      </c>
      <c r="D51" s="37">
        <f t="shared" si="7"/>
        <v>28</v>
      </c>
      <c r="E51" s="36" t="str">
        <f t="shared" si="6"/>
        <v>MÁLAGA</v>
      </c>
      <c r="F51" s="36">
        <f t="shared" si="8"/>
        <v>3985</v>
      </c>
      <c r="G51" s="36">
        <f t="shared" si="9"/>
        <v>4314</v>
      </c>
    </row>
    <row r="52" spans="1:7" x14ac:dyDescent="0.3">
      <c r="A52" s="36" t="str">
        <f t="shared" si="5"/>
        <v>GIJÓN</v>
      </c>
      <c r="B52" s="37">
        <f t="shared" si="3"/>
        <v>0</v>
      </c>
      <c r="C52" s="37">
        <f t="shared" si="4"/>
        <v>0</v>
      </c>
      <c r="D52" s="37">
        <f t="shared" si="7"/>
        <v>28</v>
      </c>
      <c r="E52" s="36" t="str">
        <f t="shared" si="6"/>
        <v>HUELVA</v>
      </c>
      <c r="F52" s="36">
        <f t="shared" si="8"/>
        <v>2505</v>
      </c>
      <c r="G52" s="36">
        <f t="shared" si="9"/>
        <v>2196</v>
      </c>
    </row>
    <row r="53" spans="1:7" x14ac:dyDescent="0.3">
      <c r="A53" s="36" t="str">
        <f t="shared" si="5"/>
        <v>HUELVA</v>
      </c>
      <c r="B53" s="37">
        <f t="shared" si="3"/>
        <v>2505</v>
      </c>
      <c r="C53" s="37">
        <f t="shared" si="4"/>
        <v>2196</v>
      </c>
      <c r="D53" s="37">
        <f t="shared" si="7"/>
        <v>14</v>
      </c>
      <c r="E53" s="36" t="str">
        <f t="shared" si="6"/>
        <v>ALICANTE</v>
      </c>
      <c r="F53" s="36">
        <f t="shared" si="8"/>
        <v>2459</v>
      </c>
      <c r="G53" s="36">
        <f t="shared" si="9"/>
        <v>2997</v>
      </c>
    </row>
    <row r="54" spans="1:7" x14ac:dyDescent="0.3">
      <c r="A54" s="36" t="str">
        <f t="shared" si="5"/>
        <v>LAS PALMAS</v>
      </c>
      <c r="B54" s="37">
        <f t="shared" si="3"/>
        <v>52827</v>
      </c>
      <c r="C54" s="37">
        <f t="shared" si="4"/>
        <v>50773</v>
      </c>
      <c r="D54" s="37">
        <f t="shared" si="7"/>
        <v>5</v>
      </c>
      <c r="E54" s="36" t="str">
        <f t="shared" si="6"/>
        <v>BAHÍA DE CÁDIZ</v>
      </c>
      <c r="F54" s="36">
        <f t="shared" si="8"/>
        <v>1654</v>
      </c>
      <c r="G54" s="36">
        <f t="shared" si="9"/>
        <v>1474</v>
      </c>
    </row>
    <row r="55" spans="1:7" x14ac:dyDescent="0.3">
      <c r="A55" s="36" t="str">
        <f t="shared" si="5"/>
        <v>MÁLAGA</v>
      </c>
      <c r="B55" s="37">
        <f t="shared" si="3"/>
        <v>3985</v>
      </c>
      <c r="C55" s="37">
        <f t="shared" si="4"/>
        <v>4314</v>
      </c>
      <c r="D55" s="37">
        <f t="shared" si="7"/>
        <v>13</v>
      </c>
      <c r="E55" s="36" t="e">
        <f t="shared" si="6"/>
        <v>#N/A</v>
      </c>
      <c r="F55" s="36" t="e">
        <f t="shared" si="8"/>
        <v>#N/A</v>
      </c>
      <c r="G55" s="36" t="e">
        <f t="shared" si="9"/>
        <v>#N/A</v>
      </c>
    </row>
    <row r="56" spans="1:7" x14ac:dyDescent="0.3">
      <c r="A56" s="36" t="str">
        <f t="shared" si="5"/>
        <v>MARÍN Y RÍA DE PONTEVEDRA</v>
      </c>
      <c r="B56" s="37">
        <f t="shared" si="3"/>
        <v>0</v>
      </c>
      <c r="C56" s="37">
        <f t="shared" si="4"/>
        <v>0</v>
      </c>
      <c r="D56" s="37">
        <f t="shared" si="7"/>
        <v>28</v>
      </c>
      <c r="E56" s="36" t="e">
        <f t="shared" si="6"/>
        <v>#N/A</v>
      </c>
      <c r="F56" s="36" t="e">
        <f t="shared" ref="F56:F66" si="10">LOOKUP(E56,$A$39:$A$66,$B$39:$B$66)</f>
        <v>#N/A</v>
      </c>
      <c r="G56" s="36" t="e">
        <f t="shared" si="9"/>
        <v>#N/A</v>
      </c>
    </row>
    <row r="57" spans="1:7" x14ac:dyDescent="0.3">
      <c r="A57" s="36" t="str">
        <f t="shared" si="5"/>
        <v>MELILLA</v>
      </c>
      <c r="B57" s="37">
        <f t="shared" si="3"/>
        <v>16584</v>
      </c>
      <c r="C57" s="37">
        <f t="shared" si="4"/>
        <v>15876</v>
      </c>
      <c r="D57" s="37">
        <f t="shared" si="7"/>
        <v>9</v>
      </c>
      <c r="E57" s="36" t="e">
        <f t="shared" si="6"/>
        <v>#N/A</v>
      </c>
      <c r="F57" s="36" t="e">
        <f t="shared" si="10"/>
        <v>#N/A</v>
      </c>
      <c r="G57" s="36" t="e">
        <f t="shared" si="9"/>
        <v>#N/A</v>
      </c>
    </row>
    <row r="58" spans="1:7" x14ac:dyDescent="0.3">
      <c r="A58" s="36" t="str">
        <f t="shared" si="5"/>
        <v>MOTRIL</v>
      </c>
      <c r="B58" s="37">
        <f t="shared" si="3"/>
        <v>5786</v>
      </c>
      <c r="C58" s="37">
        <f t="shared" si="4"/>
        <v>6721</v>
      </c>
      <c r="D58" s="37">
        <f t="shared" si="7"/>
        <v>11</v>
      </c>
      <c r="E58" s="36" t="e">
        <f t="shared" si="6"/>
        <v>#N/A</v>
      </c>
      <c r="F58" s="36" t="e">
        <f t="shared" si="10"/>
        <v>#N/A</v>
      </c>
      <c r="G58" s="36" t="e">
        <f t="shared" si="9"/>
        <v>#N/A</v>
      </c>
    </row>
    <row r="59" spans="1:7" x14ac:dyDescent="0.3">
      <c r="A59" s="36" t="str">
        <f t="shared" si="5"/>
        <v>PASAIA</v>
      </c>
      <c r="B59" s="37">
        <f t="shared" si="3"/>
        <v>0</v>
      </c>
      <c r="C59" s="37">
        <f t="shared" si="4"/>
        <v>0</v>
      </c>
      <c r="D59" s="37">
        <f t="shared" si="7"/>
        <v>28</v>
      </c>
      <c r="E59" s="36" t="e">
        <f t="shared" si="6"/>
        <v>#N/A</v>
      </c>
      <c r="F59" s="36" t="e">
        <f t="shared" si="10"/>
        <v>#N/A</v>
      </c>
      <c r="G59" s="36" t="e">
        <f t="shared" si="9"/>
        <v>#N/A</v>
      </c>
    </row>
    <row r="60" spans="1:7" x14ac:dyDescent="0.3">
      <c r="A60" s="36" t="str">
        <f t="shared" si="5"/>
        <v>SANTA CRUZ DE TENERIFE</v>
      </c>
      <c r="B60" s="37">
        <f t="shared" si="3"/>
        <v>171778</v>
      </c>
      <c r="C60" s="37">
        <f t="shared" si="4"/>
        <v>154061</v>
      </c>
      <c r="D60" s="37">
        <f t="shared" si="7"/>
        <v>1</v>
      </c>
      <c r="E60" s="36" t="e">
        <f t="shared" si="6"/>
        <v>#N/A</v>
      </c>
      <c r="F60" s="36" t="e">
        <f t="shared" si="10"/>
        <v>#N/A</v>
      </c>
      <c r="G60" s="36" t="e">
        <f t="shared" si="9"/>
        <v>#N/A</v>
      </c>
    </row>
    <row r="61" spans="1:7" x14ac:dyDescent="0.3">
      <c r="A61" s="36" t="str">
        <f t="shared" si="5"/>
        <v>SANTANDER</v>
      </c>
      <c r="B61" s="37">
        <f t="shared" si="3"/>
        <v>6764</v>
      </c>
      <c r="C61" s="37">
        <f t="shared" si="4"/>
        <v>6420</v>
      </c>
      <c r="D61" s="37">
        <f t="shared" si="7"/>
        <v>10</v>
      </c>
      <c r="E61" s="36" t="e">
        <f t="shared" si="6"/>
        <v>#N/A</v>
      </c>
      <c r="F61" s="36" t="e">
        <f t="shared" si="10"/>
        <v>#N/A</v>
      </c>
      <c r="G61" s="36" t="e">
        <f t="shared" si="9"/>
        <v>#N/A</v>
      </c>
    </row>
    <row r="62" spans="1:7" x14ac:dyDescent="0.3">
      <c r="A62" s="36" t="str">
        <f t="shared" si="5"/>
        <v>SEVILLA</v>
      </c>
      <c r="B62" s="37">
        <f t="shared" si="3"/>
        <v>0</v>
      </c>
      <c r="C62" s="37">
        <f t="shared" si="4"/>
        <v>0</v>
      </c>
      <c r="D62" s="37">
        <f t="shared" si="7"/>
        <v>28</v>
      </c>
      <c r="E62" s="36" t="e">
        <f t="shared" si="6"/>
        <v>#N/A</v>
      </c>
      <c r="F62" s="36" t="e">
        <f t="shared" si="10"/>
        <v>#N/A</v>
      </c>
      <c r="G62" s="36" t="e">
        <f t="shared" si="9"/>
        <v>#N/A</v>
      </c>
    </row>
    <row r="63" spans="1:7" x14ac:dyDescent="0.3">
      <c r="A63" s="36" t="str">
        <f t="shared" si="5"/>
        <v>TARRAGONA</v>
      </c>
      <c r="B63" s="37">
        <f t="shared" si="3"/>
        <v>0</v>
      </c>
      <c r="C63" s="37">
        <f t="shared" si="4"/>
        <v>0</v>
      </c>
      <c r="D63" s="37">
        <f t="shared" si="7"/>
        <v>28</v>
      </c>
      <c r="E63" s="36" t="e">
        <f t="shared" si="6"/>
        <v>#N/A</v>
      </c>
      <c r="F63" s="36" t="e">
        <f t="shared" si="10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19930</v>
      </c>
      <c r="C64" s="37">
        <f t="shared" si="4"/>
        <v>17047</v>
      </c>
      <c r="D64" s="37">
        <f t="shared" si="7"/>
        <v>7</v>
      </c>
      <c r="E64" s="36" t="e">
        <f t="shared" si="6"/>
        <v>#N/A</v>
      </c>
      <c r="F64" s="36" t="e">
        <f t="shared" si="10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0</v>
      </c>
      <c r="C65" s="37">
        <f t="shared" si="4"/>
        <v>0</v>
      </c>
      <c r="D65" s="37">
        <f t="shared" si="7"/>
        <v>28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0</v>
      </c>
      <c r="C66" s="37">
        <f t="shared" si="4"/>
        <v>0</v>
      </c>
      <c r="D66" s="37">
        <f t="shared" si="7"/>
        <v>28</v>
      </c>
      <c r="E66" s="36" t="str">
        <f t="shared" si="6"/>
        <v>A CORUÑA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9" priority="2">
      <formula>ISERROR(F7)</formula>
    </cfRule>
  </conditionalFormatting>
  <conditionalFormatting sqref="F8 F10 F12 F14 F16 F18 F20 F22 F24 F26 F28 F30 F32 F34">
    <cfRule type="containsErrors" dxfId="8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9"/>
  <sheetViews>
    <sheetView zoomScaleNormal="100" workbookViewId="0">
      <selection activeCell="D30" sqref="D30"/>
    </sheetView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E1" s="34" t="s">
        <v>116</v>
      </c>
    </row>
    <row r="2" spans="1:12" s="2" customFormat="1" ht="21" x14ac:dyDescent="0.4">
      <c r="F2" s="3"/>
      <c r="H2" s="35" t="s">
        <v>58</v>
      </c>
    </row>
    <row r="5" spans="1:12" x14ac:dyDescent="0.3">
      <c r="A5" s="107" t="s">
        <v>49</v>
      </c>
      <c r="B5" s="105" t="str">
        <f>'Resumen general'!D6</f>
        <v>Mes febrero</v>
      </c>
      <c r="C5" s="106"/>
      <c r="D5" s="105" t="str">
        <f>'Resumen general'!F6</f>
        <v>Acumulado desde enero</v>
      </c>
      <c r="E5" s="106"/>
      <c r="F5" s="106"/>
      <c r="L5" s="4" t="str">
        <f>'Resumen general'!I4</f>
        <v>Fecha: 12/02/2019</v>
      </c>
    </row>
    <row r="6" spans="1:12" x14ac:dyDescent="0.3">
      <c r="A6" s="108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0</v>
      </c>
      <c r="C7" s="30">
        <v>0</v>
      </c>
      <c r="D7" s="30">
        <v>0</v>
      </c>
      <c r="E7" s="30">
        <v>0</v>
      </c>
      <c r="F7" s="11" t="e">
        <f t="shared" ref="F7:F34" si="0">((E7*100)/D7)-100</f>
        <v>#DIV/0!</v>
      </c>
      <c r="G7" s="1"/>
      <c r="H7" s="1"/>
      <c r="I7" s="1"/>
    </row>
    <row r="8" spans="1:12" x14ac:dyDescent="0.3">
      <c r="A8" s="12" t="s">
        <v>31</v>
      </c>
      <c r="B8" s="31">
        <v>0</v>
      </c>
      <c r="C8" s="31">
        <v>0</v>
      </c>
      <c r="D8" s="31">
        <v>0</v>
      </c>
      <c r="E8" s="31">
        <v>0</v>
      </c>
      <c r="F8" s="14" t="e">
        <f t="shared" si="0"/>
        <v>#DIV/0!</v>
      </c>
      <c r="G8" s="1"/>
      <c r="H8" s="1"/>
      <c r="I8" s="1"/>
    </row>
    <row r="9" spans="1:12" x14ac:dyDescent="0.3">
      <c r="A9" s="9" t="s">
        <v>157</v>
      </c>
      <c r="B9" s="30">
        <v>35</v>
      </c>
      <c r="C9" s="30">
        <v>26</v>
      </c>
      <c r="D9" s="30">
        <v>79</v>
      </c>
      <c r="E9" s="30">
        <v>40</v>
      </c>
      <c r="F9" s="11">
        <f t="shared" si="0"/>
        <v>-49.367088607594937</v>
      </c>
      <c r="G9" s="1"/>
      <c r="H9" s="1"/>
      <c r="I9" s="1"/>
    </row>
    <row r="10" spans="1:12" x14ac:dyDescent="0.3">
      <c r="A10" s="12" t="s">
        <v>159</v>
      </c>
      <c r="B10" s="31">
        <v>0</v>
      </c>
      <c r="C10" s="31">
        <v>0</v>
      </c>
      <c r="D10" s="31">
        <v>0</v>
      </c>
      <c r="E10" s="31">
        <v>0</v>
      </c>
      <c r="F10" s="14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30">
        <v>1157</v>
      </c>
      <c r="C11" s="30">
        <v>400</v>
      </c>
      <c r="D11" s="30">
        <v>2341</v>
      </c>
      <c r="E11" s="30">
        <v>757</v>
      </c>
      <c r="F11" s="11">
        <f t="shared" si="0"/>
        <v>-67.663391712943195</v>
      </c>
      <c r="G11" s="1"/>
      <c r="H11" s="1"/>
      <c r="I11" s="1"/>
    </row>
    <row r="12" spans="1:12" x14ac:dyDescent="0.3">
      <c r="A12" s="12" t="s">
        <v>161</v>
      </c>
      <c r="B12" s="31">
        <v>899</v>
      </c>
      <c r="C12" s="31">
        <v>1394</v>
      </c>
      <c r="D12" s="31">
        <v>2074</v>
      </c>
      <c r="E12" s="31">
        <v>2797</v>
      </c>
      <c r="F12" s="14">
        <f t="shared" si="0"/>
        <v>34.860173577627762</v>
      </c>
      <c r="G12" s="1"/>
      <c r="H12" s="1"/>
      <c r="I12" s="1"/>
    </row>
    <row r="13" spans="1:12" x14ac:dyDescent="0.3">
      <c r="A13" s="9" t="s">
        <v>32</v>
      </c>
      <c r="B13" s="30">
        <v>10521</v>
      </c>
      <c r="C13" s="30">
        <v>12819</v>
      </c>
      <c r="D13" s="30">
        <v>16722</v>
      </c>
      <c r="E13" s="30">
        <v>21111</v>
      </c>
      <c r="F13" s="11">
        <f t="shared" si="0"/>
        <v>26.246860423394324</v>
      </c>
      <c r="G13" s="1"/>
      <c r="H13" s="1"/>
      <c r="I13" s="1"/>
    </row>
    <row r="14" spans="1:12" x14ac:dyDescent="0.3">
      <c r="A14" s="12" t="s">
        <v>33</v>
      </c>
      <c r="B14" s="31">
        <v>58738</v>
      </c>
      <c r="C14" s="31">
        <v>65522</v>
      </c>
      <c r="D14" s="31">
        <v>113165</v>
      </c>
      <c r="E14" s="31">
        <v>126513</v>
      </c>
      <c r="F14" s="14">
        <f t="shared" si="0"/>
        <v>11.795166350019883</v>
      </c>
      <c r="G14" s="1"/>
      <c r="H14" s="1"/>
      <c r="I14" s="1"/>
    </row>
    <row r="15" spans="1:12" x14ac:dyDescent="0.3">
      <c r="A15" s="9" t="s">
        <v>34</v>
      </c>
      <c r="B15" s="30">
        <v>190</v>
      </c>
      <c r="C15" s="30">
        <v>1057</v>
      </c>
      <c r="D15" s="30">
        <v>703</v>
      </c>
      <c r="E15" s="30">
        <v>1971</v>
      </c>
      <c r="F15" s="11">
        <f t="shared" si="0"/>
        <v>180.36984352773828</v>
      </c>
      <c r="G15" s="1"/>
      <c r="H15" s="1"/>
      <c r="I15" s="1"/>
    </row>
    <row r="16" spans="1:12" x14ac:dyDescent="0.3">
      <c r="A16" s="12" t="s">
        <v>35</v>
      </c>
      <c r="B16" s="31">
        <v>0</v>
      </c>
      <c r="C16" s="31">
        <v>0</v>
      </c>
      <c r="D16" s="31">
        <v>0</v>
      </c>
      <c r="E16" s="31">
        <v>0</v>
      </c>
      <c r="F16" s="14" t="e">
        <f t="shared" si="0"/>
        <v>#DIV/0!</v>
      </c>
      <c r="G16" s="1"/>
      <c r="H16" s="1"/>
      <c r="I16" s="1"/>
    </row>
    <row r="17" spans="1:9" x14ac:dyDescent="0.3">
      <c r="A17" s="9" t="s">
        <v>162</v>
      </c>
      <c r="B17" s="30">
        <v>0</v>
      </c>
      <c r="C17" s="30">
        <v>50</v>
      </c>
      <c r="D17" s="30">
        <v>0</v>
      </c>
      <c r="E17" s="30">
        <v>57</v>
      </c>
      <c r="F17" s="11" t="e">
        <f t="shared" si="0"/>
        <v>#DIV/0!</v>
      </c>
      <c r="G17" s="1"/>
      <c r="H17" s="1"/>
      <c r="I17" s="1"/>
    </row>
    <row r="18" spans="1:9" x14ac:dyDescent="0.3">
      <c r="A18" s="12" t="s">
        <v>36</v>
      </c>
      <c r="B18" s="31">
        <v>62</v>
      </c>
      <c r="C18" s="31">
        <v>108</v>
      </c>
      <c r="D18" s="31">
        <v>179</v>
      </c>
      <c r="E18" s="31">
        <v>180</v>
      </c>
      <c r="F18" s="14">
        <f t="shared" si="0"/>
        <v>0.55865921787709283</v>
      </c>
      <c r="G18" s="1"/>
      <c r="H18" s="1"/>
      <c r="I18" s="1"/>
    </row>
    <row r="19" spans="1:9" x14ac:dyDescent="0.3">
      <c r="A19" s="9" t="s">
        <v>37</v>
      </c>
      <c r="B19" s="30">
        <v>0</v>
      </c>
      <c r="C19" s="30">
        <v>0</v>
      </c>
      <c r="D19" s="30">
        <v>0</v>
      </c>
      <c r="E19" s="30">
        <v>0</v>
      </c>
      <c r="F19" s="11" t="e">
        <f t="shared" si="0"/>
        <v>#DIV/0!</v>
      </c>
      <c r="G19" s="1"/>
      <c r="H19" s="1"/>
      <c r="I19" s="1"/>
    </row>
    <row r="20" spans="1:9" x14ac:dyDescent="0.3">
      <c r="A20" s="12" t="s">
        <v>163</v>
      </c>
      <c r="B20" s="31">
        <v>0</v>
      </c>
      <c r="C20" s="31">
        <v>0</v>
      </c>
      <c r="D20" s="31">
        <v>0</v>
      </c>
      <c r="E20" s="31">
        <v>0</v>
      </c>
      <c r="F20" s="14" t="e">
        <f t="shared" si="0"/>
        <v>#DIV/0!</v>
      </c>
      <c r="G20" s="1"/>
      <c r="H20" s="1"/>
      <c r="I20" s="1"/>
    </row>
    <row r="21" spans="1:9" x14ac:dyDescent="0.3">
      <c r="A21" s="9" t="s">
        <v>38</v>
      </c>
      <c r="B21" s="30">
        <v>0</v>
      </c>
      <c r="C21" s="30">
        <v>0</v>
      </c>
      <c r="D21" s="30">
        <v>0</v>
      </c>
      <c r="E21" s="30">
        <v>0</v>
      </c>
      <c r="F21" s="11" t="e">
        <f t="shared" si="0"/>
        <v>#DIV/0!</v>
      </c>
      <c r="G21" s="1"/>
      <c r="H21" s="1"/>
      <c r="I21" s="1"/>
    </row>
    <row r="22" spans="1:9" x14ac:dyDescent="0.3">
      <c r="A22" s="12" t="s">
        <v>59</v>
      </c>
      <c r="B22" s="31">
        <v>5711</v>
      </c>
      <c r="C22" s="31">
        <v>6915</v>
      </c>
      <c r="D22" s="31">
        <v>13014</v>
      </c>
      <c r="E22" s="31">
        <v>14940</v>
      </c>
      <c r="F22" s="14">
        <f t="shared" si="0"/>
        <v>14.799446749654223</v>
      </c>
      <c r="G22" s="1"/>
      <c r="H22" s="1"/>
      <c r="I22" s="1"/>
    </row>
    <row r="23" spans="1:9" x14ac:dyDescent="0.3">
      <c r="A23" s="9" t="s">
        <v>164</v>
      </c>
      <c r="B23" s="30">
        <v>0</v>
      </c>
      <c r="C23" s="30">
        <v>0</v>
      </c>
      <c r="D23" s="30">
        <v>0</v>
      </c>
      <c r="E23" s="30">
        <v>0</v>
      </c>
      <c r="F23" s="11" t="e">
        <f t="shared" si="0"/>
        <v>#DIV/0!</v>
      </c>
      <c r="G23" s="1"/>
      <c r="H23" s="1"/>
      <c r="I23" s="1"/>
    </row>
    <row r="24" spans="1:9" x14ac:dyDescent="0.3">
      <c r="A24" s="12" t="s">
        <v>166</v>
      </c>
      <c r="B24" s="31">
        <v>0</v>
      </c>
      <c r="C24" s="31">
        <v>0</v>
      </c>
      <c r="D24" s="31">
        <v>0</v>
      </c>
      <c r="E24" s="31">
        <v>0</v>
      </c>
      <c r="F24" s="14" t="e">
        <f t="shared" si="0"/>
        <v>#DIV/0!</v>
      </c>
      <c r="G24" s="1"/>
      <c r="H24" s="1"/>
      <c r="I24" s="1"/>
    </row>
    <row r="25" spans="1:9" x14ac:dyDescent="0.3">
      <c r="A25" s="9" t="s">
        <v>39</v>
      </c>
      <c r="B25" s="30">
        <v>98</v>
      </c>
      <c r="C25" s="30">
        <v>113</v>
      </c>
      <c r="D25" s="30">
        <v>211</v>
      </c>
      <c r="E25" s="30">
        <v>237</v>
      </c>
      <c r="F25" s="11">
        <f t="shared" si="0"/>
        <v>12.322274881516591</v>
      </c>
      <c r="G25" s="1"/>
      <c r="H25" s="1"/>
      <c r="I25" s="1"/>
    </row>
    <row r="26" spans="1:9" x14ac:dyDescent="0.3">
      <c r="A26" s="12" t="s">
        <v>40</v>
      </c>
      <c r="B26" s="31">
        <v>66</v>
      </c>
      <c r="C26" s="31">
        <v>0</v>
      </c>
      <c r="D26" s="31">
        <v>122</v>
      </c>
      <c r="E26" s="31">
        <v>2</v>
      </c>
      <c r="F26" s="14">
        <f t="shared" si="0"/>
        <v>-98.360655737704917</v>
      </c>
      <c r="G26" s="1"/>
      <c r="H26" s="1"/>
      <c r="I26" s="1"/>
    </row>
    <row r="27" spans="1:9" x14ac:dyDescent="0.3">
      <c r="A27" s="9" t="s">
        <v>41</v>
      </c>
      <c r="B27" s="30">
        <v>23407</v>
      </c>
      <c r="C27" s="30">
        <v>22132</v>
      </c>
      <c r="D27" s="30">
        <v>38236</v>
      </c>
      <c r="E27" s="30">
        <v>39344</v>
      </c>
      <c r="F27" s="11">
        <f t="shared" si="0"/>
        <v>2.8977926561355787</v>
      </c>
      <c r="G27" s="1"/>
      <c r="H27" s="1"/>
      <c r="I27" s="1"/>
    </row>
    <row r="28" spans="1:9" x14ac:dyDescent="0.3">
      <c r="A28" s="12" t="s">
        <v>42</v>
      </c>
      <c r="B28" s="31">
        <v>4424</v>
      </c>
      <c r="C28" s="31">
        <v>4995</v>
      </c>
      <c r="D28" s="31">
        <v>9854</v>
      </c>
      <c r="E28" s="31">
        <v>11030</v>
      </c>
      <c r="F28" s="14">
        <f t="shared" si="0"/>
        <v>11.93423990257763</v>
      </c>
      <c r="G28" s="1"/>
      <c r="H28" s="1"/>
      <c r="I28" s="1"/>
    </row>
    <row r="29" spans="1:9" x14ac:dyDescent="0.3">
      <c r="A29" s="9" t="s">
        <v>43</v>
      </c>
      <c r="B29" s="30">
        <v>49263</v>
      </c>
      <c r="C29" s="30">
        <v>40305</v>
      </c>
      <c r="D29" s="30">
        <v>80783</v>
      </c>
      <c r="E29" s="30">
        <v>72420</v>
      </c>
      <c r="F29" s="11">
        <f t="shared" si="0"/>
        <v>-10.352425634106183</v>
      </c>
      <c r="G29" s="1"/>
      <c r="H29" s="1"/>
      <c r="I29" s="1"/>
    </row>
    <row r="30" spans="1:9" x14ac:dyDescent="0.3">
      <c r="A30" s="12" t="s">
        <v>44</v>
      </c>
      <c r="B30" s="31">
        <v>189</v>
      </c>
      <c r="C30" s="31">
        <v>126</v>
      </c>
      <c r="D30" s="31">
        <v>312</v>
      </c>
      <c r="E30" s="31">
        <v>200</v>
      </c>
      <c r="F30" s="14">
        <f t="shared" si="0"/>
        <v>-35.897435897435898</v>
      </c>
      <c r="G30" s="1"/>
      <c r="H30" s="1"/>
      <c r="I30" s="1"/>
    </row>
    <row r="31" spans="1:9" x14ac:dyDescent="0.3">
      <c r="A31" s="9" t="s">
        <v>45</v>
      </c>
      <c r="B31" s="30">
        <v>18403</v>
      </c>
      <c r="C31" s="30">
        <v>16778</v>
      </c>
      <c r="D31" s="30">
        <v>34335</v>
      </c>
      <c r="E31" s="30">
        <v>35009</v>
      </c>
      <c r="F31" s="11">
        <f t="shared" si="0"/>
        <v>1.9630115042959062</v>
      </c>
      <c r="G31" s="1"/>
      <c r="H31" s="1"/>
      <c r="I31" s="1"/>
    </row>
    <row r="32" spans="1:9" x14ac:dyDescent="0.3">
      <c r="A32" s="12" t="s">
        <v>46</v>
      </c>
      <c r="B32" s="31">
        <v>73853</v>
      </c>
      <c r="C32" s="31">
        <v>73727</v>
      </c>
      <c r="D32" s="31">
        <v>125120</v>
      </c>
      <c r="E32" s="31">
        <v>137714</v>
      </c>
      <c r="F32" s="14">
        <f t="shared" si="0"/>
        <v>10.065537084398983</v>
      </c>
      <c r="G32" s="1"/>
      <c r="H32" s="1"/>
      <c r="I32" s="1"/>
    </row>
    <row r="33" spans="1:9" x14ac:dyDescent="0.3">
      <c r="A33" s="9" t="s">
        <v>47</v>
      </c>
      <c r="B33" s="30">
        <v>41250</v>
      </c>
      <c r="C33" s="30">
        <v>39401</v>
      </c>
      <c r="D33" s="30">
        <v>70059</v>
      </c>
      <c r="E33" s="30">
        <v>70653</v>
      </c>
      <c r="F33" s="11">
        <f t="shared" si="0"/>
        <v>0.84785680640602834</v>
      </c>
      <c r="G33" s="1"/>
      <c r="H33" s="1"/>
      <c r="I33" s="1"/>
    </row>
    <row r="34" spans="1:9" x14ac:dyDescent="0.3">
      <c r="A34" s="12" t="s">
        <v>165</v>
      </c>
      <c r="B34" s="31">
        <v>0</v>
      </c>
      <c r="C34" s="31">
        <v>0</v>
      </c>
      <c r="D34" s="31">
        <v>0</v>
      </c>
      <c r="E34" s="31">
        <v>0</v>
      </c>
      <c r="F34" s="14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288266</v>
      </c>
      <c r="C35" s="16">
        <f t="shared" ref="C35:E35" si="1">SUM(C7:C34)</f>
        <v>285868</v>
      </c>
      <c r="D35" s="16">
        <f t="shared" si="1"/>
        <v>507309</v>
      </c>
      <c r="E35" s="16">
        <f t="shared" si="1"/>
        <v>534975</v>
      </c>
      <c r="F35" s="17">
        <f t="shared" ref="F35" si="2">((E35*100)/D35)-100</f>
        <v>5.4534810145296007</v>
      </c>
      <c r="G35" s="1"/>
      <c r="H35" s="1"/>
      <c r="I35" s="1"/>
    </row>
    <row r="36" spans="1:9" x14ac:dyDescent="0.3">
      <c r="A36" s="59" t="s">
        <v>125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0</v>
      </c>
      <c r="C39" s="37">
        <f t="shared" si="4"/>
        <v>0</v>
      </c>
      <c r="D39" s="37">
        <f>_xlfn.RANK.EQ(B39,$B$39:$B$66)+COUNTIF($B$39:$B$66,B39)-1</f>
        <v>28</v>
      </c>
      <c r="E39" s="36" t="str">
        <f t="shared" ref="E39:E66" si="6">INDEX($A$39:$B$66,MATCH(ROW()-38,$D$39:$D$66,0),1)</f>
        <v>VALENCIA</v>
      </c>
      <c r="F39" s="36">
        <f>LOOKUP(E39,$A$39:$A$66,$B$39:$B$66)</f>
        <v>137714</v>
      </c>
      <c r="G39" s="36">
        <f>LOOKUP(E39,$A$39:$A$66,$C$39:$C$66)</f>
        <v>125120</v>
      </c>
    </row>
    <row r="40" spans="1:9" x14ac:dyDescent="0.3">
      <c r="A40" s="36" t="str">
        <f t="shared" si="5"/>
        <v>ALICANTE</v>
      </c>
      <c r="B40" s="37">
        <f t="shared" si="3"/>
        <v>0</v>
      </c>
      <c r="C40" s="37">
        <f t="shared" si="4"/>
        <v>0</v>
      </c>
      <c r="D40" s="37">
        <f t="shared" ref="D40:D66" si="7">_xlfn.RANK.EQ(B40,$B$39:$B$66)+COUNTIF($B$39:$B$66,B40)-1</f>
        <v>28</v>
      </c>
      <c r="E40" s="36" t="str">
        <f t="shared" si="6"/>
        <v>BARCELONA</v>
      </c>
      <c r="F40" s="36">
        <f t="shared" ref="F40:F66" si="8">LOOKUP(E40,$A$39:$A$66,$B$39:$B$66)</f>
        <v>126513</v>
      </c>
      <c r="G40" s="36">
        <f t="shared" ref="G40:G66" si="9">LOOKUP(E40,$A$39:$A$66,$C$39:$C$66)</f>
        <v>113165</v>
      </c>
    </row>
    <row r="41" spans="1:9" x14ac:dyDescent="0.3">
      <c r="A41" s="36" t="str">
        <f t="shared" si="5"/>
        <v>ALMERÍA</v>
      </c>
      <c r="B41" s="37">
        <f t="shared" si="3"/>
        <v>40</v>
      </c>
      <c r="C41" s="37">
        <f t="shared" si="4"/>
        <v>79</v>
      </c>
      <c r="D41" s="37">
        <f t="shared" si="7"/>
        <v>17</v>
      </c>
      <c r="E41" s="36" t="str">
        <f t="shared" si="6"/>
        <v>SANTANDER</v>
      </c>
      <c r="F41" s="36">
        <f t="shared" si="8"/>
        <v>72420</v>
      </c>
      <c r="G41" s="36">
        <f t="shared" si="9"/>
        <v>80783</v>
      </c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VIGO</v>
      </c>
      <c r="F42" s="36">
        <f t="shared" si="8"/>
        <v>70653</v>
      </c>
      <c r="G42" s="36">
        <f t="shared" si="9"/>
        <v>70059</v>
      </c>
    </row>
    <row r="43" spans="1:9" x14ac:dyDescent="0.3">
      <c r="A43" s="36" t="str">
        <f t="shared" si="5"/>
        <v>BAHÍA DE ALGECIRAS</v>
      </c>
      <c r="B43" s="37">
        <f t="shared" si="3"/>
        <v>757</v>
      </c>
      <c r="C43" s="37">
        <f t="shared" si="4"/>
        <v>2341</v>
      </c>
      <c r="D43" s="37">
        <f t="shared" si="7"/>
        <v>12</v>
      </c>
      <c r="E43" s="36" t="str">
        <f t="shared" si="6"/>
        <v>PASAIA</v>
      </c>
      <c r="F43" s="36">
        <f t="shared" si="8"/>
        <v>39344</v>
      </c>
      <c r="G43" s="36">
        <f t="shared" si="9"/>
        <v>38236</v>
      </c>
    </row>
    <row r="44" spans="1:9" x14ac:dyDescent="0.3">
      <c r="A44" s="36" t="str">
        <f t="shared" si="5"/>
        <v>BAHÍA DE CÁDIZ</v>
      </c>
      <c r="B44" s="37">
        <f t="shared" si="3"/>
        <v>2797</v>
      </c>
      <c r="C44" s="37">
        <f t="shared" si="4"/>
        <v>2074</v>
      </c>
      <c r="D44" s="37">
        <f t="shared" si="7"/>
        <v>10</v>
      </c>
      <c r="E44" s="36" t="str">
        <f t="shared" si="6"/>
        <v>TARRAGONA</v>
      </c>
      <c r="F44" s="36">
        <f t="shared" si="8"/>
        <v>35009</v>
      </c>
      <c r="G44" s="36">
        <f t="shared" si="9"/>
        <v>34335</v>
      </c>
    </row>
    <row r="45" spans="1:9" x14ac:dyDescent="0.3">
      <c r="A45" s="36" t="str">
        <f t="shared" si="5"/>
        <v>BALEARES</v>
      </c>
      <c r="B45" s="37">
        <f t="shared" si="3"/>
        <v>21111</v>
      </c>
      <c r="C45" s="37">
        <f t="shared" si="4"/>
        <v>16722</v>
      </c>
      <c r="D45" s="37">
        <f t="shared" si="7"/>
        <v>7</v>
      </c>
      <c r="E45" s="36" t="str">
        <f t="shared" si="6"/>
        <v>BALEARES</v>
      </c>
      <c r="F45" s="36">
        <f t="shared" si="8"/>
        <v>21111</v>
      </c>
      <c r="G45" s="36">
        <f t="shared" si="9"/>
        <v>16722</v>
      </c>
    </row>
    <row r="46" spans="1:9" x14ac:dyDescent="0.3">
      <c r="A46" s="36" t="str">
        <f t="shared" si="5"/>
        <v>BARCELONA</v>
      </c>
      <c r="B46" s="37">
        <f t="shared" si="3"/>
        <v>126513</v>
      </c>
      <c r="C46" s="37">
        <f t="shared" si="4"/>
        <v>113165</v>
      </c>
      <c r="D46" s="37">
        <f t="shared" si="7"/>
        <v>2</v>
      </c>
      <c r="E46" s="36" t="str">
        <f t="shared" si="6"/>
        <v>LAS PALMAS</v>
      </c>
      <c r="F46" s="36">
        <f t="shared" si="8"/>
        <v>14940</v>
      </c>
      <c r="G46" s="36">
        <f t="shared" si="9"/>
        <v>13014</v>
      </c>
    </row>
    <row r="47" spans="1:9" x14ac:dyDescent="0.3">
      <c r="A47" s="36" t="str">
        <f t="shared" si="5"/>
        <v>BILBAO</v>
      </c>
      <c r="B47" s="37">
        <f t="shared" si="3"/>
        <v>1971</v>
      </c>
      <c r="C47" s="37">
        <f t="shared" si="4"/>
        <v>703</v>
      </c>
      <c r="D47" s="37">
        <f t="shared" si="7"/>
        <v>11</v>
      </c>
      <c r="E47" s="36" t="str">
        <f t="shared" si="6"/>
        <v>SANTA CRUZ DE TENERIFE</v>
      </c>
      <c r="F47" s="36">
        <f t="shared" si="8"/>
        <v>11030</v>
      </c>
      <c r="G47" s="36">
        <f t="shared" si="9"/>
        <v>9854</v>
      </c>
    </row>
    <row r="48" spans="1:9" x14ac:dyDescent="0.3">
      <c r="A48" s="36" t="str">
        <f t="shared" si="5"/>
        <v>CARTAGENA</v>
      </c>
      <c r="B48" s="37">
        <f t="shared" si="3"/>
        <v>0</v>
      </c>
      <c r="C48" s="37">
        <f t="shared" si="4"/>
        <v>0</v>
      </c>
      <c r="D48" s="37">
        <f t="shared" si="7"/>
        <v>28</v>
      </c>
      <c r="E48" s="36" t="str">
        <f t="shared" si="6"/>
        <v>BAHÍA DE CÁDIZ</v>
      </c>
      <c r="F48" s="36">
        <f t="shared" si="8"/>
        <v>2797</v>
      </c>
      <c r="G48" s="36">
        <f t="shared" si="9"/>
        <v>2074</v>
      </c>
    </row>
    <row r="49" spans="1:7" x14ac:dyDescent="0.3">
      <c r="A49" s="36" t="str">
        <f t="shared" si="5"/>
        <v>CASTELLÓN</v>
      </c>
      <c r="B49" s="37">
        <f t="shared" si="3"/>
        <v>57</v>
      </c>
      <c r="C49" s="37">
        <f t="shared" si="4"/>
        <v>0</v>
      </c>
      <c r="D49" s="37">
        <f t="shared" si="7"/>
        <v>16</v>
      </c>
      <c r="E49" s="36" t="str">
        <f t="shared" si="6"/>
        <v>BILBAO</v>
      </c>
      <c r="F49" s="36">
        <f t="shared" si="8"/>
        <v>1971</v>
      </c>
      <c r="G49" s="36">
        <f t="shared" si="9"/>
        <v>703</v>
      </c>
    </row>
    <row r="50" spans="1:7" x14ac:dyDescent="0.3">
      <c r="A50" s="36" t="str">
        <f t="shared" si="5"/>
        <v>CEUTA</v>
      </c>
      <c r="B50" s="37">
        <f t="shared" si="3"/>
        <v>180</v>
      </c>
      <c r="C50" s="37">
        <f t="shared" si="4"/>
        <v>179</v>
      </c>
      <c r="D50" s="37">
        <f t="shared" si="7"/>
        <v>15</v>
      </c>
      <c r="E50" s="36" t="str">
        <f t="shared" si="6"/>
        <v>BAHÍA DE ALGECIRAS</v>
      </c>
      <c r="F50" s="36">
        <f t="shared" si="8"/>
        <v>757</v>
      </c>
      <c r="G50" s="36">
        <f t="shared" si="9"/>
        <v>2341</v>
      </c>
    </row>
    <row r="51" spans="1:7" x14ac:dyDescent="0.3">
      <c r="A51" s="36" t="str">
        <f t="shared" si="5"/>
        <v>FERROL-SAN CIBRAO</v>
      </c>
      <c r="B51" s="37">
        <f t="shared" si="3"/>
        <v>0</v>
      </c>
      <c r="C51" s="37">
        <f t="shared" si="4"/>
        <v>0</v>
      </c>
      <c r="D51" s="37">
        <f t="shared" si="7"/>
        <v>28</v>
      </c>
      <c r="E51" s="36" t="str">
        <f t="shared" si="6"/>
        <v>MELILLA</v>
      </c>
      <c r="F51" s="36">
        <f t="shared" si="8"/>
        <v>237</v>
      </c>
      <c r="G51" s="36">
        <f t="shared" si="9"/>
        <v>211</v>
      </c>
    </row>
    <row r="52" spans="1:7" x14ac:dyDescent="0.3">
      <c r="A52" s="36" t="str">
        <f t="shared" si="5"/>
        <v>GIJÓN</v>
      </c>
      <c r="B52" s="37">
        <f t="shared" si="3"/>
        <v>0</v>
      </c>
      <c r="C52" s="37">
        <f t="shared" si="4"/>
        <v>0</v>
      </c>
      <c r="D52" s="37">
        <f t="shared" si="7"/>
        <v>28</v>
      </c>
      <c r="E52" s="36" t="str">
        <f t="shared" si="6"/>
        <v>SEVILLA</v>
      </c>
      <c r="F52" s="36">
        <f t="shared" si="8"/>
        <v>200</v>
      </c>
      <c r="G52" s="36">
        <f t="shared" si="9"/>
        <v>312</v>
      </c>
    </row>
    <row r="53" spans="1:7" x14ac:dyDescent="0.3">
      <c r="A53" s="36" t="str">
        <f t="shared" si="5"/>
        <v>HUELVA</v>
      </c>
      <c r="B53" s="37">
        <f t="shared" si="3"/>
        <v>0</v>
      </c>
      <c r="C53" s="37">
        <f t="shared" si="4"/>
        <v>0</v>
      </c>
      <c r="D53" s="37">
        <f t="shared" si="7"/>
        <v>28</v>
      </c>
      <c r="E53" s="36" t="str">
        <f t="shared" si="6"/>
        <v>CEUTA</v>
      </c>
      <c r="F53" s="36">
        <f t="shared" si="8"/>
        <v>180</v>
      </c>
      <c r="G53" s="36">
        <f t="shared" si="9"/>
        <v>179</v>
      </c>
    </row>
    <row r="54" spans="1:7" x14ac:dyDescent="0.3">
      <c r="A54" s="36" t="str">
        <f t="shared" si="5"/>
        <v>LAS PALMAS</v>
      </c>
      <c r="B54" s="37">
        <f t="shared" si="3"/>
        <v>14940</v>
      </c>
      <c r="C54" s="37">
        <f t="shared" si="4"/>
        <v>13014</v>
      </c>
      <c r="D54" s="37">
        <f t="shared" si="7"/>
        <v>8</v>
      </c>
      <c r="E54" s="36" t="str">
        <f t="shared" si="6"/>
        <v>CASTELLÓN</v>
      </c>
      <c r="F54" s="36">
        <f t="shared" si="8"/>
        <v>57</v>
      </c>
      <c r="G54" s="36">
        <f t="shared" si="9"/>
        <v>0</v>
      </c>
    </row>
    <row r="55" spans="1:7" x14ac:dyDescent="0.3">
      <c r="A55" s="36" t="str">
        <f t="shared" si="5"/>
        <v>MÁLAGA</v>
      </c>
      <c r="B55" s="37">
        <f t="shared" si="3"/>
        <v>0</v>
      </c>
      <c r="C55" s="37">
        <f t="shared" si="4"/>
        <v>0</v>
      </c>
      <c r="D55" s="37">
        <f t="shared" si="7"/>
        <v>28</v>
      </c>
      <c r="E55" s="36" t="str">
        <f t="shared" si="6"/>
        <v>ALMERÍA</v>
      </c>
      <c r="F55" s="36">
        <f t="shared" si="8"/>
        <v>40</v>
      </c>
      <c r="G55" s="36">
        <f t="shared" si="9"/>
        <v>79</v>
      </c>
    </row>
    <row r="56" spans="1:7" x14ac:dyDescent="0.3">
      <c r="A56" s="36" t="str">
        <f t="shared" si="5"/>
        <v>MARÍN Y RÍA DE PONTEVEDRA</v>
      </c>
      <c r="B56" s="37">
        <f t="shared" si="3"/>
        <v>0</v>
      </c>
      <c r="C56" s="37">
        <f t="shared" si="4"/>
        <v>0</v>
      </c>
      <c r="D56" s="37">
        <f t="shared" si="7"/>
        <v>28</v>
      </c>
      <c r="E56" s="36" t="str">
        <f t="shared" si="6"/>
        <v>MOTRIL</v>
      </c>
      <c r="F56" s="36">
        <f t="shared" si="8"/>
        <v>2</v>
      </c>
      <c r="G56" s="36">
        <f t="shared" si="9"/>
        <v>122</v>
      </c>
    </row>
    <row r="57" spans="1:7" x14ac:dyDescent="0.3">
      <c r="A57" s="36" t="str">
        <f t="shared" si="5"/>
        <v>MELILLA</v>
      </c>
      <c r="B57" s="37">
        <f t="shared" si="3"/>
        <v>237</v>
      </c>
      <c r="C57" s="37">
        <f t="shared" si="4"/>
        <v>211</v>
      </c>
      <c r="D57" s="37">
        <f t="shared" si="7"/>
        <v>13</v>
      </c>
      <c r="E57" s="36" t="e">
        <f t="shared" si="6"/>
        <v>#N/A</v>
      </c>
      <c r="F57" s="36" t="e">
        <f t="shared" si="8"/>
        <v>#N/A</v>
      </c>
      <c r="G57" s="36" t="e">
        <f t="shared" si="9"/>
        <v>#N/A</v>
      </c>
    </row>
    <row r="58" spans="1:7" x14ac:dyDescent="0.3">
      <c r="A58" s="36" t="str">
        <f t="shared" si="5"/>
        <v>MOTRIL</v>
      </c>
      <c r="B58" s="37">
        <f t="shared" si="3"/>
        <v>2</v>
      </c>
      <c r="C58" s="37">
        <f t="shared" si="4"/>
        <v>122</v>
      </c>
      <c r="D58" s="37">
        <f t="shared" si="7"/>
        <v>18</v>
      </c>
      <c r="E58" s="36" t="e">
        <f t="shared" si="6"/>
        <v>#N/A</v>
      </c>
      <c r="F58" s="36" t="e">
        <f t="shared" si="8"/>
        <v>#N/A</v>
      </c>
      <c r="G58" s="36" t="e">
        <f t="shared" si="9"/>
        <v>#N/A</v>
      </c>
    </row>
    <row r="59" spans="1:7" x14ac:dyDescent="0.3">
      <c r="A59" s="36" t="str">
        <f t="shared" si="5"/>
        <v>PASAIA</v>
      </c>
      <c r="B59" s="37">
        <f t="shared" si="3"/>
        <v>39344</v>
      </c>
      <c r="C59" s="37">
        <f t="shared" si="4"/>
        <v>38236</v>
      </c>
      <c r="D59" s="37">
        <f t="shared" si="7"/>
        <v>5</v>
      </c>
      <c r="E59" s="36" t="e">
        <f t="shared" si="6"/>
        <v>#N/A</v>
      </c>
      <c r="F59" s="36" t="e">
        <f t="shared" si="8"/>
        <v>#N/A</v>
      </c>
      <c r="G59" s="36" t="e">
        <f t="shared" si="9"/>
        <v>#N/A</v>
      </c>
    </row>
    <row r="60" spans="1:7" x14ac:dyDescent="0.3">
      <c r="A60" s="36" t="str">
        <f t="shared" si="5"/>
        <v>SANTA CRUZ DE TENERIFE</v>
      </c>
      <c r="B60" s="37">
        <f t="shared" si="3"/>
        <v>11030</v>
      </c>
      <c r="C60" s="37">
        <f t="shared" si="4"/>
        <v>9854</v>
      </c>
      <c r="D60" s="37">
        <f t="shared" si="7"/>
        <v>9</v>
      </c>
      <c r="E60" s="36" t="e">
        <f t="shared" si="6"/>
        <v>#N/A</v>
      </c>
      <c r="F60" s="36" t="e">
        <f t="shared" si="8"/>
        <v>#N/A</v>
      </c>
      <c r="G60" s="36" t="e">
        <f t="shared" si="9"/>
        <v>#N/A</v>
      </c>
    </row>
    <row r="61" spans="1:7" x14ac:dyDescent="0.3">
      <c r="A61" s="36" t="str">
        <f t="shared" si="5"/>
        <v>SANTANDER</v>
      </c>
      <c r="B61" s="37">
        <f t="shared" si="3"/>
        <v>72420</v>
      </c>
      <c r="C61" s="37">
        <f t="shared" si="4"/>
        <v>80783</v>
      </c>
      <c r="D61" s="37">
        <f t="shared" si="7"/>
        <v>3</v>
      </c>
      <c r="E61" s="36" t="e">
        <f t="shared" si="6"/>
        <v>#N/A</v>
      </c>
      <c r="F61" s="36" t="e">
        <f t="shared" si="8"/>
        <v>#N/A</v>
      </c>
      <c r="G61" s="36" t="e">
        <f t="shared" si="9"/>
        <v>#N/A</v>
      </c>
    </row>
    <row r="62" spans="1:7" x14ac:dyDescent="0.3">
      <c r="A62" s="36" t="str">
        <f t="shared" si="5"/>
        <v>SEVILLA</v>
      </c>
      <c r="B62" s="37">
        <f t="shared" si="3"/>
        <v>200</v>
      </c>
      <c r="C62" s="37">
        <f t="shared" si="4"/>
        <v>312</v>
      </c>
      <c r="D62" s="37">
        <f t="shared" si="7"/>
        <v>14</v>
      </c>
      <c r="E62" s="36" t="e">
        <f t="shared" si="6"/>
        <v>#N/A</v>
      </c>
      <c r="F62" s="36" t="e">
        <f t="shared" si="8"/>
        <v>#N/A</v>
      </c>
      <c r="G62" s="36" t="e">
        <f t="shared" si="9"/>
        <v>#N/A</v>
      </c>
    </row>
    <row r="63" spans="1:7" x14ac:dyDescent="0.3">
      <c r="A63" s="36" t="str">
        <f t="shared" si="5"/>
        <v>TARRAGONA</v>
      </c>
      <c r="B63" s="37">
        <f t="shared" si="3"/>
        <v>35009</v>
      </c>
      <c r="C63" s="37">
        <f t="shared" si="4"/>
        <v>34335</v>
      </c>
      <c r="D63" s="37">
        <f t="shared" si="7"/>
        <v>6</v>
      </c>
      <c r="E63" s="36" t="e">
        <f t="shared" si="6"/>
        <v>#N/A</v>
      </c>
      <c r="F63" s="36" t="e">
        <f t="shared" si="8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137714</v>
      </c>
      <c r="C64" s="37">
        <f t="shared" si="4"/>
        <v>125120</v>
      </c>
      <c r="D64" s="37">
        <f t="shared" si="7"/>
        <v>1</v>
      </c>
      <c r="E64" s="36" t="e">
        <f t="shared" si="6"/>
        <v>#N/A</v>
      </c>
      <c r="F64" s="36" t="e">
        <f t="shared" si="8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70653</v>
      </c>
      <c r="C65" s="37">
        <f t="shared" si="4"/>
        <v>70059</v>
      </c>
      <c r="D65" s="37">
        <f t="shared" si="7"/>
        <v>4</v>
      </c>
      <c r="E65" s="36" t="e">
        <f t="shared" si="6"/>
        <v>#N/A</v>
      </c>
      <c r="F65" s="36" t="e">
        <f t="shared" si="8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0</v>
      </c>
      <c r="C66" s="37">
        <f t="shared" si="4"/>
        <v>0</v>
      </c>
      <c r="D66" s="37">
        <f t="shared" si="7"/>
        <v>28</v>
      </c>
      <c r="E66" s="36" t="str">
        <f t="shared" si="6"/>
        <v>A CORUÑA</v>
      </c>
      <c r="F66" s="36">
        <f t="shared" si="8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3"/>
      <c r="B68" s="73"/>
      <c r="C68" s="73"/>
      <c r="D68" s="73"/>
      <c r="E68" s="73"/>
      <c r="F68" s="73"/>
    </row>
    <row r="69" spans="1:7" x14ac:dyDescent="0.3">
      <c r="A69" s="5"/>
      <c r="B69" s="6"/>
      <c r="C69" s="6"/>
      <c r="D69" s="6"/>
      <c r="E69" s="6"/>
      <c r="F69" s="7"/>
    </row>
  </sheetData>
  <mergeCells count="3">
    <mergeCell ref="A5:A6"/>
    <mergeCell ref="B5:C5"/>
    <mergeCell ref="D5:F5"/>
  </mergeCells>
  <conditionalFormatting sqref="F7 F9 F11 F13 F15 F17 F19 F21 F23 F25 F27 F29 F31 F33">
    <cfRule type="containsErrors" dxfId="7" priority="2">
      <formula>ISERROR(F7)</formula>
    </cfRule>
  </conditionalFormatting>
  <conditionalFormatting sqref="F8 F10 F12 F14 F16 F18 F20 F22 F24 F26 F28 F30 F32 F34">
    <cfRule type="containsErrors" dxfId="6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/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F1" s="3" t="s">
        <v>149</v>
      </c>
    </row>
    <row r="2" spans="1:12" s="2" customFormat="1" ht="21" x14ac:dyDescent="0.4">
      <c r="F2" s="3"/>
    </row>
    <row r="5" spans="1:12" x14ac:dyDescent="0.3">
      <c r="A5" s="107" t="s">
        <v>49</v>
      </c>
      <c r="B5" s="105" t="str">
        <f>'Resumen general'!D6</f>
        <v>Mes febrero</v>
      </c>
      <c r="C5" s="106"/>
      <c r="D5" s="105" t="str">
        <f>'Resumen general'!F6</f>
        <v>Acumulado desde enero</v>
      </c>
      <c r="E5" s="106"/>
      <c r="F5" s="106"/>
      <c r="L5" s="4" t="str">
        <f>'Resumen general'!I4</f>
        <v>Fecha: 12/02/2019</v>
      </c>
    </row>
    <row r="6" spans="1:12" x14ac:dyDescent="0.3">
      <c r="A6" s="108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0">
        <v>81</v>
      </c>
      <c r="C7" s="10">
        <v>86</v>
      </c>
      <c r="D7" s="10">
        <v>168</v>
      </c>
      <c r="E7" s="10">
        <v>188</v>
      </c>
      <c r="F7" s="11">
        <f>((E7*100)/D7)-100</f>
        <v>11.904761904761898</v>
      </c>
      <c r="G7" s="1"/>
      <c r="H7" s="1"/>
      <c r="I7" s="1"/>
    </row>
    <row r="8" spans="1:12" x14ac:dyDescent="0.3">
      <c r="A8" s="12" t="s">
        <v>31</v>
      </c>
      <c r="B8" s="13">
        <v>60</v>
      </c>
      <c r="C8" s="13">
        <v>54</v>
      </c>
      <c r="D8" s="13">
        <v>123</v>
      </c>
      <c r="E8" s="13">
        <v>111</v>
      </c>
      <c r="F8" s="14">
        <f t="shared" ref="F8:F34" si="0">((E8*100)/D8)-100</f>
        <v>-9.7560975609756042</v>
      </c>
      <c r="G8" s="1"/>
      <c r="H8" s="1"/>
      <c r="I8" s="1"/>
    </row>
    <row r="9" spans="1:12" x14ac:dyDescent="0.3">
      <c r="A9" s="9" t="s">
        <v>157</v>
      </c>
      <c r="B9" s="10">
        <v>125</v>
      </c>
      <c r="C9" s="10">
        <v>134</v>
      </c>
      <c r="D9" s="10">
        <v>254</v>
      </c>
      <c r="E9" s="10">
        <v>266</v>
      </c>
      <c r="F9" s="11">
        <f t="shared" si="0"/>
        <v>4.7244094488189035</v>
      </c>
      <c r="G9" s="1"/>
      <c r="H9" s="1"/>
      <c r="I9" s="1"/>
    </row>
    <row r="10" spans="1:12" x14ac:dyDescent="0.3">
      <c r="A10" s="12" t="s">
        <v>159</v>
      </c>
      <c r="B10" s="13">
        <v>50</v>
      </c>
      <c r="C10" s="13">
        <v>54</v>
      </c>
      <c r="D10" s="13">
        <v>130</v>
      </c>
      <c r="E10" s="13">
        <v>120</v>
      </c>
      <c r="F10" s="14">
        <f t="shared" si="0"/>
        <v>-7.6923076923076934</v>
      </c>
      <c r="G10" s="1"/>
      <c r="H10" s="1"/>
      <c r="I10" s="1"/>
    </row>
    <row r="11" spans="1:12" x14ac:dyDescent="0.3">
      <c r="A11" s="9" t="s">
        <v>160</v>
      </c>
      <c r="B11" s="10">
        <v>1901</v>
      </c>
      <c r="C11" s="10">
        <v>2080</v>
      </c>
      <c r="D11" s="10">
        <v>4351</v>
      </c>
      <c r="E11" s="10">
        <v>4195</v>
      </c>
      <c r="F11" s="11">
        <f t="shared" si="0"/>
        <v>-3.5853826706504321</v>
      </c>
      <c r="G11" s="1"/>
      <c r="H11" s="1"/>
      <c r="I11" s="1"/>
    </row>
    <row r="12" spans="1:12" x14ac:dyDescent="0.3">
      <c r="A12" s="12" t="s">
        <v>161</v>
      </c>
      <c r="B12" s="13">
        <v>75</v>
      </c>
      <c r="C12" s="13">
        <v>84</v>
      </c>
      <c r="D12" s="13">
        <v>187</v>
      </c>
      <c r="E12" s="13">
        <v>210</v>
      </c>
      <c r="F12" s="14">
        <f t="shared" si="0"/>
        <v>12.299465240641709</v>
      </c>
      <c r="G12" s="1"/>
      <c r="H12" s="1"/>
      <c r="I12" s="1"/>
    </row>
    <row r="13" spans="1:12" x14ac:dyDescent="0.3">
      <c r="A13" s="9" t="s">
        <v>32</v>
      </c>
      <c r="B13" s="10">
        <v>1998</v>
      </c>
      <c r="C13" s="10">
        <v>2043</v>
      </c>
      <c r="D13" s="10">
        <v>3927</v>
      </c>
      <c r="E13" s="10">
        <v>4236</v>
      </c>
      <c r="F13" s="11">
        <f t="shared" si="0"/>
        <v>7.8686019862490468</v>
      </c>
      <c r="G13" s="1"/>
      <c r="H13" s="1"/>
      <c r="I13" s="1"/>
    </row>
    <row r="14" spans="1:12" x14ac:dyDescent="0.3">
      <c r="A14" s="12" t="s">
        <v>33</v>
      </c>
      <c r="B14" s="13">
        <v>608</v>
      </c>
      <c r="C14" s="13">
        <v>651</v>
      </c>
      <c r="D14" s="13">
        <v>1211</v>
      </c>
      <c r="E14" s="13">
        <v>1346</v>
      </c>
      <c r="F14" s="14">
        <f t="shared" si="0"/>
        <v>11.14781172584641</v>
      </c>
      <c r="G14" s="1"/>
      <c r="H14" s="1"/>
      <c r="I14" s="1"/>
    </row>
    <row r="15" spans="1:12" x14ac:dyDescent="0.3">
      <c r="A15" s="9" t="s">
        <v>34</v>
      </c>
      <c r="B15" s="10">
        <v>205</v>
      </c>
      <c r="C15" s="10">
        <v>225</v>
      </c>
      <c r="D15" s="10">
        <v>396</v>
      </c>
      <c r="E15" s="10">
        <v>444</v>
      </c>
      <c r="F15" s="11">
        <f t="shared" si="0"/>
        <v>12.121212121212125</v>
      </c>
      <c r="G15" s="1"/>
      <c r="H15" s="1"/>
      <c r="I15" s="1"/>
    </row>
    <row r="16" spans="1:12" x14ac:dyDescent="0.3">
      <c r="A16" s="12" t="s">
        <v>35</v>
      </c>
      <c r="B16" s="13">
        <v>143</v>
      </c>
      <c r="C16" s="13">
        <v>142</v>
      </c>
      <c r="D16" s="13">
        <v>281</v>
      </c>
      <c r="E16" s="13">
        <v>330</v>
      </c>
      <c r="F16" s="14">
        <f t="shared" si="0"/>
        <v>17.437722419928832</v>
      </c>
      <c r="G16" s="1"/>
      <c r="H16" s="1"/>
      <c r="I16" s="1"/>
    </row>
    <row r="17" spans="1:9" x14ac:dyDescent="0.3">
      <c r="A17" s="9" t="s">
        <v>162</v>
      </c>
      <c r="B17" s="10">
        <v>130</v>
      </c>
      <c r="C17" s="10">
        <v>153</v>
      </c>
      <c r="D17" s="10">
        <v>261</v>
      </c>
      <c r="E17" s="10">
        <v>300</v>
      </c>
      <c r="F17" s="11">
        <f t="shared" si="0"/>
        <v>14.94252873563218</v>
      </c>
      <c r="G17" s="1"/>
      <c r="H17" s="1"/>
      <c r="I17" s="1"/>
    </row>
    <row r="18" spans="1:9" x14ac:dyDescent="0.3">
      <c r="A18" s="12" t="s">
        <v>36</v>
      </c>
      <c r="B18" s="13">
        <v>765</v>
      </c>
      <c r="C18" s="13">
        <v>851</v>
      </c>
      <c r="D18" s="13">
        <v>1652</v>
      </c>
      <c r="E18" s="13">
        <v>1742</v>
      </c>
      <c r="F18" s="14">
        <f t="shared" si="0"/>
        <v>5.4479418886198516</v>
      </c>
      <c r="G18" s="1"/>
      <c r="H18" s="1"/>
      <c r="I18" s="1"/>
    </row>
    <row r="19" spans="1:9" x14ac:dyDescent="0.3">
      <c r="A19" s="9" t="s">
        <v>37</v>
      </c>
      <c r="B19" s="10">
        <v>80</v>
      </c>
      <c r="C19" s="10">
        <v>76</v>
      </c>
      <c r="D19" s="10">
        <v>166</v>
      </c>
      <c r="E19" s="10">
        <v>150</v>
      </c>
      <c r="F19" s="11">
        <f t="shared" si="0"/>
        <v>-9.638554216867476</v>
      </c>
      <c r="G19" s="1"/>
      <c r="H19" s="1"/>
      <c r="I19" s="1"/>
    </row>
    <row r="20" spans="1:9" x14ac:dyDescent="0.3">
      <c r="A20" s="12" t="s">
        <v>163</v>
      </c>
      <c r="B20" s="13">
        <v>90</v>
      </c>
      <c r="C20" s="13">
        <v>84</v>
      </c>
      <c r="D20" s="13">
        <v>188</v>
      </c>
      <c r="E20" s="13">
        <v>182</v>
      </c>
      <c r="F20" s="14">
        <f t="shared" si="0"/>
        <v>-3.1914893617021249</v>
      </c>
      <c r="G20" s="1"/>
      <c r="H20" s="1"/>
      <c r="I20" s="1"/>
    </row>
    <row r="21" spans="1:9" x14ac:dyDescent="0.3">
      <c r="A21" s="9" t="s">
        <v>38</v>
      </c>
      <c r="B21" s="10">
        <v>184</v>
      </c>
      <c r="C21" s="10">
        <v>177</v>
      </c>
      <c r="D21" s="10">
        <v>374</v>
      </c>
      <c r="E21" s="10">
        <v>385</v>
      </c>
      <c r="F21" s="11">
        <f t="shared" si="0"/>
        <v>2.941176470588232</v>
      </c>
      <c r="G21" s="1"/>
      <c r="H21" s="1"/>
      <c r="I21" s="1"/>
    </row>
    <row r="22" spans="1:9" x14ac:dyDescent="0.3">
      <c r="A22" s="12" t="s">
        <v>59</v>
      </c>
      <c r="B22" s="13">
        <v>866</v>
      </c>
      <c r="C22" s="13">
        <v>900</v>
      </c>
      <c r="D22" s="13">
        <v>1825</v>
      </c>
      <c r="E22" s="13">
        <v>1937</v>
      </c>
      <c r="F22" s="14">
        <f t="shared" si="0"/>
        <v>6.1369863013698591</v>
      </c>
      <c r="G22" s="1"/>
      <c r="H22" s="1"/>
      <c r="I22" s="1"/>
    </row>
    <row r="23" spans="1:9" x14ac:dyDescent="0.3">
      <c r="A23" s="9" t="s">
        <v>164</v>
      </c>
      <c r="B23" s="10">
        <v>108</v>
      </c>
      <c r="C23" s="10">
        <v>90</v>
      </c>
      <c r="D23" s="10">
        <v>222</v>
      </c>
      <c r="E23" s="10">
        <v>187</v>
      </c>
      <c r="F23" s="11">
        <f t="shared" si="0"/>
        <v>-15.765765765765764</v>
      </c>
      <c r="G23" s="1"/>
      <c r="H23" s="1"/>
      <c r="I23" s="1"/>
    </row>
    <row r="24" spans="1:9" x14ac:dyDescent="0.3">
      <c r="A24" s="12" t="s">
        <v>166</v>
      </c>
      <c r="B24" s="13">
        <v>37</v>
      </c>
      <c r="C24" s="13">
        <v>34</v>
      </c>
      <c r="D24" s="13">
        <v>83</v>
      </c>
      <c r="E24" s="13">
        <v>78</v>
      </c>
      <c r="F24" s="14">
        <f t="shared" si="0"/>
        <v>-6.0240963855421654</v>
      </c>
      <c r="G24" s="1"/>
      <c r="H24" s="1"/>
      <c r="I24" s="1"/>
    </row>
    <row r="25" spans="1:9" x14ac:dyDescent="0.3">
      <c r="A25" s="9" t="s">
        <v>39</v>
      </c>
      <c r="B25" s="10">
        <v>145</v>
      </c>
      <c r="C25" s="10">
        <v>140</v>
      </c>
      <c r="D25" s="10">
        <v>316</v>
      </c>
      <c r="E25" s="10">
        <v>284</v>
      </c>
      <c r="F25" s="11">
        <f t="shared" si="0"/>
        <v>-10.12658227848101</v>
      </c>
      <c r="G25" s="1"/>
      <c r="H25" s="1"/>
      <c r="I25" s="1"/>
    </row>
    <row r="26" spans="1:9" x14ac:dyDescent="0.3">
      <c r="A26" s="12" t="s">
        <v>40</v>
      </c>
      <c r="B26" s="13">
        <v>101</v>
      </c>
      <c r="C26" s="13">
        <v>99</v>
      </c>
      <c r="D26" s="13">
        <v>199</v>
      </c>
      <c r="E26" s="13">
        <v>208</v>
      </c>
      <c r="F26" s="14">
        <f t="shared" si="0"/>
        <v>4.5226130653266381</v>
      </c>
      <c r="G26" s="1"/>
      <c r="H26" s="1"/>
      <c r="I26" s="1"/>
    </row>
    <row r="27" spans="1:9" x14ac:dyDescent="0.3">
      <c r="A27" s="9" t="s">
        <v>41</v>
      </c>
      <c r="B27" s="10">
        <v>60</v>
      </c>
      <c r="C27" s="10">
        <v>69</v>
      </c>
      <c r="D27" s="10">
        <v>125</v>
      </c>
      <c r="E27" s="10">
        <v>145</v>
      </c>
      <c r="F27" s="11">
        <f t="shared" si="0"/>
        <v>16</v>
      </c>
      <c r="G27" s="1"/>
      <c r="H27" s="1"/>
      <c r="I27" s="1"/>
    </row>
    <row r="28" spans="1:9" x14ac:dyDescent="0.3">
      <c r="A28" s="12" t="s">
        <v>42</v>
      </c>
      <c r="B28" s="13">
        <v>965</v>
      </c>
      <c r="C28" s="13">
        <v>1131</v>
      </c>
      <c r="D28" s="13">
        <v>2027</v>
      </c>
      <c r="E28" s="13">
        <v>2425</v>
      </c>
      <c r="F28" s="14">
        <f t="shared" si="0"/>
        <v>19.634928465712875</v>
      </c>
      <c r="G28" s="1"/>
      <c r="H28" s="1"/>
      <c r="I28" s="1"/>
    </row>
    <row r="29" spans="1:9" x14ac:dyDescent="0.3">
      <c r="A29" s="9" t="s">
        <v>43</v>
      </c>
      <c r="B29" s="10">
        <v>102</v>
      </c>
      <c r="C29" s="10">
        <v>120</v>
      </c>
      <c r="D29" s="10">
        <v>210</v>
      </c>
      <c r="E29" s="10">
        <v>233</v>
      </c>
      <c r="F29" s="11">
        <f t="shared" si="0"/>
        <v>10.952380952380949</v>
      </c>
      <c r="G29" s="1"/>
      <c r="H29" s="1"/>
      <c r="I29" s="1"/>
    </row>
    <row r="30" spans="1:9" x14ac:dyDescent="0.3">
      <c r="A30" s="12" t="s">
        <v>44</v>
      </c>
      <c r="B30" s="13">
        <v>66</v>
      </c>
      <c r="C30" s="13">
        <v>80</v>
      </c>
      <c r="D30" s="13">
        <v>133</v>
      </c>
      <c r="E30" s="13">
        <v>161</v>
      </c>
      <c r="F30" s="14">
        <f t="shared" si="0"/>
        <v>21.05263157894737</v>
      </c>
      <c r="G30" s="1"/>
      <c r="H30" s="1"/>
      <c r="I30" s="1"/>
    </row>
    <row r="31" spans="1:9" x14ac:dyDescent="0.3">
      <c r="A31" s="9" t="s">
        <v>45</v>
      </c>
      <c r="B31" s="10">
        <v>198</v>
      </c>
      <c r="C31" s="10">
        <v>215</v>
      </c>
      <c r="D31" s="10">
        <v>420</v>
      </c>
      <c r="E31" s="10">
        <v>426</v>
      </c>
      <c r="F31" s="11">
        <f t="shared" si="0"/>
        <v>1.4285714285714306</v>
      </c>
      <c r="G31" s="1"/>
      <c r="H31" s="1"/>
      <c r="I31" s="1"/>
    </row>
    <row r="32" spans="1:9" x14ac:dyDescent="0.3">
      <c r="A32" s="12" t="s">
        <v>46</v>
      </c>
      <c r="B32" s="13">
        <v>555</v>
      </c>
      <c r="C32" s="13">
        <v>580</v>
      </c>
      <c r="D32" s="13">
        <v>1156</v>
      </c>
      <c r="E32" s="13">
        <v>1177</v>
      </c>
      <c r="F32" s="14">
        <f t="shared" si="0"/>
        <v>1.8166089965397987</v>
      </c>
      <c r="G32" s="1"/>
      <c r="H32" s="1"/>
      <c r="I32" s="1"/>
    </row>
    <row r="33" spans="1:9" x14ac:dyDescent="0.3">
      <c r="A33" s="9" t="s">
        <v>47</v>
      </c>
      <c r="B33" s="10">
        <v>105</v>
      </c>
      <c r="C33" s="10">
        <v>135</v>
      </c>
      <c r="D33" s="10">
        <v>209</v>
      </c>
      <c r="E33" s="10">
        <v>267</v>
      </c>
      <c r="F33" s="11">
        <f t="shared" si="0"/>
        <v>27.751196172248797</v>
      </c>
      <c r="G33" s="1"/>
      <c r="H33" s="1"/>
      <c r="I33" s="1"/>
    </row>
    <row r="34" spans="1:9" x14ac:dyDescent="0.3">
      <c r="A34" s="12" t="s">
        <v>165</v>
      </c>
      <c r="B34" s="13"/>
      <c r="C34" s="13"/>
      <c r="D34" s="13"/>
      <c r="E34" s="13"/>
      <c r="F34" s="14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9803</v>
      </c>
      <c r="C35" s="16">
        <f t="shared" ref="C35:E35" si="1">SUM(C7:C34)</f>
        <v>10487</v>
      </c>
      <c r="D35" s="16">
        <f t="shared" si="1"/>
        <v>20594</v>
      </c>
      <c r="E35" s="16">
        <f t="shared" si="1"/>
        <v>21733</v>
      </c>
      <c r="F35" s="17">
        <f t="shared" ref="F35" si="2">((E35*100)/D35)-100</f>
        <v>5.5307371078955043</v>
      </c>
      <c r="G35" s="1"/>
      <c r="H35" s="1"/>
      <c r="I35" s="1"/>
    </row>
    <row r="36" spans="1:9" x14ac:dyDescent="0.3">
      <c r="A36" s="59" t="s">
        <v>126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188</v>
      </c>
      <c r="C39" s="37">
        <f t="shared" si="4"/>
        <v>168</v>
      </c>
      <c r="D39" s="37">
        <f>_xlfn.RANK.EQ(B39,$B$39:$B$66)+COUNTIF($B$39:$B$66,B39)-1</f>
        <v>19</v>
      </c>
      <c r="E39" s="36" t="str">
        <f t="shared" ref="E39:E66" si="6">INDEX($A$39:$B$66,MATCH(ROW()-38,$D$39:$D$66,0),1)</f>
        <v>BALEARES</v>
      </c>
      <c r="F39" s="36">
        <f>LOOKUP(E39,$A$39:$A$66,$B$39:$B$66)</f>
        <v>4236</v>
      </c>
      <c r="G39" s="36">
        <f>LOOKUP(E39,$A$39:$A$66,$C$39:$C$66)</f>
        <v>3927</v>
      </c>
    </row>
    <row r="40" spans="1:9" x14ac:dyDescent="0.3">
      <c r="A40" s="36" t="str">
        <f t="shared" si="5"/>
        <v>ALICANTE</v>
      </c>
      <c r="B40" s="37">
        <f t="shared" si="3"/>
        <v>111</v>
      </c>
      <c r="C40" s="37">
        <f t="shared" si="4"/>
        <v>123</v>
      </c>
      <c r="D40" s="37">
        <f t="shared" ref="D40:D66" si="7">_xlfn.RANK.EQ(B40,$B$39:$B$66)+COUNTIF($B$39:$B$66,B40)-1</f>
        <v>26</v>
      </c>
      <c r="E40" s="36" t="str">
        <f t="shared" si="6"/>
        <v>BAHÍA DE ALGECIRAS</v>
      </c>
      <c r="F40" s="36">
        <f t="shared" ref="F40:F55" si="8">LOOKUP(E40,$A$39:$A$66,$B$39:$B$66)</f>
        <v>4195</v>
      </c>
      <c r="G40" s="36">
        <f t="shared" ref="G40:G66" si="9">LOOKUP(E40,$A$39:$A$66,$C$39:$C$66)</f>
        <v>4351</v>
      </c>
    </row>
    <row r="41" spans="1:9" x14ac:dyDescent="0.3">
      <c r="A41" s="36" t="str">
        <f t="shared" si="5"/>
        <v>ALMERÍA</v>
      </c>
      <c r="B41" s="37">
        <f t="shared" si="3"/>
        <v>266</v>
      </c>
      <c r="C41" s="37">
        <f t="shared" si="4"/>
        <v>254</v>
      </c>
      <c r="D41" s="37">
        <f t="shared" si="7"/>
        <v>15</v>
      </c>
      <c r="E41" s="36" t="str">
        <f t="shared" si="6"/>
        <v>SANTA CRUZ DE TENERIFE</v>
      </c>
      <c r="F41" s="36">
        <f t="shared" si="8"/>
        <v>2425</v>
      </c>
      <c r="G41" s="36">
        <f t="shared" si="9"/>
        <v>2027</v>
      </c>
    </row>
    <row r="42" spans="1:9" x14ac:dyDescent="0.3">
      <c r="A42" s="36" t="str">
        <f t="shared" si="5"/>
        <v>AVILÉS</v>
      </c>
      <c r="B42" s="37">
        <f t="shared" si="3"/>
        <v>120</v>
      </c>
      <c r="C42" s="37">
        <f t="shared" si="4"/>
        <v>130</v>
      </c>
      <c r="D42" s="37">
        <f t="shared" si="7"/>
        <v>25</v>
      </c>
      <c r="E42" s="36" t="str">
        <f t="shared" si="6"/>
        <v>LAS PALMAS</v>
      </c>
      <c r="F42" s="36">
        <f t="shared" si="8"/>
        <v>1937</v>
      </c>
      <c r="G42" s="36">
        <f t="shared" si="9"/>
        <v>1825</v>
      </c>
    </row>
    <row r="43" spans="1:9" x14ac:dyDescent="0.3">
      <c r="A43" s="36" t="str">
        <f t="shared" si="5"/>
        <v>BAHÍA DE ALGECIRAS</v>
      </c>
      <c r="B43" s="37">
        <f t="shared" si="3"/>
        <v>4195</v>
      </c>
      <c r="C43" s="37">
        <f t="shared" si="4"/>
        <v>4351</v>
      </c>
      <c r="D43" s="37">
        <f t="shared" si="7"/>
        <v>2</v>
      </c>
      <c r="E43" s="36" t="str">
        <f t="shared" si="6"/>
        <v>CEUTA</v>
      </c>
      <c r="F43" s="36">
        <f t="shared" si="8"/>
        <v>1742</v>
      </c>
      <c r="G43" s="36">
        <f t="shared" si="9"/>
        <v>1652</v>
      </c>
    </row>
    <row r="44" spans="1:9" x14ac:dyDescent="0.3">
      <c r="A44" s="36" t="str">
        <f t="shared" si="5"/>
        <v>BAHÍA DE CÁDIZ</v>
      </c>
      <c r="B44" s="37">
        <f t="shared" si="3"/>
        <v>210</v>
      </c>
      <c r="C44" s="37">
        <f t="shared" si="4"/>
        <v>187</v>
      </c>
      <c r="D44" s="37">
        <f t="shared" si="7"/>
        <v>17</v>
      </c>
      <c r="E44" s="36" t="str">
        <f t="shared" si="6"/>
        <v>BARCELONA</v>
      </c>
      <c r="F44" s="36">
        <f t="shared" si="8"/>
        <v>1346</v>
      </c>
      <c r="G44" s="36">
        <f t="shared" si="9"/>
        <v>1211</v>
      </c>
    </row>
    <row r="45" spans="1:9" x14ac:dyDescent="0.3">
      <c r="A45" s="36" t="str">
        <f t="shared" si="5"/>
        <v>BALEARES</v>
      </c>
      <c r="B45" s="37">
        <f t="shared" si="3"/>
        <v>4236</v>
      </c>
      <c r="C45" s="37">
        <f t="shared" si="4"/>
        <v>3927</v>
      </c>
      <c r="D45" s="37">
        <f t="shared" si="7"/>
        <v>1</v>
      </c>
      <c r="E45" s="36" t="str">
        <f t="shared" si="6"/>
        <v>VALENCIA</v>
      </c>
      <c r="F45" s="36">
        <f t="shared" si="8"/>
        <v>1177</v>
      </c>
      <c r="G45" s="36">
        <f t="shared" si="9"/>
        <v>1156</v>
      </c>
    </row>
    <row r="46" spans="1:9" x14ac:dyDescent="0.3">
      <c r="A46" s="36" t="str">
        <f t="shared" si="5"/>
        <v>BARCELONA</v>
      </c>
      <c r="B46" s="37">
        <f t="shared" si="3"/>
        <v>1346</v>
      </c>
      <c r="C46" s="37">
        <f t="shared" si="4"/>
        <v>1211</v>
      </c>
      <c r="D46" s="37">
        <f t="shared" si="7"/>
        <v>6</v>
      </c>
      <c r="E46" s="36" t="str">
        <f t="shared" si="6"/>
        <v>BILBAO</v>
      </c>
      <c r="F46" s="36">
        <f t="shared" si="8"/>
        <v>444</v>
      </c>
      <c r="G46" s="36">
        <f t="shared" si="9"/>
        <v>396</v>
      </c>
    </row>
    <row r="47" spans="1:9" x14ac:dyDescent="0.3">
      <c r="A47" s="36" t="str">
        <f t="shared" si="5"/>
        <v>BILBAO</v>
      </c>
      <c r="B47" s="37">
        <f t="shared" si="3"/>
        <v>444</v>
      </c>
      <c r="C47" s="37">
        <f t="shared" si="4"/>
        <v>396</v>
      </c>
      <c r="D47" s="37">
        <f t="shared" si="7"/>
        <v>8</v>
      </c>
      <c r="E47" s="36" t="str">
        <f t="shared" si="6"/>
        <v>TARRAGONA</v>
      </c>
      <c r="F47" s="36">
        <f t="shared" si="8"/>
        <v>426</v>
      </c>
      <c r="G47" s="36">
        <f t="shared" si="9"/>
        <v>420</v>
      </c>
    </row>
    <row r="48" spans="1:9" x14ac:dyDescent="0.3">
      <c r="A48" s="36" t="str">
        <f t="shared" si="5"/>
        <v>CARTAGENA</v>
      </c>
      <c r="B48" s="37">
        <f t="shared" si="3"/>
        <v>330</v>
      </c>
      <c r="C48" s="37">
        <f t="shared" si="4"/>
        <v>281</v>
      </c>
      <c r="D48" s="37">
        <f t="shared" si="7"/>
        <v>11</v>
      </c>
      <c r="E48" s="36" t="str">
        <f t="shared" si="6"/>
        <v>HUELVA</v>
      </c>
      <c r="F48" s="36">
        <f t="shared" si="8"/>
        <v>385</v>
      </c>
      <c r="G48" s="36">
        <f t="shared" si="9"/>
        <v>374</v>
      </c>
    </row>
    <row r="49" spans="1:7" x14ac:dyDescent="0.3">
      <c r="A49" s="36" t="str">
        <f t="shared" si="5"/>
        <v>CASTELLÓN</v>
      </c>
      <c r="B49" s="37">
        <f t="shared" si="3"/>
        <v>300</v>
      </c>
      <c r="C49" s="37">
        <f t="shared" si="4"/>
        <v>261</v>
      </c>
      <c r="D49" s="37">
        <f t="shared" si="7"/>
        <v>12</v>
      </c>
      <c r="E49" s="36" t="str">
        <f t="shared" si="6"/>
        <v>CARTAGENA</v>
      </c>
      <c r="F49" s="36">
        <f t="shared" si="8"/>
        <v>330</v>
      </c>
      <c r="G49" s="36">
        <f t="shared" si="9"/>
        <v>281</v>
      </c>
    </row>
    <row r="50" spans="1:7" x14ac:dyDescent="0.3">
      <c r="A50" s="36" t="str">
        <f t="shared" si="5"/>
        <v>CEUTA</v>
      </c>
      <c r="B50" s="37">
        <f t="shared" si="3"/>
        <v>1742</v>
      </c>
      <c r="C50" s="37">
        <f t="shared" si="4"/>
        <v>1652</v>
      </c>
      <c r="D50" s="37">
        <f t="shared" si="7"/>
        <v>5</v>
      </c>
      <c r="E50" s="36" t="str">
        <f t="shared" si="6"/>
        <v>CASTELLÓN</v>
      </c>
      <c r="F50" s="36">
        <f t="shared" si="8"/>
        <v>300</v>
      </c>
      <c r="G50" s="36">
        <f t="shared" si="9"/>
        <v>261</v>
      </c>
    </row>
    <row r="51" spans="1:7" x14ac:dyDescent="0.3">
      <c r="A51" s="36" t="str">
        <f t="shared" si="5"/>
        <v>FERROL-SAN CIBRAO</v>
      </c>
      <c r="B51" s="37">
        <f t="shared" si="3"/>
        <v>150</v>
      </c>
      <c r="C51" s="37">
        <f t="shared" si="4"/>
        <v>166</v>
      </c>
      <c r="D51" s="37">
        <f t="shared" si="7"/>
        <v>23</v>
      </c>
      <c r="E51" s="36" t="str">
        <f t="shared" si="6"/>
        <v>MELILLA</v>
      </c>
      <c r="F51" s="36">
        <f t="shared" si="8"/>
        <v>284</v>
      </c>
      <c r="G51" s="36">
        <f t="shared" si="9"/>
        <v>316</v>
      </c>
    </row>
    <row r="52" spans="1:7" x14ac:dyDescent="0.3">
      <c r="A52" s="36" t="str">
        <f t="shared" si="5"/>
        <v>GIJÓN</v>
      </c>
      <c r="B52" s="37">
        <f t="shared" si="3"/>
        <v>182</v>
      </c>
      <c r="C52" s="37">
        <f t="shared" si="4"/>
        <v>188</v>
      </c>
      <c r="D52" s="37">
        <f t="shared" si="7"/>
        <v>21</v>
      </c>
      <c r="E52" s="36" t="str">
        <f t="shared" si="6"/>
        <v>VIGO</v>
      </c>
      <c r="F52" s="36">
        <f t="shared" si="8"/>
        <v>267</v>
      </c>
      <c r="G52" s="36">
        <f t="shared" si="9"/>
        <v>209</v>
      </c>
    </row>
    <row r="53" spans="1:7" x14ac:dyDescent="0.3">
      <c r="A53" s="36" t="str">
        <f t="shared" si="5"/>
        <v>HUELVA</v>
      </c>
      <c r="B53" s="37">
        <f t="shared" si="3"/>
        <v>385</v>
      </c>
      <c r="C53" s="37">
        <f t="shared" si="4"/>
        <v>374</v>
      </c>
      <c r="D53" s="37">
        <f t="shared" si="7"/>
        <v>10</v>
      </c>
      <c r="E53" s="36" t="str">
        <f t="shared" si="6"/>
        <v>ALMERÍA</v>
      </c>
      <c r="F53" s="36">
        <f t="shared" si="8"/>
        <v>266</v>
      </c>
      <c r="G53" s="36">
        <f t="shared" si="9"/>
        <v>254</v>
      </c>
    </row>
    <row r="54" spans="1:7" x14ac:dyDescent="0.3">
      <c r="A54" s="36" t="str">
        <f t="shared" si="5"/>
        <v>LAS PALMAS</v>
      </c>
      <c r="B54" s="37">
        <f t="shared" si="3"/>
        <v>1937</v>
      </c>
      <c r="C54" s="37">
        <f t="shared" si="4"/>
        <v>1825</v>
      </c>
      <c r="D54" s="37">
        <f t="shared" si="7"/>
        <v>4</v>
      </c>
      <c r="E54" s="36" t="str">
        <f t="shared" si="6"/>
        <v>SANTANDER</v>
      </c>
      <c r="F54" s="36">
        <f t="shared" si="8"/>
        <v>233</v>
      </c>
      <c r="G54" s="36">
        <f t="shared" si="9"/>
        <v>210</v>
      </c>
    </row>
    <row r="55" spans="1:7" x14ac:dyDescent="0.3">
      <c r="A55" s="36" t="str">
        <f t="shared" si="5"/>
        <v>MÁLAGA</v>
      </c>
      <c r="B55" s="37">
        <f t="shared" si="3"/>
        <v>187</v>
      </c>
      <c r="C55" s="37">
        <f t="shared" si="4"/>
        <v>222</v>
      </c>
      <c r="D55" s="37">
        <f t="shared" si="7"/>
        <v>20</v>
      </c>
      <c r="E55" s="36" t="str">
        <f t="shared" si="6"/>
        <v>BAHÍA DE CÁDIZ</v>
      </c>
      <c r="F55" s="36">
        <f t="shared" si="8"/>
        <v>210</v>
      </c>
      <c r="G55" s="36">
        <f t="shared" si="9"/>
        <v>187</v>
      </c>
    </row>
    <row r="56" spans="1:7" x14ac:dyDescent="0.3">
      <c r="A56" s="36" t="str">
        <f t="shared" si="5"/>
        <v>MARÍN Y RÍA DE PONTEVEDRA</v>
      </c>
      <c r="B56" s="37">
        <f t="shared" si="3"/>
        <v>78</v>
      </c>
      <c r="C56" s="37">
        <f t="shared" si="4"/>
        <v>83</v>
      </c>
      <c r="D56" s="37">
        <f t="shared" si="7"/>
        <v>27</v>
      </c>
      <c r="E56" s="36" t="str">
        <f t="shared" si="6"/>
        <v>MOTRIL</v>
      </c>
      <c r="F56" s="36">
        <f t="shared" ref="F56:F66" si="10">LOOKUP(E56,$A$39:$A$66,$B$39:$B$66)</f>
        <v>208</v>
      </c>
      <c r="G56" s="36">
        <f t="shared" si="9"/>
        <v>199</v>
      </c>
    </row>
    <row r="57" spans="1:7" x14ac:dyDescent="0.3">
      <c r="A57" s="36" t="str">
        <f t="shared" si="5"/>
        <v>MELILLA</v>
      </c>
      <c r="B57" s="37">
        <f t="shared" si="3"/>
        <v>284</v>
      </c>
      <c r="C57" s="37">
        <f t="shared" si="4"/>
        <v>316</v>
      </c>
      <c r="D57" s="37">
        <f t="shared" si="7"/>
        <v>13</v>
      </c>
      <c r="E57" s="36" t="str">
        <f t="shared" si="6"/>
        <v>A CORUÑA</v>
      </c>
      <c r="F57" s="36">
        <f t="shared" si="10"/>
        <v>188</v>
      </c>
      <c r="G57" s="36">
        <f t="shared" si="9"/>
        <v>168</v>
      </c>
    </row>
    <row r="58" spans="1:7" x14ac:dyDescent="0.3">
      <c r="A58" s="36" t="str">
        <f t="shared" si="5"/>
        <v>MOTRIL</v>
      </c>
      <c r="B58" s="37">
        <f t="shared" si="3"/>
        <v>208</v>
      </c>
      <c r="C58" s="37">
        <f t="shared" si="4"/>
        <v>199</v>
      </c>
      <c r="D58" s="37">
        <f t="shared" si="7"/>
        <v>18</v>
      </c>
      <c r="E58" s="36" t="str">
        <f t="shared" si="6"/>
        <v>MÁLAGA</v>
      </c>
      <c r="F58" s="36">
        <f t="shared" si="10"/>
        <v>187</v>
      </c>
      <c r="G58" s="36">
        <f t="shared" si="9"/>
        <v>222</v>
      </c>
    </row>
    <row r="59" spans="1:7" x14ac:dyDescent="0.3">
      <c r="A59" s="36" t="str">
        <f t="shared" si="5"/>
        <v>PASAIA</v>
      </c>
      <c r="B59" s="37">
        <f t="shared" si="3"/>
        <v>145</v>
      </c>
      <c r="C59" s="37">
        <f t="shared" si="4"/>
        <v>125</v>
      </c>
      <c r="D59" s="37">
        <f t="shared" si="7"/>
        <v>24</v>
      </c>
      <c r="E59" s="36" t="str">
        <f t="shared" si="6"/>
        <v>GIJÓN</v>
      </c>
      <c r="F59" s="36">
        <f t="shared" si="10"/>
        <v>182</v>
      </c>
      <c r="G59" s="36">
        <f t="shared" si="9"/>
        <v>188</v>
      </c>
    </row>
    <row r="60" spans="1:7" x14ac:dyDescent="0.3">
      <c r="A60" s="36" t="str">
        <f t="shared" si="5"/>
        <v>SANTA CRUZ DE TENERIFE</v>
      </c>
      <c r="B60" s="37">
        <f t="shared" si="3"/>
        <v>2425</v>
      </c>
      <c r="C60" s="37">
        <f t="shared" si="4"/>
        <v>2027</v>
      </c>
      <c r="D60" s="37">
        <f t="shared" si="7"/>
        <v>3</v>
      </c>
      <c r="E60" s="36" t="str">
        <f t="shared" si="6"/>
        <v>SEVILLA</v>
      </c>
      <c r="F60" s="36">
        <f t="shared" si="10"/>
        <v>161</v>
      </c>
      <c r="G60" s="36">
        <f t="shared" si="9"/>
        <v>133</v>
      </c>
    </row>
    <row r="61" spans="1:7" x14ac:dyDescent="0.3">
      <c r="A61" s="36" t="str">
        <f t="shared" si="5"/>
        <v>SANTANDER</v>
      </c>
      <c r="B61" s="37">
        <f t="shared" si="3"/>
        <v>233</v>
      </c>
      <c r="C61" s="37">
        <f t="shared" si="4"/>
        <v>210</v>
      </c>
      <c r="D61" s="37">
        <f t="shared" si="7"/>
        <v>16</v>
      </c>
      <c r="E61" s="36" t="str">
        <f t="shared" si="6"/>
        <v>FERROL-SAN CIBRAO</v>
      </c>
      <c r="F61" s="36">
        <f t="shared" si="10"/>
        <v>150</v>
      </c>
      <c r="G61" s="36">
        <f t="shared" si="9"/>
        <v>166</v>
      </c>
    </row>
    <row r="62" spans="1:7" x14ac:dyDescent="0.3">
      <c r="A62" s="36" t="str">
        <f t="shared" si="5"/>
        <v>SEVILLA</v>
      </c>
      <c r="B62" s="37">
        <f t="shared" si="3"/>
        <v>161</v>
      </c>
      <c r="C62" s="37">
        <f t="shared" si="4"/>
        <v>133</v>
      </c>
      <c r="D62" s="37">
        <f t="shared" si="7"/>
        <v>22</v>
      </c>
      <c r="E62" s="36" t="str">
        <f t="shared" si="6"/>
        <v>PASAIA</v>
      </c>
      <c r="F62" s="36">
        <f t="shared" si="10"/>
        <v>145</v>
      </c>
      <c r="G62" s="36">
        <f t="shared" si="9"/>
        <v>125</v>
      </c>
    </row>
    <row r="63" spans="1:7" x14ac:dyDescent="0.3">
      <c r="A63" s="36" t="str">
        <f t="shared" si="5"/>
        <v>TARRAGONA</v>
      </c>
      <c r="B63" s="37">
        <f t="shared" si="3"/>
        <v>426</v>
      </c>
      <c r="C63" s="37">
        <f t="shared" si="4"/>
        <v>420</v>
      </c>
      <c r="D63" s="37">
        <f t="shared" si="7"/>
        <v>9</v>
      </c>
      <c r="E63" s="36" t="str">
        <f t="shared" si="6"/>
        <v>AVILÉS</v>
      </c>
      <c r="F63" s="36">
        <f t="shared" si="10"/>
        <v>120</v>
      </c>
      <c r="G63" s="36">
        <f t="shared" si="9"/>
        <v>130</v>
      </c>
    </row>
    <row r="64" spans="1:7" x14ac:dyDescent="0.3">
      <c r="A64" s="36" t="str">
        <f t="shared" si="5"/>
        <v>VALENCIA</v>
      </c>
      <c r="B64" s="37">
        <f t="shared" si="3"/>
        <v>1177</v>
      </c>
      <c r="C64" s="37">
        <f t="shared" si="4"/>
        <v>1156</v>
      </c>
      <c r="D64" s="37">
        <f t="shared" si="7"/>
        <v>7</v>
      </c>
      <c r="E64" s="36" t="str">
        <f t="shared" si="6"/>
        <v>ALICANTE</v>
      </c>
      <c r="F64" s="36">
        <f t="shared" si="10"/>
        <v>111</v>
      </c>
      <c r="G64" s="36">
        <f t="shared" si="9"/>
        <v>123</v>
      </c>
    </row>
    <row r="65" spans="1:7" x14ac:dyDescent="0.3">
      <c r="A65" s="36" t="str">
        <f t="shared" si="5"/>
        <v>VIGO</v>
      </c>
      <c r="B65" s="37">
        <f t="shared" si="3"/>
        <v>267</v>
      </c>
      <c r="C65" s="37">
        <f t="shared" si="4"/>
        <v>209</v>
      </c>
      <c r="D65" s="37">
        <f t="shared" si="7"/>
        <v>14</v>
      </c>
      <c r="E65" s="36" t="str">
        <f t="shared" si="6"/>
        <v>MARÍN Y RÍA DE PONTEVEDRA</v>
      </c>
      <c r="F65" s="36">
        <f t="shared" si="10"/>
        <v>78</v>
      </c>
      <c r="G65" s="36">
        <f t="shared" si="9"/>
        <v>83</v>
      </c>
    </row>
    <row r="66" spans="1:7" x14ac:dyDescent="0.3">
      <c r="A66" s="36" t="str">
        <f t="shared" si="5"/>
        <v>VILAGARCÍA</v>
      </c>
      <c r="B66" s="37">
        <f t="shared" si="3"/>
        <v>0</v>
      </c>
      <c r="C66" s="37">
        <f t="shared" si="4"/>
        <v>0</v>
      </c>
      <c r="D66" s="37">
        <f t="shared" si="7"/>
        <v>28</v>
      </c>
      <c r="E66" s="36" t="str">
        <f t="shared" si="6"/>
        <v>VILAGARCÍA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5" priority="2">
      <formula>ISERROR(F7)</formula>
    </cfRule>
  </conditionalFormatting>
  <conditionalFormatting sqref="F8 F10 F12 F14 F16 F18 F20 F22 F24 F26 F28 F30 F32 F34">
    <cfRule type="containsErrors" dxfId="4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/>
  </sheetViews>
  <sheetFormatPr baseColWidth="10" defaultRowHeight="14.4" x14ac:dyDescent="0.3"/>
  <cols>
    <col min="1" max="1" width="21.33203125" bestFit="1" customWidth="1"/>
    <col min="2" max="4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138</v>
      </c>
    </row>
    <row r="2" spans="1:12" s="2" customFormat="1" ht="21" x14ac:dyDescent="0.4">
      <c r="F2" s="3"/>
    </row>
    <row r="5" spans="1:12" x14ac:dyDescent="0.3">
      <c r="A5" s="107" t="s">
        <v>49</v>
      </c>
      <c r="B5" s="105" t="str">
        <f>'Resumen general'!D6</f>
        <v>Mes febrero</v>
      </c>
      <c r="C5" s="106"/>
      <c r="D5" s="105" t="str">
        <f>'Resumen general'!F6</f>
        <v>Acumulado desde enero</v>
      </c>
      <c r="E5" s="106"/>
      <c r="F5" s="106"/>
      <c r="L5" s="4" t="str">
        <f>'Resumen general'!I4</f>
        <v>Fecha: 12/02/2019</v>
      </c>
    </row>
    <row r="6" spans="1:12" x14ac:dyDescent="0.3">
      <c r="A6" s="108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0">
        <v>1047698</v>
      </c>
      <c r="C7" s="10">
        <v>1002280</v>
      </c>
      <c r="D7" s="10">
        <v>2513411</v>
      </c>
      <c r="E7" s="10">
        <v>2712352</v>
      </c>
      <c r="F7" s="11">
        <f>((E7*100)/D7)-100</f>
        <v>7.915179809430299</v>
      </c>
      <c r="G7" s="1"/>
      <c r="H7" s="1"/>
      <c r="I7" s="1"/>
    </row>
    <row r="8" spans="1:12" x14ac:dyDescent="0.3">
      <c r="A8" s="12" t="s">
        <v>31</v>
      </c>
      <c r="B8" s="13">
        <v>698107</v>
      </c>
      <c r="C8" s="13">
        <v>748744</v>
      </c>
      <c r="D8" s="13">
        <v>1411295</v>
      </c>
      <c r="E8" s="13">
        <v>1436849</v>
      </c>
      <c r="F8" s="14">
        <f t="shared" ref="F8:F34" si="0">((E8*100)/D8)-100</f>
        <v>1.810677427469102</v>
      </c>
      <c r="G8" s="1"/>
      <c r="H8" s="1"/>
      <c r="I8" s="1"/>
    </row>
    <row r="9" spans="1:12" x14ac:dyDescent="0.3">
      <c r="A9" s="9" t="s">
        <v>157</v>
      </c>
      <c r="B9" s="10">
        <v>2267615</v>
      </c>
      <c r="C9" s="10">
        <v>2118906</v>
      </c>
      <c r="D9" s="10">
        <v>4378408</v>
      </c>
      <c r="E9" s="10">
        <v>4340580</v>
      </c>
      <c r="F9" s="11">
        <f t="shared" si="0"/>
        <v>-0.86396699439613656</v>
      </c>
      <c r="G9" s="1"/>
      <c r="H9" s="1"/>
      <c r="I9" s="1"/>
    </row>
    <row r="10" spans="1:12" x14ac:dyDescent="0.3">
      <c r="A10" s="12" t="s">
        <v>159</v>
      </c>
      <c r="B10" s="13">
        <v>300419</v>
      </c>
      <c r="C10" s="13">
        <v>441002</v>
      </c>
      <c r="D10" s="13">
        <v>800789</v>
      </c>
      <c r="E10" s="13">
        <v>826245</v>
      </c>
      <c r="F10" s="14">
        <f t="shared" si="0"/>
        <v>3.1788648445470642</v>
      </c>
      <c r="G10" s="1"/>
      <c r="H10" s="1"/>
      <c r="I10" s="1"/>
    </row>
    <row r="11" spans="1:12" x14ac:dyDescent="0.3">
      <c r="A11" s="9" t="s">
        <v>160</v>
      </c>
      <c r="B11" s="10">
        <v>29344950</v>
      </c>
      <c r="C11" s="10">
        <v>31493346</v>
      </c>
      <c r="D11" s="10">
        <v>63941333</v>
      </c>
      <c r="E11" s="10">
        <v>62403065</v>
      </c>
      <c r="F11" s="11">
        <f t="shared" si="0"/>
        <v>-2.4057490324763791</v>
      </c>
      <c r="G11" s="1"/>
      <c r="H11" s="1"/>
      <c r="I11" s="1"/>
    </row>
    <row r="12" spans="1:12" x14ac:dyDescent="0.3">
      <c r="A12" s="12" t="s">
        <v>161</v>
      </c>
      <c r="B12" s="13">
        <v>992172</v>
      </c>
      <c r="C12" s="13">
        <v>1507683</v>
      </c>
      <c r="D12" s="13">
        <v>2355327</v>
      </c>
      <c r="E12" s="13">
        <v>3129314</v>
      </c>
      <c r="F12" s="14">
        <f t="shared" si="0"/>
        <v>32.861127138609618</v>
      </c>
      <c r="G12" s="1"/>
      <c r="H12" s="1"/>
      <c r="I12" s="1"/>
    </row>
    <row r="13" spans="1:12" x14ac:dyDescent="0.3">
      <c r="A13" s="9" t="s">
        <v>32</v>
      </c>
      <c r="B13" s="10">
        <v>11301461</v>
      </c>
      <c r="C13" s="10">
        <v>12520158</v>
      </c>
      <c r="D13" s="10">
        <v>23240062</v>
      </c>
      <c r="E13" s="10">
        <v>26570546</v>
      </c>
      <c r="F13" s="11">
        <f t="shared" si="0"/>
        <v>14.330787929911722</v>
      </c>
      <c r="G13" s="1"/>
      <c r="H13" s="1"/>
      <c r="I13" s="1"/>
    </row>
    <row r="14" spans="1:12" x14ac:dyDescent="0.3">
      <c r="A14" s="12" t="s">
        <v>33</v>
      </c>
      <c r="B14" s="13">
        <v>20692254</v>
      </c>
      <c r="C14" s="13">
        <v>22444750</v>
      </c>
      <c r="D14" s="13">
        <v>39970246</v>
      </c>
      <c r="E14" s="13">
        <v>46952069</v>
      </c>
      <c r="F14" s="14">
        <f t="shared" si="0"/>
        <v>17.467550737616179</v>
      </c>
      <c r="G14" s="1"/>
      <c r="H14" s="1"/>
      <c r="I14" s="1"/>
    </row>
    <row r="15" spans="1:12" x14ac:dyDescent="0.3">
      <c r="A15" s="9" t="s">
        <v>34</v>
      </c>
      <c r="B15" s="10">
        <v>3004283</v>
      </c>
      <c r="C15" s="10">
        <v>3575551</v>
      </c>
      <c r="D15" s="10">
        <v>6044978</v>
      </c>
      <c r="E15" s="10">
        <v>6915447</v>
      </c>
      <c r="F15" s="11">
        <f t="shared" si="0"/>
        <v>14.399870437907296</v>
      </c>
      <c r="G15" s="1"/>
      <c r="H15" s="1"/>
      <c r="I15" s="1"/>
    </row>
    <row r="16" spans="1:12" x14ac:dyDescent="0.3">
      <c r="A16" s="12" t="s">
        <v>35</v>
      </c>
      <c r="B16" s="13">
        <v>2531582</v>
      </c>
      <c r="C16" s="13">
        <v>2490684</v>
      </c>
      <c r="D16" s="13">
        <v>5128862</v>
      </c>
      <c r="E16" s="13">
        <v>5527279</v>
      </c>
      <c r="F16" s="14">
        <f t="shared" si="0"/>
        <v>7.7681364793983505</v>
      </c>
      <c r="G16" s="1"/>
      <c r="H16" s="1"/>
      <c r="I16" s="1"/>
    </row>
    <row r="17" spans="1:9" x14ac:dyDescent="0.3">
      <c r="A17" s="9" t="s">
        <v>162</v>
      </c>
      <c r="B17" s="10">
        <v>1785936</v>
      </c>
      <c r="C17" s="10">
        <v>2141100</v>
      </c>
      <c r="D17" s="10">
        <v>3752727</v>
      </c>
      <c r="E17" s="10">
        <v>4548979</v>
      </c>
      <c r="F17" s="11">
        <f t="shared" si="0"/>
        <v>21.217956968359275</v>
      </c>
      <c r="G17" s="1"/>
      <c r="H17" s="1"/>
      <c r="I17" s="1"/>
    </row>
    <row r="18" spans="1:9" x14ac:dyDescent="0.3">
      <c r="A18" s="12" t="s">
        <v>36</v>
      </c>
      <c r="B18" s="13">
        <v>4740993</v>
      </c>
      <c r="C18" s="13">
        <v>5303436</v>
      </c>
      <c r="D18" s="13">
        <v>9751675</v>
      </c>
      <c r="E18" s="13">
        <v>10902427</v>
      </c>
      <c r="F18" s="14">
        <f t="shared" si="0"/>
        <v>11.800557340149254</v>
      </c>
      <c r="G18" s="1"/>
      <c r="H18" s="1"/>
      <c r="I18" s="1"/>
    </row>
    <row r="19" spans="1:9" x14ac:dyDescent="0.3">
      <c r="A19" s="9" t="s">
        <v>37</v>
      </c>
      <c r="B19" s="10">
        <v>1085537</v>
      </c>
      <c r="C19" s="10">
        <v>1075036</v>
      </c>
      <c r="D19" s="10">
        <v>2373111</v>
      </c>
      <c r="E19" s="10">
        <v>2264107</v>
      </c>
      <c r="F19" s="11">
        <f t="shared" si="0"/>
        <v>-4.5932954674265147</v>
      </c>
      <c r="G19" s="1"/>
      <c r="H19" s="1"/>
      <c r="I19" s="1"/>
    </row>
    <row r="20" spans="1:9" x14ac:dyDescent="0.3">
      <c r="A20" s="12" t="s">
        <v>163</v>
      </c>
      <c r="B20" s="13">
        <v>1418614</v>
      </c>
      <c r="C20" s="13">
        <v>924847</v>
      </c>
      <c r="D20" s="13">
        <v>2965273</v>
      </c>
      <c r="E20" s="13">
        <v>2492957</v>
      </c>
      <c r="F20" s="14">
        <f t="shared" si="0"/>
        <v>-15.928246741531055</v>
      </c>
      <c r="G20" s="1"/>
      <c r="H20" s="1"/>
      <c r="I20" s="1"/>
    </row>
    <row r="21" spans="1:9" x14ac:dyDescent="0.3">
      <c r="A21" s="9" t="s">
        <v>38</v>
      </c>
      <c r="B21" s="10">
        <v>2905111</v>
      </c>
      <c r="C21" s="10">
        <v>2524333</v>
      </c>
      <c r="D21" s="10">
        <v>5718789</v>
      </c>
      <c r="E21" s="10">
        <v>5702497</v>
      </c>
      <c r="F21" s="11">
        <f t="shared" si="0"/>
        <v>-0.28488548886835474</v>
      </c>
      <c r="G21" s="1"/>
      <c r="H21" s="1"/>
      <c r="I21" s="1"/>
    </row>
    <row r="22" spans="1:9" x14ac:dyDescent="0.3">
      <c r="A22" s="12" t="s">
        <v>59</v>
      </c>
      <c r="B22" s="13">
        <v>18444704</v>
      </c>
      <c r="C22" s="13">
        <v>20310791</v>
      </c>
      <c r="D22" s="13">
        <v>38106871</v>
      </c>
      <c r="E22" s="13">
        <v>42784586</v>
      </c>
      <c r="F22" s="14">
        <f t="shared" si="0"/>
        <v>12.275253457571992</v>
      </c>
      <c r="G22" s="1"/>
      <c r="H22" s="1"/>
      <c r="I22" s="1"/>
    </row>
    <row r="23" spans="1:9" x14ac:dyDescent="0.3">
      <c r="A23" s="9" t="s">
        <v>164</v>
      </c>
      <c r="B23" s="10">
        <v>2074729</v>
      </c>
      <c r="C23" s="10">
        <v>1847842</v>
      </c>
      <c r="D23" s="10">
        <v>4330332</v>
      </c>
      <c r="E23" s="10">
        <v>3752908</v>
      </c>
      <c r="F23" s="11">
        <f t="shared" si="0"/>
        <v>-13.334404844709368</v>
      </c>
      <c r="G23" s="1"/>
      <c r="H23" s="1"/>
      <c r="I23" s="1"/>
    </row>
    <row r="24" spans="1:9" x14ac:dyDescent="0.3">
      <c r="A24" s="12" t="s">
        <v>166</v>
      </c>
      <c r="B24" s="13">
        <v>312518</v>
      </c>
      <c r="C24" s="13">
        <v>263118</v>
      </c>
      <c r="D24" s="13">
        <v>714988</v>
      </c>
      <c r="E24" s="13">
        <v>697733</v>
      </c>
      <c r="F24" s="14">
        <f t="shared" si="0"/>
        <v>-2.4133272166805568</v>
      </c>
      <c r="G24" s="1"/>
      <c r="H24" s="1"/>
      <c r="I24" s="1"/>
    </row>
    <row r="25" spans="1:9" x14ac:dyDescent="0.3">
      <c r="A25" s="9" t="s">
        <v>39</v>
      </c>
      <c r="B25" s="10">
        <v>2906185</v>
      </c>
      <c r="C25" s="10">
        <v>3101904</v>
      </c>
      <c r="D25" s="10">
        <v>6247540</v>
      </c>
      <c r="E25" s="10">
        <v>6365324</v>
      </c>
      <c r="F25" s="11">
        <f t="shared" si="0"/>
        <v>1.8852860485887248</v>
      </c>
      <c r="G25" s="1"/>
      <c r="H25" s="1"/>
      <c r="I25" s="1"/>
    </row>
    <row r="26" spans="1:9" x14ac:dyDescent="0.3">
      <c r="A26" s="12" t="s">
        <v>40</v>
      </c>
      <c r="B26" s="13">
        <v>1647071</v>
      </c>
      <c r="C26" s="13">
        <v>1664100</v>
      </c>
      <c r="D26" s="13">
        <v>3237855</v>
      </c>
      <c r="E26" s="13">
        <v>3570430</v>
      </c>
      <c r="F26" s="14">
        <f t="shared" si="0"/>
        <v>10.271460581156347</v>
      </c>
      <c r="G26" s="1"/>
      <c r="H26" s="1"/>
      <c r="I26" s="1"/>
    </row>
    <row r="27" spans="1:9" x14ac:dyDescent="0.3">
      <c r="A27" s="9" t="s">
        <v>41</v>
      </c>
      <c r="B27" s="10">
        <v>534732</v>
      </c>
      <c r="C27" s="10">
        <v>518412</v>
      </c>
      <c r="D27" s="10">
        <v>967320</v>
      </c>
      <c r="E27" s="10">
        <v>1008780</v>
      </c>
      <c r="F27" s="11">
        <f t="shared" si="0"/>
        <v>4.286068725964526</v>
      </c>
      <c r="G27" s="1"/>
      <c r="H27" s="1"/>
      <c r="I27" s="1"/>
    </row>
    <row r="28" spans="1:9" x14ac:dyDescent="0.3">
      <c r="A28" s="12" t="s">
        <v>42</v>
      </c>
      <c r="B28" s="13">
        <v>13454558</v>
      </c>
      <c r="C28" s="13">
        <v>15734457</v>
      </c>
      <c r="D28" s="13">
        <v>28605122</v>
      </c>
      <c r="E28" s="13">
        <v>33593106</v>
      </c>
      <c r="F28" s="14">
        <f t="shared" si="0"/>
        <v>17.437380620156063</v>
      </c>
      <c r="G28" s="1"/>
      <c r="H28" s="1"/>
      <c r="I28" s="1"/>
    </row>
    <row r="29" spans="1:9" x14ac:dyDescent="0.3">
      <c r="A29" s="9" t="s">
        <v>43</v>
      </c>
      <c r="B29" s="10">
        <v>1934800</v>
      </c>
      <c r="C29" s="10">
        <v>2206785</v>
      </c>
      <c r="D29" s="10">
        <v>3694364</v>
      </c>
      <c r="E29" s="10">
        <v>4263744</v>
      </c>
      <c r="F29" s="11">
        <f t="shared" si="0"/>
        <v>15.412125064016436</v>
      </c>
      <c r="G29" s="1"/>
      <c r="H29" s="1"/>
      <c r="I29" s="1"/>
    </row>
    <row r="30" spans="1:9" x14ac:dyDescent="0.3">
      <c r="A30" s="12" t="s">
        <v>44</v>
      </c>
      <c r="B30" s="13">
        <v>318739</v>
      </c>
      <c r="C30" s="13">
        <v>402411</v>
      </c>
      <c r="D30" s="13">
        <v>657591</v>
      </c>
      <c r="E30" s="13">
        <v>803285</v>
      </c>
      <c r="F30" s="14">
        <f t="shared" si="0"/>
        <v>22.155716851355933</v>
      </c>
      <c r="G30" s="1"/>
      <c r="H30" s="1"/>
      <c r="I30" s="1"/>
    </row>
    <row r="31" spans="1:9" x14ac:dyDescent="0.3">
      <c r="A31" s="9" t="s">
        <v>45</v>
      </c>
      <c r="B31" s="10">
        <v>3655285</v>
      </c>
      <c r="C31" s="10">
        <v>3421047</v>
      </c>
      <c r="D31" s="10">
        <v>7759005</v>
      </c>
      <c r="E31" s="10">
        <v>7290325</v>
      </c>
      <c r="F31" s="11">
        <f t="shared" si="0"/>
        <v>-6.0404652400662258</v>
      </c>
      <c r="G31" s="1"/>
      <c r="H31" s="1"/>
      <c r="I31" s="1"/>
    </row>
    <row r="32" spans="1:9" x14ac:dyDescent="0.3">
      <c r="A32" s="12" t="s">
        <v>46</v>
      </c>
      <c r="B32" s="13">
        <v>17675856</v>
      </c>
      <c r="C32" s="13">
        <v>19666237</v>
      </c>
      <c r="D32" s="13">
        <v>37092990</v>
      </c>
      <c r="E32" s="13">
        <v>40022106</v>
      </c>
      <c r="F32" s="14">
        <f t="shared" si="0"/>
        <v>7.896683443421523</v>
      </c>
      <c r="G32" s="1"/>
      <c r="H32" s="1"/>
      <c r="I32" s="1"/>
    </row>
    <row r="33" spans="1:9" x14ac:dyDescent="0.3">
      <c r="A33" s="9" t="s">
        <v>47</v>
      </c>
      <c r="B33" s="10">
        <v>2595441</v>
      </c>
      <c r="C33" s="10">
        <v>2543658</v>
      </c>
      <c r="D33" s="10">
        <v>4527036</v>
      </c>
      <c r="E33" s="10">
        <v>4967808</v>
      </c>
      <c r="F33" s="11">
        <f t="shared" si="0"/>
        <v>9.7364368209132834</v>
      </c>
      <c r="G33" s="1"/>
      <c r="H33" s="1"/>
      <c r="I33" s="1"/>
    </row>
    <row r="34" spans="1:9" x14ac:dyDescent="0.3">
      <c r="A34" s="12" t="s">
        <v>165</v>
      </c>
      <c r="B34" s="13">
        <v>140690</v>
      </c>
      <c r="C34" s="13">
        <v>226538</v>
      </c>
      <c r="D34" s="13">
        <v>276738</v>
      </c>
      <c r="E34" s="13">
        <v>460464</v>
      </c>
      <c r="F34" s="14">
        <f t="shared" si="0"/>
        <v>66.389870563493275</v>
      </c>
      <c r="G34" s="1"/>
      <c r="H34" s="1"/>
      <c r="I34" s="1"/>
    </row>
    <row r="35" spans="1:9" x14ac:dyDescent="0.3">
      <c r="A35" s="15" t="s">
        <v>48</v>
      </c>
      <c r="B35" s="16">
        <f>SUM(B7:B34)</f>
        <v>149812040</v>
      </c>
      <c r="C35" s="16">
        <f t="shared" ref="C35:E35" si="1">SUM(C7:C34)</f>
        <v>162219156</v>
      </c>
      <c r="D35" s="16">
        <f t="shared" si="1"/>
        <v>310564038</v>
      </c>
      <c r="E35" s="16">
        <f t="shared" si="1"/>
        <v>336305312</v>
      </c>
      <c r="F35" s="17">
        <f t="shared" ref="F35" si="2">((E35*100)/D35)-100</f>
        <v>8.2885559338328818</v>
      </c>
      <c r="G35" s="1"/>
      <c r="H35" s="1"/>
      <c r="I35" s="1"/>
    </row>
    <row r="36" spans="1:9" x14ac:dyDescent="0.3">
      <c r="A36" s="59" t="s">
        <v>127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2712352</v>
      </c>
      <c r="C39" s="37">
        <f t="shared" si="4"/>
        <v>2513411</v>
      </c>
      <c r="D39" s="37">
        <f>_xlfn.RANK.EQ(B39,$B$39:$B$66)+COUNTIF($B$39:$B$66,B39)-1</f>
        <v>20</v>
      </c>
      <c r="E39" s="36" t="str">
        <f t="shared" ref="E39:E66" si="6">INDEX($A$39:$B$66,MATCH(ROW()-38,$D$39:$D$66,0),1)</f>
        <v>BAHÍA DE ALGECIRAS</v>
      </c>
      <c r="F39" s="36">
        <f>LOOKUP(E39,$A$39:$A$66,$B$39:$B$66)</f>
        <v>62403065</v>
      </c>
      <c r="G39" s="36">
        <f>LOOKUP(E39,$A$39:$A$66,$C$39:$C$66)</f>
        <v>63941333</v>
      </c>
    </row>
    <row r="40" spans="1:9" x14ac:dyDescent="0.3">
      <c r="A40" s="36" t="str">
        <f t="shared" si="5"/>
        <v>ALICANTE</v>
      </c>
      <c r="B40" s="37">
        <f t="shared" si="3"/>
        <v>1436849</v>
      </c>
      <c r="C40" s="37">
        <f t="shared" si="4"/>
        <v>1411295</v>
      </c>
      <c r="D40" s="37">
        <f t="shared" ref="D40:D66" si="7">_xlfn.RANK.EQ(B40,$B$39:$B$66)+COUNTIF($B$39:$B$66,B40)-1</f>
        <v>23</v>
      </c>
      <c r="E40" s="36" t="str">
        <f t="shared" si="6"/>
        <v>BARCELONA</v>
      </c>
      <c r="F40" s="36">
        <f t="shared" ref="F40:F55" si="8">LOOKUP(E40,$A$39:$A$66,$B$39:$B$66)</f>
        <v>46952069</v>
      </c>
      <c r="G40" s="36">
        <f t="shared" ref="G40:G66" si="9">LOOKUP(E40,$A$39:$A$66,$C$39:$C$66)</f>
        <v>39970246</v>
      </c>
    </row>
    <row r="41" spans="1:9" x14ac:dyDescent="0.3">
      <c r="A41" s="36" t="str">
        <f t="shared" si="5"/>
        <v>ALMERÍA</v>
      </c>
      <c r="B41" s="37">
        <f t="shared" si="3"/>
        <v>4340580</v>
      </c>
      <c r="C41" s="37">
        <f t="shared" si="4"/>
        <v>4378408</v>
      </c>
      <c r="D41" s="37">
        <f t="shared" si="7"/>
        <v>15</v>
      </c>
      <c r="E41" s="36" t="str">
        <f t="shared" si="6"/>
        <v>LAS PALMAS</v>
      </c>
      <c r="F41" s="36">
        <f t="shared" si="8"/>
        <v>42784586</v>
      </c>
      <c r="G41" s="36">
        <f t="shared" si="9"/>
        <v>38106871</v>
      </c>
    </row>
    <row r="42" spans="1:9" x14ac:dyDescent="0.3">
      <c r="A42" s="36" t="str">
        <f t="shared" si="5"/>
        <v>AVILÉS</v>
      </c>
      <c r="B42" s="37">
        <f t="shared" si="3"/>
        <v>826245</v>
      </c>
      <c r="C42" s="37">
        <f t="shared" si="4"/>
        <v>800789</v>
      </c>
      <c r="D42" s="37">
        <f t="shared" si="7"/>
        <v>25</v>
      </c>
      <c r="E42" s="36" t="str">
        <f t="shared" si="6"/>
        <v>VALENCIA</v>
      </c>
      <c r="F42" s="36">
        <f t="shared" si="8"/>
        <v>40022106</v>
      </c>
      <c r="G42" s="36">
        <f t="shared" si="9"/>
        <v>37092990</v>
      </c>
    </row>
    <row r="43" spans="1:9" x14ac:dyDescent="0.3">
      <c r="A43" s="36" t="str">
        <f t="shared" si="5"/>
        <v>BAHÍA DE ALGECIRAS</v>
      </c>
      <c r="B43" s="37">
        <f t="shared" si="3"/>
        <v>62403065</v>
      </c>
      <c r="C43" s="37">
        <f t="shared" si="4"/>
        <v>63941333</v>
      </c>
      <c r="D43" s="37">
        <f t="shared" si="7"/>
        <v>1</v>
      </c>
      <c r="E43" s="36" t="str">
        <f t="shared" si="6"/>
        <v>SANTA CRUZ DE TENERIFE</v>
      </c>
      <c r="F43" s="36">
        <f t="shared" si="8"/>
        <v>33593106</v>
      </c>
      <c r="G43" s="36">
        <f t="shared" si="9"/>
        <v>28605122</v>
      </c>
    </row>
    <row r="44" spans="1:9" x14ac:dyDescent="0.3">
      <c r="A44" s="36" t="str">
        <f t="shared" si="5"/>
        <v>BAHÍA DE CÁDIZ</v>
      </c>
      <c r="B44" s="37">
        <f t="shared" si="3"/>
        <v>3129314</v>
      </c>
      <c r="C44" s="37">
        <f t="shared" si="4"/>
        <v>2355327</v>
      </c>
      <c r="D44" s="37">
        <f t="shared" si="7"/>
        <v>19</v>
      </c>
      <c r="E44" s="36" t="str">
        <f t="shared" si="6"/>
        <v>BALEARES</v>
      </c>
      <c r="F44" s="36">
        <f t="shared" si="8"/>
        <v>26570546</v>
      </c>
      <c r="G44" s="36">
        <f t="shared" si="9"/>
        <v>23240062</v>
      </c>
    </row>
    <row r="45" spans="1:9" x14ac:dyDescent="0.3">
      <c r="A45" s="36" t="str">
        <f t="shared" si="5"/>
        <v>BALEARES</v>
      </c>
      <c r="B45" s="37">
        <f t="shared" si="3"/>
        <v>26570546</v>
      </c>
      <c r="C45" s="37">
        <f t="shared" si="4"/>
        <v>23240062</v>
      </c>
      <c r="D45" s="37">
        <f t="shared" si="7"/>
        <v>6</v>
      </c>
      <c r="E45" s="36" t="str">
        <f t="shared" si="6"/>
        <v>CEUTA</v>
      </c>
      <c r="F45" s="36">
        <f t="shared" si="8"/>
        <v>10902427</v>
      </c>
      <c r="G45" s="36">
        <f t="shared" si="9"/>
        <v>9751675</v>
      </c>
    </row>
    <row r="46" spans="1:9" x14ac:dyDescent="0.3">
      <c r="A46" s="36" t="str">
        <f t="shared" si="5"/>
        <v>BARCELONA</v>
      </c>
      <c r="B46" s="37">
        <f t="shared" si="3"/>
        <v>46952069</v>
      </c>
      <c r="C46" s="37">
        <f t="shared" si="4"/>
        <v>39970246</v>
      </c>
      <c r="D46" s="37">
        <f t="shared" si="7"/>
        <v>2</v>
      </c>
      <c r="E46" s="36" t="str">
        <f t="shared" si="6"/>
        <v>TARRAGONA</v>
      </c>
      <c r="F46" s="36">
        <f t="shared" si="8"/>
        <v>7290325</v>
      </c>
      <c r="G46" s="36">
        <f t="shared" si="9"/>
        <v>7759005</v>
      </c>
    </row>
    <row r="47" spans="1:9" x14ac:dyDescent="0.3">
      <c r="A47" s="36" t="str">
        <f t="shared" si="5"/>
        <v>BILBAO</v>
      </c>
      <c r="B47" s="37">
        <f t="shared" si="3"/>
        <v>6915447</v>
      </c>
      <c r="C47" s="37">
        <f t="shared" si="4"/>
        <v>6044978</v>
      </c>
      <c r="D47" s="37">
        <f t="shared" si="7"/>
        <v>9</v>
      </c>
      <c r="E47" s="36" t="str">
        <f t="shared" si="6"/>
        <v>BILBAO</v>
      </c>
      <c r="F47" s="36">
        <f t="shared" si="8"/>
        <v>6915447</v>
      </c>
      <c r="G47" s="36">
        <f t="shared" si="9"/>
        <v>6044978</v>
      </c>
    </row>
    <row r="48" spans="1:9" x14ac:dyDescent="0.3">
      <c r="A48" s="36" t="str">
        <f t="shared" si="5"/>
        <v>CARTAGENA</v>
      </c>
      <c r="B48" s="37">
        <f t="shared" si="3"/>
        <v>5527279</v>
      </c>
      <c r="C48" s="37">
        <f t="shared" si="4"/>
        <v>5128862</v>
      </c>
      <c r="D48" s="37">
        <f t="shared" si="7"/>
        <v>12</v>
      </c>
      <c r="E48" s="36" t="str">
        <f t="shared" si="6"/>
        <v>MELILLA</v>
      </c>
      <c r="F48" s="36">
        <f t="shared" si="8"/>
        <v>6365324</v>
      </c>
      <c r="G48" s="36">
        <f t="shared" si="9"/>
        <v>6247540</v>
      </c>
    </row>
    <row r="49" spans="1:7" x14ac:dyDescent="0.3">
      <c r="A49" s="36" t="str">
        <f t="shared" si="5"/>
        <v>CASTELLÓN</v>
      </c>
      <c r="B49" s="37">
        <f t="shared" si="3"/>
        <v>4548979</v>
      </c>
      <c r="C49" s="37">
        <f t="shared" si="4"/>
        <v>3752727</v>
      </c>
      <c r="D49" s="37">
        <f t="shared" si="7"/>
        <v>14</v>
      </c>
      <c r="E49" s="36" t="str">
        <f t="shared" si="6"/>
        <v>HUELVA</v>
      </c>
      <c r="F49" s="36">
        <f t="shared" si="8"/>
        <v>5702497</v>
      </c>
      <c r="G49" s="36">
        <f t="shared" si="9"/>
        <v>5718789</v>
      </c>
    </row>
    <row r="50" spans="1:7" x14ac:dyDescent="0.3">
      <c r="A50" s="36" t="str">
        <f t="shared" si="5"/>
        <v>CEUTA</v>
      </c>
      <c r="B50" s="37">
        <f t="shared" si="3"/>
        <v>10902427</v>
      </c>
      <c r="C50" s="37">
        <f t="shared" si="4"/>
        <v>9751675</v>
      </c>
      <c r="D50" s="37">
        <f t="shared" si="7"/>
        <v>7</v>
      </c>
      <c r="E50" s="36" t="str">
        <f t="shared" si="6"/>
        <v>CARTAGENA</v>
      </c>
      <c r="F50" s="36">
        <f t="shared" si="8"/>
        <v>5527279</v>
      </c>
      <c r="G50" s="36">
        <f t="shared" si="9"/>
        <v>5128862</v>
      </c>
    </row>
    <row r="51" spans="1:7" x14ac:dyDescent="0.3">
      <c r="A51" s="36" t="str">
        <f t="shared" si="5"/>
        <v>FERROL-SAN CIBRAO</v>
      </c>
      <c r="B51" s="37">
        <f t="shared" si="3"/>
        <v>2264107</v>
      </c>
      <c r="C51" s="37">
        <f t="shared" si="4"/>
        <v>2373111</v>
      </c>
      <c r="D51" s="37">
        <f t="shared" si="7"/>
        <v>22</v>
      </c>
      <c r="E51" s="36" t="str">
        <f t="shared" si="6"/>
        <v>VIGO</v>
      </c>
      <c r="F51" s="36">
        <f t="shared" si="8"/>
        <v>4967808</v>
      </c>
      <c r="G51" s="36">
        <f t="shared" si="9"/>
        <v>4527036</v>
      </c>
    </row>
    <row r="52" spans="1:7" x14ac:dyDescent="0.3">
      <c r="A52" s="36" t="str">
        <f t="shared" si="5"/>
        <v>GIJÓN</v>
      </c>
      <c r="B52" s="37">
        <f t="shared" si="3"/>
        <v>2492957</v>
      </c>
      <c r="C52" s="37">
        <f t="shared" si="4"/>
        <v>2965273</v>
      </c>
      <c r="D52" s="37">
        <f t="shared" si="7"/>
        <v>21</v>
      </c>
      <c r="E52" s="36" t="str">
        <f t="shared" si="6"/>
        <v>CASTELLÓN</v>
      </c>
      <c r="F52" s="36">
        <f t="shared" si="8"/>
        <v>4548979</v>
      </c>
      <c r="G52" s="36">
        <f t="shared" si="9"/>
        <v>3752727</v>
      </c>
    </row>
    <row r="53" spans="1:7" x14ac:dyDescent="0.3">
      <c r="A53" s="36" t="str">
        <f t="shared" si="5"/>
        <v>HUELVA</v>
      </c>
      <c r="B53" s="37">
        <f t="shared" si="3"/>
        <v>5702497</v>
      </c>
      <c r="C53" s="37">
        <f t="shared" si="4"/>
        <v>5718789</v>
      </c>
      <c r="D53" s="37">
        <f t="shared" si="7"/>
        <v>11</v>
      </c>
      <c r="E53" s="36" t="str">
        <f t="shared" si="6"/>
        <v>ALMERÍA</v>
      </c>
      <c r="F53" s="36">
        <f t="shared" si="8"/>
        <v>4340580</v>
      </c>
      <c r="G53" s="36">
        <f t="shared" si="9"/>
        <v>4378408</v>
      </c>
    </row>
    <row r="54" spans="1:7" x14ac:dyDescent="0.3">
      <c r="A54" s="36" t="str">
        <f t="shared" si="5"/>
        <v>LAS PALMAS</v>
      </c>
      <c r="B54" s="37">
        <f t="shared" si="3"/>
        <v>42784586</v>
      </c>
      <c r="C54" s="37">
        <f t="shared" si="4"/>
        <v>38106871</v>
      </c>
      <c r="D54" s="37">
        <f t="shared" si="7"/>
        <v>3</v>
      </c>
      <c r="E54" s="36" t="str">
        <f t="shared" si="6"/>
        <v>SANTANDER</v>
      </c>
      <c r="F54" s="36">
        <f t="shared" si="8"/>
        <v>4263744</v>
      </c>
      <c r="G54" s="36">
        <f t="shared" si="9"/>
        <v>3694364</v>
      </c>
    </row>
    <row r="55" spans="1:7" x14ac:dyDescent="0.3">
      <c r="A55" s="36" t="str">
        <f t="shared" si="5"/>
        <v>MÁLAGA</v>
      </c>
      <c r="B55" s="37">
        <f t="shared" si="3"/>
        <v>3752908</v>
      </c>
      <c r="C55" s="37">
        <f t="shared" si="4"/>
        <v>4330332</v>
      </c>
      <c r="D55" s="37">
        <f t="shared" si="7"/>
        <v>17</v>
      </c>
      <c r="E55" s="36" t="str">
        <f t="shared" si="6"/>
        <v>MÁLAGA</v>
      </c>
      <c r="F55" s="36">
        <f t="shared" si="8"/>
        <v>3752908</v>
      </c>
      <c r="G55" s="36">
        <f t="shared" si="9"/>
        <v>4330332</v>
      </c>
    </row>
    <row r="56" spans="1:7" x14ac:dyDescent="0.3">
      <c r="A56" s="36" t="str">
        <f t="shared" si="5"/>
        <v>MARÍN Y RÍA DE PONTEVEDRA</v>
      </c>
      <c r="B56" s="37">
        <f t="shared" si="3"/>
        <v>697733</v>
      </c>
      <c r="C56" s="37">
        <f t="shared" si="4"/>
        <v>714988</v>
      </c>
      <c r="D56" s="37">
        <f t="shared" si="7"/>
        <v>27</v>
      </c>
      <c r="E56" s="36" t="str">
        <f t="shared" si="6"/>
        <v>MOTRIL</v>
      </c>
      <c r="F56" s="36">
        <f t="shared" ref="F56:F66" si="10">LOOKUP(E56,$A$39:$A$66,$B$39:$B$66)</f>
        <v>3570430</v>
      </c>
      <c r="G56" s="36">
        <f t="shared" si="9"/>
        <v>3237855</v>
      </c>
    </row>
    <row r="57" spans="1:7" x14ac:dyDescent="0.3">
      <c r="A57" s="36" t="str">
        <f t="shared" si="5"/>
        <v>MELILLA</v>
      </c>
      <c r="B57" s="37">
        <f t="shared" si="3"/>
        <v>6365324</v>
      </c>
      <c r="C57" s="37">
        <f t="shared" si="4"/>
        <v>6247540</v>
      </c>
      <c r="D57" s="37">
        <f t="shared" si="7"/>
        <v>10</v>
      </c>
      <c r="E57" s="36" t="str">
        <f t="shared" si="6"/>
        <v>BAHÍA DE CÁDIZ</v>
      </c>
      <c r="F57" s="36">
        <f t="shared" si="10"/>
        <v>3129314</v>
      </c>
      <c r="G57" s="36">
        <f t="shared" si="9"/>
        <v>2355327</v>
      </c>
    </row>
    <row r="58" spans="1:7" x14ac:dyDescent="0.3">
      <c r="A58" s="36" t="str">
        <f t="shared" si="5"/>
        <v>MOTRIL</v>
      </c>
      <c r="B58" s="37">
        <f t="shared" si="3"/>
        <v>3570430</v>
      </c>
      <c r="C58" s="37">
        <f t="shared" si="4"/>
        <v>3237855</v>
      </c>
      <c r="D58" s="37">
        <f t="shared" si="7"/>
        <v>18</v>
      </c>
      <c r="E58" s="36" t="str">
        <f t="shared" si="6"/>
        <v>A CORUÑA</v>
      </c>
      <c r="F58" s="36">
        <f t="shared" si="10"/>
        <v>2712352</v>
      </c>
      <c r="G58" s="36">
        <f t="shared" si="9"/>
        <v>2513411</v>
      </c>
    </row>
    <row r="59" spans="1:7" x14ac:dyDescent="0.3">
      <c r="A59" s="36" t="str">
        <f t="shared" si="5"/>
        <v>PASAIA</v>
      </c>
      <c r="B59" s="37">
        <f t="shared" si="3"/>
        <v>1008780</v>
      </c>
      <c r="C59" s="37">
        <f t="shared" si="4"/>
        <v>967320</v>
      </c>
      <c r="D59" s="37">
        <f t="shared" si="7"/>
        <v>24</v>
      </c>
      <c r="E59" s="36" t="str">
        <f t="shared" si="6"/>
        <v>GIJÓN</v>
      </c>
      <c r="F59" s="36">
        <f t="shared" si="10"/>
        <v>2492957</v>
      </c>
      <c r="G59" s="36">
        <f t="shared" si="9"/>
        <v>2965273</v>
      </c>
    </row>
    <row r="60" spans="1:7" x14ac:dyDescent="0.3">
      <c r="A60" s="36" t="str">
        <f t="shared" si="5"/>
        <v>SANTA CRUZ DE TENERIFE</v>
      </c>
      <c r="B60" s="37">
        <f t="shared" si="3"/>
        <v>33593106</v>
      </c>
      <c r="C60" s="37">
        <f t="shared" si="4"/>
        <v>28605122</v>
      </c>
      <c r="D60" s="37">
        <f t="shared" si="7"/>
        <v>5</v>
      </c>
      <c r="E60" s="36" t="str">
        <f t="shared" si="6"/>
        <v>FERROL-SAN CIBRAO</v>
      </c>
      <c r="F60" s="36">
        <f t="shared" si="10"/>
        <v>2264107</v>
      </c>
      <c r="G60" s="36">
        <f t="shared" si="9"/>
        <v>2373111</v>
      </c>
    </row>
    <row r="61" spans="1:7" x14ac:dyDescent="0.3">
      <c r="A61" s="36" t="str">
        <f t="shared" si="5"/>
        <v>SANTANDER</v>
      </c>
      <c r="B61" s="37">
        <f t="shared" si="3"/>
        <v>4263744</v>
      </c>
      <c r="C61" s="37">
        <f t="shared" si="4"/>
        <v>3694364</v>
      </c>
      <c r="D61" s="37">
        <f t="shared" si="7"/>
        <v>16</v>
      </c>
      <c r="E61" s="36" t="str">
        <f t="shared" si="6"/>
        <v>ALICANTE</v>
      </c>
      <c r="F61" s="36">
        <f t="shared" si="10"/>
        <v>1436849</v>
      </c>
      <c r="G61" s="36">
        <f t="shared" si="9"/>
        <v>1411295</v>
      </c>
    </row>
    <row r="62" spans="1:7" x14ac:dyDescent="0.3">
      <c r="A62" s="36" t="str">
        <f t="shared" si="5"/>
        <v>SEVILLA</v>
      </c>
      <c r="B62" s="37">
        <f t="shared" si="3"/>
        <v>803285</v>
      </c>
      <c r="C62" s="37">
        <f t="shared" si="4"/>
        <v>657591</v>
      </c>
      <c r="D62" s="37">
        <f t="shared" si="7"/>
        <v>26</v>
      </c>
      <c r="E62" s="36" t="str">
        <f t="shared" si="6"/>
        <v>PASAIA</v>
      </c>
      <c r="F62" s="36">
        <f t="shared" si="10"/>
        <v>1008780</v>
      </c>
      <c r="G62" s="36">
        <f t="shared" si="9"/>
        <v>967320</v>
      </c>
    </row>
    <row r="63" spans="1:7" x14ac:dyDescent="0.3">
      <c r="A63" s="36" t="str">
        <f t="shared" si="5"/>
        <v>TARRAGONA</v>
      </c>
      <c r="B63" s="37">
        <f t="shared" si="3"/>
        <v>7290325</v>
      </c>
      <c r="C63" s="37">
        <f t="shared" si="4"/>
        <v>7759005</v>
      </c>
      <c r="D63" s="37">
        <f t="shared" si="7"/>
        <v>8</v>
      </c>
      <c r="E63" s="36" t="str">
        <f t="shared" si="6"/>
        <v>AVILÉS</v>
      </c>
      <c r="F63" s="36">
        <f t="shared" si="10"/>
        <v>826245</v>
      </c>
      <c r="G63" s="36">
        <f t="shared" si="9"/>
        <v>800789</v>
      </c>
    </row>
    <row r="64" spans="1:7" x14ac:dyDescent="0.3">
      <c r="A64" s="36" t="str">
        <f t="shared" si="5"/>
        <v>VALENCIA</v>
      </c>
      <c r="B64" s="37">
        <f t="shared" si="3"/>
        <v>40022106</v>
      </c>
      <c r="C64" s="37">
        <f t="shared" si="4"/>
        <v>37092990</v>
      </c>
      <c r="D64" s="37">
        <f t="shared" si="7"/>
        <v>4</v>
      </c>
      <c r="E64" s="36" t="str">
        <f t="shared" si="6"/>
        <v>SEVILLA</v>
      </c>
      <c r="F64" s="36">
        <f t="shared" si="10"/>
        <v>803285</v>
      </c>
      <c r="G64" s="36">
        <f t="shared" si="9"/>
        <v>657591</v>
      </c>
    </row>
    <row r="65" spans="1:7" x14ac:dyDescent="0.3">
      <c r="A65" s="36" t="str">
        <f t="shared" si="5"/>
        <v>VIGO</v>
      </c>
      <c r="B65" s="37">
        <f t="shared" si="3"/>
        <v>4967808</v>
      </c>
      <c r="C65" s="37">
        <f t="shared" si="4"/>
        <v>4527036</v>
      </c>
      <c r="D65" s="37">
        <f t="shared" si="7"/>
        <v>13</v>
      </c>
      <c r="E65" s="36" t="str">
        <f t="shared" si="6"/>
        <v>MARÍN Y RÍA DE PONTEVEDRA</v>
      </c>
      <c r="F65" s="36">
        <f t="shared" si="10"/>
        <v>697733</v>
      </c>
      <c r="G65" s="36">
        <f t="shared" si="9"/>
        <v>714988</v>
      </c>
    </row>
    <row r="66" spans="1:7" x14ac:dyDescent="0.3">
      <c r="A66" s="36" t="str">
        <f t="shared" si="5"/>
        <v>VILAGARCÍA</v>
      </c>
      <c r="B66" s="37">
        <f t="shared" si="3"/>
        <v>460464</v>
      </c>
      <c r="C66" s="37">
        <f t="shared" si="4"/>
        <v>276738</v>
      </c>
      <c r="D66" s="37">
        <f t="shared" si="7"/>
        <v>28</v>
      </c>
      <c r="E66" s="36" t="str">
        <f t="shared" si="6"/>
        <v>VILAGARCÍA</v>
      </c>
      <c r="F66" s="36">
        <f t="shared" si="10"/>
        <v>460464</v>
      </c>
      <c r="G66" s="36">
        <f t="shared" si="9"/>
        <v>276738</v>
      </c>
    </row>
    <row r="67" spans="1:7" x14ac:dyDescent="0.3">
      <c r="A67" s="73"/>
      <c r="B67" s="73"/>
      <c r="C67" s="73"/>
      <c r="D67" s="73"/>
      <c r="E67" s="73"/>
      <c r="F67" s="73"/>
      <c r="G67" s="36"/>
    </row>
    <row r="68" spans="1:7" x14ac:dyDescent="0.3">
      <c r="A68" s="74"/>
      <c r="B68" s="75"/>
      <c r="C68" s="75"/>
      <c r="D68" s="75"/>
      <c r="E68" s="75"/>
      <c r="F68" s="76"/>
      <c r="G68" s="3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3" priority="2">
      <formula>ISERROR(F7)</formula>
    </cfRule>
  </conditionalFormatting>
  <conditionalFormatting sqref="F8 F10 F12 F14 F16 F18 F20 F22 F24 F26 F28 F30 F32 F34">
    <cfRule type="containsErrors" dxfId="2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9"/>
  <sheetViews>
    <sheetView workbookViewId="0"/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F1" s="3" t="s">
        <v>150</v>
      </c>
    </row>
    <row r="2" spans="1:12" s="2" customFormat="1" ht="21" x14ac:dyDescent="0.4">
      <c r="F2" s="3"/>
    </row>
    <row r="5" spans="1:12" x14ac:dyDescent="0.3">
      <c r="A5" s="107" t="s">
        <v>49</v>
      </c>
      <c r="B5" s="105" t="str">
        <f>'Resumen general'!D6</f>
        <v>Mes febrero</v>
      </c>
      <c r="C5" s="106"/>
      <c r="D5" s="105" t="str">
        <f>'Resumen general'!F6</f>
        <v>Acumulado desde enero</v>
      </c>
      <c r="E5" s="106"/>
      <c r="F5" s="106"/>
      <c r="L5" s="4" t="str">
        <f>'Resumen general'!I4</f>
        <v>Fecha: 12/02/2019</v>
      </c>
    </row>
    <row r="6" spans="1:12" x14ac:dyDescent="0.3">
      <c r="A6" s="108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0">
        <v>2</v>
      </c>
      <c r="C7" s="10">
        <v>0</v>
      </c>
      <c r="D7" s="10">
        <v>5</v>
      </c>
      <c r="E7" s="10">
        <v>2</v>
      </c>
      <c r="F7" s="11">
        <f>((E7*100)/D7)-100</f>
        <v>-60</v>
      </c>
      <c r="G7" s="1"/>
      <c r="H7" s="1"/>
      <c r="I7" s="1"/>
    </row>
    <row r="8" spans="1:12" x14ac:dyDescent="0.3">
      <c r="A8" s="12" t="s">
        <v>31</v>
      </c>
      <c r="B8" s="13">
        <v>2</v>
      </c>
      <c r="C8" s="13">
        <v>3</v>
      </c>
      <c r="D8" s="13">
        <v>3</v>
      </c>
      <c r="E8" s="13">
        <v>5</v>
      </c>
      <c r="F8" s="14">
        <f t="shared" ref="F8:F34" si="0">((E8*100)/D8)-100</f>
        <v>66.666666666666657</v>
      </c>
      <c r="G8" s="1"/>
      <c r="H8" s="1"/>
      <c r="I8" s="1"/>
    </row>
    <row r="9" spans="1:12" x14ac:dyDescent="0.3">
      <c r="A9" s="9" t="s">
        <v>157</v>
      </c>
      <c r="B9" s="10">
        <v>1</v>
      </c>
      <c r="C9" s="10">
        <v>0</v>
      </c>
      <c r="D9" s="10">
        <v>1</v>
      </c>
      <c r="E9" s="10">
        <v>0</v>
      </c>
      <c r="F9" s="11">
        <f t="shared" si="0"/>
        <v>-100</v>
      </c>
      <c r="G9" s="1"/>
      <c r="H9" s="1"/>
      <c r="I9" s="1"/>
    </row>
    <row r="10" spans="1:12" x14ac:dyDescent="0.3">
      <c r="A10" s="12" t="s">
        <v>159</v>
      </c>
      <c r="B10" s="13">
        <v>0</v>
      </c>
      <c r="C10" s="13">
        <v>0</v>
      </c>
      <c r="D10" s="13">
        <v>0</v>
      </c>
      <c r="E10" s="13">
        <v>1</v>
      </c>
      <c r="F10" s="14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10">
        <v>0</v>
      </c>
      <c r="C11" s="10">
        <v>0</v>
      </c>
      <c r="D11" s="10">
        <v>0</v>
      </c>
      <c r="E11" s="10">
        <v>0</v>
      </c>
      <c r="F11" s="11" t="e">
        <f t="shared" si="0"/>
        <v>#DIV/0!</v>
      </c>
      <c r="G11" s="1"/>
      <c r="H11" s="1"/>
      <c r="I11" s="1"/>
    </row>
    <row r="12" spans="1:12" x14ac:dyDescent="0.3">
      <c r="A12" s="12" t="s">
        <v>161</v>
      </c>
      <c r="B12" s="13">
        <v>3</v>
      </c>
      <c r="C12" s="13">
        <v>8</v>
      </c>
      <c r="D12" s="13">
        <v>7</v>
      </c>
      <c r="E12" s="13">
        <v>17</v>
      </c>
      <c r="F12" s="14">
        <f t="shared" si="0"/>
        <v>142.85714285714286</v>
      </c>
      <c r="G12" s="1"/>
      <c r="H12" s="1"/>
      <c r="I12" s="1"/>
    </row>
    <row r="13" spans="1:12" x14ac:dyDescent="0.3">
      <c r="A13" s="9" t="s">
        <v>32</v>
      </c>
      <c r="B13" s="10">
        <v>6</v>
      </c>
      <c r="C13" s="10">
        <v>10</v>
      </c>
      <c r="D13" s="10">
        <v>14</v>
      </c>
      <c r="E13" s="10">
        <v>26</v>
      </c>
      <c r="F13" s="11">
        <f t="shared" si="0"/>
        <v>85.714285714285722</v>
      </c>
      <c r="G13" s="1"/>
      <c r="H13" s="1"/>
      <c r="I13" s="1"/>
    </row>
    <row r="14" spans="1:12" x14ac:dyDescent="0.3">
      <c r="A14" s="12" t="s">
        <v>33</v>
      </c>
      <c r="B14" s="13">
        <v>19</v>
      </c>
      <c r="C14" s="13">
        <v>22</v>
      </c>
      <c r="D14" s="13">
        <v>34</v>
      </c>
      <c r="E14" s="13">
        <v>45</v>
      </c>
      <c r="F14" s="14">
        <f t="shared" si="0"/>
        <v>32.35294117647058</v>
      </c>
      <c r="G14" s="1"/>
      <c r="H14" s="1"/>
      <c r="I14" s="1"/>
    </row>
    <row r="15" spans="1:12" x14ac:dyDescent="0.3">
      <c r="A15" s="9" t="s">
        <v>34</v>
      </c>
      <c r="B15" s="10">
        <v>0</v>
      </c>
      <c r="C15" s="10">
        <v>1</v>
      </c>
      <c r="D15" s="10">
        <v>0</v>
      </c>
      <c r="E15" s="10">
        <v>1</v>
      </c>
      <c r="F15" s="11" t="e">
        <f t="shared" si="0"/>
        <v>#DIV/0!</v>
      </c>
      <c r="G15" s="1"/>
      <c r="H15" s="1"/>
      <c r="I15" s="1"/>
    </row>
    <row r="16" spans="1:12" x14ac:dyDescent="0.3">
      <c r="A16" s="12" t="s">
        <v>35</v>
      </c>
      <c r="B16" s="13">
        <v>0</v>
      </c>
      <c r="C16" s="13">
        <v>1</v>
      </c>
      <c r="D16" s="13">
        <v>1</v>
      </c>
      <c r="E16" s="13">
        <v>1</v>
      </c>
      <c r="F16" s="14">
        <f t="shared" si="0"/>
        <v>0</v>
      </c>
      <c r="G16" s="1"/>
      <c r="H16" s="1"/>
      <c r="I16" s="1"/>
    </row>
    <row r="17" spans="1:9" x14ac:dyDescent="0.3">
      <c r="A17" s="9" t="s">
        <v>162</v>
      </c>
      <c r="B17" s="10">
        <v>0</v>
      </c>
      <c r="C17" s="10">
        <v>0</v>
      </c>
      <c r="D17" s="10">
        <v>0</v>
      </c>
      <c r="E17" s="10">
        <v>0</v>
      </c>
      <c r="F17" s="11" t="e">
        <f t="shared" si="0"/>
        <v>#DIV/0!</v>
      </c>
      <c r="G17" s="1"/>
      <c r="H17" s="1"/>
      <c r="I17" s="1"/>
    </row>
    <row r="18" spans="1:9" x14ac:dyDescent="0.3">
      <c r="A18" s="12" t="s">
        <v>36</v>
      </c>
      <c r="B18" s="13">
        <v>0</v>
      </c>
      <c r="C18" s="13">
        <v>4</v>
      </c>
      <c r="D18" s="13">
        <v>0</v>
      </c>
      <c r="E18" s="13">
        <v>4</v>
      </c>
      <c r="F18" s="14" t="e">
        <f t="shared" si="0"/>
        <v>#DIV/0!</v>
      </c>
      <c r="G18" s="1"/>
      <c r="H18" s="1"/>
      <c r="I18" s="1"/>
    </row>
    <row r="19" spans="1:9" x14ac:dyDescent="0.3">
      <c r="A19" s="9" t="s">
        <v>37</v>
      </c>
      <c r="B19" s="10">
        <v>0</v>
      </c>
      <c r="C19" s="10">
        <v>0</v>
      </c>
      <c r="D19" s="10">
        <v>0</v>
      </c>
      <c r="E19" s="10">
        <v>0</v>
      </c>
      <c r="F19" s="11" t="e">
        <f t="shared" si="0"/>
        <v>#DIV/0!</v>
      </c>
      <c r="G19" s="1"/>
      <c r="H19" s="1"/>
      <c r="I19" s="1"/>
    </row>
    <row r="20" spans="1:9" x14ac:dyDescent="0.3">
      <c r="A20" s="12" t="s">
        <v>163</v>
      </c>
      <c r="B20" s="13">
        <v>1</v>
      </c>
      <c r="C20" s="13">
        <v>0</v>
      </c>
      <c r="D20" s="13">
        <v>1</v>
      </c>
      <c r="E20" s="13">
        <v>0</v>
      </c>
      <c r="F20" s="14">
        <f t="shared" si="0"/>
        <v>-100</v>
      </c>
      <c r="G20" s="1"/>
      <c r="H20" s="1"/>
      <c r="I20" s="1"/>
    </row>
    <row r="21" spans="1:9" x14ac:dyDescent="0.3">
      <c r="A21" s="9" t="s">
        <v>38</v>
      </c>
      <c r="B21" s="10">
        <v>0</v>
      </c>
      <c r="C21" s="10">
        <v>0</v>
      </c>
      <c r="D21" s="10">
        <v>0</v>
      </c>
      <c r="E21" s="10">
        <v>0</v>
      </c>
      <c r="F21" s="19" t="e">
        <f t="shared" si="0"/>
        <v>#DIV/0!</v>
      </c>
      <c r="G21" s="1"/>
      <c r="H21" s="1"/>
      <c r="I21" s="1"/>
    </row>
    <row r="22" spans="1:9" x14ac:dyDescent="0.3">
      <c r="A22" s="12" t="s">
        <v>59</v>
      </c>
      <c r="B22" s="13">
        <v>53</v>
      </c>
      <c r="C22" s="13">
        <v>80</v>
      </c>
      <c r="D22" s="13">
        <v>124</v>
      </c>
      <c r="E22" s="13">
        <v>165</v>
      </c>
      <c r="F22" s="14">
        <f t="shared" si="0"/>
        <v>33.064516129032256</v>
      </c>
      <c r="G22" s="1"/>
      <c r="H22" s="1"/>
      <c r="I22" s="1"/>
    </row>
    <row r="23" spans="1:9" x14ac:dyDescent="0.3">
      <c r="A23" s="9" t="s">
        <v>164</v>
      </c>
      <c r="B23" s="10">
        <v>2</v>
      </c>
      <c r="C23" s="10">
        <v>6</v>
      </c>
      <c r="D23" s="10">
        <v>8</v>
      </c>
      <c r="E23" s="10">
        <v>10</v>
      </c>
      <c r="F23" s="11">
        <f t="shared" si="0"/>
        <v>25</v>
      </c>
      <c r="G23" s="1"/>
      <c r="H23" s="1"/>
      <c r="I23" s="1"/>
    </row>
    <row r="24" spans="1:9" x14ac:dyDescent="0.3">
      <c r="A24" s="12" t="s">
        <v>166</v>
      </c>
      <c r="B24" s="13">
        <v>0</v>
      </c>
      <c r="C24" s="13">
        <v>0</v>
      </c>
      <c r="D24" s="13">
        <v>0</v>
      </c>
      <c r="E24" s="13">
        <v>0</v>
      </c>
      <c r="F24" s="18" t="e">
        <f t="shared" si="0"/>
        <v>#DIV/0!</v>
      </c>
      <c r="G24" s="1"/>
      <c r="H24" s="1"/>
      <c r="I24" s="1"/>
    </row>
    <row r="25" spans="1:9" x14ac:dyDescent="0.3">
      <c r="A25" s="9" t="s">
        <v>39</v>
      </c>
      <c r="B25" s="10">
        <v>0</v>
      </c>
      <c r="C25" s="10">
        <v>0</v>
      </c>
      <c r="D25" s="10">
        <v>0</v>
      </c>
      <c r="E25" s="10">
        <v>0</v>
      </c>
      <c r="F25" s="11" t="e">
        <f t="shared" si="0"/>
        <v>#DIV/0!</v>
      </c>
      <c r="G25" s="1"/>
      <c r="H25" s="1"/>
      <c r="I25" s="1"/>
    </row>
    <row r="26" spans="1:9" x14ac:dyDescent="0.3">
      <c r="A26" s="12" t="s">
        <v>40</v>
      </c>
      <c r="B26" s="13">
        <v>1</v>
      </c>
      <c r="C26" s="13">
        <v>0</v>
      </c>
      <c r="D26" s="13">
        <v>1</v>
      </c>
      <c r="E26" s="13">
        <v>0</v>
      </c>
      <c r="F26" s="14">
        <f t="shared" si="0"/>
        <v>-100</v>
      </c>
      <c r="G26" s="1"/>
      <c r="H26" s="1"/>
      <c r="I26" s="1"/>
    </row>
    <row r="27" spans="1:9" x14ac:dyDescent="0.3">
      <c r="A27" s="9" t="s">
        <v>41</v>
      </c>
      <c r="B27" s="10">
        <v>0</v>
      </c>
      <c r="C27" s="10">
        <v>0</v>
      </c>
      <c r="D27" s="10">
        <v>0</v>
      </c>
      <c r="E27" s="10">
        <v>0</v>
      </c>
      <c r="F27" s="19" t="e">
        <f t="shared" si="0"/>
        <v>#DIV/0!</v>
      </c>
      <c r="G27" s="1"/>
      <c r="H27" s="1"/>
      <c r="I27" s="1"/>
    </row>
    <row r="28" spans="1:9" x14ac:dyDescent="0.3">
      <c r="A28" s="12" t="s">
        <v>42</v>
      </c>
      <c r="B28" s="13">
        <v>48</v>
      </c>
      <c r="C28" s="13">
        <v>69</v>
      </c>
      <c r="D28" s="13">
        <v>116</v>
      </c>
      <c r="E28" s="13">
        <v>141</v>
      </c>
      <c r="F28" s="14">
        <f t="shared" si="0"/>
        <v>21.551724137931032</v>
      </c>
      <c r="G28" s="1"/>
      <c r="H28" s="1"/>
      <c r="I28" s="1"/>
    </row>
    <row r="29" spans="1:9" x14ac:dyDescent="0.3">
      <c r="A29" s="9" t="s">
        <v>43</v>
      </c>
      <c r="B29" s="10">
        <v>0</v>
      </c>
      <c r="C29" s="10">
        <v>0</v>
      </c>
      <c r="D29" s="10">
        <v>0</v>
      </c>
      <c r="E29" s="10">
        <v>0</v>
      </c>
      <c r="F29" s="11" t="e">
        <f t="shared" si="0"/>
        <v>#DIV/0!</v>
      </c>
      <c r="G29" s="1"/>
      <c r="H29" s="1"/>
      <c r="I29" s="1"/>
    </row>
    <row r="30" spans="1:9" x14ac:dyDescent="0.3">
      <c r="A30" s="12" t="s">
        <v>44</v>
      </c>
      <c r="B30" s="13">
        <v>2</v>
      </c>
      <c r="C30" s="13">
        <v>2</v>
      </c>
      <c r="D30" s="13">
        <v>2</v>
      </c>
      <c r="E30" s="13">
        <v>3</v>
      </c>
      <c r="F30" s="14">
        <f t="shared" si="0"/>
        <v>50</v>
      </c>
      <c r="G30" s="1"/>
      <c r="H30" s="1"/>
      <c r="I30" s="1"/>
    </row>
    <row r="31" spans="1:9" x14ac:dyDescent="0.3">
      <c r="A31" s="9" t="s">
        <v>45</v>
      </c>
      <c r="B31" s="10">
        <v>0</v>
      </c>
      <c r="C31" s="10">
        <v>0</v>
      </c>
      <c r="D31" s="10">
        <v>0</v>
      </c>
      <c r="E31" s="10">
        <v>0</v>
      </c>
      <c r="F31" s="11" t="e">
        <f t="shared" si="0"/>
        <v>#DIV/0!</v>
      </c>
      <c r="G31" s="1"/>
      <c r="H31" s="1"/>
      <c r="I31" s="1"/>
    </row>
    <row r="32" spans="1:9" x14ac:dyDescent="0.3">
      <c r="A32" s="12" t="s">
        <v>46</v>
      </c>
      <c r="B32" s="13">
        <v>4</v>
      </c>
      <c r="C32" s="13">
        <v>2</v>
      </c>
      <c r="D32" s="13">
        <v>7</v>
      </c>
      <c r="E32" s="13">
        <v>5</v>
      </c>
      <c r="F32" s="14">
        <f t="shared" si="0"/>
        <v>-28.571428571428569</v>
      </c>
      <c r="G32" s="1"/>
      <c r="H32" s="1"/>
      <c r="I32" s="1"/>
    </row>
    <row r="33" spans="1:9" x14ac:dyDescent="0.3">
      <c r="A33" s="9" t="s">
        <v>47</v>
      </c>
      <c r="B33" s="10">
        <v>0</v>
      </c>
      <c r="C33" s="10">
        <v>0</v>
      </c>
      <c r="D33" s="10">
        <v>1</v>
      </c>
      <c r="E33" s="10">
        <v>3</v>
      </c>
      <c r="F33" s="11">
        <f t="shared" si="0"/>
        <v>200</v>
      </c>
      <c r="G33" s="1"/>
      <c r="H33" s="1"/>
      <c r="I33" s="1"/>
    </row>
    <row r="34" spans="1:9" x14ac:dyDescent="0.3">
      <c r="A34" s="12" t="s">
        <v>165</v>
      </c>
      <c r="B34" s="13">
        <v>0</v>
      </c>
      <c r="C34" s="13">
        <v>0</v>
      </c>
      <c r="D34" s="13">
        <v>0</v>
      </c>
      <c r="E34" s="13">
        <v>0</v>
      </c>
      <c r="F34" s="14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144</v>
      </c>
      <c r="C35" s="16">
        <f t="shared" ref="C35:E35" si="1">SUM(C7:C34)</f>
        <v>208</v>
      </c>
      <c r="D35" s="16">
        <f t="shared" si="1"/>
        <v>325</v>
      </c>
      <c r="E35" s="16">
        <f t="shared" si="1"/>
        <v>429</v>
      </c>
      <c r="F35" s="17">
        <f t="shared" ref="F35" si="2">((E35*100)/D35)-100</f>
        <v>32</v>
      </c>
      <c r="G35" s="1"/>
      <c r="H35" s="1"/>
      <c r="I35" s="1"/>
    </row>
    <row r="37" spans="1:9" x14ac:dyDescent="0.3">
      <c r="A37" s="80"/>
      <c r="B37" s="36"/>
      <c r="C37" s="36"/>
      <c r="D37" s="36"/>
      <c r="E37" s="36"/>
      <c r="F37" s="36"/>
      <c r="G37" s="36"/>
      <c r="H37" s="36"/>
    </row>
    <row r="38" spans="1:9" s="86" customFormat="1" x14ac:dyDescent="0.3">
      <c r="A38" s="84"/>
      <c r="B38" s="84">
        <f t="shared" ref="B38:B66" si="3">E6</f>
        <v>2018</v>
      </c>
      <c r="C38" s="84">
        <f t="shared" ref="C38:C66" si="4">D6</f>
        <v>2017</v>
      </c>
      <c r="D38" s="84"/>
      <c r="E38" s="84"/>
      <c r="F38" s="84">
        <f>B38</f>
        <v>2018</v>
      </c>
      <c r="G38" s="84">
        <f>C38</f>
        <v>2017</v>
      </c>
      <c r="H38" s="84"/>
      <c r="I38" s="85"/>
    </row>
    <row r="39" spans="1:9" s="86" customFormat="1" x14ac:dyDescent="0.3">
      <c r="A39" s="84" t="str">
        <f t="shared" ref="A39:A66" si="5">A7</f>
        <v>A CORUÑA</v>
      </c>
      <c r="B39" s="83">
        <f t="shared" si="3"/>
        <v>2</v>
      </c>
      <c r="C39" s="83">
        <f t="shared" si="4"/>
        <v>5</v>
      </c>
      <c r="D39" s="83">
        <f>_xlfn.RANK.EQ(B39,$B$39:$B$66)+COUNTIF($B$39:$B$66,B39)-1</f>
        <v>12</v>
      </c>
      <c r="E39" s="84" t="str">
        <f t="shared" ref="E39:E48" si="6">INDEX($A$39:$B$66,MATCH(ROW()-38,$D$39:$D$66,0),1)</f>
        <v>LAS PALMAS</v>
      </c>
      <c r="F39" s="84">
        <f>LOOKUP(E39,$A$39:$A$66,$B$39:$B$66)</f>
        <v>165</v>
      </c>
      <c r="G39" s="84">
        <f>LOOKUP(E39,$A$39:$A$66,$C$39:$C$66)</f>
        <v>124</v>
      </c>
      <c r="H39" s="84"/>
      <c r="I39" s="85"/>
    </row>
    <row r="40" spans="1:9" s="86" customFormat="1" x14ac:dyDescent="0.3">
      <c r="A40" s="84" t="str">
        <f t="shared" si="5"/>
        <v>ALICANTE</v>
      </c>
      <c r="B40" s="83">
        <f t="shared" si="3"/>
        <v>5</v>
      </c>
      <c r="C40" s="83">
        <f t="shared" si="4"/>
        <v>3</v>
      </c>
      <c r="D40" s="83">
        <f t="shared" ref="D40:D66" si="7">_xlfn.RANK.EQ(B40,$B$39:$B$66)+COUNTIF($B$39:$B$66,B40)-1</f>
        <v>8</v>
      </c>
      <c r="E40" s="84" t="str">
        <f t="shared" si="6"/>
        <v>SANTA CRUZ DE TENERIFE</v>
      </c>
      <c r="F40" s="84">
        <f t="shared" ref="F40:F55" si="8">LOOKUP(E40,$A$39:$A$66,$B$39:$B$66)</f>
        <v>141</v>
      </c>
      <c r="G40" s="84">
        <f t="shared" ref="G40:G66" si="9">LOOKUP(E40,$A$39:$A$66,$C$39:$C$66)</f>
        <v>116</v>
      </c>
      <c r="H40" s="84"/>
      <c r="I40" s="85"/>
    </row>
    <row r="41" spans="1:9" s="86" customFormat="1" x14ac:dyDescent="0.3">
      <c r="A41" s="84" t="str">
        <f t="shared" si="5"/>
        <v>ALMERÍA</v>
      </c>
      <c r="B41" s="83">
        <f t="shared" si="3"/>
        <v>0</v>
      </c>
      <c r="C41" s="83">
        <f t="shared" si="4"/>
        <v>1</v>
      </c>
      <c r="D41" s="83">
        <f t="shared" si="7"/>
        <v>28</v>
      </c>
      <c r="E41" s="84" t="str">
        <f t="shared" si="6"/>
        <v>BARCELONA</v>
      </c>
      <c r="F41" s="84">
        <f t="shared" si="8"/>
        <v>45</v>
      </c>
      <c r="G41" s="84">
        <f t="shared" si="9"/>
        <v>34</v>
      </c>
      <c r="H41" s="84"/>
      <c r="I41" s="85"/>
    </row>
    <row r="42" spans="1:9" s="86" customFormat="1" x14ac:dyDescent="0.3">
      <c r="A42" s="84" t="str">
        <f t="shared" si="5"/>
        <v>AVILÉS</v>
      </c>
      <c r="B42" s="83">
        <f t="shared" si="3"/>
        <v>1</v>
      </c>
      <c r="C42" s="83">
        <f t="shared" si="4"/>
        <v>0</v>
      </c>
      <c r="D42" s="83">
        <f t="shared" si="7"/>
        <v>15</v>
      </c>
      <c r="E42" s="84" t="str">
        <f t="shared" si="6"/>
        <v>BALEARES</v>
      </c>
      <c r="F42" s="84">
        <f t="shared" si="8"/>
        <v>26</v>
      </c>
      <c r="G42" s="84">
        <f t="shared" si="9"/>
        <v>14</v>
      </c>
      <c r="H42" s="84"/>
      <c r="I42" s="85"/>
    </row>
    <row r="43" spans="1:9" s="86" customFormat="1" x14ac:dyDescent="0.3">
      <c r="A43" s="84" t="str">
        <f t="shared" si="5"/>
        <v>BAHÍA DE ALGECIRAS</v>
      </c>
      <c r="B43" s="83">
        <f t="shared" si="3"/>
        <v>0</v>
      </c>
      <c r="C43" s="83">
        <f t="shared" si="4"/>
        <v>0</v>
      </c>
      <c r="D43" s="83">
        <f t="shared" si="7"/>
        <v>28</v>
      </c>
      <c r="E43" s="84" t="str">
        <f t="shared" si="6"/>
        <v>BAHÍA DE CÁDIZ</v>
      </c>
      <c r="F43" s="84">
        <f t="shared" si="8"/>
        <v>17</v>
      </c>
      <c r="G43" s="84">
        <f t="shared" si="9"/>
        <v>7</v>
      </c>
      <c r="H43" s="84"/>
      <c r="I43" s="85"/>
    </row>
    <row r="44" spans="1:9" s="86" customFormat="1" x14ac:dyDescent="0.3">
      <c r="A44" s="84" t="str">
        <f t="shared" si="5"/>
        <v>BAHÍA DE CÁDIZ</v>
      </c>
      <c r="B44" s="83">
        <f t="shared" si="3"/>
        <v>17</v>
      </c>
      <c r="C44" s="83">
        <f t="shared" si="4"/>
        <v>7</v>
      </c>
      <c r="D44" s="83">
        <f t="shared" si="7"/>
        <v>5</v>
      </c>
      <c r="E44" s="84" t="str">
        <f t="shared" si="6"/>
        <v>MÁLAGA</v>
      </c>
      <c r="F44" s="84">
        <f t="shared" si="8"/>
        <v>10</v>
      </c>
      <c r="G44" s="84">
        <f t="shared" si="9"/>
        <v>8</v>
      </c>
      <c r="H44" s="84"/>
      <c r="I44" s="85"/>
    </row>
    <row r="45" spans="1:9" s="86" customFormat="1" x14ac:dyDescent="0.3">
      <c r="A45" s="84" t="str">
        <f t="shared" si="5"/>
        <v>BALEARES</v>
      </c>
      <c r="B45" s="83">
        <f t="shared" si="3"/>
        <v>26</v>
      </c>
      <c r="C45" s="83">
        <f t="shared" si="4"/>
        <v>14</v>
      </c>
      <c r="D45" s="83">
        <f t="shared" si="7"/>
        <v>4</v>
      </c>
      <c r="E45" s="84" t="str">
        <f t="shared" si="6"/>
        <v>VALENCIA</v>
      </c>
      <c r="F45" s="84">
        <f t="shared" si="8"/>
        <v>5.0999999999999996</v>
      </c>
      <c r="G45" s="84">
        <f t="shared" si="9"/>
        <v>7</v>
      </c>
      <c r="H45" s="84"/>
      <c r="I45" s="85"/>
    </row>
    <row r="46" spans="1:9" s="86" customFormat="1" x14ac:dyDescent="0.3">
      <c r="A46" s="84" t="str">
        <f t="shared" si="5"/>
        <v>BARCELONA</v>
      </c>
      <c r="B46" s="83">
        <f t="shared" si="3"/>
        <v>45</v>
      </c>
      <c r="C46" s="83">
        <f t="shared" si="4"/>
        <v>34</v>
      </c>
      <c r="D46" s="83">
        <f t="shared" si="7"/>
        <v>3</v>
      </c>
      <c r="E46" s="84" t="str">
        <f t="shared" si="6"/>
        <v>ALICANTE</v>
      </c>
      <c r="F46" s="84">
        <f t="shared" si="8"/>
        <v>5</v>
      </c>
      <c r="G46" s="84">
        <f t="shared" si="9"/>
        <v>3</v>
      </c>
      <c r="H46" s="84"/>
      <c r="I46" s="85"/>
    </row>
    <row r="47" spans="1:9" s="86" customFormat="1" x14ac:dyDescent="0.3">
      <c r="A47" s="84" t="str">
        <f t="shared" si="5"/>
        <v>BILBAO</v>
      </c>
      <c r="B47" s="83">
        <f t="shared" si="3"/>
        <v>1</v>
      </c>
      <c r="C47" s="83">
        <f t="shared" si="4"/>
        <v>0</v>
      </c>
      <c r="D47" s="83">
        <f t="shared" si="7"/>
        <v>15</v>
      </c>
      <c r="E47" s="84" t="str">
        <f t="shared" si="6"/>
        <v>CEUTA</v>
      </c>
      <c r="F47" s="84">
        <f t="shared" si="8"/>
        <v>4</v>
      </c>
      <c r="G47" s="84">
        <f t="shared" si="9"/>
        <v>0</v>
      </c>
      <c r="H47" s="84"/>
      <c r="I47" s="85"/>
    </row>
    <row r="48" spans="1:9" s="86" customFormat="1" x14ac:dyDescent="0.3">
      <c r="A48" s="84" t="str">
        <f t="shared" si="5"/>
        <v>CARTAGENA</v>
      </c>
      <c r="B48" s="83">
        <f t="shared" si="3"/>
        <v>1</v>
      </c>
      <c r="C48" s="83">
        <f t="shared" si="4"/>
        <v>1</v>
      </c>
      <c r="D48" s="83">
        <f t="shared" si="7"/>
        <v>15</v>
      </c>
      <c r="E48" s="84" t="str">
        <f t="shared" si="6"/>
        <v>SEVILLA</v>
      </c>
      <c r="F48" s="84">
        <f t="shared" si="8"/>
        <v>3.1</v>
      </c>
      <c r="G48" s="84">
        <f t="shared" si="9"/>
        <v>2</v>
      </c>
      <c r="H48" s="84"/>
      <c r="I48" s="85"/>
    </row>
    <row r="49" spans="1:9" s="86" customFormat="1" x14ac:dyDescent="0.3">
      <c r="A49" s="84" t="str">
        <f t="shared" si="5"/>
        <v>CASTELLÓN</v>
      </c>
      <c r="B49" s="83">
        <f t="shared" si="3"/>
        <v>0</v>
      </c>
      <c r="C49" s="83">
        <f t="shared" si="4"/>
        <v>0</v>
      </c>
      <c r="D49" s="83">
        <f t="shared" si="7"/>
        <v>28</v>
      </c>
      <c r="E49" s="84" t="str">
        <f t="shared" ref="E49:E66" si="10">INDEX($A$39:$B$66,MATCH(ROW()-38,$D$39:$D$66,0),1)</f>
        <v>VIGO</v>
      </c>
      <c r="F49" s="84">
        <f t="shared" si="8"/>
        <v>3</v>
      </c>
      <c r="G49" s="84">
        <f t="shared" si="9"/>
        <v>1</v>
      </c>
      <c r="H49" s="84"/>
      <c r="I49" s="85"/>
    </row>
    <row r="50" spans="1:9" s="86" customFormat="1" x14ac:dyDescent="0.3">
      <c r="A50" s="84" t="str">
        <f t="shared" si="5"/>
        <v>CEUTA</v>
      </c>
      <c r="B50" s="83">
        <f t="shared" si="3"/>
        <v>4</v>
      </c>
      <c r="C50" s="83">
        <f t="shared" si="4"/>
        <v>0</v>
      </c>
      <c r="D50" s="83">
        <f t="shared" si="7"/>
        <v>9</v>
      </c>
      <c r="E50" s="84" t="str">
        <f t="shared" si="10"/>
        <v>A CORUÑA</v>
      </c>
      <c r="F50" s="84">
        <f t="shared" si="8"/>
        <v>2</v>
      </c>
      <c r="G50" s="84">
        <f t="shared" si="9"/>
        <v>5</v>
      </c>
      <c r="H50" s="84"/>
      <c r="I50" s="85"/>
    </row>
    <row r="51" spans="1:9" s="86" customFormat="1" x14ac:dyDescent="0.3">
      <c r="A51" s="84" t="str">
        <f t="shared" si="5"/>
        <v>FERROL-SAN CIBRAO</v>
      </c>
      <c r="B51" s="83">
        <f t="shared" si="3"/>
        <v>0</v>
      </c>
      <c r="C51" s="83">
        <f t="shared" si="4"/>
        <v>0</v>
      </c>
      <c r="D51" s="83">
        <f t="shared" si="7"/>
        <v>28</v>
      </c>
      <c r="E51" s="84" t="e">
        <f t="shared" si="10"/>
        <v>#N/A</v>
      </c>
      <c r="F51" s="84" t="e">
        <f t="shared" si="8"/>
        <v>#N/A</v>
      </c>
      <c r="G51" s="84" t="e">
        <f t="shared" si="9"/>
        <v>#N/A</v>
      </c>
      <c r="H51" s="84"/>
      <c r="I51" s="85"/>
    </row>
    <row r="52" spans="1:9" s="86" customFormat="1" x14ac:dyDescent="0.3">
      <c r="A52" s="84" t="str">
        <f t="shared" si="5"/>
        <v>GIJÓN</v>
      </c>
      <c r="B52" s="83">
        <f t="shared" si="3"/>
        <v>0</v>
      </c>
      <c r="C52" s="83">
        <f t="shared" si="4"/>
        <v>1</v>
      </c>
      <c r="D52" s="83">
        <f t="shared" si="7"/>
        <v>28</v>
      </c>
      <c r="E52" s="84" t="e">
        <f t="shared" si="10"/>
        <v>#N/A</v>
      </c>
      <c r="F52" s="84" t="e">
        <f t="shared" si="8"/>
        <v>#N/A</v>
      </c>
      <c r="G52" s="84" t="e">
        <f t="shared" si="9"/>
        <v>#N/A</v>
      </c>
      <c r="H52" s="84"/>
      <c r="I52" s="85"/>
    </row>
    <row r="53" spans="1:9" s="86" customFormat="1" x14ac:dyDescent="0.3">
      <c r="A53" s="84" t="str">
        <f t="shared" si="5"/>
        <v>HUELVA</v>
      </c>
      <c r="B53" s="83">
        <f t="shared" si="3"/>
        <v>0</v>
      </c>
      <c r="C53" s="83">
        <f t="shared" si="4"/>
        <v>0</v>
      </c>
      <c r="D53" s="83">
        <f t="shared" si="7"/>
        <v>28</v>
      </c>
      <c r="E53" s="84" t="str">
        <f t="shared" si="10"/>
        <v>AVILÉS</v>
      </c>
      <c r="F53" s="84">
        <f t="shared" si="8"/>
        <v>1</v>
      </c>
      <c r="G53" s="84">
        <f t="shared" si="9"/>
        <v>0</v>
      </c>
      <c r="H53" s="84"/>
      <c r="I53" s="85"/>
    </row>
    <row r="54" spans="1:9" s="86" customFormat="1" x14ac:dyDescent="0.3">
      <c r="A54" s="84" t="str">
        <f t="shared" si="5"/>
        <v>LAS PALMAS</v>
      </c>
      <c r="B54" s="83">
        <f t="shared" si="3"/>
        <v>165</v>
      </c>
      <c r="C54" s="83">
        <f t="shared" si="4"/>
        <v>124</v>
      </c>
      <c r="D54" s="83">
        <f t="shared" si="7"/>
        <v>1</v>
      </c>
      <c r="E54" s="84" t="e">
        <f t="shared" si="10"/>
        <v>#N/A</v>
      </c>
      <c r="F54" s="84" t="e">
        <f t="shared" si="8"/>
        <v>#N/A</v>
      </c>
      <c r="G54" s="84" t="e">
        <f t="shared" si="9"/>
        <v>#N/A</v>
      </c>
      <c r="H54" s="84"/>
      <c r="I54" s="85"/>
    </row>
    <row r="55" spans="1:9" s="86" customFormat="1" x14ac:dyDescent="0.3">
      <c r="A55" s="84" t="str">
        <f t="shared" si="5"/>
        <v>MÁLAGA</v>
      </c>
      <c r="B55" s="83">
        <f t="shared" si="3"/>
        <v>10</v>
      </c>
      <c r="C55" s="83">
        <f t="shared" si="4"/>
        <v>8</v>
      </c>
      <c r="D55" s="83">
        <f t="shared" si="7"/>
        <v>6</v>
      </c>
      <c r="E55" s="84" t="e">
        <f t="shared" si="10"/>
        <v>#N/A</v>
      </c>
      <c r="F55" s="84" t="e">
        <f t="shared" si="8"/>
        <v>#N/A</v>
      </c>
      <c r="G55" s="84" t="e">
        <f t="shared" si="9"/>
        <v>#N/A</v>
      </c>
      <c r="H55" s="84"/>
      <c r="I55" s="85"/>
    </row>
    <row r="56" spans="1:9" s="86" customFormat="1" x14ac:dyDescent="0.3">
      <c r="A56" s="84" t="str">
        <f t="shared" si="5"/>
        <v>MARÍN Y RÍA DE PONTEVEDRA</v>
      </c>
      <c r="B56" s="83">
        <f t="shared" si="3"/>
        <v>0</v>
      </c>
      <c r="C56" s="83">
        <f t="shared" si="4"/>
        <v>0</v>
      </c>
      <c r="D56" s="83">
        <f t="shared" si="7"/>
        <v>28</v>
      </c>
      <c r="E56" s="84" t="e">
        <f t="shared" si="10"/>
        <v>#N/A</v>
      </c>
      <c r="F56" s="84" t="e">
        <f t="shared" ref="F56:F66" si="11">LOOKUP(E56,$A$39:$A$66,$B$39:$B$66)</f>
        <v>#N/A</v>
      </c>
      <c r="G56" s="84" t="e">
        <f t="shared" si="9"/>
        <v>#N/A</v>
      </c>
      <c r="H56" s="84"/>
      <c r="I56" s="85"/>
    </row>
    <row r="57" spans="1:9" s="86" customFormat="1" x14ac:dyDescent="0.3">
      <c r="A57" s="84" t="str">
        <f t="shared" si="5"/>
        <v>MELILLA</v>
      </c>
      <c r="B57" s="83">
        <f t="shared" si="3"/>
        <v>0</v>
      </c>
      <c r="C57" s="83">
        <f t="shared" si="4"/>
        <v>0</v>
      </c>
      <c r="D57" s="83">
        <f t="shared" si="7"/>
        <v>28</v>
      </c>
      <c r="E57" s="84" t="e">
        <f t="shared" si="10"/>
        <v>#N/A</v>
      </c>
      <c r="F57" s="84" t="e">
        <f t="shared" si="11"/>
        <v>#N/A</v>
      </c>
      <c r="G57" s="84" t="e">
        <f t="shared" si="9"/>
        <v>#N/A</v>
      </c>
      <c r="H57" s="84"/>
      <c r="I57" s="85"/>
    </row>
    <row r="58" spans="1:9" s="86" customFormat="1" x14ac:dyDescent="0.3">
      <c r="A58" s="84" t="str">
        <f t="shared" si="5"/>
        <v>MOTRIL</v>
      </c>
      <c r="B58" s="83">
        <f t="shared" si="3"/>
        <v>0</v>
      </c>
      <c r="C58" s="83">
        <f t="shared" si="4"/>
        <v>1</v>
      </c>
      <c r="D58" s="83">
        <f t="shared" si="7"/>
        <v>28</v>
      </c>
      <c r="E58" s="84" t="e">
        <f t="shared" si="10"/>
        <v>#N/A</v>
      </c>
      <c r="F58" s="84" t="e">
        <f t="shared" si="11"/>
        <v>#N/A</v>
      </c>
      <c r="G58" s="84" t="e">
        <f t="shared" si="9"/>
        <v>#N/A</v>
      </c>
      <c r="H58" s="84"/>
      <c r="I58" s="85"/>
    </row>
    <row r="59" spans="1:9" s="86" customFormat="1" x14ac:dyDescent="0.3">
      <c r="A59" s="84" t="str">
        <f t="shared" si="5"/>
        <v>PASAIA</v>
      </c>
      <c r="B59" s="83">
        <f t="shared" si="3"/>
        <v>0</v>
      </c>
      <c r="C59" s="83">
        <f t="shared" si="4"/>
        <v>0</v>
      </c>
      <c r="D59" s="83">
        <f t="shared" si="7"/>
        <v>28</v>
      </c>
      <c r="E59" s="84" t="e">
        <f t="shared" si="10"/>
        <v>#N/A</v>
      </c>
      <c r="F59" s="84" t="e">
        <f t="shared" si="11"/>
        <v>#N/A</v>
      </c>
      <c r="G59" s="84" t="e">
        <f t="shared" si="9"/>
        <v>#N/A</v>
      </c>
      <c r="H59" s="84"/>
      <c r="I59" s="85"/>
    </row>
    <row r="60" spans="1:9" s="86" customFormat="1" x14ac:dyDescent="0.3">
      <c r="A60" s="84" t="str">
        <f t="shared" si="5"/>
        <v>SANTA CRUZ DE TENERIFE</v>
      </c>
      <c r="B60" s="83">
        <f t="shared" si="3"/>
        <v>141</v>
      </c>
      <c r="C60" s="83">
        <f t="shared" si="4"/>
        <v>116</v>
      </c>
      <c r="D60" s="83">
        <f t="shared" si="7"/>
        <v>2</v>
      </c>
      <c r="E60" s="84" t="e">
        <f t="shared" si="10"/>
        <v>#N/A</v>
      </c>
      <c r="F60" s="84" t="e">
        <f t="shared" si="11"/>
        <v>#N/A</v>
      </c>
      <c r="G60" s="84" t="e">
        <f t="shared" si="9"/>
        <v>#N/A</v>
      </c>
      <c r="H60" s="84"/>
      <c r="I60" s="85"/>
    </row>
    <row r="61" spans="1:9" s="86" customFormat="1" x14ac:dyDescent="0.3">
      <c r="A61" s="84" t="str">
        <f t="shared" si="5"/>
        <v>SANTANDER</v>
      </c>
      <c r="B61" s="83">
        <f t="shared" si="3"/>
        <v>0</v>
      </c>
      <c r="C61" s="83">
        <f t="shared" si="4"/>
        <v>0</v>
      </c>
      <c r="D61" s="83">
        <f t="shared" si="7"/>
        <v>28</v>
      </c>
      <c r="E61" s="84" t="e">
        <f t="shared" si="10"/>
        <v>#N/A</v>
      </c>
      <c r="F61" s="84" t="e">
        <f t="shared" si="11"/>
        <v>#N/A</v>
      </c>
      <c r="G61" s="84" t="e">
        <f t="shared" si="9"/>
        <v>#N/A</v>
      </c>
      <c r="H61" s="84"/>
      <c r="I61" s="85"/>
    </row>
    <row r="62" spans="1:9" s="86" customFormat="1" x14ac:dyDescent="0.3">
      <c r="A62" s="84" t="str">
        <f t="shared" si="5"/>
        <v>SEVILLA</v>
      </c>
      <c r="B62" s="83">
        <f>E30+0.1</f>
        <v>3.1</v>
      </c>
      <c r="C62" s="83">
        <f t="shared" si="4"/>
        <v>2</v>
      </c>
      <c r="D62" s="83">
        <f t="shared" si="7"/>
        <v>10</v>
      </c>
      <c r="E62" s="84" t="e">
        <f t="shared" si="10"/>
        <v>#N/A</v>
      </c>
      <c r="F62" s="84" t="e">
        <f t="shared" si="11"/>
        <v>#N/A</v>
      </c>
      <c r="G62" s="84" t="e">
        <f t="shared" si="9"/>
        <v>#N/A</v>
      </c>
      <c r="H62" s="84"/>
      <c r="I62" s="85"/>
    </row>
    <row r="63" spans="1:9" s="86" customFormat="1" x14ac:dyDescent="0.3">
      <c r="A63" s="84" t="str">
        <f t="shared" si="5"/>
        <v>TARRAGONA</v>
      </c>
      <c r="B63" s="83">
        <f t="shared" si="3"/>
        <v>0</v>
      </c>
      <c r="C63" s="83">
        <f t="shared" si="4"/>
        <v>0</v>
      </c>
      <c r="D63" s="83">
        <f t="shared" si="7"/>
        <v>28</v>
      </c>
      <c r="E63" s="84" t="e">
        <f t="shared" si="10"/>
        <v>#N/A</v>
      </c>
      <c r="F63" s="84" t="e">
        <f t="shared" si="11"/>
        <v>#N/A</v>
      </c>
      <c r="G63" s="84" t="e">
        <f t="shared" si="9"/>
        <v>#N/A</v>
      </c>
      <c r="H63" s="84"/>
      <c r="I63" s="85"/>
    </row>
    <row r="64" spans="1:9" s="86" customFormat="1" x14ac:dyDescent="0.3">
      <c r="A64" s="84" t="str">
        <f t="shared" si="5"/>
        <v>VALENCIA</v>
      </c>
      <c r="B64" s="83">
        <f>E32+0.1</f>
        <v>5.0999999999999996</v>
      </c>
      <c r="C64" s="83">
        <f t="shared" si="4"/>
        <v>7</v>
      </c>
      <c r="D64" s="83">
        <f t="shared" si="7"/>
        <v>7</v>
      </c>
      <c r="E64" s="84" t="e">
        <f t="shared" si="10"/>
        <v>#N/A</v>
      </c>
      <c r="F64" s="84" t="e">
        <f t="shared" si="11"/>
        <v>#N/A</v>
      </c>
      <c r="G64" s="84" t="e">
        <f t="shared" si="9"/>
        <v>#N/A</v>
      </c>
      <c r="H64" s="84"/>
      <c r="I64" s="85"/>
    </row>
    <row r="65" spans="1:9" s="86" customFormat="1" x14ac:dyDescent="0.3">
      <c r="A65" s="84" t="str">
        <f t="shared" si="5"/>
        <v>VIGO</v>
      </c>
      <c r="B65" s="83">
        <f t="shared" si="3"/>
        <v>3</v>
      </c>
      <c r="C65" s="83">
        <f t="shared" si="4"/>
        <v>1</v>
      </c>
      <c r="D65" s="83">
        <f t="shared" si="7"/>
        <v>11</v>
      </c>
      <c r="E65" s="84" t="e">
        <f t="shared" si="10"/>
        <v>#N/A</v>
      </c>
      <c r="F65" s="84" t="e">
        <f t="shared" si="11"/>
        <v>#N/A</v>
      </c>
      <c r="G65" s="84" t="e">
        <f t="shared" si="9"/>
        <v>#N/A</v>
      </c>
      <c r="H65" s="84"/>
      <c r="I65" s="85"/>
    </row>
    <row r="66" spans="1:9" s="86" customFormat="1" x14ac:dyDescent="0.3">
      <c r="A66" s="84" t="str">
        <f t="shared" si="5"/>
        <v>VILAGARCÍA</v>
      </c>
      <c r="B66" s="83">
        <f t="shared" si="3"/>
        <v>0</v>
      </c>
      <c r="C66" s="83">
        <f t="shared" si="4"/>
        <v>0</v>
      </c>
      <c r="D66" s="83">
        <f t="shared" si="7"/>
        <v>28</v>
      </c>
      <c r="E66" s="84" t="str">
        <f t="shared" si="10"/>
        <v>ALMERÍA</v>
      </c>
      <c r="F66" s="84">
        <f t="shared" si="11"/>
        <v>0</v>
      </c>
      <c r="G66" s="84">
        <f t="shared" si="9"/>
        <v>1</v>
      </c>
      <c r="H66" s="84"/>
      <c r="I66" s="85"/>
    </row>
    <row r="67" spans="1:9" s="86" customFormat="1" x14ac:dyDescent="0.3">
      <c r="A67" s="84"/>
      <c r="B67" s="84"/>
      <c r="C67" s="84"/>
      <c r="D67" s="84"/>
      <c r="E67" s="84"/>
      <c r="F67" s="84"/>
      <c r="G67" s="84"/>
      <c r="H67" s="84"/>
      <c r="I67" s="85"/>
    </row>
    <row r="68" spans="1:9" s="86" customFormat="1" x14ac:dyDescent="0.3">
      <c r="A68" s="87"/>
      <c r="B68" s="88"/>
      <c r="C68" s="88"/>
      <c r="D68" s="88"/>
      <c r="E68" s="88"/>
      <c r="F68" s="89"/>
    </row>
    <row r="69" spans="1:9" s="86" customFormat="1" x14ac:dyDescent="0.3"/>
  </sheetData>
  <mergeCells count="3">
    <mergeCell ref="B5:C5"/>
    <mergeCell ref="A5:A6"/>
    <mergeCell ref="D5:F5"/>
  </mergeCells>
  <conditionalFormatting sqref="F7 F9 F11 F13 F15 F17 F19 F21 F23 F25 F27 F29 F31 F33">
    <cfRule type="containsErrors" dxfId="1" priority="2">
      <formula>ISERROR(F7)</formula>
    </cfRule>
  </conditionalFormatting>
  <conditionalFormatting sqref="F8 F10 F12 F14 F16 F18 F20 F22 F24 F26 F28 F30 F32 F34">
    <cfRule type="containsErrors" dxfId="0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13</A_x00f1_o>
  </documentManagement>
</p:properties>
</file>

<file path=customXml/itemProps1.xml><?xml version="1.0" encoding="utf-8"?>
<ds:datastoreItem xmlns:ds="http://schemas.openxmlformats.org/officeDocument/2006/customXml" ds:itemID="{EBD2CDD6-F4E8-48E6-B5CF-4EB71A3E34FB}"/>
</file>

<file path=customXml/itemProps2.xml><?xml version="1.0" encoding="utf-8"?>
<ds:datastoreItem xmlns:ds="http://schemas.openxmlformats.org/officeDocument/2006/customXml" ds:itemID="{77ADAD6C-6971-465F-BBCD-7F8832D71523}"/>
</file>

<file path=customXml/itemProps3.xml><?xml version="1.0" encoding="utf-8"?>
<ds:datastoreItem xmlns:ds="http://schemas.openxmlformats.org/officeDocument/2006/customXml" ds:itemID="{9D7EC948-20A3-4E5B-A312-BACC9A2771F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28</vt:i4>
      </vt:variant>
      <vt:variant>
        <vt:lpstr>Rangos con nombre</vt:lpstr>
      </vt:variant>
      <vt:variant>
        <vt:i4>82</vt:i4>
      </vt:variant>
    </vt:vector>
  </HeadingPairs>
  <TitlesOfParts>
    <vt:vector size="110" baseType="lpstr">
      <vt:lpstr>Portada e índice</vt:lpstr>
      <vt:lpstr>Resumen general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Avit. combustibles</vt:lpstr>
      <vt:lpstr>Tráfico interior</vt:lpstr>
      <vt:lpstr>Mercancías tránsito</vt:lpstr>
      <vt:lpstr>Mercan. contene. tránsito</vt:lpstr>
      <vt:lpstr>Ro-Ro</vt:lpstr>
      <vt:lpstr>Ro-Ro remolques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Automóviles régimen pasaje</vt:lpstr>
      <vt:lpstr>Automóviles régimen mercancía</vt:lpstr>
      <vt:lpstr>Buques número</vt:lpstr>
      <vt:lpstr>Buques GT</vt:lpstr>
      <vt:lpstr>Cruceros</vt:lpstr>
      <vt:lpstr>'Automóviles régimen mercancía'!Área_de_impresión</vt:lpstr>
      <vt:lpstr>'Automóviles régimen pasaje'!Área_de_impresión</vt:lpstr>
      <vt:lpstr>'Avit.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'Ro-Ro remolques'!Área_de_impresión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'Automóviles régimen mercancía'!LblRes01_Acum</vt:lpstr>
      <vt:lpstr>'Ro-Ro remolques'!LblRes01_Acum</vt:lpstr>
      <vt:lpstr>LblRes01_Acum</vt:lpstr>
      <vt:lpstr>'Automóviles régimen mercancía'!LblRes01_Mes</vt:lpstr>
      <vt:lpstr>'Ro-Ro remolques'!LblRes01_Mes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LblRes10_2_Acum</vt:lpstr>
      <vt:lpstr>LblRes10_2_Mes</vt:lpstr>
      <vt:lpstr>LblRes10_3_Acum</vt:lpstr>
      <vt:lpstr>LblRes10_3_Mes</vt:lpstr>
      <vt:lpstr>LblRes10_4_Acum</vt:lpstr>
      <vt:lpstr>LblRes10_4_Mes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rbj</cp:lastModifiedBy>
  <cp:lastPrinted>2018-02-01T16:32:26Z</cp:lastPrinted>
  <dcterms:created xsi:type="dcterms:W3CDTF">2015-12-29T08:33:54Z</dcterms:created>
  <dcterms:modified xsi:type="dcterms:W3CDTF">2019-02-14T11:43:04Z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